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52FF2681-D3A3-4E2A-A447-079D06F5DE0E}"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H16" i="49"/>
  <c r="J16" i="49" s="1"/>
  <c r="G16" i="49"/>
  <c r="I16" i="49" s="1"/>
  <c r="H17" i="49"/>
  <c r="J17" i="49" s="1"/>
  <c r="G17" i="49"/>
  <c r="I17" i="49" s="1"/>
  <c r="H20" i="49"/>
  <c r="J20" i="49" s="1"/>
  <c r="G20" i="49"/>
  <c r="I20" i="49" s="1"/>
  <c r="H21" i="49"/>
  <c r="J21" i="49" s="1"/>
  <c r="G21" i="49"/>
  <c r="I21" i="49" s="1"/>
  <c r="I22" i="49"/>
  <c r="H22" i="49"/>
  <c r="J22" i="49" s="1"/>
  <c r="G22" i="49"/>
  <c r="H23" i="49"/>
  <c r="J23" i="49" s="1"/>
  <c r="G23" i="49"/>
  <c r="I23" i="49" s="1"/>
  <c r="H24" i="49"/>
  <c r="J24" i="49" s="1"/>
  <c r="G24" i="49"/>
  <c r="I24" i="49" s="1"/>
  <c r="H25" i="49"/>
  <c r="J25" i="49" s="1"/>
  <c r="G25" i="49"/>
  <c r="I25" i="49" s="1"/>
  <c r="H26" i="49"/>
  <c r="J26" i="49" s="1"/>
  <c r="G26" i="49"/>
  <c r="I26" i="49" s="1"/>
  <c r="J27" i="49"/>
  <c r="I27" i="49"/>
  <c r="H27" i="49"/>
  <c r="G27" i="49"/>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9" i="49"/>
  <c r="J39" i="49" s="1"/>
  <c r="G39" i="49"/>
  <c r="I39" i="49" s="1"/>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H48" i="49"/>
  <c r="J48" i="49" s="1"/>
  <c r="G48" i="49"/>
  <c r="I48" i="49" s="1"/>
  <c r="J49" i="49"/>
  <c r="I49" i="49"/>
  <c r="H49" i="49"/>
  <c r="G49" i="49"/>
  <c r="I50" i="49"/>
  <c r="H50" i="49"/>
  <c r="J50" i="49" s="1"/>
  <c r="G50" i="49"/>
  <c r="J51" i="49"/>
  <c r="I51" i="49"/>
  <c r="H51" i="49"/>
  <c r="G51" i="49"/>
  <c r="J52" i="49"/>
  <c r="I52" i="49"/>
  <c r="H52" i="49"/>
  <c r="G52" i="49"/>
  <c r="J53" i="49"/>
  <c r="I53" i="49"/>
  <c r="H53" i="49"/>
  <c r="G53" i="49"/>
  <c r="H54" i="49"/>
  <c r="J54" i="49" s="1"/>
  <c r="G54" i="49"/>
  <c r="I54" i="49" s="1"/>
  <c r="J55" i="49"/>
  <c r="I55" i="49"/>
  <c r="H55" i="49"/>
  <c r="G55" i="49"/>
  <c r="J56" i="49"/>
  <c r="I56" i="49"/>
  <c r="H56" i="49"/>
  <c r="G56" i="49"/>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I63" i="49"/>
  <c r="H63" i="49"/>
  <c r="J63" i="49" s="1"/>
  <c r="G63" i="49"/>
  <c r="J64" i="49"/>
  <c r="I64" i="49"/>
  <c r="H64" i="49"/>
  <c r="G64" i="49"/>
  <c r="H65" i="49"/>
  <c r="J65" i="49" s="1"/>
  <c r="G65" i="49"/>
  <c r="I65" i="49" s="1"/>
  <c r="J68" i="49"/>
  <c r="I68" i="49"/>
  <c r="H68" i="49"/>
  <c r="G68" i="49"/>
  <c r="H69" i="49"/>
  <c r="J69" i="49" s="1"/>
  <c r="G69" i="49"/>
  <c r="I69" i="49" s="1"/>
  <c r="J70" i="49"/>
  <c r="I70" i="49"/>
  <c r="H70" i="49"/>
  <c r="G70" i="49"/>
  <c r="H71" i="49"/>
  <c r="J71" i="49" s="1"/>
  <c r="G71" i="49"/>
  <c r="I71" i="49" s="1"/>
  <c r="H74" i="49"/>
  <c r="J74" i="49" s="1"/>
  <c r="G74" i="49"/>
  <c r="I74" i="49" s="1"/>
  <c r="H75" i="49"/>
  <c r="J75" i="49" s="1"/>
  <c r="G75" i="49"/>
  <c r="I75" i="49" s="1"/>
  <c r="I78" i="49"/>
  <c r="H78" i="49"/>
  <c r="J78" i="49" s="1"/>
  <c r="G78" i="49"/>
  <c r="J79" i="49"/>
  <c r="I79" i="49"/>
  <c r="H79" i="49"/>
  <c r="G79" i="49"/>
  <c r="H80" i="49"/>
  <c r="J80" i="49" s="1"/>
  <c r="G80" i="49"/>
  <c r="I80" i="49" s="1"/>
  <c r="H81" i="49"/>
  <c r="J81" i="49" s="1"/>
  <c r="G81" i="49"/>
  <c r="I81" i="49" s="1"/>
  <c r="H84" i="49"/>
  <c r="J84" i="49" s="1"/>
  <c r="G84" i="49"/>
  <c r="I84" i="49" s="1"/>
  <c r="H85" i="49"/>
  <c r="J85" i="49" s="1"/>
  <c r="G85" i="49"/>
  <c r="I85" i="49" s="1"/>
  <c r="I88" i="49"/>
  <c r="H88" i="49"/>
  <c r="J88" i="49" s="1"/>
  <c r="G88" i="49"/>
  <c r="I89" i="49"/>
  <c r="H89" i="49"/>
  <c r="J89" i="49" s="1"/>
  <c r="G89" i="49"/>
  <c r="H92" i="49"/>
  <c r="J92" i="49" s="1"/>
  <c r="G92" i="49"/>
  <c r="I92" i="49" s="1"/>
  <c r="H93" i="49"/>
  <c r="J93" i="49" s="1"/>
  <c r="G93" i="49"/>
  <c r="I93" i="49" s="1"/>
  <c r="H96" i="49"/>
  <c r="J96" i="49" s="1"/>
  <c r="G96" i="49"/>
  <c r="I96" i="49" s="1"/>
  <c r="H97" i="49"/>
  <c r="J97" i="49" s="1"/>
  <c r="G97" i="49"/>
  <c r="I97" i="49" s="1"/>
  <c r="I100" i="49"/>
  <c r="H100" i="49"/>
  <c r="J100" i="49" s="1"/>
  <c r="G100" i="49"/>
  <c r="H101" i="49"/>
  <c r="J101" i="49" s="1"/>
  <c r="G101" i="49"/>
  <c r="I101" i="49" s="1"/>
  <c r="H102" i="49"/>
  <c r="J102" i="49" s="1"/>
  <c r="G102" i="49"/>
  <c r="I102" i="49" s="1"/>
  <c r="H103" i="49"/>
  <c r="J103" i="49" s="1"/>
  <c r="G103" i="49"/>
  <c r="I103" i="49" s="1"/>
  <c r="H104" i="49"/>
  <c r="J104" i="49" s="1"/>
  <c r="G104" i="49"/>
  <c r="I104" i="49" s="1"/>
  <c r="H105" i="49"/>
  <c r="J105" i="49" s="1"/>
  <c r="G105" i="49"/>
  <c r="I105" i="49" s="1"/>
  <c r="H106" i="49"/>
  <c r="J106" i="49" s="1"/>
  <c r="G106" i="49"/>
  <c r="I106" i="49" s="1"/>
  <c r="H107" i="49"/>
  <c r="J107" i="49" s="1"/>
  <c r="G107" i="49"/>
  <c r="I107" i="49" s="1"/>
  <c r="H108" i="49"/>
  <c r="J108" i="49" s="1"/>
  <c r="G108" i="49"/>
  <c r="I108" i="49" s="1"/>
  <c r="I109" i="49"/>
  <c r="H109" i="49"/>
  <c r="J109" i="49" s="1"/>
  <c r="G109" i="49"/>
  <c r="H110" i="49"/>
  <c r="J110" i="49" s="1"/>
  <c r="G110" i="49"/>
  <c r="I110" i="49" s="1"/>
  <c r="H111" i="49"/>
  <c r="J111" i="49" s="1"/>
  <c r="G111" i="49"/>
  <c r="I111" i="49" s="1"/>
  <c r="H112" i="49"/>
  <c r="J112" i="49" s="1"/>
  <c r="G112" i="49"/>
  <c r="I112" i="49" s="1"/>
  <c r="H115" i="49"/>
  <c r="J115" i="49" s="1"/>
  <c r="G115" i="49"/>
  <c r="I115" i="49" s="1"/>
  <c r="H116" i="49"/>
  <c r="J116" i="49" s="1"/>
  <c r="G116" i="49"/>
  <c r="I116" i="49" s="1"/>
  <c r="H119" i="49"/>
  <c r="J119" i="49" s="1"/>
  <c r="G119" i="49"/>
  <c r="I119" i="49" s="1"/>
  <c r="H120" i="49"/>
  <c r="J120" i="49" s="1"/>
  <c r="G120" i="49"/>
  <c r="I120" i="49" s="1"/>
  <c r="H121" i="49"/>
  <c r="J121" i="49" s="1"/>
  <c r="G121" i="49"/>
  <c r="I121" i="49" s="1"/>
  <c r="H122" i="49"/>
  <c r="J122" i="49" s="1"/>
  <c r="G122" i="49"/>
  <c r="I122" i="49" s="1"/>
  <c r="J125" i="49"/>
  <c r="I125" i="49"/>
  <c r="H125" i="49"/>
  <c r="G125" i="49"/>
  <c r="J126" i="49"/>
  <c r="I126" i="49"/>
  <c r="H126" i="49"/>
  <c r="G126" i="49"/>
  <c r="J127" i="49"/>
  <c r="I127" i="49"/>
  <c r="H127" i="49"/>
  <c r="G127" i="49"/>
  <c r="H130" i="49"/>
  <c r="J130" i="49" s="1"/>
  <c r="G130" i="49"/>
  <c r="I130" i="49" s="1"/>
  <c r="H131" i="49"/>
  <c r="J131" i="49" s="1"/>
  <c r="G131" i="49"/>
  <c r="I131" i="49" s="1"/>
  <c r="H132" i="49"/>
  <c r="J132" i="49" s="1"/>
  <c r="G132" i="49"/>
  <c r="I132" i="49" s="1"/>
  <c r="J133" i="49"/>
  <c r="I133" i="49"/>
  <c r="H133" i="49"/>
  <c r="G133" i="49"/>
  <c r="I134" i="49"/>
  <c r="H134" i="49"/>
  <c r="J134" i="49" s="1"/>
  <c r="G134" i="49"/>
  <c r="H135" i="49"/>
  <c r="J135" i="49" s="1"/>
  <c r="G135" i="49"/>
  <c r="I135" i="49" s="1"/>
  <c r="J136" i="49"/>
  <c r="I136" i="49"/>
  <c r="H136" i="49"/>
  <c r="G136" i="49"/>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I147" i="49"/>
  <c r="H147" i="49"/>
  <c r="J147" i="49" s="1"/>
  <c r="G147" i="49"/>
  <c r="H148" i="49"/>
  <c r="J148" i="49" s="1"/>
  <c r="G148" i="49"/>
  <c r="I148" i="49" s="1"/>
  <c r="H149" i="49"/>
  <c r="J149" i="49" s="1"/>
  <c r="G149" i="49"/>
  <c r="I149" i="49" s="1"/>
  <c r="H150" i="49"/>
  <c r="J150" i="49" s="1"/>
  <c r="G150" i="49"/>
  <c r="I150" i="49" s="1"/>
  <c r="H151" i="49"/>
  <c r="J151" i="49" s="1"/>
  <c r="G151" i="49"/>
  <c r="I151" i="49" s="1"/>
  <c r="H152" i="49"/>
  <c r="J152" i="49" s="1"/>
  <c r="G152" i="49"/>
  <c r="I152" i="49" s="1"/>
  <c r="H153" i="49"/>
  <c r="J153" i="49" s="1"/>
  <c r="G153" i="49"/>
  <c r="I153" i="49" s="1"/>
  <c r="I156" i="49"/>
  <c r="H156" i="49"/>
  <c r="J156" i="49" s="1"/>
  <c r="G156" i="49"/>
  <c r="J157" i="49"/>
  <c r="I157" i="49"/>
  <c r="H157" i="49"/>
  <c r="G157" i="49"/>
  <c r="H158" i="49"/>
  <c r="J158" i="49" s="1"/>
  <c r="G158" i="49"/>
  <c r="I158" i="49" s="1"/>
  <c r="H159" i="49"/>
  <c r="J159" i="49" s="1"/>
  <c r="G159" i="49"/>
  <c r="I159" i="49" s="1"/>
  <c r="H160" i="49"/>
  <c r="J160" i="49" s="1"/>
  <c r="G160" i="49"/>
  <c r="I160" i="49" s="1"/>
  <c r="I161" i="49"/>
  <c r="H161" i="49"/>
  <c r="J161" i="49" s="1"/>
  <c r="G161" i="49"/>
  <c r="J162" i="49"/>
  <c r="I162" i="49"/>
  <c r="H162" i="49"/>
  <c r="G162" i="49"/>
  <c r="H163" i="49"/>
  <c r="J163" i="49" s="1"/>
  <c r="G163" i="49"/>
  <c r="I163" i="49" s="1"/>
  <c r="H164" i="49"/>
  <c r="J164" i="49" s="1"/>
  <c r="G164" i="49"/>
  <c r="I164" i="49" s="1"/>
  <c r="H165" i="49"/>
  <c r="J165" i="49" s="1"/>
  <c r="G165" i="49"/>
  <c r="I165" i="49" s="1"/>
  <c r="J166" i="49"/>
  <c r="I166" i="49"/>
  <c r="H166" i="49"/>
  <c r="G166" i="49"/>
  <c r="J167" i="49"/>
  <c r="I167" i="49"/>
  <c r="H167" i="49"/>
  <c r="G167" i="49"/>
  <c r="J168" i="49"/>
  <c r="I168" i="49"/>
  <c r="H168" i="49"/>
  <c r="G168" i="49"/>
  <c r="H169" i="49"/>
  <c r="J169" i="49" s="1"/>
  <c r="G169" i="49"/>
  <c r="I169" i="49" s="1"/>
  <c r="H170" i="49"/>
  <c r="J170" i="49" s="1"/>
  <c r="G170" i="49"/>
  <c r="I170" i="49" s="1"/>
  <c r="H171" i="49"/>
  <c r="J171" i="49" s="1"/>
  <c r="G171" i="49"/>
  <c r="I171" i="49" s="1"/>
  <c r="H172" i="49"/>
  <c r="J172" i="49" s="1"/>
  <c r="G172" i="49"/>
  <c r="I172" i="49" s="1"/>
  <c r="J175" i="49"/>
  <c r="I175" i="49"/>
  <c r="H175" i="49"/>
  <c r="G175" i="49"/>
  <c r="H176" i="49"/>
  <c r="J176" i="49" s="1"/>
  <c r="G176" i="49"/>
  <c r="I176" i="49" s="1"/>
  <c r="I177" i="49"/>
  <c r="H177" i="49"/>
  <c r="J177" i="49" s="1"/>
  <c r="G177" i="49"/>
  <c r="H178" i="49"/>
  <c r="J178" i="49" s="1"/>
  <c r="G178" i="49"/>
  <c r="I178" i="49" s="1"/>
  <c r="H179" i="49"/>
  <c r="J179" i="49" s="1"/>
  <c r="G179" i="49"/>
  <c r="I179" i="49" s="1"/>
  <c r="H180" i="49"/>
  <c r="J180" i="49" s="1"/>
  <c r="G180" i="49"/>
  <c r="I180" i="49" s="1"/>
  <c r="H183" i="49"/>
  <c r="J183" i="49" s="1"/>
  <c r="G183" i="49"/>
  <c r="I183" i="49" s="1"/>
  <c r="H184" i="49"/>
  <c r="J184" i="49" s="1"/>
  <c r="G184" i="49"/>
  <c r="I184" i="49" s="1"/>
  <c r="H185" i="49"/>
  <c r="J185" i="49" s="1"/>
  <c r="G185" i="49"/>
  <c r="I185" i="49" s="1"/>
  <c r="H186" i="49"/>
  <c r="J186" i="49" s="1"/>
  <c r="G186" i="49"/>
  <c r="I186" i="49" s="1"/>
  <c r="H189" i="49"/>
  <c r="J189" i="49" s="1"/>
  <c r="G189" i="49"/>
  <c r="I189" i="49" s="1"/>
  <c r="H190" i="49"/>
  <c r="J190" i="49" s="1"/>
  <c r="G190" i="49"/>
  <c r="I190" i="49" s="1"/>
  <c r="H191" i="49"/>
  <c r="J191" i="49" s="1"/>
  <c r="G191" i="49"/>
  <c r="I191" i="49" s="1"/>
  <c r="H192" i="49"/>
  <c r="J192" i="49" s="1"/>
  <c r="G192" i="49"/>
  <c r="I192" i="49" s="1"/>
  <c r="I195" i="49"/>
  <c r="H195" i="49"/>
  <c r="J195" i="49" s="1"/>
  <c r="G195" i="49"/>
  <c r="J196" i="49"/>
  <c r="I196" i="49"/>
  <c r="H196" i="49"/>
  <c r="G196" i="49"/>
  <c r="H197" i="49"/>
  <c r="J197" i="49" s="1"/>
  <c r="G197" i="49"/>
  <c r="I197" i="49" s="1"/>
  <c r="I198" i="49"/>
  <c r="H198" i="49"/>
  <c r="J198" i="49" s="1"/>
  <c r="G198" i="49"/>
  <c r="H199" i="49"/>
  <c r="J199" i="49" s="1"/>
  <c r="G199" i="49"/>
  <c r="I199" i="49" s="1"/>
  <c r="I202" i="49"/>
  <c r="H202" i="49"/>
  <c r="J202" i="49" s="1"/>
  <c r="G202" i="49"/>
  <c r="H203" i="49"/>
  <c r="J203" i="49" s="1"/>
  <c r="G203" i="49"/>
  <c r="I203" i="49" s="1"/>
  <c r="I204" i="49"/>
  <c r="H204" i="49"/>
  <c r="J204" i="49" s="1"/>
  <c r="G204" i="49"/>
  <c r="J205" i="49"/>
  <c r="I205" i="49"/>
  <c r="H205" i="49"/>
  <c r="G205" i="49"/>
  <c r="J206" i="49"/>
  <c r="I206" i="49"/>
  <c r="H206" i="49"/>
  <c r="G206" i="49"/>
  <c r="H207" i="49"/>
  <c r="J207" i="49" s="1"/>
  <c r="G207" i="49"/>
  <c r="I207"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H218" i="49"/>
  <c r="J218" i="49" s="1"/>
  <c r="G218" i="49"/>
  <c r="I218" i="49" s="1"/>
  <c r="H219" i="49"/>
  <c r="J219" i="49" s="1"/>
  <c r="G219" i="49"/>
  <c r="I219" i="49" s="1"/>
  <c r="H222" i="49"/>
  <c r="J222" i="49" s="1"/>
  <c r="G222" i="49"/>
  <c r="I222" i="49" s="1"/>
  <c r="H223" i="49"/>
  <c r="J223" i="49" s="1"/>
  <c r="G223" i="49"/>
  <c r="I223" i="49" s="1"/>
  <c r="J224" i="49"/>
  <c r="I224" i="49"/>
  <c r="H224" i="49"/>
  <c r="G224" i="49"/>
  <c r="J225" i="49"/>
  <c r="I225" i="49"/>
  <c r="H225" i="49"/>
  <c r="G225" i="49"/>
  <c r="H226" i="49"/>
  <c r="J226" i="49" s="1"/>
  <c r="G226" i="49"/>
  <c r="I226"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I236" i="49"/>
  <c r="H236" i="49"/>
  <c r="J236" i="49" s="1"/>
  <c r="G236" i="49"/>
  <c r="I237" i="49"/>
  <c r="H237" i="49"/>
  <c r="J237" i="49" s="1"/>
  <c r="G237" i="49"/>
  <c r="I238" i="49"/>
  <c r="H238" i="49"/>
  <c r="J238" i="49" s="1"/>
  <c r="G238" i="49"/>
  <c r="H241" i="49"/>
  <c r="J241" i="49" s="1"/>
  <c r="G241" i="49"/>
  <c r="I241" i="49" s="1"/>
  <c r="I242" i="49"/>
  <c r="H242" i="49"/>
  <c r="J242" i="49" s="1"/>
  <c r="G242" i="49"/>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51" i="49"/>
  <c r="J251" i="49" s="1"/>
  <c r="G251" i="49"/>
  <c r="I251" i="49" s="1"/>
  <c r="H252" i="49"/>
  <c r="J252" i="49" s="1"/>
  <c r="G252" i="49"/>
  <c r="I252" i="49" s="1"/>
  <c r="J253" i="49"/>
  <c r="I253" i="49"/>
  <c r="H253" i="49"/>
  <c r="G253" i="49"/>
  <c r="H254" i="49"/>
  <c r="J254" i="49" s="1"/>
  <c r="G254" i="49"/>
  <c r="I254" i="49" s="1"/>
  <c r="H255" i="49"/>
  <c r="J255" i="49" s="1"/>
  <c r="G255" i="49"/>
  <c r="I255" i="49" s="1"/>
  <c r="H256" i="49"/>
  <c r="J256" i="49" s="1"/>
  <c r="G256" i="49"/>
  <c r="I256" i="49" s="1"/>
  <c r="H257" i="49"/>
  <c r="J257" i="49" s="1"/>
  <c r="G257" i="49"/>
  <c r="I257" i="49" s="1"/>
  <c r="H258" i="49"/>
  <c r="J258" i="49" s="1"/>
  <c r="G258" i="49"/>
  <c r="I258" i="49" s="1"/>
  <c r="H261" i="49"/>
  <c r="J261" i="49" s="1"/>
  <c r="G261" i="49"/>
  <c r="I261" i="49" s="1"/>
  <c r="H262" i="49"/>
  <c r="J262" i="49" s="1"/>
  <c r="G262" i="49"/>
  <c r="I262" i="49" s="1"/>
  <c r="J263" i="49"/>
  <c r="I263" i="49"/>
  <c r="H263" i="49"/>
  <c r="G263" i="49"/>
  <c r="I264" i="49"/>
  <c r="H264" i="49"/>
  <c r="J264" i="49" s="1"/>
  <c r="G264" i="49"/>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I273" i="49"/>
  <c r="H273" i="49"/>
  <c r="J273" i="49" s="1"/>
  <c r="G273" i="49"/>
  <c r="J274" i="49"/>
  <c r="I274" i="49"/>
  <c r="H274" i="49"/>
  <c r="G274" i="49"/>
  <c r="I275" i="49"/>
  <c r="H275" i="49"/>
  <c r="J275" i="49" s="1"/>
  <c r="G275" i="49"/>
  <c r="H278" i="49"/>
  <c r="J278" i="49" s="1"/>
  <c r="G278" i="49"/>
  <c r="I278" i="49" s="1"/>
  <c r="H279" i="49"/>
  <c r="J279" i="49" s="1"/>
  <c r="G279" i="49"/>
  <c r="I279" i="49" s="1"/>
  <c r="H282" i="49"/>
  <c r="J282" i="49" s="1"/>
  <c r="G282" i="49"/>
  <c r="I282" i="49" s="1"/>
  <c r="H283" i="49"/>
  <c r="J283" i="49" s="1"/>
  <c r="G283" i="49"/>
  <c r="I283" i="49" s="1"/>
  <c r="H284" i="49"/>
  <c r="J284" i="49" s="1"/>
  <c r="G284" i="49"/>
  <c r="I284" i="49" s="1"/>
  <c r="I287" i="49"/>
  <c r="H287" i="49"/>
  <c r="J287" i="49" s="1"/>
  <c r="G287" i="49"/>
  <c r="I288" i="49"/>
  <c r="H288" i="49"/>
  <c r="J288" i="49" s="1"/>
  <c r="G288" i="49"/>
  <c r="H291" i="49"/>
  <c r="J291" i="49" s="1"/>
  <c r="G291" i="49"/>
  <c r="I291" i="49" s="1"/>
  <c r="J292" i="49"/>
  <c r="H292" i="49"/>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J298" i="49"/>
  <c r="I298" i="49"/>
  <c r="H298" i="49"/>
  <c r="G298" i="49"/>
  <c r="H299" i="49"/>
  <c r="J299" i="49" s="1"/>
  <c r="G299" i="49"/>
  <c r="I299" i="49" s="1"/>
  <c r="H300" i="49"/>
  <c r="J300" i="49" s="1"/>
  <c r="G300" i="49"/>
  <c r="I300" i="49" s="1"/>
  <c r="H301" i="49"/>
  <c r="J301" i="49" s="1"/>
  <c r="G301" i="49"/>
  <c r="I301" i="49" s="1"/>
  <c r="H302" i="49"/>
  <c r="J302" i="49" s="1"/>
  <c r="G302" i="49"/>
  <c r="I302" i="49" s="1"/>
  <c r="H303" i="49"/>
  <c r="J303" i="49" s="1"/>
  <c r="G303" i="49"/>
  <c r="I303" i="49" s="1"/>
  <c r="J306" i="49"/>
  <c r="I306" i="49"/>
  <c r="H306" i="49"/>
  <c r="G306" i="49"/>
  <c r="J307" i="49"/>
  <c r="I307" i="49"/>
  <c r="H307" i="49"/>
  <c r="G307" i="49"/>
  <c r="H310" i="49"/>
  <c r="J310" i="49" s="1"/>
  <c r="G310" i="49"/>
  <c r="I310" i="49" s="1"/>
  <c r="I311" i="49"/>
  <c r="H311" i="49"/>
  <c r="J311" i="49" s="1"/>
  <c r="G311" i="49"/>
  <c r="H312" i="49"/>
  <c r="J312" i="49" s="1"/>
  <c r="G312" i="49"/>
  <c r="I312"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J318" i="49"/>
  <c r="I318" i="49"/>
  <c r="H318" i="49"/>
  <c r="G318" i="49"/>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I328" i="49"/>
  <c r="H328" i="49"/>
  <c r="J328" i="49" s="1"/>
  <c r="G328" i="49"/>
  <c r="H329" i="49"/>
  <c r="J329" i="49" s="1"/>
  <c r="G329" i="49"/>
  <c r="I329" i="49" s="1"/>
  <c r="H330" i="49"/>
  <c r="J330" i="49" s="1"/>
  <c r="G330" i="49"/>
  <c r="I330" i="49" s="1"/>
  <c r="H333" i="49"/>
  <c r="J333" i="49" s="1"/>
  <c r="G333" i="49"/>
  <c r="I333" i="49" s="1"/>
  <c r="H334" i="49"/>
  <c r="J334" i="49" s="1"/>
  <c r="G334" i="49"/>
  <c r="I334" i="49" s="1"/>
  <c r="H337" i="49"/>
  <c r="J337" i="49" s="1"/>
  <c r="G337" i="49"/>
  <c r="I337" i="49" s="1"/>
  <c r="H338" i="49"/>
  <c r="J338" i="49" s="1"/>
  <c r="G338" i="49"/>
  <c r="I338" i="49" s="1"/>
  <c r="I339" i="49"/>
  <c r="H339" i="49"/>
  <c r="J339" i="49" s="1"/>
  <c r="G339" i="49"/>
  <c r="J340" i="49"/>
  <c r="I340" i="49"/>
  <c r="H340" i="49"/>
  <c r="G340" i="49"/>
  <c r="H341" i="49"/>
  <c r="J341" i="49" s="1"/>
  <c r="G341" i="49"/>
  <c r="I341" i="49" s="1"/>
  <c r="H342" i="49"/>
  <c r="J342" i="49" s="1"/>
  <c r="G342" i="49"/>
  <c r="I342" i="49" s="1"/>
  <c r="H343" i="49"/>
  <c r="J343" i="49" s="1"/>
  <c r="G343" i="49"/>
  <c r="I343" i="49" s="1"/>
  <c r="H346" i="49"/>
  <c r="J346" i="49" s="1"/>
  <c r="G346" i="49"/>
  <c r="I346" i="49" s="1"/>
  <c r="H347" i="49"/>
  <c r="J347" i="49" s="1"/>
  <c r="G347" i="49"/>
  <c r="I347" i="49" s="1"/>
  <c r="H348" i="49"/>
  <c r="J348" i="49" s="1"/>
  <c r="G348" i="49"/>
  <c r="I348" i="49" s="1"/>
  <c r="H349" i="49"/>
  <c r="J349" i="49" s="1"/>
  <c r="G349" i="49"/>
  <c r="I349" i="49" s="1"/>
  <c r="I352" i="49"/>
  <c r="H352" i="49"/>
  <c r="J352" i="49" s="1"/>
  <c r="G352" i="49"/>
  <c r="J353" i="49"/>
  <c r="I353" i="49"/>
  <c r="H353" i="49"/>
  <c r="G353" i="49"/>
  <c r="H354" i="49"/>
  <c r="J354" i="49" s="1"/>
  <c r="G354" i="49"/>
  <c r="I354" i="49" s="1"/>
  <c r="H355" i="49"/>
  <c r="J355" i="49" s="1"/>
  <c r="G355" i="49"/>
  <c r="I355" i="49" s="1"/>
  <c r="H356" i="49"/>
  <c r="J356" i="49" s="1"/>
  <c r="G356" i="49"/>
  <c r="I356"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3" i="49"/>
  <c r="J383" i="49" s="1"/>
  <c r="G383" i="49"/>
  <c r="I383" i="49" s="1"/>
  <c r="H384" i="49"/>
  <c r="J384" i="49" s="1"/>
  <c r="G384" i="49"/>
  <c r="I384" i="49" s="1"/>
  <c r="H385" i="49"/>
  <c r="J385" i="49" s="1"/>
  <c r="G385" i="49"/>
  <c r="I385" i="49" s="1"/>
  <c r="J386" i="49"/>
  <c r="I386" i="49"/>
  <c r="H386" i="49"/>
  <c r="G386" i="49"/>
  <c r="H387" i="49"/>
  <c r="J387" i="49" s="1"/>
  <c r="G387" i="49"/>
  <c r="I387" i="49" s="1"/>
  <c r="H388" i="49"/>
  <c r="J388" i="49" s="1"/>
  <c r="G388" i="49"/>
  <c r="I388" i="49" s="1"/>
  <c r="H389" i="49"/>
  <c r="J389" i="49" s="1"/>
  <c r="G389" i="49"/>
  <c r="I389" i="49" s="1"/>
  <c r="H392" i="49"/>
  <c r="J392" i="49" s="1"/>
  <c r="G392" i="49"/>
  <c r="I392" i="49" s="1"/>
  <c r="I393" i="49"/>
  <c r="H393" i="49"/>
  <c r="J393" i="49" s="1"/>
  <c r="G393" i="49"/>
  <c r="H394" i="49"/>
  <c r="J394" i="49" s="1"/>
  <c r="G394" i="49"/>
  <c r="I394" i="49" s="1"/>
  <c r="H395" i="49"/>
  <c r="J395" i="49" s="1"/>
  <c r="G395" i="49"/>
  <c r="I395" i="49" s="1"/>
  <c r="H396" i="49"/>
  <c r="J396" i="49" s="1"/>
  <c r="G396" i="49"/>
  <c r="I396" i="49" s="1"/>
  <c r="H397" i="49"/>
  <c r="J397" i="49" s="1"/>
  <c r="G397" i="49"/>
  <c r="I397" i="49" s="1"/>
  <c r="I398" i="49"/>
  <c r="H398" i="49"/>
  <c r="J398" i="49" s="1"/>
  <c r="G398" i="49"/>
  <c r="H399" i="49"/>
  <c r="J399" i="49" s="1"/>
  <c r="G399" i="49"/>
  <c r="I399" i="49" s="1"/>
  <c r="H400" i="49"/>
  <c r="J400" i="49" s="1"/>
  <c r="G400" i="49"/>
  <c r="I400" i="49" s="1"/>
  <c r="H403" i="49"/>
  <c r="J403" i="49" s="1"/>
  <c r="G403" i="49"/>
  <c r="I403" i="49" s="1"/>
  <c r="J404" i="49"/>
  <c r="I404" i="49"/>
  <c r="H404" i="49"/>
  <c r="G404" i="49"/>
  <c r="H405" i="49"/>
  <c r="J405" i="49" s="1"/>
  <c r="G405" i="49"/>
  <c r="I405" i="49" s="1"/>
  <c r="J408" i="49"/>
  <c r="I408" i="49"/>
  <c r="H408" i="49"/>
  <c r="G408" i="49"/>
  <c r="J409" i="49"/>
  <c r="I409" i="49"/>
  <c r="H409" i="49"/>
  <c r="G409" i="49"/>
  <c r="H410" i="49"/>
  <c r="J410" i="49" s="1"/>
  <c r="G410" i="49"/>
  <c r="I410" i="49" s="1"/>
  <c r="H411" i="49"/>
  <c r="J411" i="49" s="1"/>
  <c r="G411" i="49"/>
  <c r="I411" i="49" s="1"/>
  <c r="H412" i="49"/>
  <c r="J412" i="49" s="1"/>
  <c r="G412" i="49"/>
  <c r="I412" i="49" s="1"/>
  <c r="H413" i="49"/>
  <c r="J413" i="49" s="1"/>
  <c r="G413" i="49"/>
  <c r="I413" i="49" s="1"/>
  <c r="J414" i="49"/>
  <c r="I414" i="49"/>
  <c r="H414" i="49"/>
  <c r="G414" i="49"/>
  <c r="H415" i="49"/>
  <c r="J415" i="49" s="1"/>
  <c r="G415" i="49"/>
  <c r="I415" i="49" s="1"/>
  <c r="H416" i="49"/>
  <c r="J416" i="49" s="1"/>
  <c r="G416" i="49"/>
  <c r="I416" i="49" s="1"/>
  <c r="H419" i="49"/>
  <c r="J419" i="49" s="1"/>
  <c r="G419" i="49"/>
  <c r="I419" i="49" s="1"/>
  <c r="H420" i="49"/>
  <c r="J420" i="49" s="1"/>
  <c r="G420" i="49"/>
  <c r="I420" i="49" s="1"/>
  <c r="I423" i="49"/>
  <c r="H423" i="49"/>
  <c r="J423" i="49" s="1"/>
  <c r="G423" i="49"/>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3" i="49"/>
  <c r="J433" i="49" s="1"/>
  <c r="G433" i="49"/>
  <c r="I433" i="49" s="1"/>
  <c r="H434" i="49"/>
  <c r="J434" i="49" s="1"/>
  <c r="G434" i="49"/>
  <c r="I434" i="49" s="1"/>
  <c r="H435" i="49"/>
  <c r="J435" i="49" s="1"/>
  <c r="G435" i="49"/>
  <c r="I435" i="49" s="1"/>
  <c r="H436" i="49"/>
  <c r="J436" i="49" s="1"/>
  <c r="G436" i="49"/>
  <c r="I436"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J458" i="49"/>
  <c r="I458" i="49"/>
  <c r="H458" i="49"/>
  <c r="G458" i="49"/>
  <c r="J459" i="49"/>
  <c r="I459" i="49"/>
  <c r="H459" i="49"/>
  <c r="G459" i="49"/>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I478" i="49"/>
  <c r="H478" i="49"/>
  <c r="J478" i="49" s="1"/>
  <c r="G478" i="49"/>
  <c r="H479" i="49"/>
  <c r="J479" i="49" s="1"/>
  <c r="G479" i="49"/>
  <c r="I479" i="49" s="1"/>
  <c r="H480" i="49"/>
  <c r="J480" i="49" s="1"/>
  <c r="G480" i="49"/>
  <c r="I480" i="49" s="1"/>
  <c r="H481" i="49"/>
  <c r="J481" i="49" s="1"/>
  <c r="G481" i="49"/>
  <c r="I481" i="49" s="1"/>
  <c r="H482" i="49"/>
  <c r="J482" i="49" s="1"/>
  <c r="G482" i="49"/>
  <c r="I482" i="49" s="1"/>
  <c r="H483" i="49"/>
  <c r="J483" i="49" s="1"/>
  <c r="G483" i="49"/>
  <c r="I483" i="49" s="1"/>
  <c r="H486" i="49"/>
  <c r="J486" i="49" s="1"/>
  <c r="G486" i="49"/>
  <c r="I486" i="49" s="1"/>
  <c r="I487" i="49"/>
  <c r="H487" i="49"/>
  <c r="J487" i="49" s="1"/>
  <c r="G487" i="49"/>
  <c r="H488" i="49"/>
  <c r="J488" i="49" s="1"/>
  <c r="G488" i="49"/>
  <c r="I488" i="49" s="1"/>
  <c r="H491" i="49"/>
  <c r="J491" i="49" s="1"/>
  <c r="G491" i="49"/>
  <c r="I491" i="49" s="1"/>
  <c r="J492" i="49"/>
  <c r="I492" i="49"/>
  <c r="H492" i="49"/>
  <c r="G492" i="49"/>
  <c r="H493" i="49"/>
  <c r="J493" i="49" s="1"/>
  <c r="G493" i="49"/>
  <c r="I493" i="49" s="1"/>
  <c r="I494" i="49"/>
  <c r="H494" i="49"/>
  <c r="J494" i="49" s="1"/>
  <c r="G494" i="49"/>
  <c r="I495" i="49"/>
  <c r="H495" i="49"/>
  <c r="J495" i="49" s="1"/>
  <c r="G495" i="49"/>
  <c r="H496" i="49"/>
  <c r="J496" i="49" s="1"/>
  <c r="G496" i="49"/>
  <c r="I496" i="49" s="1"/>
  <c r="H497" i="49"/>
  <c r="J497" i="49" s="1"/>
  <c r="G497" i="49"/>
  <c r="I497" i="49" s="1"/>
  <c r="J498" i="49"/>
  <c r="I498" i="49"/>
  <c r="H498" i="49"/>
  <c r="G498" i="49"/>
  <c r="H499" i="49"/>
  <c r="J499" i="49" s="1"/>
  <c r="G499" i="49"/>
  <c r="I499" i="49" s="1"/>
  <c r="H500" i="49"/>
  <c r="J500" i="49" s="1"/>
  <c r="G500" i="49"/>
  <c r="I500" i="49" s="1"/>
  <c r="J501" i="49"/>
  <c r="I501" i="49"/>
  <c r="H501" i="49"/>
  <c r="G501" i="49"/>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I512" i="49"/>
  <c r="H512" i="49"/>
  <c r="J512" i="49" s="1"/>
  <c r="G512" i="49"/>
  <c r="J513" i="49"/>
  <c r="I513" i="49"/>
  <c r="H513" i="49"/>
  <c r="G513" i="49"/>
  <c r="H514" i="49"/>
  <c r="J514" i="49" s="1"/>
  <c r="G514" i="49"/>
  <c r="I514" i="49" s="1"/>
  <c r="H515" i="49"/>
  <c r="J515" i="49" s="1"/>
  <c r="G515" i="49"/>
  <c r="I515" i="49" s="1"/>
  <c r="H516" i="49"/>
  <c r="J516" i="49" s="1"/>
  <c r="G516" i="49"/>
  <c r="I516" i="49" s="1"/>
  <c r="H517" i="49"/>
  <c r="J517" i="49" s="1"/>
  <c r="G517" i="49"/>
  <c r="I517" i="49" s="1"/>
  <c r="H520" i="49"/>
  <c r="J520" i="49" s="1"/>
  <c r="G520" i="49"/>
  <c r="I520" i="49" s="1"/>
  <c r="H521" i="49"/>
  <c r="J521" i="49" s="1"/>
  <c r="G521" i="49"/>
  <c r="I521" i="49" s="1"/>
  <c r="H524" i="49"/>
  <c r="J524" i="49" s="1"/>
  <c r="G524" i="49"/>
  <c r="I524" i="49" s="1"/>
  <c r="H525" i="49"/>
  <c r="J525" i="49" s="1"/>
  <c r="G525" i="49"/>
  <c r="I52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6" i="56" s="1"/>
  <c r="F29" i="56"/>
  <c r="G27" i="56" s="1"/>
  <c r="D29" i="56"/>
  <c r="E26"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41"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H45" i="50"/>
  <c r="I42" i="50" s="1"/>
  <c r="F45" i="50"/>
  <c r="G43" i="50" s="1"/>
  <c r="D45" i="50"/>
  <c r="E41" i="50" s="1"/>
  <c r="B45" i="50"/>
  <c r="C43"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H33" i="53"/>
  <c r="I30" i="53" s="1"/>
  <c r="F33" i="53"/>
  <c r="G31" i="53" s="1"/>
  <c r="D33" i="53"/>
  <c r="E29" i="53" s="1"/>
  <c r="B33" i="53"/>
  <c r="C31" i="53" s="1"/>
  <c r="K23" i="53"/>
  <c r="J23"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H52" i="53"/>
  <c r="I49" i="53" s="1"/>
  <c r="F52" i="53"/>
  <c r="G50" i="53" s="1"/>
  <c r="D52" i="53"/>
  <c r="E49" i="53" s="1"/>
  <c r="B52" i="53"/>
  <c r="C50" i="53" s="1"/>
  <c r="K36" i="53"/>
  <c r="J36" i="53"/>
  <c r="I54" i="53"/>
  <c r="G54" i="53"/>
  <c r="E54" i="53"/>
  <c r="C54" i="53"/>
  <c r="B5" i="54"/>
  <c r="D5" i="54" s="1"/>
  <c r="H5" i="54" s="1"/>
  <c r="K8" i="54"/>
  <c r="J8" i="54"/>
  <c r="K9" i="54"/>
  <c r="J9" i="54"/>
  <c r="K10" i="54"/>
  <c r="J10" i="54"/>
  <c r="K11" i="54"/>
  <c r="J11" i="54"/>
  <c r="H13" i="54"/>
  <c r="I10" i="54" s="1"/>
  <c r="F13" i="54"/>
  <c r="G11" i="54" s="1"/>
  <c r="D13" i="54"/>
  <c r="E10" i="54" s="1"/>
  <c r="B13" i="54"/>
  <c r="C11" i="54" s="1"/>
  <c r="K7" i="54"/>
  <c r="J7" i="54"/>
  <c r="H18" i="54"/>
  <c r="F18" i="54"/>
  <c r="G18" i="54" s="1"/>
  <c r="D18" i="54"/>
  <c r="B18" i="54"/>
  <c r="C18" i="54" s="1"/>
  <c r="K16" i="54"/>
  <c r="J16" i="54"/>
  <c r="K22" i="54"/>
  <c r="J22" i="54"/>
  <c r="K23" i="54"/>
  <c r="J23" i="54"/>
  <c r="H25" i="54"/>
  <c r="I22" i="54" s="1"/>
  <c r="F25" i="54"/>
  <c r="G23" i="54" s="1"/>
  <c r="D25" i="54"/>
  <c r="E25"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8" i="54"/>
  <c r="J28" i="54"/>
  <c r="K44" i="54"/>
  <c r="J44" i="54"/>
  <c r="K45" i="54"/>
  <c r="J45" i="54"/>
  <c r="K46" i="54"/>
  <c r="J46" i="54"/>
  <c r="K47" i="54"/>
  <c r="J47" i="54"/>
  <c r="K48" i="54"/>
  <c r="J48" i="54"/>
  <c r="K49" i="54"/>
  <c r="J49" i="54"/>
  <c r="K50" i="54"/>
  <c r="J50" i="54"/>
  <c r="H52" i="54"/>
  <c r="I49" i="54" s="1"/>
  <c r="F52" i="54"/>
  <c r="G50" i="54" s="1"/>
  <c r="D52" i="54"/>
  <c r="E50" i="54" s="1"/>
  <c r="B52" i="54"/>
  <c r="C50" i="54" s="1"/>
  <c r="K43" i="54"/>
  <c r="J43"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H75" i="54"/>
  <c r="I72" i="54" s="1"/>
  <c r="F75" i="54"/>
  <c r="G73" i="54" s="1"/>
  <c r="D75" i="54"/>
  <c r="E72" i="54" s="1"/>
  <c r="B75" i="54"/>
  <c r="C73" i="54" s="1"/>
  <c r="K55" i="54"/>
  <c r="J55" i="54"/>
  <c r="I77" i="54"/>
  <c r="G77" i="54"/>
  <c r="E77" i="54"/>
  <c r="C77"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4"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6" i="55" s="1"/>
  <c r="B108" i="55"/>
  <c r="C106" i="55" s="1"/>
  <c r="K92" i="55"/>
  <c r="J92" i="55"/>
  <c r="I110" i="55"/>
  <c r="G110" i="55"/>
  <c r="E110" i="55"/>
  <c r="C110" i="55"/>
  <c r="J110" i="55"/>
  <c r="K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H139" i="55"/>
  <c r="I136" i="55" s="1"/>
  <c r="F139" i="55"/>
  <c r="G137" i="55" s="1"/>
  <c r="D139" i="55"/>
  <c r="E136" i="55" s="1"/>
  <c r="B139" i="55"/>
  <c r="C137" i="55" s="1"/>
  <c r="K115" i="55"/>
  <c r="J115"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1" i="55" s="1"/>
  <c r="B163" i="55"/>
  <c r="C161" i="55" s="1"/>
  <c r="K142" i="55"/>
  <c r="J142" i="55"/>
  <c r="I165" i="55"/>
  <c r="G165" i="55"/>
  <c r="E165" i="55"/>
  <c r="C165" i="55"/>
  <c r="J165" i="55"/>
  <c r="K165" i="55"/>
  <c r="B168" i="55"/>
  <c r="D168" i="55" s="1"/>
  <c r="H168" i="55" s="1"/>
  <c r="K171" i="55"/>
  <c r="J171" i="55"/>
  <c r="H173" i="55"/>
  <c r="I173" i="55" s="1"/>
  <c r="F173" i="55"/>
  <c r="G171" i="55" s="1"/>
  <c r="D173" i="55"/>
  <c r="E171" i="55" s="1"/>
  <c r="B173" i="55"/>
  <c r="C171" i="55" s="1"/>
  <c r="K170" i="55"/>
  <c r="J170" i="55"/>
  <c r="K177" i="55"/>
  <c r="J177" i="55"/>
  <c r="K178" i="55"/>
  <c r="J178" i="55"/>
  <c r="K179" i="55"/>
  <c r="J179" i="55"/>
  <c r="K180" i="55"/>
  <c r="J180" i="55"/>
  <c r="K181" i="55"/>
  <c r="J181" i="55"/>
  <c r="K182" i="55"/>
  <c r="J182" i="55"/>
  <c r="K183" i="55"/>
  <c r="J183" i="55"/>
  <c r="K184" i="55"/>
  <c r="J184" i="55"/>
  <c r="K185" i="55"/>
  <c r="J185" i="55"/>
  <c r="H187" i="55"/>
  <c r="I184" i="55" s="1"/>
  <c r="F187" i="55"/>
  <c r="G185" i="55" s="1"/>
  <c r="D187" i="55"/>
  <c r="E184" i="55" s="1"/>
  <c r="B187" i="55"/>
  <c r="C185" i="55" s="1"/>
  <c r="K176" i="55"/>
  <c r="J176" i="55"/>
  <c r="I189" i="55"/>
  <c r="G189" i="55"/>
  <c r="E189" i="55"/>
  <c r="C189" i="55"/>
  <c r="J189" i="55"/>
  <c r="K189" i="55"/>
  <c r="I193" i="55"/>
  <c r="G193" i="55"/>
  <c r="E193" i="55"/>
  <c r="C193" i="55"/>
  <c r="H191" i="55"/>
  <c r="I191" i="55" s="1"/>
  <c r="F191" i="55"/>
  <c r="G191" i="55" s="1"/>
  <c r="D191" i="55"/>
  <c r="B191" i="55"/>
  <c r="C191" i="55" s="1"/>
  <c r="K193" i="55"/>
  <c r="J193" i="55"/>
  <c r="K195" i="55"/>
  <c r="J195" i="55"/>
  <c r="I195" i="55"/>
  <c r="G195" i="55"/>
  <c r="E195" i="55"/>
  <c r="C195" i="55"/>
  <c r="B5" i="48"/>
  <c r="D5" i="48" s="1"/>
  <c r="H5" i="48" s="1"/>
  <c r="K8" i="48"/>
  <c r="J8" i="48"/>
  <c r="K9" i="48"/>
  <c r="J9" i="48"/>
  <c r="H11" i="48"/>
  <c r="I8" i="48" s="1"/>
  <c r="F11" i="48"/>
  <c r="G9" i="48" s="1"/>
  <c r="D11" i="48"/>
  <c r="E9"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6" i="48" s="1"/>
  <c r="F61" i="48"/>
  <c r="G59" i="48" s="1"/>
  <c r="D61" i="48"/>
  <c r="E56" i="48" s="1"/>
  <c r="B61" i="48"/>
  <c r="C59" i="48" s="1"/>
  <c r="K44" i="48"/>
  <c r="J44" i="48"/>
  <c r="K65" i="48"/>
  <c r="J65" i="48"/>
  <c r="K66" i="48"/>
  <c r="J66" i="48"/>
  <c r="K67" i="48"/>
  <c r="J67" i="48"/>
  <c r="K68" i="48"/>
  <c r="J68" i="48"/>
  <c r="K69" i="48"/>
  <c r="J69" i="48"/>
  <c r="K70" i="48"/>
  <c r="J70" i="48"/>
  <c r="K71" i="48"/>
  <c r="J71" i="48"/>
  <c r="H73" i="48"/>
  <c r="I70" i="48" s="1"/>
  <c r="F73" i="48"/>
  <c r="G71" i="48" s="1"/>
  <c r="D73" i="48"/>
  <c r="E70" i="48" s="1"/>
  <c r="B73" i="48"/>
  <c r="C71" i="48" s="1"/>
  <c r="K64" i="48"/>
  <c r="J64" i="48"/>
  <c r="I75" i="48"/>
  <c r="G75" i="48"/>
  <c r="E75" i="48"/>
  <c r="C75" i="48"/>
  <c r="K75" i="48"/>
  <c r="J75" i="48"/>
  <c r="B78" i="48"/>
  <c r="D78" i="48" s="1"/>
  <c r="H78" i="48" s="1"/>
  <c r="K81" i="48"/>
  <c r="J81" i="48"/>
  <c r="K82" i="48"/>
  <c r="J82" i="48"/>
  <c r="K83" i="48"/>
  <c r="J83" i="48"/>
  <c r="K84" i="48"/>
  <c r="J84" i="48"/>
  <c r="K85" i="48"/>
  <c r="J85" i="48"/>
  <c r="K86" i="48"/>
  <c r="J86" i="48"/>
  <c r="K87" i="48"/>
  <c r="J87" i="48"/>
  <c r="H89" i="48"/>
  <c r="I86" i="48" s="1"/>
  <c r="F89" i="48"/>
  <c r="G87" i="48" s="1"/>
  <c r="D89" i="48"/>
  <c r="E86" i="48" s="1"/>
  <c r="B89" i="48"/>
  <c r="C87" i="48" s="1"/>
  <c r="K80" i="48"/>
  <c r="J80"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H108" i="48"/>
  <c r="I104" i="48" s="1"/>
  <c r="F108" i="48"/>
  <c r="G106" i="48" s="1"/>
  <c r="D108" i="48"/>
  <c r="E99" i="48" s="1"/>
  <c r="B108" i="48"/>
  <c r="C106" i="48" s="1"/>
  <c r="K92" i="48"/>
  <c r="J92" i="48"/>
  <c r="I110" i="48"/>
  <c r="G110" i="48"/>
  <c r="E110" i="48"/>
  <c r="C110" i="48"/>
  <c r="K110" i="48"/>
  <c r="J110" i="48"/>
  <c r="B113" i="48"/>
  <c r="D113" i="48" s="1"/>
  <c r="H113" i="48" s="1"/>
  <c r="K116" i="48"/>
  <c r="J116" i="48"/>
  <c r="H118" i="48"/>
  <c r="I118" i="48" s="1"/>
  <c r="F118" i="48"/>
  <c r="G116" i="48" s="1"/>
  <c r="D118" i="48"/>
  <c r="E118" i="48" s="1"/>
  <c r="B118" i="48"/>
  <c r="C116" i="48" s="1"/>
  <c r="K115" i="48"/>
  <c r="J115" i="48"/>
  <c r="K122" i="48"/>
  <c r="J122" i="48"/>
  <c r="K123" i="48"/>
  <c r="J123" i="48"/>
  <c r="K124" i="48"/>
  <c r="J124" i="48"/>
  <c r="K125" i="48"/>
  <c r="J125" i="48"/>
  <c r="K126" i="48"/>
  <c r="J126" i="48"/>
  <c r="K127" i="48"/>
  <c r="J127" i="48"/>
  <c r="H129" i="48"/>
  <c r="I126" i="48" s="1"/>
  <c r="F129" i="48"/>
  <c r="G127" i="48" s="1"/>
  <c r="D129" i="48"/>
  <c r="E127" i="48" s="1"/>
  <c r="B129" i="48"/>
  <c r="C127" i="48" s="1"/>
  <c r="K121" i="48"/>
  <c r="J121" i="48"/>
  <c r="I131" i="48"/>
  <c r="G131" i="48"/>
  <c r="E131" i="48"/>
  <c r="C131" i="48"/>
  <c r="K131" i="48"/>
  <c r="J131" i="48"/>
  <c r="B134" i="48"/>
  <c r="D134" i="48" s="1"/>
  <c r="H134" i="48" s="1"/>
  <c r="I136" i="48"/>
  <c r="H138" i="48"/>
  <c r="I138" i="48" s="1"/>
  <c r="F138" i="48"/>
  <c r="G138" i="48" s="1"/>
  <c r="D138" i="48"/>
  <c r="E136" i="48" s="1"/>
  <c r="B138" i="48"/>
  <c r="K136" i="48"/>
  <c r="J136" i="48"/>
  <c r="K142" i="48"/>
  <c r="J142" i="48"/>
  <c r="K143" i="48"/>
  <c r="J143" i="48"/>
  <c r="K144" i="48"/>
  <c r="J144" i="48"/>
  <c r="K145" i="48"/>
  <c r="J145" i="48"/>
  <c r="K146" i="48"/>
  <c r="J146" i="48"/>
  <c r="H148" i="48"/>
  <c r="I145" i="48" s="1"/>
  <c r="F148" i="48"/>
  <c r="G146" i="48" s="1"/>
  <c r="D148" i="48"/>
  <c r="E146" i="48" s="1"/>
  <c r="B148" i="48"/>
  <c r="C146" i="48" s="1"/>
  <c r="K141" i="48"/>
  <c r="J141" i="48"/>
  <c r="I150" i="48"/>
  <c r="G150" i="48"/>
  <c r="E150" i="48"/>
  <c r="C150" i="48"/>
  <c r="J150" i="48"/>
  <c r="K150" i="48"/>
  <c r="B153" i="48"/>
  <c r="D153" i="48" s="1"/>
  <c r="H153" i="48" s="1"/>
  <c r="K156" i="48"/>
  <c r="J156" i="48"/>
  <c r="K157" i="48"/>
  <c r="J157" i="48"/>
  <c r="K158" i="48"/>
  <c r="J158" i="48"/>
  <c r="K159" i="48"/>
  <c r="J159" i="48"/>
  <c r="K160" i="48"/>
  <c r="J160" i="48"/>
  <c r="K161" i="48"/>
  <c r="J161" i="48"/>
  <c r="K162" i="48"/>
  <c r="J162" i="48"/>
  <c r="H164" i="48"/>
  <c r="I161" i="48" s="1"/>
  <c r="F164" i="48"/>
  <c r="G162" i="48" s="1"/>
  <c r="D164" i="48"/>
  <c r="E161" i="48" s="1"/>
  <c r="B164" i="48"/>
  <c r="C162" i="48" s="1"/>
  <c r="K155" i="48"/>
  <c r="J155" i="48"/>
  <c r="K168" i="48"/>
  <c r="J168" i="48"/>
  <c r="K169" i="48"/>
  <c r="J169" i="48"/>
  <c r="K170" i="48"/>
  <c r="J170" i="48"/>
  <c r="H172" i="48"/>
  <c r="I169" i="48" s="1"/>
  <c r="F172" i="48"/>
  <c r="G170" i="48" s="1"/>
  <c r="D172" i="48"/>
  <c r="E168" i="48" s="1"/>
  <c r="B172" i="48"/>
  <c r="C170" i="48" s="1"/>
  <c r="K167" i="48"/>
  <c r="J167" i="48"/>
  <c r="I174" i="48"/>
  <c r="G174" i="48"/>
  <c r="E174" i="48"/>
  <c r="C174" i="48"/>
  <c r="J174" i="48"/>
  <c r="K174" i="48"/>
  <c r="B177" i="48"/>
  <c r="D177" i="48" s="1"/>
  <c r="H177" i="48" s="1"/>
  <c r="K180" i="48"/>
  <c r="J180" i="48"/>
  <c r="K181" i="48"/>
  <c r="J181" i="48"/>
  <c r="K182" i="48"/>
  <c r="J182" i="48"/>
  <c r="K183" i="48"/>
  <c r="J183" i="48"/>
  <c r="K184" i="48"/>
  <c r="J184" i="48"/>
  <c r="K185" i="48"/>
  <c r="J185" i="48"/>
  <c r="K186" i="48"/>
  <c r="J186" i="48"/>
  <c r="K187" i="48"/>
  <c r="J187" i="48"/>
  <c r="H189" i="48"/>
  <c r="I186" i="48" s="1"/>
  <c r="F189" i="48"/>
  <c r="G187" i="48" s="1"/>
  <c r="D189" i="48"/>
  <c r="E186" i="48" s="1"/>
  <c r="B189" i="48"/>
  <c r="C187" i="48" s="1"/>
  <c r="K179" i="48"/>
  <c r="J179" i="48"/>
  <c r="K193" i="48"/>
  <c r="J193" i="48"/>
  <c r="K194" i="48"/>
  <c r="J194" i="48"/>
  <c r="K195" i="48"/>
  <c r="J195" i="48"/>
  <c r="K196" i="48"/>
  <c r="J196" i="48"/>
  <c r="K197" i="48"/>
  <c r="J197" i="48"/>
  <c r="K198" i="48"/>
  <c r="J198" i="48"/>
  <c r="K199" i="48"/>
  <c r="J199" i="48"/>
  <c r="K200" i="48"/>
  <c r="J200" i="48"/>
  <c r="K201" i="48"/>
  <c r="J201" i="48"/>
  <c r="K202" i="48"/>
  <c r="J202" i="48"/>
  <c r="K203" i="48"/>
  <c r="J203" i="48"/>
  <c r="K204" i="48"/>
  <c r="J204" i="48"/>
  <c r="K205" i="48"/>
  <c r="J205" i="48"/>
  <c r="H207" i="48"/>
  <c r="I204" i="48" s="1"/>
  <c r="F207" i="48"/>
  <c r="G205" i="48" s="1"/>
  <c r="D207" i="48"/>
  <c r="E204" i="48" s="1"/>
  <c r="B207" i="48"/>
  <c r="C205" i="48" s="1"/>
  <c r="K192" i="48"/>
  <c r="J192" i="48"/>
  <c r="K211" i="48"/>
  <c r="J211" i="48"/>
  <c r="K212" i="48"/>
  <c r="J212" i="48"/>
  <c r="K213" i="48"/>
  <c r="J213" i="48"/>
  <c r="K214" i="48"/>
  <c r="J214" i="48"/>
  <c r="K215" i="48"/>
  <c r="J215" i="48"/>
  <c r="K216" i="48"/>
  <c r="J216" i="48"/>
  <c r="K217" i="48"/>
  <c r="J217" i="48"/>
  <c r="H219" i="48"/>
  <c r="I216" i="48" s="1"/>
  <c r="F219" i="48"/>
  <c r="G217" i="48" s="1"/>
  <c r="D219" i="48"/>
  <c r="E216" i="48" s="1"/>
  <c r="B219" i="48"/>
  <c r="C217" i="48" s="1"/>
  <c r="K210" i="48"/>
  <c r="J210" i="48"/>
  <c r="I221" i="48"/>
  <c r="G221" i="48"/>
  <c r="E221" i="48"/>
  <c r="C221" i="48"/>
  <c r="J221" i="48"/>
  <c r="K221" i="48"/>
  <c r="I225" i="48"/>
  <c r="G225" i="48"/>
  <c r="E225" i="48"/>
  <c r="C225" i="48"/>
  <c r="H223" i="48"/>
  <c r="I223" i="48" s="1"/>
  <c r="F223" i="48"/>
  <c r="G223" i="48" s="1"/>
  <c r="D223" i="48"/>
  <c r="E223" i="48" s="1"/>
  <c r="B223" i="48"/>
  <c r="C223" i="48" s="1"/>
  <c r="K225" i="48"/>
  <c r="J225" i="48"/>
  <c r="K227" i="48"/>
  <c r="J227" i="48"/>
  <c r="I227" i="48"/>
  <c r="G227" i="48"/>
  <c r="E227" i="48"/>
  <c r="C227" i="48"/>
  <c r="K77" i="54"/>
  <c r="J77" i="54"/>
  <c r="K54" i="53"/>
  <c r="J54"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7" i="26"/>
  <c r="J7" i="26" s="1"/>
  <c r="G7" i="26"/>
  <c r="I7" i="26" s="1"/>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I14" i="26"/>
  <c r="H14" i="26"/>
  <c r="J14" i="26" s="1"/>
  <c r="G14" i="26"/>
  <c r="H15" i="26"/>
  <c r="J15" i="26" s="1"/>
  <c r="G15" i="26"/>
  <c r="I15" i="26" s="1"/>
  <c r="H16" i="26"/>
  <c r="J16" i="26" s="1"/>
  <c r="G16" i="26"/>
  <c r="I16" i="26" s="1"/>
  <c r="H17" i="26"/>
  <c r="J17" i="26" s="1"/>
  <c r="G17" i="26"/>
  <c r="I17" i="26" s="1"/>
  <c r="J18" i="26"/>
  <c r="I18" i="26"/>
  <c r="H18" i="26"/>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I28" i="26"/>
  <c r="H28" i="26"/>
  <c r="J28" i="26" s="1"/>
  <c r="G28" i="26"/>
  <c r="H29" i="26"/>
  <c r="J29" i="26" s="1"/>
  <c r="G29" i="26"/>
  <c r="I29" i="26" s="1"/>
  <c r="I30" i="26"/>
  <c r="H30" i="26"/>
  <c r="J30" i="26" s="1"/>
  <c r="G30" i="26"/>
  <c r="I31" i="26"/>
  <c r="H31" i="26"/>
  <c r="J31" i="26" s="1"/>
  <c r="G31" i="26"/>
  <c r="H32" i="26"/>
  <c r="J32" i="26" s="1"/>
  <c r="G32" i="26"/>
  <c r="I32" i="26" s="1"/>
  <c r="J33" i="26"/>
  <c r="I33" i="26"/>
  <c r="H33" i="26"/>
  <c r="G33" i="26"/>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J48" i="26"/>
  <c r="I48" i="26"/>
  <c r="H48" i="26"/>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25" i="46"/>
  <c r="E138" i="48"/>
  <c r="K18" i="54"/>
  <c r="J138" i="48"/>
  <c r="J18" i="54"/>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E17" i="56"/>
  <c r="I17" i="56"/>
  <c r="C17" i="56"/>
  <c r="G17" i="56"/>
  <c r="C18" i="56"/>
  <c r="G18" i="56"/>
  <c r="E18" i="56"/>
  <c r="I18" i="56"/>
  <c r="C19" i="56"/>
  <c r="G19" i="56"/>
  <c r="E19" i="56"/>
  <c r="I19" i="56"/>
  <c r="E20" i="56"/>
  <c r="I20" i="56"/>
  <c r="C20" i="56"/>
  <c r="G20" i="56"/>
  <c r="G21" i="56"/>
  <c r="C21" i="56"/>
  <c r="E21" i="56"/>
  <c r="I21" i="56"/>
  <c r="E22" i="56"/>
  <c r="I22" i="56"/>
  <c r="C22" i="56"/>
  <c r="G22" i="56"/>
  <c r="C23" i="56"/>
  <c r="G23" i="56"/>
  <c r="E23" i="56"/>
  <c r="I23" i="56"/>
  <c r="E24" i="56"/>
  <c r="I24" i="56"/>
  <c r="C24" i="56"/>
  <c r="G24" i="56"/>
  <c r="C25" i="56"/>
  <c r="G25" i="56"/>
  <c r="E25" i="56"/>
  <c r="I25" i="56"/>
  <c r="C26" i="56"/>
  <c r="G26" i="56"/>
  <c r="K29" i="56"/>
  <c r="J29" i="56"/>
  <c r="E27" i="56"/>
  <c r="I27" i="56"/>
  <c r="F5" i="56"/>
  <c r="C7" i="57"/>
  <c r="G7" i="57"/>
  <c r="E7" i="57"/>
  <c r="I7" i="57"/>
  <c r="C8" i="57"/>
  <c r="G8" i="57"/>
  <c r="E8" i="57"/>
  <c r="I8" i="57"/>
  <c r="C9" i="57"/>
  <c r="G9" i="57"/>
  <c r="E9" i="57"/>
  <c r="I9" i="57"/>
  <c r="C10" i="57"/>
  <c r="G10" i="57"/>
  <c r="E10" i="57"/>
  <c r="I10" i="57"/>
  <c r="C11" i="57"/>
  <c r="G11" i="57"/>
  <c r="E11" i="57"/>
  <c r="I11" i="57"/>
  <c r="G12" i="57"/>
  <c r="C12" i="57"/>
  <c r="E12" i="57"/>
  <c r="I12" i="57"/>
  <c r="C13" i="57"/>
  <c r="G13" i="57"/>
  <c r="E13" i="57"/>
  <c r="I13" i="57"/>
  <c r="C14" i="57"/>
  <c r="G14" i="57"/>
  <c r="E14" i="57"/>
  <c r="I14" i="57"/>
  <c r="C15" i="57"/>
  <c r="G15" i="57"/>
  <c r="E15" i="57"/>
  <c r="I15" i="57"/>
  <c r="C16" i="57"/>
  <c r="G16" i="57"/>
  <c r="E16" i="57"/>
  <c r="I16" i="57"/>
  <c r="C17" i="57"/>
  <c r="G17" i="57"/>
  <c r="E17" i="57"/>
  <c r="I17" i="57"/>
  <c r="E18" i="57"/>
  <c r="I18" i="57"/>
  <c r="C18" i="57"/>
  <c r="G18" i="57"/>
  <c r="C19" i="57"/>
  <c r="G19" i="57"/>
  <c r="E19" i="57"/>
  <c r="I19" i="57"/>
  <c r="C20" i="57"/>
  <c r="G20" i="57"/>
  <c r="E20" i="57"/>
  <c r="I20" i="57"/>
  <c r="C21" i="57"/>
  <c r="G21" i="57"/>
  <c r="E21" i="57"/>
  <c r="I21" i="57"/>
  <c r="C22" i="57"/>
  <c r="G22" i="57"/>
  <c r="E22" i="57"/>
  <c r="I22" i="57"/>
  <c r="C23" i="57"/>
  <c r="G23" i="57"/>
  <c r="J26" i="57"/>
  <c r="K26" i="57"/>
  <c r="E24" i="57"/>
  <c r="I24" i="57"/>
  <c r="F5" i="57"/>
  <c r="C7" i="58"/>
  <c r="G7" i="58"/>
  <c r="E7" i="58"/>
  <c r="I7" i="58"/>
  <c r="E8" i="58"/>
  <c r="I8" i="58"/>
  <c r="C8" i="58"/>
  <c r="G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E19" i="58"/>
  <c r="I19" i="58"/>
  <c r="C19" i="58"/>
  <c r="G19" i="58"/>
  <c r="C20" i="58"/>
  <c r="G20" i="58"/>
  <c r="E20" i="58"/>
  <c r="I20" i="58"/>
  <c r="E21" i="58"/>
  <c r="I21" i="58"/>
  <c r="C21" i="58"/>
  <c r="G21" i="58"/>
  <c r="E22" i="58"/>
  <c r="I22" i="58"/>
  <c r="C22" i="58"/>
  <c r="G22" i="58"/>
  <c r="E23" i="58"/>
  <c r="I23" i="58"/>
  <c r="C23" i="58"/>
  <c r="G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E32" i="58"/>
  <c r="I32" i="58"/>
  <c r="C32" i="58"/>
  <c r="G32" i="58"/>
  <c r="E33" i="58"/>
  <c r="I33" i="58"/>
  <c r="C33" i="58"/>
  <c r="G33" i="58"/>
  <c r="E34" i="58"/>
  <c r="I34" i="58"/>
  <c r="C34" i="58"/>
  <c r="G34" i="58"/>
  <c r="E35" i="58"/>
  <c r="I35" i="58"/>
  <c r="C35" i="58"/>
  <c r="G35" i="58"/>
  <c r="C36" i="58"/>
  <c r="G36" i="58"/>
  <c r="E36" i="58"/>
  <c r="I36" i="58"/>
  <c r="C37" i="58"/>
  <c r="G37" i="58"/>
  <c r="E37" i="58"/>
  <c r="I37" i="58"/>
  <c r="C38" i="58"/>
  <c r="G38" i="58"/>
  <c r="E38" i="58"/>
  <c r="I38" i="58"/>
  <c r="C39" i="58"/>
  <c r="G39" i="58"/>
  <c r="E39" i="58"/>
  <c r="I39" i="58"/>
  <c r="C40" i="58"/>
  <c r="G40" i="58"/>
  <c r="E40" i="58"/>
  <c r="I40" i="58"/>
  <c r="C41" i="58"/>
  <c r="G41" i="58"/>
  <c r="J44" i="58"/>
  <c r="K44" i="58"/>
  <c r="E42" i="58"/>
  <c r="I42" i="58"/>
  <c r="F5" i="58"/>
  <c r="C7" i="50"/>
  <c r="G7" i="50"/>
  <c r="E7" i="50"/>
  <c r="I7" i="50"/>
  <c r="C8" i="50"/>
  <c r="G8" i="50"/>
  <c r="E8" i="50"/>
  <c r="I8" i="50"/>
  <c r="C9" i="50"/>
  <c r="G9" i="50"/>
  <c r="E9" i="50"/>
  <c r="I9" i="50"/>
  <c r="E10" i="50"/>
  <c r="I10" i="50"/>
  <c r="C10" i="50"/>
  <c r="G10" i="50"/>
  <c r="C11" i="50"/>
  <c r="G11" i="50"/>
  <c r="E11" i="50"/>
  <c r="I11" i="50"/>
  <c r="C12" i="50"/>
  <c r="G12" i="50"/>
  <c r="E12" i="50"/>
  <c r="I12" i="50"/>
  <c r="E13" i="50"/>
  <c r="I13" i="50"/>
  <c r="C13" i="50"/>
  <c r="G13" i="50"/>
  <c r="E14" i="50"/>
  <c r="I14" i="50"/>
  <c r="C14" i="50"/>
  <c r="G14" i="50"/>
  <c r="E15" i="50"/>
  <c r="I15" i="50"/>
  <c r="C15" i="50"/>
  <c r="G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C24" i="50"/>
  <c r="G24" i="50"/>
  <c r="E24" i="50"/>
  <c r="I24" i="50"/>
  <c r="C25" i="50"/>
  <c r="G25" i="50"/>
  <c r="E25" i="50"/>
  <c r="I25" i="50"/>
  <c r="E26" i="50"/>
  <c r="I26" i="50"/>
  <c r="C26" i="50"/>
  <c r="G26" i="50"/>
  <c r="C27" i="50"/>
  <c r="G27" i="50"/>
  <c r="E27" i="50"/>
  <c r="I27" i="50"/>
  <c r="C28" i="50"/>
  <c r="G28" i="50"/>
  <c r="E28" i="50"/>
  <c r="I28" i="50"/>
  <c r="C29" i="50"/>
  <c r="G29" i="50"/>
  <c r="E29" i="50"/>
  <c r="I29" i="50"/>
  <c r="C30" i="50"/>
  <c r="G30" i="50"/>
  <c r="E30" i="50"/>
  <c r="I30" i="50"/>
  <c r="C31" i="50"/>
  <c r="G31" i="50"/>
  <c r="E31" i="50"/>
  <c r="I31" i="50"/>
  <c r="C32" i="50"/>
  <c r="G32" i="50"/>
  <c r="E32" i="50"/>
  <c r="I32" i="50"/>
  <c r="E33" i="50"/>
  <c r="I33" i="50"/>
  <c r="C33" i="50"/>
  <c r="G33" i="50"/>
  <c r="E34" i="50"/>
  <c r="I34" i="50"/>
  <c r="C34" i="50"/>
  <c r="G34" i="50"/>
  <c r="E35" i="50"/>
  <c r="I35" i="50"/>
  <c r="C35" i="50"/>
  <c r="G35" i="50"/>
  <c r="C36" i="50"/>
  <c r="G36" i="50"/>
  <c r="E36" i="50"/>
  <c r="I36" i="50"/>
  <c r="E37" i="50"/>
  <c r="I37" i="50"/>
  <c r="C37" i="50"/>
  <c r="G37" i="50"/>
  <c r="C38" i="50"/>
  <c r="G38" i="50"/>
  <c r="E38" i="50"/>
  <c r="I38" i="50"/>
  <c r="C39" i="50"/>
  <c r="G39" i="50"/>
  <c r="E39" i="50"/>
  <c r="I39" i="50"/>
  <c r="C40" i="50"/>
  <c r="G40" i="50"/>
  <c r="E40" i="50"/>
  <c r="I40" i="50"/>
  <c r="I41" i="50"/>
  <c r="C41" i="50"/>
  <c r="G41" i="50"/>
  <c r="J45" i="50"/>
  <c r="E42" i="50"/>
  <c r="C42" i="50"/>
  <c r="G42" i="50"/>
  <c r="K45" i="50"/>
  <c r="E43" i="50"/>
  <c r="I43" i="50"/>
  <c r="F5" i="50"/>
  <c r="E36" i="53"/>
  <c r="I36" i="53"/>
  <c r="E52" i="53"/>
  <c r="I52" i="53"/>
  <c r="E23" i="53"/>
  <c r="I23" i="53"/>
  <c r="E33" i="53"/>
  <c r="I33" i="53"/>
  <c r="E7" i="53"/>
  <c r="I7" i="53"/>
  <c r="E20" i="53"/>
  <c r="I20" i="53"/>
  <c r="C36" i="53"/>
  <c r="G36" i="53"/>
  <c r="C52" i="53"/>
  <c r="G52" i="53"/>
  <c r="C23" i="53"/>
  <c r="G23" i="53"/>
  <c r="C33" i="53"/>
  <c r="G33" i="53"/>
  <c r="C7" i="53"/>
  <c r="G7" i="53"/>
  <c r="C20" i="53"/>
  <c r="G20" i="53"/>
  <c r="F5" i="53"/>
  <c r="E8" i="53"/>
  <c r="I8" i="53"/>
  <c r="C8" i="53"/>
  <c r="G8" i="53"/>
  <c r="E9" i="53"/>
  <c r="I9" i="53"/>
  <c r="C9" i="53"/>
  <c r="G9" i="53"/>
  <c r="E10" i="53"/>
  <c r="I10" i="53"/>
  <c r="C10" i="53"/>
  <c r="G10" i="53"/>
  <c r="C11" i="53"/>
  <c r="G11" i="53"/>
  <c r="E11" i="53"/>
  <c r="I11" i="53"/>
  <c r="E12" i="53"/>
  <c r="I12" i="53"/>
  <c r="C12" i="53"/>
  <c r="G12" i="53"/>
  <c r="E13" i="53"/>
  <c r="I13" i="53"/>
  <c r="C13" i="53"/>
  <c r="G13" i="53"/>
  <c r="E14" i="53"/>
  <c r="I14" i="53"/>
  <c r="C14" i="53"/>
  <c r="G14" i="53"/>
  <c r="C15" i="53"/>
  <c r="G15" i="53"/>
  <c r="E15" i="53"/>
  <c r="I15" i="53"/>
  <c r="C16" i="53"/>
  <c r="G16" i="53"/>
  <c r="E16" i="53"/>
  <c r="I16" i="53"/>
  <c r="C17" i="53"/>
  <c r="G17" i="53"/>
  <c r="J20" i="53"/>
  <c r="K20" i="53"/>
  <c r="E18" i="53"/>
  <c r="I18" i="53"/>
  <c r="E24" i="53"/>
  <c r="I24" i="53"/>
  <c r="C24" i="53"/>
  <c r="G24" i="53"/>
  <c r="C25" i="53"/>
  <c r="G25" i="53"/>
  <c r="E25" i="53"/>
  <c r="I25" i="53"/>
  <c r="E26" i="53"/>
  <c r="I26" i="53"/>
  <c r="C26" i="53"/>
  <c r="G26" i="53"/>
  <c r="C27" i="53"/>
  <c r="G27" i="53"/>
  <c r="E27" i="53"/>
  <c r="I27" i="53"/>
  <c r="C28" i="53"/>
  <c r="G28" i="53"/>
  <c r="E28" i="53"/>
  <c r="I28" i="53"/>
  <c r="C29" i="53"/>
  <c r="G29" i="53"/>
  <c r="I29" i="53"/>
  <c r="C30" i="53"/>
  <c r="G30" i="53"/>
  <c r="J33" i="53"/>
  <c r="E30" i="53"/>
  <c r="K33" i="53"/>
  <c r="E31" i="53"/>
  <c r="I31" i="53"/>
  <c r="C37" i="53"/>
  <c r="G37" i="53"/>
  <c r="E37" i="53"/>
  <c r="I37" i="53"/>
  <c r="C38" i="53"/>
  <c r="G38" i="53"/>
  <c r="E38" i="53"/>
  <c r="I38" i="53"/>
  <c r="C39" i="53"/>
  <c r="G39" i="53"/>
  <c r="E39" i="53"/>
  <c r="I39" i="53"/>
  <c r="E40" i="53"/>
  <c r="I40" i="53"/>
  <c r="C40" i="53"/>
  <c r="G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K52" i="53"/>
  <c r="J52" i="53"/>
  <c r="E50" i="53"/>
  <c r="I50" i="53"/>
  <c r="E55" i="54"/>
  <c r="I55" i="54"/>
  <c r="E75" i="54"/>
  <c r="I75" i="54"/>
  <c r="E43" i="54"/>
  <c r="I43" i="54"/>
  <c r="E52" i="54"/>
  <c r="I52" i="54"/>
  <c r="E28" i="54"/>
  <c r="I28" i="54"/>
  <c r="E40" i="54"/>
  <c r="I40" i="54"/>
  <c r="E21" i="54"/>
  <c r="I21" i="54"/>
  <c r="I25" i="54"/>
  <c r="E16" i="54"/>
  <c r="I16" i="54"/>
  <c r="E18" i="54"/>
  <c r="I18" i="54"/>
  <c r="E7" i="54"/>
  <c r="I7" i="54"/>
  <c r="E13" i="54"/>
  <c r="I13" i="54"/>
  <c r="C55" i="54"/>
  <c r="G55" i="54"/>
  <c r="C75" i="54"/>
  <c r="G75" i="54"/>
  <c r="C43" i="54"/>
  <c r="G43" i="54"/>
  <c r="C52" i="54"/>
  <c r="G52" i="54"/>
  <c r="C28" i="54"/>
  <c r="G28" i="54"/>
  <c r="C40" i="54"/>
  <c r="G40" i="54"/>
  <c r="C21" i="54"/>
  <c r="G21" i="54"/>
  <c r="C25" i="54"/>
  <c r="G25" i="54"/>
  <c r="C16" i="54"/>
  <c r="G16" i="54"/>
  <c r="C7" i="54"/>
  <c r="G7" i="54"/>
  <c r="C13" i="54"/>
  <c r="G13" i="54"/>
  <c r="F5" i="54"/>
  <c r="C8" i="54"/>
  <c r="G8" i="54"/>
  <c r="E8" i="54"/>
  <c r="I8" i="54"/>
  <c r="E9" i="54"/>
  <c r="I9" i="54"/>
  <c r="C9" i="54"/>
  <c r="G9" i="54"/>
  <c r="C10" i="54"/>
  <c r="G10" i="54"/>
  <c r="J13" i="54"/>
  <c r="K13" i="54"/>
  <c r="E11" i="54"/>
  <c r="I11" i="54"/>
  <c r="C22" i="54"/>
  <c r="G22" i="54"/>
  <c r="J25" i="54"/>
  <c r="E22" i="54"/>
  <c r="K25" i="54"/>
  <c r="E23" i="54"/>
  <c r="I23" i="54"/>
  <c r="C29" i="54"/>
  <c r="G29" i="54"/>
  <c r="E29" i="54"/>
  <c r="I29" i="54"/>
  <c r="E30" i="54"/>
  <c r="I30" i="54"/>
  <c r="C30" i="54"/>
  <c r="G30" i="54"/>
  <c r="C31" i="54"/>
  <c r="G31" i="54"/>
  <c r="E31" i="54"/>
  <c r="I31" i="54"/>
  <c r="E32" i="54"/>
  <c r="I32" i="54"/>
  <c r="C32" i="54"/>
  <c r="G32" i="54"/>
  <c r="C33" i="54"/>
  <c r="G33" i="54"/>
  <c r="E33" i="54"/>
  <c r="I33" i="54"/>
  <c r="E34" i="54"/>
  <c r="I34" i="54"/>
  <c r="C34" i="54"/>
  <c r="G34" i="54"/>
  <c r="E35" i="54"/>
  <c r="I35" i="54"/>
  <c r="C35" i="54"/>
  <c r="G35" i="54"/>
  <c r="E36" i="54"/>
  <c r="I36" i="54"/>
  <c r="C36" i="54"/>
  <c r="G36" i="54"/>
  <c r="C37" i="54"/>
  <c r="G37" i="54"/>
  <c r="J40" i="54"/>
  <c r="K40" i="54"/>
  <c r="E38" i="54"/>
  <c r="I38" i="54"/>
  <c r="C44" i="54"/>
  <c r="G44" i="54"/>
  <c r="E44" i="54"/>
  <c r="I44" i="54"/>
  <c r="C45" i="54"/>
  <c r="G45" i="54"/>
  <c r="E45" i="54"/>
  <c r="I45" i="54"/>
  <c r="E46" i="54"/>
  <c r="I46" i="54"/>
  <c r="C46" i="54"/>
  <c r="G46" i="54"/>
  <c r="E47" i="54"/>
  <c r="I47" i="54"/>
  <c r="C47" i="54"/>
  <c r="G47" i="54"/>
  <c r="C48" i="54"/>
  <c r="G48" i="54"/>
  <c r="E48" i="54"/>
  <c r="I48" i="54"/>
  <c r="C49" i="54"/>
  <c r="G49" i="54"/>
  <c r="E49" i="54"/>
  <c r="K52" i="54"/>
  <c r="J52" i="54"/>
  <c r="I50" i="54"/>
  <c r="E56" i="54"/>
  <c r="I56" i="54"/>
  <c r="C56" i="54"/>
  <c r="G56" i="54"/>
  <c r="C57" i="54"/>
  <c r="G57" i="54"/>
  <c r="E57" i="54"/>
  <c r="I57" i="54"/>
  <c r="C58" i="54"/>
  <c r="G58" i="54"/>
  <c r="E58" i="54"/>
  <c r="I58" i="54"/>
  <c r="E59" i="54"/>
  <c r="I59" i="54"/>
  <c r="C59" i="54"/>
  <c r="G59" i="54"/>
  <c r="C60" i="54"/>
  <c r="G60" i="54"/>
  <c r="E60" i="54"/>
  <c r="I60" i="54"/>
  <c r="C61" i="54"/>
  <c r="G61" i="54"/>
  <c r="E61" i="54"/>
  <c r="I61" i="54"/>
  <c r="C62" i="54"/>
  <c r="G62" i="54"/>
  <c r="E62" i="54"/>
  <c r="I62" i="54"/>
  <c r="E63" i="54"/>
  <c r="I63" i="54"/>
  <c r="C63" i="54"/>
  <c r="G63" i="54"/>
  <c r="E64" i="54"/>
  <c r="I64" i="54"/>
  <c r="C64" i="54"/>
  <c r="G64" i="54"/>
  <c r="C65" i="54"/>
  <c r="G65" i="54"/>
  <c r="E65" i="54"/>
  <c r="I65" i="54"/>
  <c r="C66" i="54"/>
  <c r="G66" i="54"/>
  <c r="E66" i="54"/>
  <c r="I66" i="54"/>
  <c r="C67" i="54"/>
  <c r="G67" i="54"/>
  <c r="E67" i="54"/>
  <c r="I67" i="54"/>
  <c r="E68" i="54"/>
  <c r="I68" i="54"/>
  <c r="C68" i="54"/>
  <c r="G68" i="54"/>
  <c r="C69" i="54"/>
  <c r="G69" i="54"/>
  <c r="E69" i="54"/>
  <c r="I69" i="54"/>
  <c r="E70" i="54"/>
  <c r="I70" i="54"/>
  <c r="C70" i="54"/>
  <c r="G70" i="54"/>
  <c r="E71" i="54"/>
  <c r="I71" i="54"/>
  <c r="C71" i="54"/>
  <c r="G71" i="54"/>
  <c r="C72" i="54"/>
  <c r="G72" i="54"/>
  <c r="J75" i="54"/>
  <c r="K75" i="54"/>
  <c r="E73" i="54"/>
  <c r="I73" i="54"/>
  <c r="G176" i="55"/>
  <c r="G187" i="55"/>
  <c r="I163" i="55"/>
  <c r="I115" i="55"/>
  <c r="C108" i="55"/>
  <c r="C69" i="55"/>
  <c r="G69" i="55"/>
  <c r="C89" i="55"/>
  <c r="G89" i="55"/>
  <c r="E51" i="55"/>
  <c r="I51" i="55"/>
  <c r="E62" i="55"/>
  <c r="I62" i="55"/>
  <c r="E25" i="55"/>
  <c r="I25" i="55"/>
  <c r="E48" i="55"/>
  <c r="I48" i="55"/>
  <c r="C7" i="55"/>
  <c r="G7" i="55"/>
  <c r="C18" i="55"/>
  <c r="G18" i="55"/>
  <c r="C176" i="55"/>
  <c r="C187" i="55"/>
  <c r="C170" i="55"/>
  <c r="G170" i="55"/>
  <c r="C173" i="55"/>
  <c r="G173" i="55"/>
  <c r="E142" i="55"/>
  <c r="I142" i="55"/>
  <c r="E163" i="55"/>
  <c r="E115" i="55"/>
  <c r="E139" i="55"/>
  <c r="I139" i="55"/>
  <c r="C92" i="55"/>
  <c r="G92" i="55"/>
  <c r="G108" i="55"/>
  <c r="K191" i="55"/>
  <c r="J191" i="55"/>
  <c r="E176" i="55"/>
  <c r="I176" i="55"/>
  <c r="E187" i="55"/>
  <c r="I187" i="55"/>
  <c r="E170" i="55"/>
  <c r="I170" i="55"/>
  <c r="E173" i="55"/>
  <c r="C142" i="55"/>
  <c r="G142" i="55"/>
  <c r="C163" i="55"/>
  <c r="G163" i="55"/>
  <c r="C115" i="55"/>
  <c r="G115" i="55"/>
  <c r="C139" i="55"/>
  <c r="G139" i="55"/>
  <c r="E92" i="55"/>
  <c r="I92" i="55"/>
  <c r="E108" i="55"/>
  <c r="I108" i="55"/>
  <c r="E69" i="55"/>
  <c r="I69" i="55"/>
  <c r="E89" i="55"/>
  <c r="I89" i="55"/>
  <c r="C51" i="55"/>
  <c r="G51" i="55"/>
  <c r="C62" i="55"/>
  <c r="G62" i="55"/>
  <c r="C25" i="55"/>
  <c r="G25" i="55"/>
  <c r="C48" i="55"/>
  <c r="G48" i="55"/>
  <c r="E7" i="55"/>
  <c r="I7" i="55"/>
  <c r="E18" i="55"/>
  <c r="I18" i="55"/>
  <c r="D5" i="55"/>
  <c r="H5" i="55" s="1"/>
  <c r="C8" i="55"/>
  <c r="G8" i="55"/>
  <c r="E8" i="55"/>
  <c r="I8" i="55"/>
  <c r="C9" i="55"/>
  <c r="G9" i="55"/>
  <c r="E9" i="55"/>
  <c r="I9" i="55"/>
  <c r="E10" i="55"/>
  <c r="I10" i="55"/>
  <c r="C10" i="55"/>
  <c r="G10" i="55"/>
  <c r="C11" i="55"/>
  <c r="G11" i="55"/>
  <c r="E11" i="55"/>
  <c r="I11" i="55"/>
  <c r="C12" i="55"/>
  <c r="G12" i="55"/>
  <c r="E12" i="55"/>
  <c r="I12" i="55"/>
  <c r="C13" i="55"/>
  <c r="G13" i="55"/>
  <c r="E13" i="55"/>
  <c r="I13" i="55"/>
  <c r="C14" i="55"/>
  <c r="G14" i="55"/>
  <c r="E14" i="55"/>
  <c r="I14" i="55"/>
  <c r="C15" i="55"/>
  <c r="G15" i="55"/>
  <c r="E15" i="55"/>
  <c r="K18" i="55"/>
  <c r="J18" i="55"/>
  <c r="I16" i="55"/>
  <c r="F23" i="55"/>
  <c r="C26" i="55"/>
  <c r="G26" i="55"/>
  <c r="E26" i="55"/>
  <c r="I26" i="55"/>
  <c r="C27" i="55"/>
  <c r="G27" i="55"/>
  <c r="E27" i="55"/>
  <c r="I27" i="55"/>
  <c r="C28" i="55"/>
  <c r="G28" i="55"/>
  <c r="E28" i="55"/>
  <c r="I28" i="55"/>
  <c r="E29" i="55"/>
  <c r="I29" i="55"/>
  <c r="C29" i="55"/>
  <c r="G29" i="55"/>
  <c r="E30" i="55"/>
  <c r="I30" i="55"/>
  <c r="C30" i="55"/>
  <c r="G30" i="55"/>
  <c r="C31" i="55"/>
  <c r="G31" i="55"/>
  <c r="E31" i="55"/>
  <c r="I31" i="55"/>
  <c r="C32" i="55"/>
  <c r="G32" i="55"/>
  <c r="E32" i="55"/>
  <c r="I32" i="55"/>
  <c r="C33" i="55"/>
  <c r="G33" i="55"/>
  <c r="E33" i="55"/>
  <c r="I33" i="55"/>
  <c r="C34" i="55"/>
  <c r="G34" i="55"/>
  <c r="E34" i="55"/>
  <c r="I34" i="55"/>
  <c r="C35" i="55"/>
  <c r="G35" i="55"/>
  <c r="E35" i="55"/>
  <c r="I35" i="55"/>
  <c r="E36" i="55"/>
  <c r="I36" i="55"/>
  <c r="C36" i="55"/>
  <c r="G36" i="55"/>
  <c r="C37" i="55"/>
  <c r="G37" i="55"/>
  <c r="E37" i="55"/>
  <c r="I37" i="55"/>
  <c r="C38" i="55"/>
  <c r="G38" i="55"/>
  <c r="E38" i="55"/>
  <c r="I38" i="55"/>
  <c r="E39" i="55"/>
  <c r="I39" i="55"/>
  <c r="C39" i="55"/>
  <c r="G39" i="55"/>
  <c r="C40" i="55"/>
  <c r="G40" i="55"/>
  <c r="E40" i="55"/>
  <c r="I40" i="55"/>
  <c r="C41" i="55"/>
  <c r="G41" i="55"/>
  <c r="E41" i="55"/>
  <c r="I41" i="55"/>
  <c r="E42" i="55"/>
  <c r="I42" i="55"/>
  <c r="C42" i="55"/>
  <c r="G42" i="55"/>
  <c r="E43" i="55"/>
  <c r="I43" i="55"/>
  <c r="C43" i="55"/>
  <c r="G43" i="55"/>
  <c r="C44" i="55"/>
  <c r="G44" i="55"/>
  <c r="E44" i="55"/>
  <c r="C45" i="55"/>
  <c r="G45" i="55"/>
  <c r="K48" i="55"/>
  <c r="I45" i="55"/>
  <c r="J48" i="55"/>
  <c r="E46" i="55"/>
  <c r="I46" i="55"/>
  <c r="C52" i="55"/>
  <c r="G52" i="55"/>
  <c r="E52" i="55"/>
  <c r="I52" i="55"/>
  <c r="C53" i="55"/>
  <c r="G53" i="55"/>
  <c r="E53" i="55"/>
  <c r="I53" i="55"/>
  <c r="E54" i="55"/>
  <c r="I54" i="55"/>
  <c r="C54" i="55"/>
  <c r="G54" i="55"/>
  <c r="C55" i="55"/>
  <c r="G55" i="55"/>
  <c r="E55" i="55"/>
  <c r="I55" i="55"/>
  <c r="E56" i="55"/>
  <c r="I56" i="55"/>
  <c r="C56" i="55"/>
  <c r="G56" i="55"/>
  <c r="E57" i="55"/>
  <c r="I57" i="55"/>
  <c r="C57" i="55"/>
  <c r="G57" i="55"/>
  <c r="E58" i="55"/>
  <c r="I58" i="55"/>
  <c r="C58" i="55"/>
  <c r="G58" i="55"/>
  <c r="C59" i="55"/>
  <c r="G59" i="55"/>
  <c r="J62" i="55"/>
  <c r="K62" i="55"/>
  <c r="E60" i="55"/>
  <c r="I60" i="55"/>
  <c r="F67" i="55"/>
  <c r="C70" i="55"/>
  <c r="G70" i="55"/>
  <c r="E70" i="55"/>
  <c r="I70" i="55"/>
  <c r="C71" i="55"/>
  <c r="G71" i="55"/>
  <c r="E71" i="55"/>
  <c r="I71" i="55"/>
  <c r="E72" i="55"/>
  <c r="I72" i="55"/>
  <c r="C72" i="55"/>
  <c r="G72" i="55"/>
  <c r="C73" i="55"/>
  <c r="G73" i="55"/>
  <c r="E73" i="55"/>
  <c r="I73" i="55"/>
  <c r="C74" i="55"/>
  <c r="G74" i="55"/>
  <c r="E74" i="55"/>
  <c r="I74" i="55"/>
  <c r="C75" i="55"/>
  <c r="G75" i="55"/>
  <c r="E75" i="55"/>
  <c r="I75" i="55"/>
  <c r="E76" i="55"/>
  <c r="I76" i="55"/>
  <c r="C76" i="55"/>
  <c r="G76" i="55"/>
  <c r="E77" i="55"/>
  <c r="I77" i="55"/>
  <c r="C77" i="55"/>
  <c r="G77" i="55"/>
  <c r="C78" i="55"/>
  <c r="G78" i="55"/>
  <c r="E78" i="55"/>
  <c r="I78" i="55"/>
  <c r="E79" i="55"/>
  <c r="I79" i="55"/>
  <c r="C79" i="55"/>
  <c r="G79" i="55"/>
  <c r="C80" i="55"/>
  <c r="G80" i="55"/>
  <c r="E80" i="55"/>
  <c r="I80" i="55"/>
  <c r="E81" i="55"/>
  <c r="I81" i="55"/>
  <c r="C81" i="55"/>
  <c r="G81" i="55"/>
  <c r="C82" i="55"/>
  <c r="G82" i="55"/>
  <c r="E82" i="55"/>
  <c r="I82" i="55"/>
  <c r="E83" i="55"/>
  <c r="I83" i="55"/>
  <c r="C83" i="55"/>
  <c r="G83" i="55"/>
  <c r="C84" i="55"/>
  <c r="G84" i="55"/>
  <c r="E84" i="55"/>
  <c r="I84" i="55"/>
  <c r="C85" i="55"/>
  <c r="G85" i="55"/>
  <c r="E85" i="55"/>
  <c r="I85" i="55"/>
  <c r="C86" i="55"/>
  <c r="G86" i="55"/>
  <c r="J89" i="55"/>
  <c r="K89" i="55"/>
  <c r="E87" i="55"/>
  <c r="I87" i="55"/>
  <c r="E93" i="55"/>
  <c r="I93" i="55"/>
  <c r="C93" i="55"/>
  <c r="G93" i="55"/>
  <c r="C94" i="55"/>
  <c r="G94" i="55"/>
  <c r="E94" i="55"/>
  <c r="I94" i="55"/>
  <c r="E95" i="55"/>
  <c r="I95" i="55"/>
  <c r="C95" i="55"/>
  <c r="G95" i="55"/>
  <c r="C96" i="55"/>
  <c r="G96" i="55"/>
  <c r="E96" i="55"/>
  <c r="I96" i="55"/>
  <c r="C97" i="55"/>
  <c r="G97" i="55"/>
  <c r="E97" i="55"/>
  <c r="I97" i="55"/>
  <c r="E98" i="55"/>
  <c r="I98" i="55"/>
  <c r="C98" i="55"/>
  <c r="G98" i="55"/>
  <c r="E99" i="55"/>
  <c r="I99" i="55"/>
  <c r="C99" i="55"/>
  <c r="G99" i="55"/>
  <c r="C100" i="55"/>
  <c r="G100" i="55"/>
  <c r="E100" i="55"/>
  <c r="I100" i="55"/>
  <c r="C101" i="55"/>
  <c r="G101" i="55"/>
  <c r="E101" i="55"/>
  <c r="I101" i="55"/>
  <c r="E102" i="55"/>
  <c r="I102" i="55"/>
  <c r="C102" i="55"/>
  <c r="G102" i="55"/>
  <c r="E103" i="55"/>
  <c r="I103" i="55"/>
  <c r="C103" i="55"/>
  <c r="G103" i="55"/>
  <c r="C104" i="55"/>
  <c r="G104" i="55"/>
  <c r="E104" i="55"/>
  <c r="I104" i="55"/>
  <c r="E105" i="55"/>
  <c r="C105" i="55"/>
  <c r="G105" i="55"/>
  <c r="K108" i="55"/>
  <c r="J108" i="55"/>
  <c r="I106" i="55"/>
  <c r="F113" i="55"/>
  <c r="C116" i="55"/>
  <c r="G116" i="55"/>
  <c r="E116" i="55"/>
  <c r="I116" i="55"/>
  <c r="C117" i="55"/>
  <c r="G117" i="55"/>
  <c r="E117" i="55"/>
  <c r="I117" i="55"/>
  <c r="E118" i="55"/>
  <c r="I118" i="55"/>
  <c r="C118" i="55"/>
  <c r="G118" i="55"/>
  <c r="E119" i="55"/>
  <c r="I119" i="55"/>
  <c r="C119" i="55"/>
  <c r="G119" i="55"/>
  <c r="E120" i="55"/>
  <c r="I120" i="55"/>
  <c r="C120" i="55"/>
  <c r="G120" i="55"/>
  <c r="C121" i="55"/>
  <c r="G121" i="55"/>
  <c r="E121" i="55"/>
  <c r="I121" i="55"/>
  <c r="C122" i="55"/>
  <c r="G122" i="55"/>
  <c r="E122" i="55"/>
  <c r="I122" i="55"/>
  <c r="C123" i="55"/>
  <c r="G123" i="55"/>
  <c r="E123" i="55"/>
  <c r="I123" i="55"/>
  <c r="E124" i="55"/>
  <c r="I124" i="55"/>
  <c r="C124" i="55"/>
  <c r="G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E134" i="55"/>
  <c r="I134" i="55"/>
  <c r="C134" i="55"/>
  <c r="G134" i="55"/>
  <c r="C135" i="55"/>
  <c r="G135" i="55"/>
  <c r="E135" i="55"/>
  <c r="I135" i="55"/>
  <c r="C136" i="55"/>
  <c r="G136" i="55"/>
  <c r="J139" i="55"/>
  <c r="K139" i="55"/>
  <c r="E137" i="55"/>
  <c r="I137" i="55"/>
  <c r="E143" i="55"/>
  <c r="I143" i="55"/>
  <c r="C143" i="55"/>
  <c r="G143" i="55"/>
  <c r="C144" i="55"/>
  <c r="G144" i="55"/>
  <c r="E144" i="55"/>
  <c r="I144" i="55"/>
  <c r="C145" i="55"/>
  <c r="G145" i="55"/>
  <c r="E145" i="55"/>
  <c r="I145" i="55"/>
  <c r="C146" i="55"/>
  <c r="G146" i="55"/>
  <c r="E146" i="55"/>
  <c r="I146" i="55"/>
  <c r="E147" i="55"/>
  <c r="I147" i="55"/>
  <c r="C147" i="55"/>
  <c r="G147" i="55"/>
  <c r="C148" i="55"/>
  <c r="G148" i="55"/>
  <c r="E148" i="55"/>
  <c r="I148" i="55"/>
  <c r="E149" i="55"/>
  <c r="I149" i="55"/>
  <c r="C149" i="55"/>
  <c r="G149" i="55"/>
  <c r="C150" i="55"/>
  <c r="G150" i="55"/>
  <c r="E150" i="55"/>
  <c r="I150"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C157" i="55"/>
  <c r="G157" i="55"/>
  <c r="E157" i="55"/>
  <c r="I157" i="55"/>
  <c r="E158" i="55"/>
  <c r="I158" i="55"/>
  <c r="C158" i="55"/>
  <c r="G158" i="55"/>
  <c r="E159" i="55"/>
  <c r="I159" i="55"/>
  <c r="C159" i="55"/>
  <c r="G159" i="55"/>
  <c r="E160" i="55"/>
  <c r="C160" i="55"/>
  <c r="G160" i="55"/>
  <c r="K163" i="55"/>
  <c r="J163" i="55"/>
  <c r="I161" i="55"/>
  <c r="F168" i="55"/>
  <c r="K173" i="55"/>
  <c r="J173" i="55"/>
  <c r="I171" i="55"/>
  <c r="C177" i="55"/>
  <c r="G177" i="55"/>
  <c r="E177" i="55"/>
  <c r="I177" i="55"/>
  <c r="E178" i="55"/>
  <c r="I178" i="55"/>
  <c r="C178" i="55"/>
  <c r="G178" i="55"/>
  <c r="C179" i="55"/>
  <c r="G179" i="55"/>
  <c r="E179" i="55"/>
  <c r="I179" i="55"/>
  <c r="C180" i="55"/>
  <c r="G180" i="55"/>
  <c r="E180" i="55"/>
  <c r="I180" i="55"/>
  <c r="C181" i="55"/>
  <c r="G181" i="55"/>
  <c r="E181" i="55"/>
  <c r="I181" i="55"/>
  <c r="C182" i="55"/>
  <c r="G182" i="55"/>
  <c r="E182" i="55"/>
  <c r="I182" i="55"/>
  <c r="C183" i="55"/>
  <c r="G183" i="55"/>
  <c r="E183" i="55"/>
  <c r="I183" i="55"/>
  <c r="C184" i="55"/>
  <c r="G184" i="55"/>
  <c r="K187" i="55"/>
  <c r="J187" i="55"/>
  <c r="E185" i="55"/>
  <c r="I185" i="55"/>
  <c r="E191" i="55"/>
  <c r="E210" i="48"/>
  <c r="I210" i="48"/>
  <c r="E219" i="48"/>
  <c r="I219" i="48"/>
  <c r="E192" i="48"/>
  <c r="I192" i="48"/>
  <c r="E207" i="48"/>
  <c r="I207" i="48"/>
  <c r="E179" i="48"/>
  <c r="I179" i="48"/>
  <c r="E189" i="48"/>
  <c r="I189" i="48"/>
  <c r="C167" i="48"/>
  <c r="G167" i="48"/>
  <c r="C172" i="48"/>
  <c r="G172" i="48"/>
  <c r="C155" i="48"/>
  <c r="G155" i="48"/>
  <c r="C164" i="48"/>
  <c r="G164" i="48"/>
  <c r="E141" i="48"/>
  <c r="I141" i="48"/>
  <c r="E148" i="48"/>
  <c r="I148" i="48"/>
  <c r="K138" i="48"/>
  <c r="C136" i="48"/>
  <c r="G136" i="48"/>
  <c r="C138" i="48"/>
  <c r="E121" i="48"/>
  <c r="I121" i="48"/>
  <c r="E129" i="48"/>
  <c r="I129" i="48"/>
  <c r="E115" i="48"/>
  <c r="I115" i="48"/>
  <c r="C92" i="48"/>
  <c r="G92" i="48"/>
  <c r="C108" i="48"/>
  <c r="G108" i="48"/>
  <c r="C80" i="48"/>
  <c r="G80" i="48"/>
  <c r="C89" i="48"/>
  <c r="G89" i="48"/>
  <c r="E64" i="48"/>
  <c r="I64" i="48"/>
  <c r="E73" i="48"/>
  <c r="I73" i="48"/>
  <c r="E44" i="48"/>
  <c r="I44" i="48"/>
  <c r="E61" i="48"/>
  <c r="I61" i="48"/>
  <c r="C33" i="48"/>
  <c r="G33" i="48"/>
  <c r="C37" i="48"/>
  <c r="G37" i="48"/>
  <c r="C18" i="48"/>
  <c r="G18" i="48"/>
  <c r="C30" i="48"/>
  <c r="G30" i="48"/>
  <c r="E7" i="48"/>
  <c r="I7" i="48"/>
  <c r="E11" i="48"/>
  <c r="I11" i="48"/>
  <c r="C210" i="48"/>
  <c r="G210" i="48"/>
  <c r="C219" i="48"/>
  <c r="G219" i="48"/>
  <c r="C192" i="48"/>
  <c r="G192" i="48"/>
  <c r="C207" i="48"/>
  <c r="G207" i="48"/>
  <c r="C179" i="48"/>
  <c r="G179" i="48"/>
  <c r="C189" i="48"/>
  <c r="G189" i="48"/>
  <c r="E167" i="48"/>
  <c r="I167" i="48"/>
  <c r="E172" i="48"/>
  <c r="I172" i="48"/>
  <c r="E155" i="48"/>
  <c r="I155" i="48"/>
  <c r="E164" i="48"/>
  <c r="I164" i="48"/>
  <c r="C141" i="48"/>
  <c r="G141" i="48"/>
  <c r="C148" i="48"/>
  <c r="G148" i="48"/>
  <c r="C121" i="48"/>
  <c r="G121" i="48"/>
  <c r="C129" i="48"/>
  <c r="G129" i="48"/>
  <c r="C115" i="48"/>
  <c r="G115" i="48"/>
  <c r="C118" i="48"/>
  <c r="G118" i="48"/>
  <c r="E92" i="48"/>
  <c r="I92" i="48"/>
  <c r="E108" i="48"/>
  <c r="I108" i="48"/>
  <c r="E80" i="48"/>
  <c r="I80" i="48"/>
  <c r="E89" i="48"/>
  <c r="I89" i="48"/>
  <c r="C64" i="48"/>
  <c r="G64" i="48"/>
  <c r="C73" i="48"/>
  <c r="G73" i="48"/>
  <c r="C44" i="48"/>
  <c r="G44" i="48"/>
  <c r="C61" i="48"/>
  <c r="G61" i="48"/>
  <c r="E33" i="48"/>
  <c r="I33" i="48"/>
  <c r="E37" i="48"/>
  <c r="I37" i="48"/>
  <c r="E18" i="48"/>
  <c r="I18" i="48"/>
  <c r="E30" i="48"/>
  <c r="I30" i="48"/>
  <c r="C7" i="48"/>
  <c r="G7" i="48"/>
  <c r="C11" i="48"/>
  <c r="G11" i="48"/>
  <c r="F5" i="48"/>
  <c r="C8" i="48"/>
  <c r="G8" i="48"/>
  <c r="E8" i="48"/>
  <c r="K11" i="48"/>
  <c r="J11" i="48"/>
  <c r="I9" i="48"/>
  <c r="F16" i="48"/>
  <c r="C19" i="48"/>
  <c r="G19" i="48"/>
  <c r="E19" i="48"/>
  <c r="I19" i="48"/>
  <c r="E20" i="48"/>
  <c r="I20" i="48"/>
  <c r="C20" i="48"/>
  <c r="G20" i="48"/>
  <c r="E21" i="48"/>
  <c r="I21" i="48"/>
  <c r="C21" i="48"/>
  <c r="G21" i="48"/>
  <c r="E22" i="48"/>
  <c r="I22" i="48"/>
  <c r="C22" i="48"/>
  <c r="G22" i="48"/>
  <c r="C23" i="48"/>
  <c r="G23" i="48"/>
  <c r="E23" i="48"/>
  <c r="I23" i="48"/>
  <c r="C24" i="48"/>
  <c r="G24" i="48"/>
  <c r="E24" i="48"/>
  <c r="I24" i="48"/>
  <c r="C25" i="48"/>
  <c r="G25" i="48"/>
  <c r="E25" i="48"/>
  <c r="I25" i="48"/>
  <c r="C26" i="48"/>
  <c r="G26" i="48"/>
  <c r="E26" i="48"/>
  <c r="I26" i="48"/>
  <c r="C27" i="48"/>
  <c r="G27" i="48"/>
  <c r="J30" i="48"/>
  <c r="K30" i="48"/>
  <c r="E28" i="48"/>
  <c r="I28" i="48"/>
  <c r="C34" i="48"/>
  <c r="G34" i="48"/>
  <c r="J37" i="48"/>
  <c r="K37" i="48"/>
  <c r="E35" i="48"/>
  <c r="I35" i="48"/>
  <c r="F42" i="48"/>
  <c r="E45" i="48"/>
  <c r="I45" i="48"/>
  <c r="C45" i="48"/>
  <c r="G45" i="48"/>
  <c r="E46" i="48"/>
  <c r="I46" i="48"/>
  <c r="C46" i="48"/>
  <c r="G46" i="48"/>
  <c r="C47" i="48"/>
  <c r="G47" i="48"/>
  <c r="E47" i="48"/>
  <c r="I47" i="48"/>
  <c r="C48" i="48"/>
  <c r="G48" i="48"/>
  <c r="E48" i="48"/>
  <c r="I48" i="48"/>
  <c r="C49" i="48"/>
  <c r="G49" i="48"/>
  <c r="E49" i="48"/>
  <c r="I49"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C57" i="48"/>
  <c r="G57" i="48"/>
  <c r="J61" i="48"/>
  <c r="K61" i="48"/>
  <c r="E57" i="48"/>
  <c r="I57" i="48"/>
  <c r="E58" i="48"/>
  <c r="I58" i="48"/>
  <c r="C58" i="48"/>
  <c r="G58" i="48"/>
  <c r="E59" i="48"/>
  <c r="I59" i="48"/>
  <c r="E65" i="48"/>
  <c r="I65" i="48"/>
  <c r="C65" i="48"/>
  <c r="G65" i="48"/>
  <c r="C66" i="48"/>
  <c r="G66" i="48"/>
  <c r="E66" i="48"/>
  <c r="I66" i="48"/>
  <c r="E67" i="48"/>
  <c r="I67" i="48"/>
  <c r="C67" i="48"/>
  <c r="G67" i="48"/>
  <c r="C68" i="48"/>
  <c r="G68" i="48"/>
  <c r="E68" i="48"/>
  <c r="I68" i="48"/>
  <c r="E69" i="48"/>
  <c r="I69" i="48"/>
  <c r="C69" i="48"/>
  <c r="G69" i="48"/>
  <c r="C70" i="48"/>
  <c r="G70" i="48"/>
  <c r="J73" i="48"/>
  <c r="K73" i="48"/>
  <c r="E71" i="48"/>
  <c r="I71" i="48"/>
  <c r="F78" i="48"/>
  <c r="C81" i="48"/>
  <c r="G81" i="48"/>
  <c r="E81" i="48"/>
  <c r="I81" i="48"/>
  <c r="C82" i="48"/>
  <c r="G82" i="48"/>
  <c r="E82" i="48"/>
  <c r="I82" i="48"/>
  <c r="C83" i="48"/>
  <c r="G83" i="48"/>
  <c r="E83" i="48"/>
  <c r="I83" i="48"/>
  <c r="C84" i="48"/>
  <c r="G84" i="48"/>
  <c r="E84" i="48"/>
  <c r="I84" i="48"/>
  <c r="E85" i="48"/>
  <c r="I85" i="48"/>
  <c r="C85" i="48"/>
  <c r="G85" i="48"/>
  <c r="C86" i="48"/>
  <c r="G86" i="48"/>
  <c r="J89" i="48"/>
  <c r="K89" i="48"/>
  <c r="E87" i="48"/>
  <c r="I87" i="48"/>
  <c r="C93" i="48"/>
  <c r="G93" i="48"/>
  <c r="E93" i="48"/>
  <c r="I93" i="48"/>
  <c r="C94" i="48"/>
  <c r="G94" i="48"/>
  <c r="E94" i="48"/>
  <c r="I94" i="48"/>
  <c r="E95" i="48"/>
  <c r="I95" i="48"/>
  <c r="C95" i="48"/>
  <c r="G95" i="48"/>
  <c r="E96" i="48"/>
  <c r="I96" i="48"/>
  <c r="C96" i="48"/>
  <c r="G96" i="48"/>
  <c r="C97" i="48"/>
  <c r="G97" i="48"/>
  <c r="E97" i="48"/>
  <c r="I97" i="48"/>
  <c r="C98" i="48"/>
  <c r="G98" i="48"/>
  <c r="E98" i="48"/>
  <c r="I98" i="48"/>
  <c r="I99" i="48"/>
  <c r="C99" i="48"/>
  <c r="G99" i="48"/>
  <c r="J108" i="48"/>
  <c r="E100" i="48"/>
  <c r="I100" i="48"/>
  <c r="C100" i="48"/>
  <c r="G100" i="48"/>
  <c r="E101" i="48"/>
  <c r="I101" i="48"/>
  <c r="C101" i="48"/>
  <c r="G101" i="48"/>
  <c r="E102" i="48"/>
  <c r="I102" i="48"/>
  <c r="C102" i="48"/>
  <c r="G102" i="48"/>
  <c r="C103" i="48"/>
  <c r="G103" i="48"/>
  <c r="E103" i="48"/>
  <c r="I103" i="48"/>
  <c r="C104" i="48"/>
  <c r="G104" i="48"/>
  <c r="E104" i="48"/>
  <c r="C105" i="48"/>
  <c r="G105" i="48"/>
  <c r="K108" i="48"/>
  <c r="E105" i="48"/>
  <c r="I105" i="48"/>
  <c r="E106" i="48"/>
  <c r="I106" i="48"/>
  <c r="F113" i="48"/>
  <c r="J118" i="48"/>
  <c r="K118" i="48"/>
  <c r="E116" i="48"/>
  <c r="I116" i="48"/>
  <c r="C122" i="48"/>
  <c r="G122" i="48"/>
  <c r="E122" i="48"/>
  <c r="I122" i="48"/>
  <c r="C123" i="48"/>
  <c r="G123" i="48"/>
  <c r="E123" i="48"/>
  <c r="I123" i="48"/>
  <c r="C124" i="48"/>
  <c r="G124" i="48"/>
  <c r="E124" i="48"/>
  <c r="I124" i="48"/>
  <c r="E125" i="48"/>
  <c r="I125" i="48"/>
  <c r="C125" i="48"/>
  <c r="G125" i="48"/>
  <c r="C126" i="48"/>
  <c r="G126" i="48"/>
  <c r="E126" i="48"/>
  <c r="K129" i="48"/>
  <c r="J129" i="48"/>
  <c r="I127" i="48"/>
  <c r="F134" i="48"/>
  <c r="C142" i="48"/>
  <c r="G142" i="48"/>
  <c r="E142" i="48"/>
  <c r="I142" i="48"/>
  <c r="C143" i="48"/>
  <c r="G143" i="48"/>
  <c r="E143" i="48"/>
  <c r="I143" i="48"/>
  <c r="E144" i="48"/>
  <c r="I144" i="48"/>
  <c r="C144" i="48"/>
  <c r="G144" i="48"/>
  <c r="C145" i="48"/>
  <c r="G145" i="48"/>
  <c r="E145" i="48"/>
  <c r="K148" i="48"/>
  <c r="J148" i="48"/>
  <c r="I146" i="48"/>
  <c r="F153" i="48"/>
  <c r="C156" i="48"/>
  <c r="G156" i="48"/>
  <c r="E156" i="48"/>
  <c r="I156" i="48"/>
  <c r="C157" i="48"/>
  <c r="G157" i="48"/>
  <c r="E157" i="48"/>
  <c r="I157" i="48"/>
  <c r="C158" i="48"/>
  <c r="G158" i="48"/>
  <c r="E158" i="48"/>
  <c r="I158" i="48"/>
  <c r="C159" i="48"/>
  <c r="G159" i="48"/>
  <c r="E159" i="48"/>
  <c r="I159" i="48"/>
  <c r="C160" i="48"/>
  <c r="G160" i="48"/>
  <c r="E160" i="48"/>
  <c r="I160" i="48"/>
  <c r="C161" i="48"/>
  <c r="G161" i="48"/>
  <c r="J164" i="48"/>
  <c r="K164" i="48"/>
  <c r="E162" i="48"/>
  <c r="I162" i="48"/>
  <c r="C168" i="48"/>
  <c r="G168" i="48"/>
  <c r="I168" i="48"/>
  <c r="C169" i="48"/>
  <c r="G169" i="48"/>
  <c r="J172" i="48"/>
  <c r="E169" i="48"/>
  <c r="K172" i="48"/>
  <c r="E170" i="48"/>
  <c r="I170" i="48"/>
  <c r="F177" i="48"/>
  <c r="C180" i="48"/>
  <c r="G180" i="48"/>
  <c r="E180" i="48"/>
  <c r="I180" i="48"/>
  <c r="C181" i="48"/>
  <c r="G181" i="48"/>
  <c r="E181" i="48"/>
  <c r="I181" i="48"/>
  <c r="C182" i="48"/>
  <c r="G182" i="48"/>
  <c r="E182" i="48"/>
  <c r="I182" i="48"/>
  <c r="C183" i="48"/>
  <c r="G183" i="48"/>
  <c r="E183" i="48"/>
  <c r="I183" i="48"/>
  <c r="C184" i="48"/>
  <c r="G184" i="48"/>
  <c r="E184" i="48"/>
  <c r="I184" i="48"/>
  <c r="C185" i="48"/>
  <c r="G185" i="48"/>
  <c r="E185" i="48"/>
  <c r="I185" i="48"/>
  <c r="C186" i="48"/>
  <c r="G186" i="48"/>
  <c r="J189" i="48"/>
  <c r="K189" i="48"/>
  <c r="E187" i="48"/>
  <c r="I187" i="48"/>
  <c r="C193" i="48"/>
  <c r="G193" i="48"/>
  <c r="E193" i="48"/>
  <c r="I193" i="48"/>
  <c r="E194" i="48"/>
  <c r="I194" i="48"/>
  <c r="C194" i="48"/>
  <c r="G194" i="48"/>
  <c r="C195" i="48"/>
  <c r="G195" i="48"/>
  <c r="E195" i="48"/>
  <c r="I195" i="48"/>
  <c r="C196" i="48"/>
  <c r="G196" i="48"/>
  <c r="E196" i="48"/>
  <c r="I196" i="48"/>
  <c r="C197" i="48"/>
  <c r="G197" i="48"/>
  <c r="E197" i="48"/>
  <c r="I197" i="48"/>
  <c r="C198" i="48"/>
  <c r="G198" i="48"/>
  <c r="E198" i="48"/>
  <c r="I198" i="48"/>
  <c r="C199" i="48"/>
  <c r="G199" i="48"/>
  <c r="E199" i="48"/>
  <c r="I199" i="48"/>
  <c r="C200" i="48"/>
  <c r="G200" i="48"/>
  <c r="E200" i="48"/>
  <c r="I200" i="48"/>
  <c r="E201" i="48"/>
  <c r="I201" i="48"/>
  <c r="C201" i="48"/>
  <c r="G201" i="48"/>
  <c r="C202" i="48"/>
  <c r="G202" i="48"/>
  <c r="E202" i="48"/>
  <c r="I202" i="48"/>
  <c r="C203" i="48"/>
  <c r="G203" i="48"/>
  <c r="E203" i="48"/>
  <c r="I203" i="48"/>
  <c r="C204" i="48"/>
  <c r="G204" i="48"/>
  <c r="K207" i="48"/>
  <c r="J207" i="48"/>
  <c r="E205" i="48"/>
  <c r="I205" i="48"/>
  <c r="E211" i="48"/>
  <c r="I211" i="48"/>
  <c r="C211" i="48"/>
  <c r="G211" i="48"/>
  <c r="C212" i="48"/>
  <c r="G212" i="48"/>
  <c r="E212" i="48"/>
  <c r="I212" i="48"/>
  <c r="C213" i="48"/>
  <c r="G213" i="48"/>
  <c r="E213" i="48"/>
  <c r="I213" i="48"/>
  <c r="C214" i="48"/>
  <c r="G214" i="48"/>
  <c r="E214" i="48"/>
  <c r="I214" i="48"/>
  <c r="E215" i="48"/>
  <c r="I215" i="48"/>
  <c r="C215" i="48"/>
  <c r="G215" i="48"/>
  <c r="C216" i="48"/>
  <c r="G216" i="48"/>
  <c r="J219" i="48"/>
  <c r="K219" i="48"/>
  <c r="E217" i="48"/>
  <c r="I217"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B33" i="46"/>
  <c r="E33" i="46"/>
  <c r="D33" i="46"/>
  <c r="C33" i="46"/>
  <c r="K223" i="48"/>
  <c r="J223" i="48"/>
  <c r="C11" i="44"/>
  <c r="C43" i="44"/>
  <c r="D11" i="44"/>
  <c r="D43" i="44"/>
  <c r="E11" i="44"/>
  <c r="J11" i="44" s="1"/>
  <c r="E43" i="44"/>
  <c r="B11" i="44"/>
  <c r="B43" i="44"/>
  <c r="E11" i="45"/>
  <c r="D11" i="45"/>
  <c r="C11" i="45"/>
  <c r="B11" i="45"/>
  <c r="E527" i="49"/>
  <c r="D527" i="49"/>
  <c r="C527" i="49"/>
  <c r="B527" i="49"/>
  <c r="B5" i="49"/>
  <c r="C5" i="49" s="1"/>
  <c r="E5" i="49" s="1"/>
  <c r="B5" i="47"/>
  <c r="C5" i="47" s="1"/>
  <c r="E5" i="47" s="1"/>
  <c r="E68" i="26"/>
  <c r="C68" i="26"/>
  <c r="H6" i="26"/>
  <c r="H68" i="26" s="1"/>
  <c r="G6" i="26"/>
  <c r="G68" i="26" s="1"/>
  <c r="D68" i="26"/>
  <c r="B68"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68" i="33" s="1"/>
  <c r="G6" i="33"/>
  <c r="G68" i="33" s="1"/>
  <c r="E68" i="33"/>
  <c r="D68" i="33"/>
  <c r="C68" i="33"/>
  <c r="B68" i="33"/>
  <c r="G527" i="49" l="1"/>
  <c r="I527" i="49" s="1"/>
  <c r="H527" i="49"/>
  <c r="J527" i="49" s="1"/>
  <c r="D5" i="49"/>
  <c r="D44" i="44"/>
  <c r="H11" i="44"/>
  <c r="G43" i="44"/>
  <c r="H43" i="44"/>
  <c r="J43" i="44" s="1"/>
  <c r="I43" i="44"/>
  <c r="B44" i="44"/>
  <c r="E44" i="44"/>
  <c r="C44" i="44"/>
  <c r="C5" i="44"/>
  <c r="E5" i="44" s="1"/>
  <c r="H28" i="47"/>
  <c r="J28" i="47" s="1"/>
  <c r="G28" i="47"/>
  <c r="I28" i="47" s="1"/>
  <c r="G39" i="47"/>
  <c r="I39" i="47" s="1"/>
  <c r="H39" i="47"/>
  <c r="J39" i="47" s="1"/>
  <c r="D5" i="47"/>
  <c r="H33" i="46"/>
  <c r="J33" i="46" s="1"/>
  <c r="G33" i="46"/>
  <c r="I33" i="46" s="1"/>
  <c r="D5" i="46"/>
  <c r="D5" i="33"/>
  <c r="J6" i="26"/>
  <c r="I6" i="26"/>
  <c r="J68" i="26"/>
  <c r="I68"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E53" i="45"/>
  <c r="E54" i="45"/>
  <c r="E55" i="45"/>
  <c r="E56" i="45"/>
  <c r="E57" i="45"/>
  <c r="E58" i="45"/>
  <c r="E59" i="45"/>
  <c r="H59" i="45" s="1"/>
  <c r="E60" i="45"/>
  <c r="E61" i="45"/>
  <c r="E62" i="45"/>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E42" i="45"/>
  <c r="H42" i="45" s="1"/>
  <c r="G34" i="45"/>
  <c r="I34" i="45" s="1"/>
  <c r="H34" i="45"/>
  <c r="J34" i="45" s="1"/>
  <c r="H11" i="45"/>
  <c r="J11" i="45" s="1"/>
  <c r="G11" i="45"/>
  <c r="J15" i="51"/>
  <c r="J24" i="51"/>
  <c r="K15" i="51"/>
  <c r="K24" i="51"/>
  <c r="D13" i="51"/>
  <c r="F13" i="51" s="1"/>
  <c r="G11" i="44"/>
  <c r="C6" i="45"/>
  <c r="B38" i="45"/>
  <c r="I11" i="44"/>
  <c r="I11" i="45"/>
  <c r="G44" i="44" l="1"/>
  <c r="I44" i="44" s="1"/>
  <c r="H44" i="44"/>
  <c r="J44" i="44" s="1"/>
  <c r="H40" i="45"/>
  <c r="G42" i="45"/>
  <c r="G40" i="45"/>
  <c r="G65" i="45"/>
  <c r="G63" i="45"/>
  <c r="G61" i="45"/>
  <c r="G59" i="45"/>
  <c r="G57" i="45"/>
  <c r="G55" i="45"/>
  <c r="G53" i="45"/>
  <c r="G51" i="45"/>
  <c r="G49" i="45"/>
  <c r="G47" i="45"/>
  <c r="H65" i="45"/>
  <c r="H61" i="45"/>
  <c r="H57" i="45"/>
  <c r="H55" i="45"/>
  <c r="H53" i="45"/>
  <c r="H51" i="45"/>
  <c r="H49" i="45"/>
  <c r="H47" i="45"/>
  <c r="E43" i="45"/>
  <c r="C43" i="45"/>
  <c r="H41" i="45"/>
  <c r="D43" i="45"/>
  <c r="H39" i="45"/>
  <c r="G41" i="45"/>
  <c r="G39" i="45"/>
  <c r="B43" i="45"/>
  <c r="G43" i="45" s="1"/>
  <c r="C66" i="45"/>
  <c r="G64" i="45"/>
  <c r="G62" i="45"/>
  <c r="G60" i="45"/>
  <c r="G58" i="45"/>
  <c r="G56" i="45"/>
  <c r="G54" i="45"/>
  <c r="G52" i="45"/>
  <c r="G50" i="45"/>
  <c r="G48" i="45"/>
  <c r="G46" i="45"/>
  <c r="B66" i="45"/>
  <c r="E66" i="45"/>
  <c r="H64" i="45"/>
  <c r="H62" i="45"/>
  <c r="H60" i="45"/>
  <c r="H58" i="45"/>
  <c r="H56" i="45"/>
  <c r="H54" i="45"/>
  <c r="H52" i="45"/>
  <c r="H50" i="45"/>
  <c r="H48" i="45"/>
  <c r="D66" i="45"/>
  <c r="H46" i="45"/>
  <c r="C38" i="45"/>
  <c r="E6" i="45"/>
  <c r="E38" i="45" s="1"/>
  <c r="G66" i="45" l="1"/>
  <c r="H66" i="45"/>
  <c r="H43" i="45"/>
</calcChain>
</file>

<file path=xl/sharedStrings.xml><?xml version="1.0" encoding="utf-8"?>
<sst xmlns="http://schemas.openxmlformats.org/spreadsheetml/2006/main" count="1818" uniqueCount="644">
  <si>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</si>
  <si>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</si>
  <si>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</si>
  <si>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</si>
  <si>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</si>
  <si>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</si>
  <si>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</si>
  <si>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</si>
  <si>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</si>
  <si>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</si>
  <si>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</si>
  <si>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</si>
  <si>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</si>
  <si>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</si>
  <si>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</si>
  <si>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</si>
  <si>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</si>
  <si>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</si>
  <si>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</si>
  <si>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</si>
  <si>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</si>
  <si>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</si>
  <si>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</si>
  <si>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</si>
  <si>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</si>
  <si>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</si>
  <si>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</si>
  <si>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</si>
  <si>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</si>
  <si>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</si>
  <si>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</si>
  <si>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</si>
  <si>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</si>
  <si>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</si>
  <si>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</si>
  <si>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</si>
  <si>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</si>
  <si>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</si>
  <si>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</si>
  <si>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</si>
  <si>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</si>
  <si>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</si>
  <si>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</si>
  <si>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</si>
  <si>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</si>
  <si>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</si>
  <si>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</si>
  <si>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</si>
  <si>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</si>
  <si>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</si>
  <si>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</si>
  <si>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</si>
  <si>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</si>
  <si>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</si>
  <si>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</si>
  <si>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</si>
  <si>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</si>
  <si>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</si>
  <si>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</si>
  <si>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</si>
  <si>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</si>
  <si>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</si>
  <si>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</si>
  <si>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</si>
  <si>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</si>
  <si>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</si>
  <si>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</si>
  <si>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</si>
  <si>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</si>
  <si>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</si>
  <si>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</si>
  <si>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</si>
  <si>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</si>
  <si>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</si>
  <si>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</si>
  <si>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</si>
  <si>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</si>
  <si>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</si>
  <si>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</si>
  <si>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</si>
  <si>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</si>
  <si>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</si>
  <si>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</si>
  <si>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</si>
  <si>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</si>
  <si>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Tesla</t>
  </si>
  <si>
    <t>Toyota</t>
  </si>
  <si>
    <t>UD Trucks</t>
  </si>
  <si>
    <t>Volkswagen</t>
  </si>
  <si>
    <t>Volvo Car</t>
  </si>
  <si>
    <t>Volvo Commercial</t>
  </si>
  <si>
    <t>Western Star</t>
  </si>
  <si>
    <t>VFACTS SA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</si>
  <si>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</si>
  <si>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</si>
  <si>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</si>
  <si>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</si>
  <si>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</si>
  <si>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</si>
  <si>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</si>
  <si>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</si>
  <si>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</si>
  <si>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</si>
  <si>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</si>
  <si>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</si>
  <si>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</si>
  <si>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</si>
  <si>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</si>
  <si>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</si>
  <si>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</si>
  <si>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</si>
  <si>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</si>
  <si>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</si>
  <si>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</si>
  <si>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</si>
  <si>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</si>
  <si>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</si>
  <si>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</si>
  <si>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</si>
  <si>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</si>
  <si>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</si>
  <si>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</si>
  <si>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</si>
  <si>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</si>
  <si>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</si>
  <si>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</si>
  <si>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</si>
  <si>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</si>
  <si>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</si>
  <si>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</si>
  <si>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</si>
  <si>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</si>
  <si>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</si>
  <si>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</si>
  <si>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</si>
  <si>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</si>
  <si>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</si>
  <si>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</si>
  <si>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</si>
  <si>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</si>
  <si>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</si>
  <si>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</si>
  <si>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</si>
  <si>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</si>
  <si>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</si>
  <si>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</si>
  <si>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</si>
  <si>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</si>
  <si>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</si>
  <si>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</si>
  <si>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</si>
  <si>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</si>
  <si>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</si>
  <si>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</si>
  <si>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</si>
  <si>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</si>
  <si>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</si>
  <si>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</si>
  <si>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</si>
  <si>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</si>
  <si>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</si>
  <si>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</si>
  <si>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</si>
  <si>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</si>
  <si>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</si>
  <si>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</si>
  <si>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</si>
  <si>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</si>
  <si>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</si>
  <si>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</si>
  <si>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</si>
  <si>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</si>
  <si>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</si>
  <si>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</si>
  <si>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</si>
  <si>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</si>
  <si>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</si>
  <si>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</si>
  <si>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</si>
  <si>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</si>
  <si>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</si>
  <si>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</si>
  <si>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</si>
  <si>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</si>
  <si>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</si>
  <si>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</si>
  <si>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</si>
  <si>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</si>
  <si>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</si>
  <si>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</si>
  <si>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</si>
  <si>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</si>
  <si>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</si>
  <si>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</si>
  <si>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</si>
  <si>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</si>
  <si>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</si>
  <si>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</si>
  <si>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</si>
  <si>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</si>
  <si>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</si>
  <si>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</si>
  <si>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</si>
  <si>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</si>
  <si>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</si>
  <si>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</si>
  <si>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</si>
  <si>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</si>
  <si>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</si>
  <si>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</si>
  <si>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</si>
  <si>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</si>
  <si>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</si>
  <si>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</si>
  <si>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</si>
  <si>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</si>
  <si>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</si>
  <si>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</si>
  <si>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</si>
  <si>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</si>
  <si>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</si>
  <si>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</si>
  <si>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</si>
  <si>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</si>
  <si>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</si>
  <si>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</si>
  <si>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</si>
  <si>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</si>
  <si>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</si>
  <si>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</si>
  <si>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</si>
  <si>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</si>
  <si>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</si>
  <si>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</si>
  <si>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</si>
  <si>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</si>
  <si>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</si>
  <si>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</si>
  <si>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</si>
  <si>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</si>
  <si>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</si>
  <si>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</si>
  <si>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</si>
  <si>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</si>
  <si>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</si>
  <si>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</si>
  <si>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</si>
  <si>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</si>
  <si>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</si>
  <si>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</si>
  <si>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Tesla Model 3</t>
  </si>
  <si>
    <t>Volkswagen Arteon</t>
  </si>
  <si>
    <t>Volvo S60</t>
  </si>
  <si>
    <t>Volvo V60 Cross Country</t>
  </si>
  <si>
    <t>Kia Stinger</t>
  </si>
  <si>
    <t>Skoda Superb</t>
  </si>
  <si>
    <t>Audi A6</t>
  </si>
  <si>
    <t>Audi A7</t>
  </si>
  <si>
    <t>BMW 5 Series</t>
  </si>
  <si>
    <t>Jaguar XF</t>
  </si>
  <si>
    <t>Mercedes-Benz CLS-Class</t>
  </si>
  <si>
    <t>Mercedes-Benz E-Class</t>
  </si>
  <si>
    <t>Porsche Taycan</t>
  </si>
  <si>
    <t>Chrysler 300</t>
  </si>
  <si>
    <t>Audi A8</t>
  </si>
  <si>
    <t>BMW 7 Series</t>
  </si>
  <si>
    <t>BMW 8 Series Gran Coupe</t>
  </si>
  <si>
    <t>Lexus LS</t>
  </si>
  <si>
    <t>Mercedes-Benz S-Class</t>
  </si>
  <si>
    <t>Porsche Panamera</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</si>
  <si>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</si>
  <si>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</si>
  <si>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</si>
  <si>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</si>
  <si>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</si>
  <si>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</si>
  <si>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</si>
  <si>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</si>
  <si>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</si>
  <si>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</si>
  <si>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</si>
  <si>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</si>
  <si>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</si>
  <si>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</si>
  <si>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</si>
  <si>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</si>
  <si>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</si>
  <si>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</si>
  <si>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</si>
  <si>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</si>
  <si>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</si>
  <si>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Alfa Romeo 4C</t>
  </si>
  <si>
    <t>Audi A5</t>
  </si>
  <si>
    <t>BMW 4 Series Coupe/Conv</t>
  </si>
  <si>
    <t>BMW Z4</t>
  </si>
  <si>
    <t>Chevrolet Corvette Stingray</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</si>
  <si>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</si>
  <si>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</si>
  <si>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</si>
  <si>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</si>
  <si>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</si>
  <si>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</si>
  <si>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</si>
  <si>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</si>
  <si>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</si>
  <si>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</si>
  <si>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</si>
  <si>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</si>
  <si>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</si>
  <si>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</si>
  <si>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</si>
  <si>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</si>
  <si>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</si>
  <si>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</si>
  <si>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</si>
  <si>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</si>
  <si>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</si>
  <si>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</si>
  <si>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</si>
  <si>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</si>
  <si>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</si>
  <si>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</si>
  <si>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</si>
  <si>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</si>
  <si>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</si>
  <si>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</si>
  <si>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</si>
  <si>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</si>
  <si>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</si>
  <si>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</si>
  <si>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</si>
  <si>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</si>
  <si>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</si>
  <si>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</si>
  <si>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</si>
  <si>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</si>
  <si>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</si>
  <si>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</si>
  <si>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</si>
  <si>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</si>
  <si>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</si>
  <si>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</si>
  <si>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</si>
  <si>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</si>
  <si>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</si>
  <si>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</si>
  <si>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</si>
  <si>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</si>
  <si>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</si>
  <si>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</si>
  <si>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</si>
  <si>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</si>
  <si>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</si>
  <si>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</si>
  <si>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</si>
  <si>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</si>
  <si>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</si>
  <si>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</si>
  <si>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</si>
  <si>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</si>
  <si>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</si>
  <si>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</si>
  <si>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</si>
  <si>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</si>
  <si>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</si>
  <si>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</si>
  <si>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</si>
  <si>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</si>
  <si>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</si>
  <si>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</si>
  <si>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</si>
  <si>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</si>
  <si>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</si>
  <si>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</si>
  <si>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</si>
  <si>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</si>
  <si>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</si>
  <si>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</si>
  <si>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</si>
  <si>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</si>
  <si>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</si>
  <si>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</si>
  <si>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</si>
  <si>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</si>
  <si>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</si>
  <si>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</si>
  <si>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</si>
  <si>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</si>
  <si>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</si>
  <si>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</si>
  <si>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</si>
  <si>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</si>
  <si>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</si>
  <si>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</si>
  <si>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</si>
  <si>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</si>
  <si>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</si>
  <si>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</si>
  <si>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</si>
  <si>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</si>
  <si>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</si>
  <si>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</si>
  <si>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</si>
  <si>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</si>
  <si>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</si>
  <si>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</si>
  <si>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</si>
  <si>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</si>
  <si>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</si>
  <si>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</si>
  <si>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</si>
  <si>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</si>
  <si>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</si>
  <si>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</si>
  <si>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</si>
  <si>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</si>
  <si>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</si>
  <si>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</si>
  <si>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</si>
  <si>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</si>
  <si>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</si>
  <si>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</si>
  <si>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</si>
  <si>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</si>
  <si>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</si>
  <si>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</si>
  <si>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</si>
  <si>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</si>
  <si>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</si>
  <si>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</si>
  <si>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</si>
  <si>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</si>
  <si>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</si>
  <si>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</si>
  <si>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</si>
  <si>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</si>
  <si>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</si>
  <si>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</si>
  <si>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</si>
  <si>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</si>
  <si>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</si>
  <si>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</si>
  <si>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</si>
  <si>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</si>
  <si>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</si>
  <si>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LDV Deliver 9 Bus</t>
  </si>
  <si>
    <t>Mercedes-Benz Sprinter Bus</t>
  </si>
  <si>
    <t>Renault Master Bus</t>
  </si>
  <si>
    <t>Toyota Hiace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</si>
  <si>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</si>
  <si>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</si>
  <si>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</si>
  <si>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</si>
  <si>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</si>
  <si>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</si>
  <si>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</si>
  <si>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</si>
  <si>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</si>
  <si>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</si>
  <si>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</si>
  <si>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</si>
  <si>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</si>
  <si>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</si>
  <si>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</si>
  <si>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</si>
  <si>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</si>
  <si>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</si>
  <si>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</si>
  <si>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</si>
  <si>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</si>
  <si>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</si>
  <si>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</si>
  <si>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</si>
  <si>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</si>
  <si>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</si>
  <si>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</si>
  <si>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</si>
  <si>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</si>
  <si>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</si>
  <si>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</si>
  <si>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</si>
  <si>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</si>
  <si>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</si>
  <si>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</si>
  <si>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</si>
  <si>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</si>
  <si>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</si>
  <si>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</si>
  <si>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</si>
  <si>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</si>
  <si>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</si>
  <si>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</si>
  <si>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</si>
  <si>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</si>
  <si>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</si>
  <si>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</si>
  <si>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</si>
  <si>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</si>
  <si>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</si>
  <si>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</si>
  <si>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</si>
  <si>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Renault Master</t>
  </si>
  <si>
    <t>Volkswagen Crafter</t>
  </si>
  <si>
    <t>Fuso Fighter (MD)</t>
  </si>
  <si>
    <t>Hino (MD)</t>
  </si>
  <si>
    <t>Hyundai EX10</t>
  </si>
  <si>
    <t>Hyundai EX9</t>
  </si>
  <si>
    <t>Hyundai Pavise</t>
  </si>
  <si>
    <t>Isuzu N-Series (MD)</t>
  </si>
  <si>
    <t>Iveco (MD)</t>
  </si>
  <si>
    <t>MAN (MD)</t>
  </si>
  <si>
    <t>UD Trucks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</si>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</sst>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92</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93</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94</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95</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96</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97</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98</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99</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100</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101</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102</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114</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114</v>
      </c>
      <c r="B6" s="61" t="s">
        <v>12</v>
      </c>
      <c r="C6" s="62" t="s">
        <v>13</v>
      </c>
      <c r="D6" s="61" t="s">
        <v>12</v>
      </c>
      <c r="E6" s="63" t="s">
        <v>13</v>
      </c>
      <c r="F6" s="62" t="s">
        <v>12</v>
      </c>
      <c r="G6" s="62" t="s">
        <v>13</v>
      </c>
      <c r="H6" s="61" t="s">
        <v>12</v>
      </c>
      <c r="I6" s="63" t="s">
        <v>13</v>
      </c>
      <c r="J6" s="61"/>
      <c r="K6" s="63"/>
    </row>
    <row r="7" spans="1:11" x14ac:dyDescent="0.2">
      <c r="A7" s="7" t="s">
        <v>313</v>
      </c>
      <c r="B7" s="65">
        <v>16</v>
      </c>
      <c r="C7" s="34">
        <f>IF(B18=0, "-", B7/B18)</f>
        <v>4.3596730245231606E-2</v>
      </c>
      <c r="D7" s="65">
        <v>22</v>
      </c>
      <c r="E7" s="9">
        <f>IF(D18=0, "-", D7/D18)</f>
        <v>5.7291666666666664E-2</v>
      </c>
      <c r="F7" s="81">
        <v>25</v>
      </c>
      <c r="G7" s="34">
        <f>IF(F18=0, "-", F7/F18)</f>
        <v>2.3299161230195712E-2</v>
      </c>
      <c r="H7" s="65">
        <v>52</v>
      </c>
      <c r="I7" s="9">
        <f>IF(H18=0, "-", H7/H18)</f>
        <v>5.4621848739495799E-2</v>
      </c>
      <c r="J7" s="8">
        <f t="shared" ref="J7:J16" si="0">IF(D7=0, "-", IF((B7-D7)/D7&lt;10, (B7-D7)/D7, "&gt;999%"))</f>
        <v>-0.27272727272727271</v>
      </c>
      <c r="K7" s="9">
        <f t="shared" ref="K7:K16" si="1">IF(H7=0, "-", IF((F7-H7)/H7&lt;10, (F7-H7)/H7, "&gt;999%"))</f>
        <v>-0.51923076923076927</v>
      </c>
    </row>
    <row r="8" spans="1:11" x14ac:dyDescent="0.2">
      <c r="A8" s="7" t="s">
        <v>314</v>
      </c>
      <c r="B8" s="65">
        <v>44</v>
      </c>
      <c r="C8" s="34">
        <f>IF(B18=0, "-", B8/B18)</f>
        <v>0.11989100817438691</v>
      </c>
      <c r="D8" s="65">
        <v>48</v>
      </c>
      <c r="E8" s="9">
        <f>IF(D18=0, "-", D8/D18)</f>
        <v>0.125</v>
      </c>
      <c r="F8" s="81">
        <v>114</v>
      </c>
      <c r="G8" s="34">
        <f>IF(F18=0, "-", F8/F18)</f>
        <v>0.10624417520969245</v>
      </c>
      <c r="H8" s="65">
        <v>89</v>
      </c>
      <c r="I8" s="9">
        <f>IF(H18=0, "-", H8/H18)</f>
        <v>9.3487394957983194E-2</v>
      </c>
      <c r="J8" s="8">
        <f t="shared" si="0"/>
        <v>-8.3333333333333329E-2</v>
      </c>
      <c r="K8" s="9">
        <f t="shared" si="1"/>
        <v>0.2808988764044944</v>
      </c>
    </row>
    <row r="9" spans="1:11" x14ac:dyDescent="0.2">
      <c r="A9" s="7" t="s">
        <v>315</v>
      </c>
      <c r="B9" s="65">
        <v>14</v>
      </c>
      <c r="C9" s="34">
        <f>IF(B18=0, "-", B9/B18)</f>
        <v>3.8147138964577658E-2</v>
      </c>
      <c r="D9" s="65">
        <v>52</v>
      </c>
      <c r="E9" s="9">
        <f>IF(D18=0, "-", D9/D18)</f>
        <v>0.13541666666666666</v>
      </c>
      <c r="F9" s="81">
        <v>76</v>
      </c>
      <c r="G9" s="34">
        <f>IF(F18=0, "-", F9/F18)</f>
        <v>7.0829450139794969E-2</v>
      </c>
      <c r="H9" s="65">
        <v>90</v>
      </c>
      <c r="I9" s="9">
        <f>IF(H18=0, "-", H9/H18)</f>
        <v>9.4537815126050417E-2</v>
      </c>
      <c r="J9" s="8">
        <f t="shared" si="0"/>
        <v>-0.73076923076923073</v>
      </c>
      <c r="K9" s="9">
        <f t="shared" si="1"/>
        <v>-0.15555555555555556</v>
      </c>
    </row>
    <row r="10" spans="1:11" x14ac:dyDescent="0.2">
      <c r="A10" s="7" t="s">
        <v>316</v>
      </c>
      <c r="B10" s="65">
        <v>97</v>
      </c>
      <c r="C10" s="34">
        <f>IF(B18=0, "-", B10/B18)</f>
        <v>0.26430517711171664</v>
      </c>
      <c r="D10" s="65">
        <v>140</v>
      </c>
      <c r="E10" s="9">
        <f>IF(D18=0, "-", D10/D18)</f>
        <v>0.36458333333333331</v>
      </c>
      <c r="F10" s="81">
        <v>316</v>
      </c>
      <c r="G10" s="34">
        <f>IF(F18=0, "-", F10/F18)</f>
        <v>0.29450139794967384</v>
      </c>
      <c r="H10" s="65">
        <v>375</v>
      </c>
      <c r="I10" s="9">
        <f>IF(H18=0, "-", H10/H18)</f>
        <v>0.39390756302521007</v>
      </c>
      <c r="J10" s="8">
        <f t="shared" si="0"/>
        <v>-0.30714285714285716</v>
      </c>
      <c r="K10" s="9">
        <f t="shared" si="1"/>
        <v>-0.15733333333333333</v>
      </c>
    </row>
    <row r="11" spans="1:11" x14ac:dyDescent="0.2">
      <c r="A11" s="7" t="s">
        <v>317</v>
      </c>
      <c r="B11" s="65">
        <v>8</v>
      </c>
      <c r="C11" s="34">
        <f>IF(B18=0, "-", B11/B18)</f>
        <v>2.1798365122615803E-2</v>
      </c>
      <c r="D11" s="65">
        <v>10</v>
      </c>
      <c r="E11" s="9">
        <f>IF(D18=0, "-", D11/D18)</f>
        <v>2.6041666666666668E-2</v>
      </c>
      <c r="F11" s="81">
        <v>28</v>
      </c>
      <c r="G11" s="34">
        <f>IF(F18=0, "-", F11/F18)</f>
        <v>2.6095060577819199E-2</v>
      </c>
      <c r="H11" s="65">
        <v>33</v>
      </c>
      <c r="I11" s="9">
        <f>IF(H18=0, "-", H11/H18)</f>
        <v>3.4663865546218489E-2</v>
      </c>
      <c r="J11" s="8">
        <f t="shared" si="0"/>
        <v>-0.2</v>
      </c>
      <c r="K11" s="9">
        <f t="shared" si="1"/>
        <v>-0.15151515151515152</v>
      </c>
    </row>
    <row r="12" spans="1:11" x14ac:dyDescent="0.2">
      <c r="A12" s="7" t="s">
        <v>318</v>
      </c>
      <c r="B12" s="65">
        <v>15</v>
      </c>
      <c r="C12" s="34">
        <f>IF(B18=0, "-", B12/B18)</f>
        <v>4.0871934604904632E-2</v>
      </c>
      <c r="D12" s="65">
        <v>0</v>
      </c>
      <c r="E12" s="9">
        <f>IF(D18=0, "-", D12/D18)</f>
        <v>0</v>
      </c>
      <c r="F12" s="81">
        <v>36</v>
      </c>
      <c r="G12" s="34">
        <f>IF(F18=0, "-", F12/F18)</f>
        <v>3.3550792171481825E-2</v>
      </c>
      <c r="H12" s="65">
        <v>0</v>
      </c>
      <c r="I12" s="9">
        <f>IF(H18=0, "-", H12/H18)</f>
        <v>0</v>
      </c>
      <c r="J12" s="8" t="str">
        <f t="shared" si="0"/>
        <v>-</v>
      </c>
      <c r="K12" s="9" t="str">
        <f t="shared" si="1"/>
        <v>-</v>
      </c>
    </row>
    <row r="13" spans="1:11" x14ac:dyDescent="0.2">
      <c r="A13" s="7" t="s">
        <v>319</v>
      </c>
      <c r="B13" s="65">
        <v>15</v>
      </c>
      <c r="C13" s="34">
        <f>IF(B18=0, "-", B13/B18)</f>
        <v>4.0871934604904632E-2</v>
      </c>
      <c r="D13" s="65">
        <v>8</v>
      </c>
      <c r="E13" s="9">
        <f>IF(D18=0, "-", D13/D18)</f>
        <v>2.0833333333333332E-2</v>
      </c>
      <c r="F13" s="81">
        <v>55</v>
      </c>
      <c r="G13" s="34">
        <f>IF(F18=0, "-", F13/F18)</f>
        <v>5.1258154706430567E-2</v>
      </c>
      <c r="H13" s="65">
        <v>18</v>
      </c>
      <c r="I13" s="9">
        <f>IF(H18=0, "-", H13/H18)</f>
        <v>1.8907563025210083E-2</v>
      </c>
      <c r="J13" s="8">
        <f t="shared" si="0"/>
        <v>0.875</v>
      </c>
      <c r="K13" s="9">
        <f t="shared" si="1"/>
        <v>2.0555555555555554</v>
      </c>
    </row>
    <row r="14" spans="1:11" x14ac:dyDescent="0.2">
      <c r="A14" s="7" t="s">
        <v>320</v>
      </c>
      <c r="B14" s="65">
        <v>77</v>
      </c>
      <c r="C14" s="34">
        <f>IF(B18=0, "-", B14/B18)</f>
        <v>0.2098092643051771</v>
      </c>
      <c r="D14" s="65">
        <v>9</v>
      </c>
      <c r="E14" s="9">
        <f>IF(D18=0, "-", D14/D18)</f>
        <v>2.34375E-2</v>
      </c>
      <c r="F14" s="81">
        <v>141</v>
      </c>
      <c r="G14" s="34">
        <f>IF(F18=0, "-", F14/F18)</f>
        <v>0.13140726933830382</v>
      </c>
      <c r="H14" s="65">
        <v>32</v>
      </c>
      <c r="I14" s="9">
        <f>IF(H18=0, "-", H14/H18)</f>
        <v>3.3613445378151259E-2</v>
      </c>
      <c r="J14" s="8">
        <f t="shared" si="0"/>
        <v>7.5555555555555554</v>
      </c>
      <c r="K14" s="9">
        <f t="shared" si="1"/>
        <v>3.40625</v>
      </c>
    </row>
    <row r="15" spans="1:11" x14ac:dyDescent="0.2">
      <c r="A15" s="7" t="s">
        <v>321</v>
      </c>
      <c r="B15" s="65">
        <v>51</v>
      </c>
      <c r="C15" s="34">
        <f>IF(B18=0, "-", B15/B18)</f>
        <v>0.13896457765667575</v>
      </c>
      <c r="D15" s="65">
        <v>66</v>
      </c>
      <c r="E15" s="9">
        <f>IF(D18=0, "-", D15/D18)</f>
        <v>0.171875</v>
      </c>
      <c r="F15" s="81">
        <v>206</v>
      </c>
      <c r="G15" s="34">
        <f>IF(F18=0, "-", F15/F18)</f>
        <v>0.19198508853681268</v>
      </c>
      <c r="H15" s="65">
        <v>160</v>
      </c>
      <c r="I15" s="9">
        <f>IF(H18=0, "-", H15/H18)</f>
        <v>0.16806722689075632</v>
      </c>
      <c r="J15" s="8">
        <f t="shared" si="0"/>
        <v>-0.22727272727272727</v>
      </c>
      <c r="K15" s="9">
        <f t="shared" si="1"/>
        <v>0.28749999999999998</v>
      </c>
    </row>
    <row r="16" spans="1:11" x14ac:dyDescent="0.2">
      <c r="A16" s="7" t="s">
        <v>322</v>
      </c>
      <c r="B16" s="65">
        <v>30</v>
      </c>
      <c r="C16" s="34">
        <f>IF(B18=0, "-", B16/B18)</f>
        <v>8.1743869209809264E-2</v>
      </c>
      <c r="D16" s="65">
        <v>29</v>
      </c>
      <c r="E16" s="9">
        <f>IF(D18=0, "-", D16/D18)</f>
        <v>7.5520833333333329E-2</v>
      </c>
      <c r="F16" s="81">
        <v>76</v>
      </c>
      <c r="G16" s="34">
        <f>IF(F18=0, "-", F16/F18)</f>
        <v>7.0829450139794969E-2</v>
      </c>
      <c r="H16" s="65">
        <v>103</v>
      </c>
      <c r="I16" s="9">
        <f>IF(H18=0, "-", H16/H18)</f>
        <v>0.10819327731092437</v>
      </c>
      <c r="J16" s="8">
        <f t="shared" si="0"/>
        <v>3.4482758620689655E-2</v>
      </c>
      <c r="K16" s="9">
        <f t="shared" si="1"/>
        <v>-0.26213592233009708</v>
      </c>
    </row>
    <row r="17" spans="1:11" x14ac:dyDescent="0.2">
      <c r="A17" s="2"/>
      <c r="B17" s="68"/>
      <c r="C17" s="33"/>
      <c r="D17" s="68"/>
      <c r="E17" s="6"/>
      <c r="F17" s="82"/>
      <c r="G17" s="33"/>
      <c r="H17" s="68"/>
      <c r="I17" s="6"/>
      <c r="J17" s="5"/>
      <c r="K17" s="6"/>
    </row>
    <row r="18" spans="1:11" s="43" customFormat="1" x14ac:dyDescent="0.2">
      <c r="A18" s="162" t="s">
        <v>567</v>
      </c>
      <c r="B18" s="71">
        <f>SUM(B7:B17)</f>
        <v>367</v>
      </c>
      <c r="C18" s="40">
        <f>B18/6380</f>
        <v>5.7523510971786831E-2</v>
      </c>
      <c r="D18" s="71">
        <f>SUM(D7:D17)</f>
        <v>384</v>
      </c>
      <c r="E18" s="41">
        <f>D18/6389</f>
        <v>6.0103302551259979E-2</v>
      </c>
      <c r="F18" s="77">
        <f>SUM(F7:F17)</f>
        <v>1073</v>
      </c>
      <c r="G18" s="42">
        <f>F18/17360</f>
        <v>6.1808755760368664E-2</v>
      </c>
      <c r="H18" s="71">
        <f>SUM(H7:H17)</f>
        <v>952</v>
      </c>
      <c r="I18" s="41">
        <f>H18/17010</f>
        <v>5.5967078189300412E-2</v>
      </c>
      <c r="J18" s="37">
        <f>IF(D18=0, "-", IF((B18-D18)/D18&lt;10, (B18-D18)/D18, "&gt;999%"))</f>
        <v>-4.4270833333333336E-2</v>
      </c>
      <c r="K18" s="38">
        <f>IF(H18=0, "-", IF((F18-H18)/H18&lt;10, (F18-H18)/H18, "&gt;999%"))</f>
        <v>0.12710084033613445</v>
      </c>
    </row>
    <row r="19" spans="1:11" x14ac:dyDescent="0.2">
      <c r="B19" s="83"/>
      <c r="D19" s="83"/>
      <c r="F19" s="83"/>
      <c r="H19" s="83"/>
    </row>
    <row r="20" spans="1:11" s="43" customFormat="1" x14ac:dyDescent="0.2">
      <c r="A20" s="162" t="s">
        <v>567</v>
      </c>
      <c r="B20" s="71">
        <v>367</v>
      </c>
      <c r="C20" s="40">
        <f>B20/6380</f>
        <v>5.7523510971786831E-2</v>
      </c>
      <c r="D20" s="71">
        <v>384</v>
      </c>
      <c r="E20" s="41">
        <f>D20/6389</f>
        <v>6.0103302551259979E-2</v>
      </c>
      <c r="F20" s="77">
        <v>1073</v>
      </c>
      <c r="G20" s="42">
        <f>F20/17360</f>
        <v>6.1808755760368664E-2</v>
      </c>
      <c r="H20" s="71">
        <v>952</v>
      </c>
      <c r="I20" s="41">
        <f>H20/17010</f>
        <v>5.5967078189300412E-2</v>
      </c>
      <c r="J20" s="37">
        <f>IF(D20=0, "-", IF((B20-D20)/D20&lt;10, (B20-D20)/D20, "&gt;999%"))</f>
        <v>-4.4270833333333336E-2</v>
      </c>
      <c r="K20" s="38">
        <f>IF(H20=0, "-", IF((F20-H20)/H20&lt;10, (F20-H20)/H20, "&gt;999%"))</f>
        <v>0.12710084033613445</v>
      </c>
    </row>
    <row r="21" spans="1:11" x14ac:dyDescent="0.2">
      <c r="B21" s="83"/>
      <c r="D21" s="83"/>
      <c r="F21" s="83"/>
      <c r="H21" s="83"/>
    </row>
    <row r="22" spans="1:11" ht="15.75" x14ac:dyDescent="0.25">
      <c r="A22" s="164" t="s">
        <v>115</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145</v>
      </c>
      <c r="B24" s="61" t="s">
        <v>12</v>
      </c>
      <c r="C24" s="62" t="s">
        <v>13</v>
      </c>
      <c r="D24" s="61" t="s">
        <v>12</v>
      </c>
      <c r="E24" s="63" t="s">
        <v>13</v>
      </c>
      <c r="F24" s="62" t="s">
        <v>12</v>
      </c>
      <c r="G24" s="62" t="s">
        <v>13</v>
      </c>
      <c r="H24" s="61" t="s">
        <v>12</v>
      </c>
      <c r="I24" s="63" t="s">
        <v>13</v>
      </c>
      <c r="J24" s="61"/>
      <c r="K24" s="63"/>
    </row>
    <row r="25" spans="1:11" x14ac:dyDescent="0.2">
      <c r="A25" s="7" t="s">
        <v>323</v>
      </c>
      <c r="B25" s="65">
        <v>0</v>
      </c>
      <c r="C25" s="34">
        <f>IF(B48=0, "-", B25/B48)</f>
        <v>0</v>
      </c>
      <c r="D25" s="65">
        <v>0</v>
      </c>
      <c r="E25" s="9">
        <f>IF(D48=0, "-", D25/D48)</f>
        <v>0</v>
      </c>
      <c r="F25" s="81">
        <v>1</v>
      </c>
      <c r="G25" s="34">
        <f>IF(F48=0, "-", F25/F48)</f>
        <v>4.8285852245292128E-4</v>
      </c>
      <c r="H25" s="65">
        <v>0</v>
      </c>
      <c r="I25" s="9">
        <f>IF(H48=0, "-", H25/H48)</f>
        <v>0</v>
      </c>
      <c r="J25" s="8" t="str">
        <f t="shared" ref="J25:J46" si="2">IF(D25=0, "-", IF((B25-D25)/D25&lt;10, (B25-D25)/D25, "&gt;999%"))</f>
        <v>-</v>
      </c>
      <c r="K25" s="9" t="str">
        <f t="shared" ref="K25:K46" si="3">IF(H25=0, "-", IF((F25-H25)/H25&lt;10, (F25-H25)/H25, "&gt;999%"))</f>
        <v>-</v>
      </c>
    </row>
    <row r="26" spans="1:11" x14ac:dyDescent="0.2">
      <c r="A26" s="7" t="s">
        <v>324</v>
      </c>
      <c r="B26" s="65">
        <v>0</v>
      </c>
      <c r="C26" s="34">
        <f>IF(B48=0, "-", B26/B48)</f>
        <v>0</v>
      </c>
      <c r="D26" s="65">
        <v>18</v>
      </c>
      <c r="E26" s="9">
        <f>IF(D48=0, "-", D26/D48)</f>
        <v>2.085747392815759E-2</v>
      </c>
      <c r="F26" s="81">
        <v>0</v>
      </c>
      <c r="G26" s="34">
        <f>IF(F48=0, "-", F26/F48)</f>
        <v>0</v>
      </c>
      <c r="H26" s="65">
        <v>43</v>
      </c>
      <c r="I26" s="9">
        <f>IF(H48=0, "-", H26/H48)</f>
        <v>1.8447018447018446E-2</v>
      </c>
      <c r="J26" s="8">
        <f t="shared" si="2"/>
        <v>-1</v>
      </c>
      <c r="K26" s="9">
        <f t="shared" si="3"/>
        <v>-1</v>
      </c>
    </row>
    <row r="27" spans="1:11" x14ac:dyDescent="0.2">
      <c r="A27" s="7" t="s">
        <v>325</v>
      </c>
      <c r="B27" s="65">
        <v>17</v>
      </c>
      <c r="C27" s="34">
        <f>IF(B48=0, "-", B27/B48)</f>
        <v>2.5679758308157101E-2</v>
      </c>
      <c r="D27" s="65">
        <v>0</v>
      </c>
      <c r="E27" s="9">
        <f>IF(D48=0, "-", D27/D48)</f>
        <v>0</v>
      </c>
      <c r="F27" s="81">
        <v>64</v>
      </c>
      <c r="G27" s="34">
        <f>IF(F48=0, "-", F27/F48)</f>
        <v>3.0902945436986962E-2</v>
      </c>
      <c r="H27" s="65">
        <v>0</v>
      </c>
      <c r="I27" s="9">
        <f>IF(H48=0, "-", H27/H48)</f>
        <v>0</v>
      </c>
      <c r="J27" s="8" t="str">
        <f t="shared" si="2"/>
        <v>-</v>
      </c>
      <c r="K27" s="9" t="str">
        <f t="shared" si="3"/>
        <v>-</v>
      </c>
    </row>
    <row r="28" spans="1:11" x14ac:dyDescent="0.2">
      <c r="A28" s="7" t="s">
        <v>326</v>
      </c>
      <c r="B28" s="65">
        <v>15</v>
      </c>
      <c r="C28" s="34">
        <f>IF(B48=0, "-", B28/B48)</f>
        <v>2.2658610271903322E-2</v>
      </c>
      <c r="D28" s="65">
        <v>56</v>
      </c>
      <c r="E28" s="9">
        <f>IF(D48=0, "-", D28/D48)</f>
        <v>6.4889918887601386E-2</v>
      </c>
      <c r="F28" s="81">
        <v>73</v>
      </c>
      <c r="G28" s="34">
        <f>IF(F48=0, "-", F28/F48)</f>
        <v>3.5248672139063256E-2</v>
      </c>
      <c r="H28" s="65">
        <v>122</v>
      </c>
      <c r="I28" s="9">
        <f>IF(H48=0, "-", H28/H48)</f>
        <v>5.2338052338052339E-2</v>
      </c>
      <c r="J28" s="8">
        <f t="shared" si="2"/>
        <v>-0.7321428571428571</v>
      </c>
      <c r="K28" s="9">
        <f t="shared" si="3"/>
        <v>-0.40163934426229508</v>
      </c>
    </row>
    <row r="29" spans="1:11" x14ac:dyDescent="0.2">
      <c r="A29" s="7" t="s">
        <v>327</v>
      </c>
      <c r="B29" s="65">
        <v>85</v>
      </c>
      <c r="C29" s="34">
        <f>IF(B48=0, "-", B29/B48)</f>
        <v>0.12839879154078551</v>
      </c>
      <c r="D29" s="65">
        <v>76</v>
      </c>
      <c r="E29" s="9">
        <f>IF(D48=0, "-", D29/D48)</f>
        <v>8.8064889918887598E-2</v>
      </c>
      <c r="F29" s="81">
        <v>157</v>
      </c>
      <c r="G29" s="34">
        <f>IF(F48=0, "-", F29/F48)</f>
        <v>7.5808788025108639E-2</v>
      </c>
      <c r="H29" s="65">
        <v>191</v>
      </c>
      <c r="I29" s="9">
        <f>IF(H48=0, "-", H29/H48)</f>
        <v>8.1939081939081934E-2</v>
      </c>
      <c r="J29" s="8">
        <f t="shared" si="2"/>
        <v>0.11842105263157894</v>
      </c>
      <c r="K29" s="9">
        <f t="shared" si="3"/>
        <v>-0.17801047120418848</v>
      </c>
    </row>
    <row r="30" spans="1:11" x14ac:dyDescent="0.2">
      <c r="A30" s="7" t="s">
        <v>328</v>
      </c>
      <c r="B30" s="65">
        <v>5</v>
      </c>
      <c r="C30" s="34">
        <f>IF(B48=0, "-", B30/B48)</f>
        <v>7.5528700906344415E-3</v>
      </c>
      <c r="D30" s="65">
        <v>2</v>
      </c>
      <c r="E30" s="9">
        <f>IF(D48=0, "-", D30/D48)</f>
        <v>2.3174971031286211E-3</v>
      </c>
      <c r="F30" s="81">
        <v>13</v>
      </c>
      <c r="G30" s="34">
        <f>IF(F48=0, "-", F30/F48)</f>
        <v>6.2771607918879766E-3</v>
      </c>
      <c r="H30" s="65">
        <v>13</v>
      </c>
      <c r="I30" s="9">
        <f>IF(H48=0, "-", H30/H48)</f>
        <v>5.5770055770055773E-3</v>
      </c>
      <c r="J30" s="8">
        <f t="shared" si="2"/>
        <v>1.5</v>
      </c>
      <c r="K30" s="9">
        <f t="shared" si="3"/>
        <v>0</v>
      </c>
    </row>
    <row r="31" spans="1:11" x14ac:dyDescent="0.2">
      <c r="A31" s="7" t="s">
        <v>329</v>
      </c>
      <c r="B31" s="65">
        <v>7</v>
      </c>
      <c r="C31" s="34">
        <f>IF(B48=0, "-", B31/B48)</f>
        <v>1.0574018126888218E-2</v>
      </c>
      <c r="D31" s="65">
        <v>0</v>
      </c>
      <c r="E31" s="9">
        <f>IF(D48=0, "-", D31/D48)</f>
        <v>0</v>
      </c>
      <c r="F31" s="81">
        <v>19</v>
      </c>
      <c r="G31" s="34">
        <f>IF(F48=0, "-", F31/F48)</f>
        <v>9.1743119266055051E-3</v>
      </c>
      <c r="H31" s="65">
        <v>0</v>
      </c>
      <c r="I31" s="9">
        <f>IF(H48=0, "-", H31/H48)</f>
        <v>0</v>
      </c>
      <c r="J31" s="8" t="str">
        <f t="shared" si="2"/>
        <v>-</v>
      </c>
      <c r="K31" s="9" t="str">
        <f t="shared" si="3"/>
        <v>-</v>
      </c>
    </row>
    <row r="32" spans="1:11" x14ac:dyDescent="0.2">
      <c r="A32" s="7" t="s">
        <v>330</v>
      </c>
      <c r="B32" s="65">
        <v>27</v>
      </c>
      <c r="C32" s="34">
        <f>IF(B48=0, "-", B32/B48)</f>
        <v>4.0785498489425982E-2</v>
      </c>
      <c r="D32" s="65">
        <v>55</v>
      </c>
      <c r="E32" s="9">
        <f>IF(D48=0, "-", D32/D48)</f>
        <v>6.3731170336037077E-2</v>
      </c>
      <c r="F32" s="81">
        <v>142</v>
      </c>
      <c r="G32" s="34">
        <f>IF(F48=0, "-", F32/F48)</f>
        <v>6.856591018831483E-2</v>
      </c>
      <c r="H32" s="65">
        <v>191</v>
      </c>
      <c r="I32" s="9">
        <f>IF(H48=0, "-", H32/H48)</f>
        <v>8.1939081939081934E-2</v>
      </c>
      <c r="J32" s="8">
        <f t="shared" si="2"/>
        <v>-0.50909090909090904</v>
      </c>
      <c r="K32" s="9">
        <f t="shared" si="3"/>
        <v>-0.25654450261780104</v>
      </c>
    </row>
    <row r="33" spans="1:11" x14ac:dyDescent="0.2">
      <c r="A33" s="7" t="s">
        <v>331</v>
      </c>
      <c r="B33" s="65">
        <v>160</v>
      </c>
      <c r="C33" s="34">
        <f>IF(B48=0, "-", B33/B48)</f>
        <v>0.24169184290030213</v>
      </c>
      <c r="D33" s="65">
        <v>89</v>
      </c>
      <c r="E33" s="9">
        <f>IF(D48=0, "-", D33/D48)</f>
        <v>0.10312862108922363</v>
      </c>
      <c r="F33" s="81">
        <v>395</v>
      </c>
      <c r="G33" s="34">
        <f>IF(F48=0, "-", F33/F48)</f>
        <v>0.19072911636890391</v>
      </c>
      <c r="H33" s="65">
        <v>216</v>
      </c>
      <c r="I33" s="9">
        <f>IF(H48=0, "-", H33/H48)</f>
        <v>9.2664092664092659E-2</v>
      </c>
      <c r="J33" s="8">
        <f t="shared" si="2"/>
        <v>0.797752808988764</v>
      </c>
      <c r="K33" s="9">
        <f t="shared" si="3"/>
        <v>0.82870370370370372</v>
      </c>
    </row>
    <row r="34" spans="1:11" x14ac:dyDescent="0.2">
      <c r="A34" s="7" t="s">
        <v>332</v>
      </c>
      <c r="B34" s="65">
        <v>2</v>
      </c>
      <c r="C34" s="34">
        <f>IF(B48=0, "-", B34/B48)</f>
        <v>3.0211480362537764E-3</v>
      </c>
      <c r="D34" s="65">
        <v>0</v>
      </c>
      <c r="E34" s="9">
        <f>IF(D48=0, "-", D34/D48)</f>
        <v>0</v>
      </c>
      <c r="F34" s="81">
        <v>8</v>
      </c>
      <c r="G34" s="34">
        <f>IF(F48=0, "-", F34/F48)</f>
        <v>3.8628681796233702E-3</v>
      </c>
      <c r="H34" s="65">
        <v>0</v>
      </c>
      <c r="I34" s="9">
        <f>IF(H48=0, "-", H34/H48)</f>
        <v>0</v>
      </c>
      <c r="J34" s="8" t="str">
        <f t="shared" si="2"/>
        <v>-</v>
      </c>
      <c r="K34" s="9" t="str">
        <f t="shared" si="3"/>
        <v>-</v>
      </c>
    </row>
    <row r="35" spans="1:11" x14ac:dyDescent="0.2">
      <c r="A35" s="7" t="s">
        <v>333</v>
      </c>
      <c r="B35" s="65">
        <v>109</v>
      </c>
      <c r="C35" s="34">
        <f>IF(B48=0, "-", B35/B48)</f>
        <v>0.1646525679758308</v>
      </c>
      <c r="D35" s="65">
        <v>105</v>
      </c>
      <c r="E35" s="9">
        <f>IF(D48=0, "-", D35/D48)</f>
        <v>0.12166859791425261</v>
      </c>
      <c r="F35" s="81">
        <v>381</v>
      </c>
      <c r="G35" s="34">
        <f>IF(F48=0, "-", F35/F48)</f>
        <v>0.18396909705456302</v>
      </c>
      <c r="H35" s="65">
        <v>264</v>
      </c>
      <c r="I35" s="9">
        <f>IF(H48=0, "-", H35/H48)</f>
        <v>0.11325611325611326</v>
      </c>
      <c r="J35" s="8">
        <f t="shared" si="2"/>
        <v>3.8095238095238099E-2</v>
      </c>
      <c r="K35" s="9">
        <f t="shared" si="3"/>
        <v>0.44318181818181818</v>
      </c>
    </row>
    <row r="36" spans="1:11" x14ac:dyDescent="0.2">
      <c r="A36" s="7" t="s">
        <v>334</v>
      </c>
      <c r="B36" s="65">
        <v>75</v>
      </c>
      <c r="C36" s="34">
        <f>IF(B48=0, "-", B36/B48)</f>
        <v>0.11329305135951662</v>
      </c>
      <c r="D36" s="65">
        <v>116</v>
      </c>
      <c r="E36" s="9">
        <f>IF(D48=0, "-", D36/D48)</f>
        <v>0.13441483198146004</v>
      </c>
      <c r="F36" s="81">
        <v>254</v>
      </c>
      <c r="G36" s="34">
        <f>IF(F48=0, "-", F36/F48)</f>
        <v>0.12264606470304201</v>
      </c>
      <c r="H36" s="65">
        <v>368</v>
      </c>
      <c r="I36" s="9">
        <f>IF(H48=0, "-", H36/H48)</f>
        <v>0.15787215787215786</v>
      </c>
      <c r="J36" s="8">
        <f t="shared" si="2"/>
        <v>-0.35344827586206895</v>
      </c>
      <c r="K36" s="9">
        <f t="shared" si="3"/>
        <v>-0.30978260869565216</v>
      </c>
    </row>
    <row r="37" spans="1:11" x14ac:dyDescent="0.2">
      <c r="A37" s="7" t="s">
        <v>335</v>
      </c>
      <c r="B37" s="65">
        <v>43</v>
      </c>
      <c r="C37" s="34">
        <f>IF(B48=0, "-", B37/B48)</f>
        <v>6.4954682779456194E-2</v>
      </c>
      <c r="D37" s="65">
        <v>96</v>
      </c>
      <c r="E37" s="9">
        <f>IF(D48=0, "-", D37/D48)</f>
        <v>0.11123986095017381</v>
      </c>
      <c r="F37" s="81">
        <v>154</v>
      </c>
      <c r="G37" s="34">
        <f>IF(F48=0, "-", F37/F48)</f>
        <v>7.4360212457749875E-2</v>
      </c>
      <c r="H37" s="65">
        <v>210</v>
      </c>
      <c r="I37" s="9">
        <f>IF(H48=0, "-", H37/H48)</f>
        <v>9.0090090090090086E-2</v>
      </c>
      <c r="J37" s="8">
        <f t="shared" si="2"/>
        <v>-0.55208333333333337</v>
      </c>
      <c r="K37" s="9">
        <f t="shared" si="3"/>
        <v>-0.26666666666666666</v>
      </c>
    </row>
    <row r="38" spans="1:11" x14ac:dyDescent="0.2">
      <c r="A38" s="7" t="s">
        <v>336</v>
      </c>
      <c r="B38" s="65">
        <v>0</v>
      </c>
      <c r="C38" s="34">
        <f>IF(B48=0, "-", B38/B48)</f>
        <v>0</v>
      </c>
      <c r="D38" s="65">
        <v>54</v>
      </c>
      <c r="E38" s="9">
        <f>IF(D48=0, "-", D38/D48)</f>
        <v>6.2572421784472768E-2</v>
      </c>
      <c r="F38" s="81">
        <v>1</v>
      </c>
      <c r="G38" s="34">
        <f>IF(F48=0, "-", F38/F48)</f>
        <v>4.8285852245292128E-4</v>
      </c>
      <c r="H38" s="65">
        <v>158</v>
      </c>
      <c r="I38" s="9">
        <f>IF(H48=0, "-", H38/H48)</f>
        <v>6.7782067782067787E-2</v>
      </c>
      <c r="J38" s="8">
        <f t="shared" si="2"/>
        <v>-1</v>
      </c>
      <c r="K38" s="9">
        <f t="shared" si="3"/>
        <v>-0.99367088607594933</v>
      </c>
    </row>
    <row r="39" spans="1:11" x14ac:dyDescent="0.2">
      <c r="A39" s="7" t="s">
        <v>337</v>
      </c>
      <c r="B39" s="65">
        <v>0</v>
      </c>
      <c r="C39" s="34">
        <f>IF(B48=0, "-", B39/B48)</f>
        <v>0</v>
      </c>
      <c r="D39" s="65">
        <v>1</v>
      </c>
      <c r="E39" s="9">
        <f>IF(D48=0, "-", D39/D48)</f>
        <v>1.1587485515643105E-3</v>
      </c>
      <c r="F39" s="81">
        <v>0</v>
      </c>
      <c r="G39" s="34">
        <f>IF(F48=0, "-", F39/F48)</f>
        <v>0</v>
      </c>
      <c r="H39" s="65">
        <v>3</v>
      </c>
      <c r="I39" s="9">
        <f>IF(H48=0, "-", H39/H48)</f>
        <v>1.287001287001287E-3</v>
      </c>
      <c r="J39" s="8">
        <f t="shared" si="2"/>
        <v>-1</v>
      </c>
      <c r="K39" s="9">
        <f t="shared" si="3"/>
        <v>-1</v>
      </c>
    </row>
    <row r="40" spans="1:11" x14ac:dyDescent="0.2">
      <c r="A40" s="7" t="s">
        <v>338</v>
      </c>
      <c r="B40" s="65">
        <v>2</v>
      </c>
      <c r="C40" s="34">
        <f>IF(B48=0, "-", B40/B48)</f>
        <v>3.0211480362537764E-3</v>
      </c>
      <c r="D40" s="65">
        <v>0</v>
      </c>
      <c r="E40" s="9">
        <f>IF(D48=0, "-", D40/D48)</f>
        <v>0</v>
      </c>
      <c r="F40" s="81">
        <v>15</v>
      </c>
      <c r="G40" s="34">
        <f>IF(F48=0, "-", F40/F48)</f>
        <v>7.2428778367938191E-3</v>
      </c>
      <c r="H40" s="65">
        <v>0</v>
      </c>
      <c r="I40" s="9">
        <f>IF(H48=0, "-", H40/H48)</f>
        <v>0</v>
      </c>
      <c r="J40" s="8" t="str">
        <f t="shared" si="2"/>
        <v>-</v>
      </c>
      <c r="K40" s="9" t="str">
        <f t="shared" si="3"/>
        <v>-</v>
      </c>
    </row>
    <row r="41" spans="1:11" x14ac:dyDescent="0.2">
      <c r="A41" s="7" t="s">
        <v>339</v>
      </c>
      <c r="B41" s="65">
        <v>10</v>
      </c>
      <c r="C41" s="34">
        <f>IF(B48=0, "-", B41/B48)</f>
        <v>1.5105740181268883E-2</v>
      </c>
      <c r="D41" s="65">
        <v>12</v>
      </c>
      <c r="E41" s="9">
        <f>IF(D48=0, "-", D41/D48)</f>
        <v>1.3904982618771726E-2</v>
      </c>
      <c r="F41" s="81">
        <v>15</v>
      </c>
      <c r="G41" s="34">
        <f>IF(F48=0, "-", F41/F48)</f>
        <v>7.2428778367938191E-3</v>
      </c>
      <c r="H41" s="65">
        <v>54</v>
      </c>
      <c r="I41" s="9">
        <f>IF(H48=0, "-", H41/H48)</f>
        <v>2.3166023166023165E-2</v>
      </c>
      <c r="J41" s="8">
        <f t="shared" si="2"/>
        <v>-0.16666666666666666</v>
      </c>
      <c r="K41" s="9">
        <f t="shared" si="3"/>
        <v>-0.72222222222222221</v>
      </c>
    </row>
    <row r="42" spans="1:11" x14ac:dyDescent="0.2">
      <c r="A42" s="7" t="s">
        <v>340</v>
      </c>
      <c r="B42" s="65">
        <v>20</v>
      </c>
      <c r="C42" s="34">
        <f>IF(B48=0, "-", B42/B48)</f>
        <v>3.0211480362537766E-2</v>
      </c>
      <c r="D42" s="65">
        <v>67</v>
      </c>
      <c r="E42" s="9">
        <f>IF(D48=0, "-", D42/D48)</f>
        <v>7.7636152954808801E-2</v>
      </c>
      <c r="F42" s="81">
        <v>140</v>
      </c>
      <c r="G42" s="34">
        <f>IF(F48=0, "-", F42/F48)</f>
        <v>6.7600193143408982E-2</v>
      </c>
      <c r="H42" s="65">
        <v>203</v>
      </c>
      <c r="I42" s="9">
        <f>IF(H48=0, "-", H42/H48)</f>
        <v>8.7087087087087081E-2</v>
      </c>
      <c r="J42" s="8">
        <f t="shared" si="2"/>
        <v>-0.70149253731343286</v>
      </c>
      <c r="K42" s="9">
        <f t="shared" si="3"/>
        <v>-0.31034482758620691</v>
      </c>
    </row>
    <row r="43" spans="1:11" x14ac:dyDescent="0.2">
      <c r="A43" s="7" t="s">
        <v>341</v>
      </c>
      <c r="B43" s="65">
        <v>1</v>
      </c>
      <c r="C43" s="34">
        <f>IF(B48=0, "-", B43/B48)</f>
        <v>1.5105740181268882E-3</v>
      </c>
      <c r="D43" s="65">
        <v>3</v>
      </c>
      <c r="E43" s="9">
        <f>IF(D48=0, "-", D43/D48)</f>
        <v>3.4762456546929316E-3</v>
      </c>
      <c r="F43" s="81">
        <v>8</v>
      </c>
      <c r="G43" s="34">
        <f>IF(F48=0, "-", F43/F48)</f>
        <v>3.8628681796233702E-3</v>
      </c>
      <c r="H43" s="65">
        <v>7</v>
      </c>
      <c r="I43" s="9">
        <f>IF(H48=0, "-", H43/H48)</f>
        <v>3.003003003003003E-3</v>
      </c>
      <c r="J43" s="8">
        <f t="shared" si="2"/>
        <v>-0.66666666666666663</v>
      </c>
      <c r="K43" s="9">
        <f t="shared" si="3"/>
        <v>0.14285714285714285</v>
      </c>
    </row>
    <row r="44" spans="1:11" x14ac:dyDescent="0.2">
      <c r="A44" s="7" t="s">
        <v>342</v>
      </c>
      <c r="B44" s="65">
        <v>2</v>
      </c>
      <c r="C44" s="34">
        <f>IF(B48=0, "-", B44/B48)</f>
        <v>3.0211480362537764E-3</v>
      </c>
      <c r="D44" s="65">
        <v>26</v>
      </c>
      <c r="E44" s="9">
        <f>IF(D48=0, "-", D44/D48)</f>
        <v>3.0127462340672075E-2</v>
      </c>
      <c r="F44" s="81">
        <v>9</v>
      </c>
      <c r="G44" s="34">
        <f>IF(F48=0, "-", F44/F48)</f>
        <v>4.3457267020762915E-3</v>
      </c>
      <c r="H44" s="65">
        <v>90</v>
      </c>
      <c r="I44" s="9">
        <f>IF(H48=0, "-", H44/H48)</f>
        <v>3.8610038610038609E-2</v>
      </c>
      <c r="J44" s="8">
        <f t="shared" si="2"/>
        <v>-0.92307692307692313</v>
      </c>
      <c r="K44" s="9">
        <f t="shared" si="3"/>
        <v>-0.9</v>
      </c>
    </row>
    <row r="45" spans="1:11" x14ac:dyDescent="0.2">
      <c r="A45" s="7" t="s">
        <v>343</v>
      </c>
      <c r="B45" s="65">
        <v>38</v>
      </c>
      <c r="C45" s="34">
        <f>IF(B48=0, "-", B45/B48)</f>
        <v>5.7401812688821753E-2</v>
      </c>
      <c r="D45" s="65">
        <v>69</v>
      </c>
      <c r="E45" s="9">
        <f>IF(D48=0, "-", D45/D48)</f>
        <v>7.9953650057937434E-2</v>
      </c>
      <c r="F45" s="81">
        <v>160</v>
      </c>
      <c r="G45" s="34">
        <f>IF(F48=0, "-", F45/F48)</f>
        <v>7.7257363592467404E-2</v>
      </c>
      <c r="H45" s="65">
        <v>157</v>
      </c>
      <c r="I45" s="9">
        <f>IF(H48=0, "-", H45/H48)</f>
        <v>6.7353067353067356E-2</v>
      </c>
      <c r="J45" s="8">
        <f t="shared" si="2"/>
        <v>-0.44927536231884058</v>
      </c>
      <c r="K45" s="9">
        <f t="shared" si="3"/>
        <v>1.9108280254777069E-2</v>
      </c>
    </row>
    <row r="46" spans="1:11" x14ac:dyDescent="0.2">
      <c r="A46" s="7" t="s">
        <v>344</v>
      </c>
      <c r="B46" s="65">
        <v>44</v>
      </c>
      <c r="C46" s="34">
        <f>IF(B48=0, "-", B46/B48)</f>
        <v>6.6465256797583083E-2</v>
      </c>
      <c r="D46" s="65">
        <v>18</v>
      </c>
      <c r="E46" s="9">
        <f>IF(D48=0, "-", D46/D48)</f>
        <v>2.085747392815759E-2</v>
      </c>
      <c r="F46" s="81">
        <v>62</v>
      </c>
      <c r="G46" s="34">
        <f>IF(F48=0, "-", F46/F48)</f>
        <v>2.9937228392081121E-2</v>
      </c>
      <c r="H46" s="65">
        <v>41</v>
      </c>
      <c r="I46" s="9">
        <f>IF(H48=0, "-", H46/H48)</f>
        <v>1.758901758901759E-2</v>
      </c>
      <c r="J46" s="8">
        <f t="shared" si="2"/>
        <v>1.4444444444444444</v>
      </c>
      <c r="K46" s="9">
        <f t="shared" si="3"/>
        <v>0.51219512195121952</v>
      </c>
    </row>
    <row r="47" spans="1:11" x14ac:dyDescent="0.2">
      <c r="A47" s="2"/>
      <c r="B47" s="68"/>
      <c r="C47" s="33"/>
      <c r="D47" s="68"/>
      <c r="E47" s="6"/>
      <c r="F47" s="82"/>
      <c r="G47" s="33"/>
      <c r="H47" s="68"/>
      <c r="I47" s="6"/>
      <c r="J47" s="5"/>
      <c r="K47" s="6"/>
    </row>
    <row r="48" spans="1:11" s="43" customFormat="1" x14ac:dyDescent="0.2">
      <c r="A48" s="162" t="s">
        <v>566</v>
      </c>
      <c r="B48" s="71">
        <f>SUM(B25:B47)</f>
        <v>662</v>
      </c>
      <c r="C48" s="40">
        <f>B48/6380</f>
        <v>0.10376175548589342</v>
      </c>
      <c r="D48" s="71">
        <f>SUM(D25:D47)</f>
        <v>863</v>
      </c>
      <c r="E48" s="41">
        <f>D48/6389</f>
        <v>0.13507591172327438</v>
      </c>
      <c r="F48" s="77">
        <f>SUM(F25:F47)</f>
        <v>2071</v>
      </c>
      <c r="G48" s="42">
        <f>F48/17360</f>
        <v>0.11929723502304147</v>
      </c>
      <c r="H48" s="71">
        <f>SUM(H25:H47)</f>
        <v>2331</v>
      </c>
      <c r="I48" s="41">
        <f>H48/17010</f>
        <v>0.13703703703703704</v>
      </c>
      <c r="J48" s="37">
        <f>IF(D48=0, "-", IF((B48-D48)/D48&lt;10, (B48-D48)/D48, "&gt;999%"))</f>
        <v>-0.23290845886442643</v>
      </c>
      <c r="K48" s="38">
        <f>IF(H48=0, "-", IF((F48-H48)/H48&lt;10, (F48-H48)/H48, "&gt;999%"))</f>
        <v>-0.11154011154011154</v>
      </c>
    </row>
    <row r="49" spans="1:11" x14ac:dyDescent="0.2">
      <c r="B49" s="83"/>
      <c r="D49" s="83"/>
      <c r="F49" s="83"/>
      <c r="H49" s="83"/>
    </row>
    <row r="50" spans="1:11" x14ac:dyDescent="0.2">
      <c r="A50" s="163" t="s">
        <v>146</v>
      </c>
      <c r="B50" s="61" t="s">
        <v>12</v>
      </c>
      <c r="C50" s="62" t="s">
        <v>13</v>
      </c>
      <c r="D50" s="61" t="s">
        <v>12</v>
      </c>
      <c r="E50" s="63" t="s">
        <v>13</v>
      </c>
      <c r="F50" s="62" t="s">
        <v>12</v>
      </c>
      <c r="G50" s="62" t="s">
        <v>13</v>
      </c>
      <c r="H50" s="61" t="s">
        <v>12</v>
      </c>
      <c r="I50" s="63" t="s">
        <v>13</v>
      </c>
      <c r="J50" s="61"/>
      <c r="K50" s="63"/>
    </row>
    <row r="51" spans="1:11" x14ac:dyDescent="0.2">
      <c r="A51" s="7" t="s">
        <v>345</v>
      </c>
      <c r="B51" s="65">
        <v>2</v>
      </c>
      <c r="C51" s="34">
        <f>IF(B62=0, "-", B51/B62)</f>
        <v>2.0833333333333332E-2</v>
      </c>
      <c r="D51" s="65">
        <v>1</v>
      </c>
      <c r="E51" s="9">
        <f>IF(D62=0, "-", D51/D62)</f>
        <v>1.1494252873563218E-2</v>
      </c>
      <c r="F51" s="81">
        <v>2</v>
      </c>
      <c r="G51" s="34">
        <f>IF(F62=0, "-", F51/F62)</f>
        <v>8.7336244541484712E-3</v>
      </c>
      <c r="H51" s="65">
        <v>12</v>
      </c>
      <c r="I51" s="9">
        <f>IF(H62=0, "-", H51/H62)</f>
        <v>5.4794520547945202E-2</v>
      </c>
      <c r="J51" s="8">
        <f t="shared" ref="J51:J60" si="4">IF(D51=0, "-", IF((B51-D51)/D51&lt;10, (B51-D51)/D51, "&gt;999%"))</f>
        <v>1</v>
      </c>
      <c r="K51" s="9">
        <f t="shared" ref="K51:K60" si="5">IF(H51=0, "-", IF((F51-H51)/H51&lt;10, (F51-H51)/H51, "&gt;999%"))</f>
        <v>-0.83333333333333337</v>
      </c>
    </row>
    <row r="52" spans="1:11" x14ac:dyDescent="0.2">
      <c r="A52" s="7" t="s">
        <v>346</v>
      </c>
      <c r="B52" s="65">
        <v>21</v>
      </c>
      <c r="C52" s="34">
        <f>IF(B62=0, "-", B52/B62)</f>
        <v>0.21875</v>
      </c>
      <c r="D52" s="65">
        <v>41</v>
      </c>
      <c r="E52" s="9">
        <f>IF(D62=0, "-", D52/D62)</f>
        <v>0.47126436781609193</v>
      </c>
      <c r="F52" s="81">
        <v>42</v>
      </c>
      <c r="G52" s="34">
        <f>IF(F62=0, "-", F52/F62)</f>
        <v>0.18340611353711792</v>
      </c>
      <c r="H52" s="65">
        <v>73</v>
      </c>
      <c r="I52" s="9">
        <f>IF(H62=0, "-", H52/H62)</f>
        <v>0.33333333333333331</v>
      </c>
      <c r="J52" s="8">
        <f t="shared" si="4"/>
        <v>-0.48780487804878048</v>
      </c>
      <c r="K52" s="9">
        <f t="shared" si="5"/>
        <v>-0.42465753424657532</v>
      </c>
    </row>
    <row r="53" spans="1:11" x14ac:dyDescent="0.2">
      <c r="A53" s="7" t="s">
        <v>347</v>
      </c>
      <c r="B53" s="65">
        <v>13</v>
      </c>
      <c r="C53" s="34">
        <f>IF(B62=0, "-", B53/B62)</f>
        <v>0.13541666666666666</v>
      </c>
      <c r="D53" s="65">
        <v>6</v>
      </c>
      <c r="E53" s="9">
        <f>IF(D62=0, "-", D53/D62)</f>
        <v>6.8965517241379309E-2</v>
      </c>
      <c r="F53" s="81">
        <v>28</v>
      </c>
      <c r="G53" s="34">
        <f>IF(F62=0, "-", F53/F62)</f>
        <v>0.1222707423580786</v>
      </c>
      <c r="H53" s="65">
        <v>19</v>
      </c>
      <c r="I53" s="9">
        <f>IF(H62=0, "-", H53/H62)</f>
        <v>8.6757990867579904E-2</v>
      </c>
      <c r="J53" s="8">
        <f t="shared" si="4"/>
        <v>1.1666666666666667</v>
      </c>
      <c r="K53" s="9">
        <f t="shared" si="5"/>
        <v>0.47368421052631576</v>
      </c>
    </row>
    <row r="54" spans="1:11" x14ac:dyDescent="0.2">
      <c r="A54" s="7" t="s">
        <v>348</v>
      </c>
      <c r="B54" s="65">
        <v>3</v>
      </c>
      <c r="C54" s="34">
        <f>IF(B62=0, "-", B54/B62)</f>
        <v>3.125E-2</v>
      </c>
      <c r="D54" s="65">
        <v>4</v>
      </c>
      <c r="E54" s="9">
        <f>IF(D62=0, "-", D54/D62)</f>
        <v>4.5977011494252873E-2</v>
      </c>
      <c r="F54" s="81">
        <v>12</v>
      </c>
      <c r="G54" s="34">
        <f>IF(F62=0, "-", F54/F62)</f>
        <v>5.2401746724890827E-2</v>
      </c>
      <c r="H54" s="65">
        <v>8</v>
      </c>
      <c r="I54" s="9">
        <f>IF(H62=0, "-", H54/H62)</f>
        <v>3.6529680365296802E-2</v>
      </c>
      <c r="J54" s="8">
        <f t="shared" si="4"/>
        <v>-0.25</v>
      </c>
      <c r="K54" s="9">
        <f t="shared" si="5"/>
        <v>0.5</v>
      </c>
    </row>
    <row r="55" spans="1:11" x14ac:dyDescent="0.2">
      <c r="A55" s="7" t="s">
        <v>349</v>
      </c>
      <c r="B55" s="65">
        <v>7</v>
      </c>
      <c r="C55" s="34">
        <f>IF(B62=0, "-", B55/B62)</f>
        <v>7.2916666666666671E-2</v>
      </c>
      <c r="D55" s="65">
        <v>0</v>
      </c>
      <c r="E55" s="9">
        <f>IF(D62=0, "-", D55/D62)</f>
        <v>0</v>
      </c>
      <c r="F55" s="81">
        <v>7</v>
      </c>
      <c r="G55" s="34">
        <f>IF(F62=0, "-", F55/F62)</f>
        <v>3.0567685589519649E-2</v>
      </c>
      <c r="H55" s="65">
        <v>3</v>
      </c>
      <c r="I55" s="9">
        <f>IF(H62=0, "-", H55/H62)</f>
        <v>1.3698630136986301E-2</v>
      </c>
      <c r="J55" s="8" t="str">
        <f t="shared" si="4"/>
        <v>-</v>
      </c>
      <c r="K55" s="9">
        <f t="shared" si="5"/>
        <v>1.3333333333333333</v>
      </c>
    </row>
    <row r="56" spans="1:11" x14ac:dyDescent="0.2">
      <c r="A56" s="7" t="s">
        <v>350</v>
      </c>
      <c r="B56" s="65">
        <v>7</v>
      </c>
      <c r="C56" s="34">
        <f>IF(B62=0, "-", B56/B62)</f>
        <v>7.2916666666666671E-2</v>
      </c>
      <c r="D56" s="65">
        <v>8</v>
      </c>
      <c r="E56" s="9">
        <f>IF(D62=0, "-", D56/D62)</f>
        <v>9.1954022988505746E-2</v>
      </c>
      <c r="F56" s="81">
        <v>15</v>
      </c>
      <c r="G56" s="34">
        <f>IF(F62=0, "-", F56/F62)</f>
        <v>6.5502183406113537E-2</v>
      </c>
      <c r="H56" s="65">
        <v>16</v>
      </c>
      <c r="I56" s="9">
        <f>IF(H62=0, "-", H56/H62)</f>
        <v>7.3059360730593603E-2</v>
      </c>
      <c r="J56" s="8">
        <f t="shared" si="4"/>
        <v>-0.125</v>
      </c>
      <c r="K56" s="9">
        <f t="shared" si="5"/>
        <v>-6.25E-2</v>
      </c>
    </row>
    <row r="57" spans="1:11" x14ac:dyDescent="0.2">
      <c r="A57" s="7" t="s">
        <v>351</v>
      </c>
      <c r="B57" s="65">
        <v>11</v>
      </c>
      <c r="C57" s="34">
        <f>IF(B62=0, "-", B57/B62)</f>
        <v>0.11458333333333333</v>
      </c>
      <c r="D57" s="65">
        <v>0</v>
      </c>
      <c r="E57" s="9">
        <f>IF(D62=0, "-", D57/D62)</f>
        <v>0</v>
      </c>
      <c r="F57" s="81">
        <v>24</v>
      </c>
      <c r="G57" s="34">
        <f>IF(F62=0, "-", F57/F62)</f>
        <v>0.10480349344978165</v>
      </c>
      <c r="H57" s="65">
        <v>0</v>
      </c>
      <c r="I57" s="9">
        <f>IF(H62=0, "-", H57/H62)</f>
        <v>0</v>
      </c>
      <c r="J57" s="8" t="str">
        <f t="shared" si="4"/>
        <v>-</v>
      </c>
      <c r="K57" s="9" t="str">
        <f t="shared" si="5"/>
        <v>-</v>
      </c>
    </row>
    <row r="58" spans="1:11" x14ac:dyDescent="0.2">
      <c r="A58" s="7" t="s">
        <v>352</v>
      </c>
      <c r="B58" s="65">
        <v>14</v>
      </c>
      <c r="C58" s="34">
        <f>IF(B62=0, "-", B58/B62)</f>
        <v>0.14583333333333334</v>
      </c>
      <c r="D58" s="65">
        <v>1</v>
      </c>
      <c r="E58" s="9">
        <f>IF(D62=0, "-", D58/D62)</f>
        <v>1.1494252873563218E-2</v>
      </c>
      <c r="F58" s="81">
        <v>30</v>
      </c>
      <c r="G58" s="34">
        <f>IF(F62=0, "-", F58/F62)</f>
        <v>0.13100436681222707</v>
      </c>
      <c r="H58" s="65">
        <v>26</v>
      </c>
      <c r="I58" s="9">
        <f>IF(H62=0, "-", H58/H62)</f>
        <v>0.11872146118721461</v>
      </c>
      <c r="J58" s="8" t="str">
        <f t="shared" si="4"/>
        <v>&gt;999%</v>
      </c>
      <c r="K58" s="9">
        <f t="shared" si="5"/>
        <v>0.15384615384615385</v>
      </c>
    </row>
    <row r="59" spans="1:11" x14ac:dyDescent="0.2">
      <c r="A59" s="7" t="s">
        <v>353</v>
      </c>
      <c r="B59" s="65">
        <v>3</v>
      </c>
      <c r="C59" s="34">
        <f>IF(B62=0, "-", B59/B62)</f>
        <v>3.125E-2</v>
      </c>
      <c r="D59" s="65">
        <v>6</v>
      </c>
      <c r="E59" s="9">
        <f>IF(D62=0, "-", D59/D62)</f>
        <v>6.8965517241379309E-2</v>
      </c>
      <c r="F59" s="81">
        <v>9</v>
      </c>
      <c r="G59" s="34">
        <f>IF(F62=0, "-", F59/F62)</f>
        <v>3.9301310043668124E-2</v>
      </c>
      <c r="H59" s="65">
        <v>10</v>
      </c>
      <c r="I59" s="9">
        <f>IF(H62=0, "-", H59/H62)</f>
        <v>4.5662100456621002E-2</v>
      </c>
      <c r="J59" s="8">
        <f t="shared" si="4"/>
        <v>-0.5</v>
      </c>
      <c r="K59" s="9">
        <f t="shared" si="5"/>
        <v>-0.1</v>
      </c>
    </row>
    <row r="60" spans="1:11" x14ac:dyDescent="0.2">
      <c r="A60" s="7" t="s">
        <v>354</v>
      </c>
      <c r="B60" s="65">
        <v>15</v>
      </c>
      <c r="C60" s="34">
        <f>IF(B62=0, "-", B60/B62)</f>
        <v>0.15625</v>
      </c>
      <c r="D60" s="65">
        <v>20</v>
      </c>
      <c r="E60" s="9">
        <f>IF(D62=0, "-", D60/D62)</f>
        <v>0.22988505747126436</v>
      </c>
      <c r="F60" s="81">
        <v>60</v>
      </c>
      <c r="G60" s="34">
        <f>IF(F62=0, "-", F60/F62)</f>
        <v>0.26200873362445415</v>
      </c>
      <c r="H60" s="65">
        <v>52</v>
      </c>
      <c r="I60" s="9">
        <f>IF(H62=0, "-", H60/H62)</f>
        <v>0.23744292237442921</v>
      </c>
      <c r="J60" s="8">
        <f t="shared" si="4"/>
        <v>-0.25</v>
      </c>
      <c r="K60" s="9">
        <f t="shared" si="5"/>
        <v>0.15384615384615385</v>
      </c>
    </row>
    <row r="61" spans="1:11" x14ac:dyDescent="0.2">
      <c r="A61" s="2"/>
      <c r="B61" s="68"/>
      <c r="C61" s="33"/>
      <c r="D61" s="68"/>
      <c r="E61" s="6"/>
      <c r="F61" s="82"/>
      <c r="G61" s="33"/>
      <c r="H61" s="68"/>
      <c r="I61" s="6"/>
      <c r="J61" s="5"/>
      <c r="K61" s="6"/>
    </row>
    <row r="62" spans="1:11" s="43" customFormat="1" x14ac:dyDescent="0.2">
      <c r="A62" s="162" t="s">
        <v>565</v>
      </c>
      <c r="B62" s="71">
        <f>SUM(B51:B61)</f>
        <v>96</v>
      </c>
      <c r="C62" s="40">
        <f>B62/6380</f>
        <v>1.5047021943573668E-2</v>
      </c>
      <c r="D62" s="71">
        <f>SUM(D51:D61)</f>
        <v>87</v>
      </c>
      <c r="E62" s="41">
        <f>D62/6389</f>
        <v>1.3617154484269839E-2</v>
      </c>
      <c r="F62" s="77">
        <f>SUM(F51:F61)</f>
        <v>229</v>
      </c>
      <c r="G62" s="42">
        <f>F62/17360</f>
        <v>1.3191244239631337E-2</v>
      </c>
      <c r="H62" s="71">
        <f>SUM(H51:H61)</f>
        <v>219</v>
      </c>
      <c r="I62" s="41">
        <f>H62/17010</f>
        <v>1.2874779541446208E-2</v>
      </c>
      <c r="J62" s="37">
        <f>IF(D62=0, "-", IF((B62-D62)/D62&lt;10, (B62-D62)/D62, "&gt;999%"))</f>
        <v>0.10344827586206896</v>
      </c>
      <c r="K62" s="38">
        <f>IF(H62=0, "-", IF((F62-H62)/H62&lt;10, (F62-H62)/H62, "&gt;999%"))</f>
        <v>4.5662100456621002E-2</v>
      </c>
    </row>
    <row r="63" spans="1:11" x14ac:dyDescent="0.2">
      <c r="B63" s="83"/>
      <c r="D63" s="83"/>
      <c r="F63" s="83"/>
      <c r="H63" s="83"/>
    </row>
    <row r="64" spans="1:11" s="43" customFormat="1" x14ac:dyDescent="0.2">
      <c r="A64" s="162" t="s">
        <v>564</v>
      </c>
      <c r="B64" s="71">
        <v>758</v>
      </c>
      <c r="C64" s="40">
        <f>B64/6380</f>
        <v>0.11880877742946709</v>
      </c>
      <c r="D64" s="71">
        <v>950</v>
      </c>
      <c r="E64" s="41">
        <f>D64/6389</f>
        <v>0.14869306620754422</v>
      </c>
      <c r="F64" s="77">
        <v>2300</v>
      </c>
      <c r="G64" s="42">
        <f>F64/17360</f>
        <v>0.13248847926267282</v>
      </c>
      <c r="H64" s="71">
        <v>2550</v>
      </c>
      <c r="I64" s="41">
        <f>H64/17010</f>
        <v>0.14991181657848324</v>
      </c>
      <c r="J64" s="37">
        <f>IF(D64=0, "-", IF((B64-D64)/D64&lt;10, (B64-D64)/D64, "&gt;999%"))</f>
        <v>-0.20210526315789473</v>
      </c>
      <c r="K64" s="38">
        <f>IF(H64=0, "-", IF((F64-H64)/H64&lt;10, (F64-H64)/H64, "&gt;999%"))</f>
        <v>-9.8039215686274508E-2</v>
      </c>
    </row>
    <row r="65" spans="1:11" x14ac:dyDescent="0.2">
      <c r="B65" s="83"/>
      <c r="D65" s="83"/>
      <c r="F65" s="83"/>
      <c r="H65" s="83"/>
    </row>
    <row r="66" spans="1:11" ht="15.75" x14ac:dyDescent="0.25">
      <c r="A66" s="164" t="s">
        <v>116</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147</v>
      </c>
      <c r="B68" s="61" t="s">
        <v>12</v>
      </c>
      <c r="C68" s="62" t="s">
        <v>13</v>
      </c>
      <c r="D68" s="61" t="s">
        <v>12</v>
      </c>
      <c r="E68" s="63" t="s">
        <v>13</v>
      </c>
      <c r="F68" s="62" t="s">
        <v>12</v>
      </c>
      <c r="G68" s="62" t="s">
        <v>13</v>
      </c>
      <c r="H68" s="61" t="s">
        <v>12</v>
      </c>
      <c r="I68" s="63" t="s">
        <v>13</v>
      </c>
      <c r="J68" s="61"/>
      <c r="K68" s="63"/>
    </row>
    <row r="69" spans="1:11" x14ac:dyDescent="0.2">
      <c r="A69" s="7" t="s">
        <v>355</v>
      </c>
      <c r="B69" s="65">
        <v>0</v>
      </c>
      <c r="C69" s="34">
        <f>IF(B89=0, "-", B69/B89)</f>
        <v>0</v>
      </c>
      <c r="D69" s="65">
        <v>1</v>
      </c>
      <c r="E69" s="9">
        <f>IF(D89=0, "-", D69/D89)</f>
        <v>9.6246390760346492E-4</v>
      </c>
      <c r="F69" s="81">
        <v>0</v>
      </c>
      <c r="G69" s="34">
        <f>IF(F89=0, "-", F69/F89)</f>
        <v>0</v>
      </c>
      <c r="H69" s="65">
        <v>1</v>
      </c>
      <c r="I69" s="9">
        <f>IF(H89=0, "-", H69/H89)</f>
        <v>3.5752592062924561E-4</v>
      </c>
      <c r="J69" s="8">
        <f t="shared" ref="J69:J87" si="6">IF(D69=0, "-", IF((B69-D69)/D69&lt;10, (B69-D69)/D69, "&gt;999%"))</f>
        <v>-1</v>
      </c>
      <c r="K69" s="9">
        <f t="shared" ref="K69:K87" si="7">IF(H69=0, "-", IF((F69-H69)/H69&lt;10, (F69-H69)/H69, "&gt;999%"))</f>
        <v>-1</v>
      </c>
    </row>
    <row r="70" spans="1:11" x14ac:dyDescent="0.2">
      <c r="A70" s="7" t="s">
        <v>356</v>
      </c>
      <c r="B70" s="65">
        <v>6</v>
      </c>
      <c r="C70" s="34">
        <f>IF(B89=0, "-", B70/B89)</f>
        <v>5.8708414872798431E-3</v>
      </c>
      <c r="D70" s="65">
        <v>20</v>
      </c>
      <c r="E70" s="9">
        <f>IF(D89=0, "-", D70/D89)</f>
        <v>1.9249278152069296E-2</v>
      </c>
      <c r="F70" s="81">
        <v>28</v>
      </c>
      <c r="G70" s="34">
        <f>IF(F89=0, "-", F70/F89)</f>
        <v>9.2899800928998005E-3</v>
      </c>
      <c r="H70" s="65">
        <v>70</v>
      </c>
      <c r="I70" s="9">
        <f>IF(H89=0, "-", H70/H89)</f>
        <v>2.5026814444047193E-2</v>
      </c>
      <c r="J70" s="8">
        <f t="shared" si="6"/>
        <v>-0.7</v>
      </c>
      <c r="K70" s="9">
        <f t="shared" si="7"/>
        <v>-0.6</v>
      </c>
    </row>
    <row r="71" spans="1:11" x14ac:dyDescent="0.2">
      <c r="A71" s="7" t="s">
        <v>357</v>
      </c>
      <c r="B71" s="65">
        <v>5</v>
      </c>
      <c r="C71" s="34">
        <f>IF(B89=0, "-", B71/B89)</f>
        <v>4.8923679060665359E-3</v>
      </c>
      <c r="D71" s="65">
        <v>1</v>
      </c>
      <c r="E71" s="9">
        <f>IF(D89=0, "-", D71/D89)</f>
        <v>9.6246390760346492E-4</v>
      </c>
      <c r="F71" s="81">
        <v>34</v>
      </c>
      <c r="G71" s="34">
        <f>IF(F89=0, "-", F71/F89)</f>
        <v>1.12806901128069E-2</v>
      </c>
      <c r="H71" s="65">
        <v>12</v>
      </c>
      <c r="I71" s="9">
        <f>IF(H89=0, "-", H71/H89)</f>
        <v>4.2903110475509473E-3</v>
      </c>
      <c r="J71" s="8">
        <f t="shared" si="6"/>
        <v>4</v>
      </c>
      <c r="K71" s="9">
        <f t="shared" si="7"/>
        <v>1.8333333333333333</v>
      </c>
    </row>
    <row r="72" spans="1:11" x14ac:dyDescent="0.2">
      <c r="A72" s="7" t="s">
        <v>358</v>
      </c>
      <c r="B72" s="65">
        <v>32</v>
      </c>
      <c r="C72" s="34">
        <f>IF(B89=0, "-", B72/B89)</f>
        <v>3.131115459882583E-2</v>
      </c>
      <c r="D72" s="65">
        <v>68</v>
      </c>
      <c r="E72" s="9">
        <f>IF(D89=0, "-", D72/D89)</f>
        <v>6.5447545717035607E-2</v>
      </c>
      <c r="F72" s="81">
        <v>91</v>
      </c>
      <c r="G72" s="34">
        <f>IF(F89=0, "-", F72/F89)</f>
        <v>3.0192435301924354E-2</v>
      </c>
      <c r="H72" s="65">
        <v>137</v>
      </c>
      <c r="I72" s="9">
        <f>IF(H89=0, "-", H72/H89)</f>
        <v>4.8981051126206647E-2</v>
      </c>
      <c r="J72" s="8">
        <f t="shared" si="6"/>
        <v>-0.52941176470588236</v>
      </c>
      <c r="K72" s="9">
        <f t="shared" si="7"/>
        <v>-0.33576642335766421</v>
      </c>
    </row>
    <row r="73" spans="1:11" x14ac:dyDescent="0.2">
      <c r="A73" s="7" t="s">
        <v>359</v>
      </c>
      <c r="B73" s="65">
        <v>16</v>
      </c>
      <c r="C73" s="34">
        <f>IF(B89=0, "-", B73/B89)</f>
        <v>1.5655577299412915E-2</v>
      </c>
      <c r="D73" s="65">
        <v>25</v>
      </c>
      <c r="E73" s="9">
        <f>IF(D89=0, "-", D73/D89)</f>
        <v>2.406159769008662E-2</v>
      </c>
      <c r="F73" s="81">
        <v>98</v>
      </c>
      <c r="G73" s="34">
        <f>IF(F89=0, "-", F73/F89)</f>
        <v>3.2514930325149301E-2</v>
      </c>
      <c r="H73" s="65">
        <v>129</v>
      </c>
      <c r="I73" s="9">
        <f>IF(H89=0, "-", H73/H89)</f>
        <v>4.6120843761172682E-2</v>
      </c>
      <c r="J73" s="8">
        <f t="shared" si="6"/>
        <v>-0.36</v>
      </c>
      <c r="K73" s="9">
        <f t="shared" si="7"/>
        <v>-0.24031007751937986</v>
      </c>
    </row>
    <row r="74" spans="1:11" x14ac:dyDescent="0.2">
      <c r="A74" s="7" t="s">
        <v>360</v>
      </c>
      <c r="B74" s="65">
        <v>2</v>
      </c>
      <c r="C74" s="34">
        <f>IF(B89=0, "-", B74/B89)</f>
        <v>1.9569471624266144E-3</v>
      </c>
      <c r="D74" s="65">
        <v>9</v>
      </c>
      <c r="E74" s="9">
        <f>IF(D89=0, "-", D74/D89)</f>
        <v>8.6621751684311833E-3</v>
      </c>
      <c r="F74" s="81">
        <v>6</v>
      </c>
      <c r="G74" s="34">
        <f>IF(F89=0, "-", F74/F89)</f>
        <v>1.9907100199071004E-3</v>
      </c>
      <c r="H74" s="65">
        <v>10</v>
      </c>
      <c r="I74" s="9">
        <f>IF(H89=0, "-", H74/H89)</f>
        <v>3.5752592062924561E-3</v>
      </c>
      <c r="J74" s="8">
        <f t="shared" si="6"/>
        <v>-0.77777777777777779</v>
      </c>
      <c r="K74" s="9">
        <f t="shared" si="7"/>
        <v>-0.4</v>
      </c>
    </row>
    <row r="75" spans="1:11" x14ac:dyDescent="0.2">
      <c r="A75" s="7" t="s">
        <v>361</v>
      </c>
      <c r="B75" s="65">
        <v>110</v>
      </c>
      <c r="C75" s="34">
        <f>IF(B89=0, "-", B75/B89)</f>
        <v>0.10763209393346379</v>
      </c>
      <c r="D75" s="65">
        <v>35</v>
      </c>
      <c r="E75" s="9">
        <f>IF(D89=0, "-", D75/D89)</f>
        <v>3.3686236766121272E-2</v>
      </c>
      <c r="F75" s="81">
        <v>253</v>
      </c>
      <c r="G75" s="34">
        <f>IF(F89=0, "-", F75/F89)</f>
        <v>8.3941605839416053E-2</v>
      </c>
      <c r="H75" s="65">
        <v>110</v>
      </c>
      <c r="I75" s="9">
        <f>IF(H89=0, "-", H75/H89)</f>
        <v>3.9327851269217021E-2</v>
      </c>
      <c r="J75" s="8">
        <f t="shared" si="6"/>
        <v>2.1428571428571428</v>
      </c>
      <c r="K75" s="9">
        <f t="shared" si="7"/>
        <v>1.3</v>
      </c>
    </row>
    <row r="76" spans="1:11" x14ac:dyDescent="0.2">
      <c r="A76" s="7" t="s">
        <v>362</v>
      </c>
      <c r="B76" s="65">
        <v>185</v>
      </c>
      <c r="C76" s="34">
        <f>IF(B89=0, "-", B76/B89)</f>
        <v>0.18101761252446183</v>
      </c>
      <c r="D76" s="65">
        <v>222</v>
      </c>
      <c r="E76" s="9">
        <f>IF(D89=0, "-", D76/D89)</f>
        <v>0.2136669874879692</v>
      </c>
      <c r="F76" s="81">
        <v>663</v>
      </c>
      <c r="G76" s="34">
        <f>IF(F89=0, "-", F76/F89)</f>
        <v>0.21997345719973457</v>
      </c>
      <c r="H76" s="65">
        <v>584</v>
      </c>
      <c r="I76" s="9">
        <f>IF(H89=0, "-", H76/H89)</f>
        <v>0.20879513764747945</v>
      </c>
      <c r="J76" s="8">
        <f t="shared" si="6"/>
        <v>-0.16666666666666666</v>
      </c>
      <c r="K76" s="9">
        <f t="shared" si="7"/>
        <v>0.13527397260273974</v>
      </c>
    </row>
    <row r="77" spans="1:11" x14ac:dyDescent="0.2">
      <c r="A77" s="7" t="s">
        <v>363</v>
      </c>
      <c r="B77" s="65">
        <v>37</v>
      </c>
      <c r="C77" s="34">
        <f>IF(B89=0, "-", B77/B89)</f>
        <v>3.6203522504892366E-2</v>
      </c>
      <c r="D77" s="65">
        <v>22</v>
      </c>
      <c r="E77" s="9">
        <f>IF(D89=0, "-", D77/D89)</f>
        <v>2.1174205967276226E-2</v>
      </c>
      <c r="F77" s="81">
        <v>88</v>
      </c>
      <c r="G77" s="34">
        <f>IF(F89=0, "-", F77/F89)</f>
        <v>2.9197080291970802E-2</v>
      </c>
      <c r="H77" s="65">
        <v>58</v>
      </c>
      <c r="I77" s="9">
        <f>IF(H89=0, "-", H77/H89)</f>
        <v>2.0736503396496245E-2</v>
      </c>
      <c r="J77" s="8">
        <f t="shared" si="6"/>
        <v>0.68181818181818177</v>
      </c>
      <c r="K77" s="9">
        <f t="shared" si="7"/>
        <v>0.51724137931034486</v>
      </c>
    </row>
    <row r="78" spans="1:11" x14ac:dyDescent="0.2">
      <c r="A78" s="7" t="s">
        <v>364</v>
      </c>
      <c r="B78" s="65">
        <v>156</v>
      </c>
      <c r="C78" s="34">
        <f>IF(B89=0, "-", B78/B89)</f>
        <v>0.15264187866927592</v>
      </c>
      <c r="D78" s="65">
        <v>95</v>
      </c>
      <c r="E78" s="9">
        <f>IF(D89=0, "-", D78/D89)</f>
        <v>9.1434071222329161E-2</v>
      </c>
      <c r="F78" s="81">
        <v>444</v>
      </c>
      <c r="G78" s="34">
        <f>IF(F89=0, "-", F78/F89)</f>
        <v>0.14731254147312542</v>
      </c>
      <c r="H78" s="65">
        <v>302</v>
      </c>
      <c r="I78" s="9">
        <f>IF(H89=0, "-", H78/H89)</f>
        <v>0.10797282803003218</v>
      </c>
      <c r="J78" s="8">
        <f t="shared" si="6"/>
        <v>0.64210526315789473</v>
      </c>
      <c r="K78" s="9">
        <f t="shared" si="7"/>
        <v>0.47019867549668876</v>
      </c>
    </row>
    <row r="79" spans="1:11" x14ac:dyDescent="0.2">
      <c r="A79" s="7" t="s">
        <v>365</v>
      </c>
      <c r="B79" s="65">
        <v>21</v>
      </c>
      <c r="C79" s="34">
        <f>IF(B89=0, "-", B79/B89)</f>
        <v>2.0547945205479451E-2</v>
      </c>
      <c r="D79" s="65">
        <v>97</v>
      </c>
      <c r="E79" s="9">
        <f>IF(D89=0, "-", D79/D89)</f>
        <v>9.3358999037536097E-2</v>
      </c>
      <c r="F79" s="81">
        <v>111</v>
      </c>
      <c r="G79" s="34">
        <f>IF(F89=0, "-", F79/F89)</f>
        <v>3.6828135368281355E-2</v>
      </c>
      <c r="H79" s="65">
        <v>243</v>
      </c>
      <c r="I79" s="9">
        <f>IF(H89=0, "-", H79/H89)</f>
        <v>8.6878798712906685E-2</v>
      </c>
      <c r="J79" s="8">
        <f t="shared" si="6"/>
        <v>-0.78350515463917525</v>
      </c>
      <c r="K79" s="9">
        <f t="shared" si="7"/>
        <v>-0.54320987654320985</v>
      </c>
    </row>
    <row r="80" spans="1:11" x14ac:dyDescent="0.2">
      <c r="A80" s="7" t="s">
        <v>366</v>
      </c>
      <c r="B80" s="65">
        <v>1</v>
      </c>
      <c r="C80" s="34">
        <f>IF(B89=0, "-", B80/B89)</f>
        <v>9.7847358121330719E-4</v>
      </c>
      <c r="D80" s="65">
        <v>2</v>
      </c>
      <c r="E80" s="9">
        <f>IF(D89=0, "-", D80/D89)</f>
        <v>1.9249278152069298E-3</v>
      </c>
      <c r="F80" s="81">
        <v>10</v>
      </c>
      <c r="G80" s="34">
        <f>IF(F89=0, "-", F80/F89)</f>
        <v>3.3178500331785005E-3</v>
      </c>
      <c r="H80" s="65">
        <v>4</v>
      </c>
      <c r="I80" s="9">
        <f>IF(H89=0, "-", H80/H89)</f>
        <v>1.4301036825169824E-3</v>
      </c>
      <c r="J80" s="8">
        <f t="shared" si="6"/>
        <v>-0.5</v>
      </c>
      <c r="K80" s="9">
        <f t="shared" si="7"/>
        <v>1.5</v>
      </c>
    </row>
    <row r="81" spans="1:11" x14ac:dyDescent="0.2">
      <c r="A81" s="7" t="s">
        <v>367</v>
      </c>
      <c r="B81" s="65">
        <v>0</v>
      </c>
      <c r="C81" s="34">
        <f>IF(B89=0, "-", B81/B89)</f>
        <v>0</v>
      </c>
      <c r="D81" s="65">
        <v>1</v>
      </c>
      <c r="E81" s="9">
        <f>IF(D89=0, "-", D81/D89)</f>
        <v>9.6246390760346492E-4</v>
      </c>
      <c r="F81" s="81">
        <v>3</v>
      </c>
      <c r="G81" s="34">
        <f>IF(F89=0, "-", F81/F89)</f>
        <v>9.953550099535502E-4</v>
      </c>
      <c r="H81" s="65">
        <v>1</v>
      </c>
      <c r="I81" s="9">
        <f>IF(H89=0, "-", H81/H89)</f>
        <v>3.5752592062924561E-4</v>
      </c>
      <c r="J81" s="8">
        <f t="shared" si="6"/>
        <v>-1</v>
      </c>
      <c r="K81" s="9">
        <f t="shared" si="7"/>
        <v>2</v>
      </c>
    </row>
    <row r="82" spans="1:11" x14ac:dyDescent="0.2">
      <c r="A82" s="7" t="s">
        <v>368</v>
      </c>
      <c r="B82" s="65">
        <v>15</v>
      </c>
      <c r="C82" s="34">
        <f>IF(B89=0, "-", B82/B89)</f>
        <v>1.4677103718199608E-2</v>
      </c>
      <c r="D82" s="65">
        <v>22</v>
      </c>
      <c r="E82" s="9">
        <f>IF(D89=0, "-", D82/D89)</f>
        <v>2.1174205967276226E-2</v>
      </c>
      <c r="F82" s="81">
        <v>32</v>
      </c>
      <c r="G82" s="34">
        <f>IF(F89=0, "-", F82/F89)</f>
        <v>1.0617120106171201E-2</v>
      </c>
      <c r="H82" s="65">
        <v>22</v>
      </c>
      <c r="I82" s="9">
        <f>IF(H89=0, "-", H82/H89)</f>
        <v>7.8655702538434034E-3</v>
      </c>
      <c r="J82" s="8">
        <f t="shared" si="6"/>
        <v>-0.31818181818181818</v>
      </c>
      <c r="K82" s="9">
        <f t="shared" si="7"/>
        <v>0.45454545454545453</v>
      </c>
    </row>
    <row r="83" spans="1:11" x14ac:dyDescent="0.2">
      <c r="A83" s="7" t="s">
        <v>369</v>
      </c>
      <c r="B83" s="65">
        <v>4</v>
      </c>
      <c r="C83" s="34">
        <f>IF(B89=0, "-", B83/B89)</f>
        <v>3.9138943248532287E-3</v>
      </c>
      <c r="D83" s="65">
        <v>6</v>
      </c>
      <c r="E83" s="9">
        <f>IF(D89=0, "-", D83/D89)</f>
        <v>5.7747834456207889E-3</v>
      </c>
      <c r="F83" s="81">
        <v>10</v>
      </c>
      <c r="G83" s="34">
        <f>IF(F89=0, "-", F83/F89)</f>
        <v>3.3178500331785005E-3</v>
      </c>
      <c r="H83" s="65">
        <v>21</v>
      </c>
      <c r="I83" s="9">
        <f>IF(H89=0, "-", H83/H89)</f>
        <v>7.5080443332141578E-3</v>
      </c>
      <c r="J83" s="8">
        <f t="shared" si="6"/>
        <v>-0.33333333333333331</v>
      </c>
      <c r="K83" s="9">
        <f t="shared" si="7"/>
        <v>-0.52380952380952384</v>
      </c>
    </row>
    <row r="84" spans="1:11" x14ac:dyDescent="0.2">
      <c r="A84" s="7" t="s">
        <v>370</v>
      </c>
      <c r="B84" s="65">
        <v>1</v>
      </c>
      <c r="C84" s="34">
        <f>IF(B89=0, "-", B84/B89)</f>
        <v>9.7847358121330719E-4</v>
      </c>
      <c r="D84" s="65">
        <v>3</v>
      </c>
      <c r="E84" s="9">
        <f>IF(D89=0, "-", D84/D89)</f>
        <v>2.8873917228103944E-3</v>
      </c>
      <c r="F84" s="81">
        <v>3</v>
      </c>
      <c r="G84" s="34">
        <f>IF(F89=0, "-", F84/F89)</f>
        <v>9.953550099535502E-4</v>
      </c>
      <c r="H84" s="65">
        <v>3</v>
      </c>
      <c r="I84" s="9">
        <f>IF(H89=0, "-", H84/H89)</f>
        <v>1.0725777618877368E-3</v>
      </c>
      <c r="J84" s="8">
        <f t="shared" si="6"/>
        <v>-0.66666666666666663</v>
      </c>
      <c r="K84" s="9">
        <f t="shared" si="7"/>
        <v>0</v>
      </c>
    </row>
    <row r="85" spans="1:11" x14ac:dyDescent="0.2">
      <c r="A85" s="7" t="s">
        <v>371</v>
      </c>
      <c r="B85" s="65">
        <v>50</v>
      </c>
      <c r="C85" s="34">
        <f>IF(B89=0, "-", B85/B89)</f>
        <v>4.8923679060665359E-2</v>
      </c>
      <c r="D85" s="65">
        <v>89</v>
      </c>
      <c r="E85" s="9">
        <f>IF(D89=0, "-", D85/D89)</f>
        <v>8.5659287776708379E-2</v>
      </c>
      <c r="F85" s="81">
        <v>309</v>
      </c>
      <c r="G85" s="34">
        <f>IF(F89=0, "-", F85/F89)</f>
        <v>0.10252156602521566</v>
      </c>
      <c r="H85" s="65">
        <v>300</v>
      </c>
      <c r="I85" s="9">
        <f>IF(H89=0, "-", H85/H89)</f>
        <v>0.10725777618877369</v>
      </c>
      <c r="J85" s="8">
        <f t="shared" si="6"/>
        <v>-0.43820224719101125</v>
      </c>
      <c r="K85" s="9">
        <f t="shared" si="7"/>
        <v>0.03</v>
      </c>
    </row>
    <row r="86" spans="1:11" x14ac:dyDescent="0.2">
      <c r="A86" s="7" t="s">
        <v>372</v>
      </c>
      <c r="B86" s="65">
        <v>361</v>
      </c>
      <c r="C86" s="34">
        <f>IF(B89=0, "-", B86/B89)</f>
        <v>0.35322896281800392</v>
      </c>
      <c r="D86" s="65">
        <v>313</v>
      </c>
      <c r="E86" s="9">
        <f>IF(D89=0, "-", D86/D89)</f>
        <v>0.30125120307988451</v>
      </c>
      <c r="F86" s="81">
        <v>805</v>
      </c>
      <c r="G86" s="34">
        <f>IF(F89=0, "-", F86/F89)</f>
        <v>0.26708692767086928</v>
      </c>
      <c r="H86" s="65">
        <v>771</v>
      </c>
      <c r="I86" s="9">
        <f>IF(H89=0, "-", H86/H89)</f>
        <v>0.27565248480514837</v>
      </c>
      <c r="J86" s="8">
        <f t="shared" si="6"/>
        <v>0.15335463258785942</v>
      </c>
      <c r="K86" s="9">
        <f t="shared" si="7"/>
        <v>4.4098573281452662E-2</v>
      </c>
    </row>
    <row r="87" spans="1:11" x14ac:dyDescent="0.2">
      <c r="A87" s="7" t="s">
        <v>373</v>
      </c>
      <c r="B87" s="65">
        <v>20</v>
      </c>
      <c r="C87" s="34">
        <f>IF(B89=0, "-", B87/B89)</f>
        <v>1.9569471624266144E-2</v>
      </c>
      <c r="D87" s="65">
        <v>8</v>
      </c>
      <c r="E87" s="9">
        <f>IF(D89=0, "-", D87/D89)</f>
        <v>7.6997112608277194E-3</v>
      </c>
      <c r="F87" s="81">
        <v>26</v>
      </c>
      <c r="G87" s="34">
        <f>IF(F89=0, "-", F87/F89)</f>
        <v>8.6264100862641011E-3</v>
      </c>
      <c r="H87" s="65">
        <v>19</v>
      </c>
      <c r="I87" s="9">
        <f>IF(H89=0, "-", H87/H89)</f>
        <v>6.7929924919556666E-3</v>
      </c>
      <c r="J87" s="8">
        <f t="shared" si="6"/>
        <v>1.5</v>
      </c>
      <c r="K87" s="9">
        <f t="shared" si="7"/>
        <v>0.36842105263157893</v>
      </c>
    </row>
    <row r="88" spans="1:11" x14ac:dyDescent="0.2">
      <c r="A88" s="2"/>
      <c r="B88" s="68"/>
      <c r="C88" s="33"/>
      <c r="D88" s="68"/>
      <c r="E88" s="6"/>
      <c r="F88" s="82"/>
      <c r="G88" s="33"/>
      <c r="H88" s="68"/>
      <c r="I88" s="6"/>
      <c r="J88" s="5"/>
      <c r="K88" s="6"/>
    </row>
    <row r="89" spans="1:11" s="43" customFormat="1" x14ac:dyDescent="0.2">
      <c r="A89" s="162" t="s">
        <v>563</v>
      </c>
      <c r="B89" s="71">
        <f>SUM(B69:B88)</f>
        <v>1022</v>
      </c>
      <c r="C89" s="40">
        <f>B89/6380</f>
        <v>0.16018808777429466</v>
      </c>
      <c r="D89" s="71">
        <f>SUM(D69:D88)</f>
        <v>1039</v>
      </c>
      <c r="E89" s="41">
        <f>D89/6389</f>
        <v>0.16262325872593519</v>
      </c>
      <c r="F89" s="77">
        <f>SUM(F69:F88)</f>
        <v>3014</v>
      </c>
      <c r="G89" s="42">
        <f>F89/17360</f>
        <v>0.17361751152073732</v>
      </c>
      <c r="H89" s="71">
        <f>SUM(H69:H88)</f>
        <v>2797</v>
      </c>
      <c r="I89" s="41">
        <f>H89/17010</f>
        <v>0.16443268665490887</v>
      </c>
      <c r="J89" s="37">
        <f>IF(D89=0, "-", IF((B89-D89)/D89&lt;10, (B89-D89)/D89, "&gt;999%"))</f>
        <v>-1.6361886429258902E-2</v>
      </c>
      <c r="K89" s="38">
        <f>IF(H89=0, "-", IF((F89-H89)/H89&lt;10, (F89-H89)/H89, "&gt;999%"))</f>
        <v>7.7583124776546303E-2</v>
      </c>
    </row>
    <row r="90" spans="1:11" x14ac:dyDescent="0.2">
      <c r="B90" s="83"/>
      <c r="D90" s="83"/>
      <c r="F90" s="83"/>
      <c r="H90" s="83"/>
    </row>
    <row r="91" spans="1:11" x14ac:dyDescent="0.2">
      <c r="A91" s="163" t="s">
        <v>148</v>
      </c>
      <c r="B91" s="61" t="s">
        <v>12</v>
      </c>
      <c r="C91" s="62" t="s">
        <v>13</v>
      </c>
      <c r="D91" s="61" t="s">
        <v>12</v>
      </c>
      <c r="E91" s="63" t="s">
        <v>13</v>
      </c>
      <c r="F91" s="62" t="s">
        <v>12</v>
      </c>
      <c r="G91" s="62" t="s">
        <v>13</v>
      </c>
      <c r="H91" s="61" t="s">
        <v>12</v>
      </c>
      <c r="I91" s="63" t="s">
        <v>13</v>
      </c>
      <c r="J91" s="61"/>
      <c r="K91" s="63"/>
    </row>
    <row r="92" spans="1:11" x14ac:dyDescent="0.2">
      <c r="A92" s="7" t="s">
        <v>374</v>
      </c>
      <c r="B92" s="65">
        <v>2</v>
      </c>
      <c r="C92" s="34">
        <f>IF(B108=0, "-", B92/B108)</f>
        <v>1.5267175572519083E-2</v>
      </c>
      <c r="D92" s="65">
        <v>1</v>
      </c>
      <c r="E92" s="9">
        <f>IF(D108=0, "-", D92/D108)</f>
        <v>8.9285714285714281E-3</v>
      </c>
      <c r="F92" s="81">
        <v>9</v>
      </c>
      <c r="G92" s="34">
        <f>IF(F108=0, "-", F92/F108)</f>
        <v>2.556818181818182E-2</v>
      </c>
      <c r="H92" s="65">
        <v>1</v>
      </c>
      <c r="I92" s="9">
        <f>IF(H108=0, "-", H92/H108)</f>
        <v>3.7735849056603774E-3</v>
      </c>
      <c r="J92" s="8">
        <f t="shared" ref="J92:J106" si="8">IF(D92=0, "-", IF((B92-D92)/D92&lt;10, (B92-D92)/D92, "&gt;999%"))</f>
        <v>1</v>
      </c>
      <c r="K92" s="9">
        <f t="shared" ref="K92:K106" si="9">IF(H92=0, "-", IF((F92-H92)/H92&lt;10, (F92-H92)/H92, "&gt;999%"))</f>
        <v>8</v>
      </c>
    </row>
    <row r="93" spans="1:11" x14ac:dyDescent="0.2">
      <c r="A93" s="7" t="s">
        <v>375</v>
      </c>
      <c r="B93" s="65">
        <v>1</v>
      </c>
      <c r="C93" s="34">
        <f>IF(B108=0, "-", B93/B108)</f>
        <v>7.6335877862595417E-3</v>
      </c>
      <c r="D93" s="65">
        <v>10</v>
      </c>
      <c r="E93" s="9">
        <f>IF(D108=0, "-", D93/D108)</f>
        <v>8.9285714285714288E-2</v>
      </c>
      <c r="F93" s="81">
        <v>30</v>
      </c>
      <c r="G93" s="34">
        <f>IF(F108=0, "-", F93/F108)</f>
        <v>8.5227272727272721E-2</v>
      </c>
      <c r="H93" s="65">
        <v>33</v>
      </c>
      <c r="I93" s="9">
        <f>IF(H108=0, "-", H93/H108)</f>
        <v>0.12452830188679245</v>
      </c>
      <c r="J93" s="8">
        <f t="shared" si="8"/>
        <v>-0.9</v>
      </c>
      <c r="K93" s="9">
        <f t="shared" si="9"/>
        <v>-9.0909090909090912E-2</v>
      </c>
    </row>
    <row r="94" spans="1:11" x14ac:dyDescent="0.2">
      <c r="A94" s="7" t="s">
        <v>376</v>
      </c>
      <c r="B94" s="65">
        <v>13</v>
      </c>
      <c r="C94" s="34">
        <f>IF(B108=0, "-", B94/B108)</f>
        <v>9.9236641221374045E-2</v>
      </c>
      <c r="D94" s="65">
        <v>8</v>
      </c>
      <c r="E94" s="9">
        <f>IF(D108=0, "-", D94/D108)</f>
        <v>7.1428571428571425E-2</v>
      </c>
      <c r="F94" s="81">
        <v>53</v>
      </c>
      <c r="G94" s="34">
        <f>IF(F108=0, "-", F94/F108)</f>
        <v>0.15056818181818182</v>
      </c>
      <c r="H94" s="65">
        <v>27</v>
      </c>
      <c r="I94" s="9">
        <f>IF(H108=0, "-", H94/H108)</f>
        <v>0.10188679245283019</v>
      </c>
      <c r="J94" s="8">
        <f t="shared" si="8"/>
        <v>0.625</v>
      </c>
      <c r="K94" s="9">
        <f t="shared" si="9"/>
        <v>0.96296296296296291</v>
      </c>
    </row>
    <row r="95" spans="1:11" x14ac:dyDescent="0.2">
      <c r="A95" s="7" t="s">
        <v>377</v>
      </c>
      <c r="B95" s="65">
        <v>4</v>
      </c>
      <c r="C95" s="34">
        <f>IF(B108=0, "-", B95/B108)</f>
        <v>3.0534351145038167E-2</v>
      </c>
      <c r="D95" s="65">
        <v>2</v>
      </c>
      <c r="E95" s="9">
        <f>IF(D108=0, "-", D95/D108)</f>
        <v>1.7857142857142856E-2</v>
      </c>
      <c r="F95" s="81">
        <v>11</v>
      </c>
      <c r="G95" s="34">
        <f>IF(F108=0, "-", F95/F108)</f>
        <v>3.125E-2</v>
      </c>
      <c r="H95" s="65">
        <v>3</v>
      </c>
      <c r="I95" s="9">
        <f>IF(H108=0, "-", H95/H108)</f>
        <v>1.1320754716981131E-2</v>
      </c>
      <c r="J95" s="8">
        <f t="shared" si="8"/>
        <v>1</v>
      </c>
      <c r="K95" s="9">
        <f t="shared" si="9"/>
        <v>2.6666666666666665</v>
      </c>
    </row>
    <row r="96" spans="1:11" x14ac:dyDescent="0.2">
      <c r="A96" s="7" t="s">
        <v>378</v>
      </c>
      <c r="B96" s="65">
        <v>0</v>
      </c>
      <c r="C96" s="34">
        <f>IF(B108=0, "-", B96/B108)</f>
        <v>0</v>
      </c>
      <c r="D96" s="65">
        <v>0</v>
      </c>
      <c r="E96" s="9">
        <f>IF(D108=0, "-", D96/D108)</f>
        <v>0</v>
      </c>
      <c r="F96" s="81">
        <v>3</v>
      </c>
      <c r="G96" s="34">
        <f>IF(F108=0, "-", F96/F108)</f>
        <v>8.5227272727272721E-3</v>
      </c>
      <c r="H96" s="65">
        <v>0</v>
      </c>
      <c r="I96" s="9">
        <f>IF(H108=0, "-", H96/H108)</f>
        <v>0</v>
      </c>
      <c r="J96" s="8" t="str">
        <f t="shared" si="8"/>
        <v>-</v>
      </c>
      <c r="K96" s="9" t="str">
        <f t="shared" si="9"/>
        <v>-</v>
      </c>
    </row>
    <row r="97" spans="1:11" x14ac:dyDescent="0.2">
      <c r="A97" s="7" t="s">
        <v>379</v>
      </c>
      <c r="B97" s="65">
        <v>1</v>
      </c>
      <c r="C97" s="34">
        <f>IF(B108=0, "-", B97/B108)</f>
        <v>7.6335877862595417E-3</v>
      </c>
      <c r="D97" s="65">
        <v>0</v>
      </c>
      <c r="E97" s="9">
        <f>IF(D108=0, "-", D97/D108)</f>
        <v>0</v>
      </c>
      <c r="F97" s="81">
        <v>3</v>
      </c>
      <c r="G97" s="34">
        <f>IF(F108=0, "-", F97/F108)</f>
        <v>8.5227272727272721E-3</v>
      </c>
      <c r="H97" s="65">
        <v>0</v>
      </c>
      <c r="I97" s="9">
        <f>IF(H108=0, "-", H97/H108)</f>
        <v>0</v>
      </c>
      <c r="J97" s="8" t="str">
        <f t="shared" si="8"/>
        <v>-</v>
      </c>
      <c r="K97" s="9" t="str">
        <f t="shared" si="9"/>
        <v>-</v>
      </c>
    </row>
    <row r="98" spans="1:11" x14ac:dyDescent="0.2">
      <c r="A98" s="7" t="s">
        <v>380</v>
      </c>
      <c r="B98" s="65">
        <v>4</v>
      </c>
      <c r="C98" s="34">
        <f>IF(B108=0, "-", B98/B108)</f>
        <v>3.0534351145038167E-2</v>
      </c>
      <c r="D98" s="65">
        <v>7</v>
      </c>
      <c r="E98" s="9">
        <f>IF(D108=0, "-", D98/D108)</f>
        <v>6.25E-2</v>
      </c>
      <c r="F98" s="81">
        <v>8</v>
      </c>
      <c r="G98" s="34">
        <f>IF(F108=0, "-", F98/F108)</f>
        <v>2.2727272727272728E-2</v>
      </c>
      <c r="H98" s="65">
        <v>11</v>
      </c>
      <c r="I98" s="9">
        <f>IF(H108=0, "-", H98/H108)</f>
        <v>4.1509433962264149E-2</v>
      </c>
      <c r="J98" s="8">
        <f t="shared" si="8"/>
        <v>-0.42857142857142855</v>
      </c>
      <c r="K98" s="9">
        <f t="shared" si="9"/>
        <v>-0.27272727272727271</v>
      </c>
    </row>
    <row r="99" spans="1:11" x14ac:dyDescent="0.2">
      <c r="A99" s="7" t="s">
        <v>381</v>
      </c>
      <c r="B99" s="65">
        <v>7</v>
      </c>
      <c r="C99" s="34">
        <f>IF(B108=0, "-", B99/B108)</f>
        <v>5.3435114503816793E-2</v>
      </c>
      <c r="D99" s="65">
        <v>8</v>
      </c>
      <c r="E99" s="9">
        <f>IF(D108=0, "-", D99/D108)</f>
        <v>7.1428571428571425E-2</v>
      </c>
      <c r="F99" s="81">
        <v>9</v>
      </c>
      <c r="G99" s="34">
        <f>IF(F108=0, "-", F99/F108)</f>
        <v>2.556818181818182E-2</v>
      </c>
      <c r="H99" s="65">
        <v>15</v>
      </c>
      <c r="I99" s="9">
        <f>IF(H108=0, "-", H99/H108)</f>
        <v>5.6603773584905662E-2</v>
      </c>
      <c r="J99" s="8">
        <f t="shared" si="8"/>
        <v>-0.125</v>
      </c>
      <c r="K99" s="9">
        <f t="shared" si="9"/>
        <v>-0.4</v>
      </c>
    </row>
    <row r="100" spans="1:11" x14ac:dyDescent="0.2">
      <c r="A100" s="7" t="s">
        <v>382</v>
      </c>
      <c r="B100" s="65">
        <v>24</v>
      </c>
      <c r="C100" s="34">
        <f>IF(B108=0, "-", B100/B108)</f>
        <v>0.18320610687022901</v>
      </c>
      <c r="D100" s="65">
        <v>15</v>
      </c>
      <c r="E100" s="9">
        <f>IF(D108=0, "-", D100/D108)</f>
        <v>0.13392857142857142</v>
      </c>
      <c r="F100" s="81">
        <v>42</v>
      </c>
      <c r="G100" s="34">
        <f>IF(F108=0, "-", F100/F108)</f>
        <v>0.11931818181818182</v>
      </c>
      <c r="H100" s="65">
        <v>29</v>
      </c>
      <c r="I100" s="9">
        <f>IF(H108=0, "-", H100/H108)</f>
        <v>0.10943396226415095</v>
      </c>
      <c r="J100" s="8">
        <f t="shared" si="8"/>
        <v>0.6</v>
      </c>
      <c r="K100" s="9">
        <f t="shared" si="9"/>
        <v>0.44827586206896552</v>
      </c>
    </row>
    <row r="101" spans="1:11" x14ac:dyDescent="0.2">
      <c r="A101" s="7" t="s">
        <v>383</v>
      </c>
      <c r="B101" s="65">
        <v>5</v>
      </c>
      <c r="C101" s="34">
        <f>IF(B108=0, "-", B101/B108)</f>
        <v>3.8167938931297711E-2</v>
      </c>
      <c r="D101" s="65">
        <v>1</v>
      </c>
      <c r="E101" s="9">
        <f>IF(D108=0, "-", D101/D108)</f>
        <v>8.9285714285714281E-3</v>
      </c>
      <c r="F101" s="81">
        <v>13</v>
      </c>
      <c r="G101" s="34">
        <f>IF(F108=0, "-", F101/F108)</f>
        <v>3.6931818181818184E-2</v>
      </c>
      <c r="H101" s="65">
        <v>1</v>
      </c>
      <c r="I101" s="9">
        <f>IF(H108=0, "-", H101/H108)</f>
        <v>3.7735849056603774E-3</v>
      </c>
      <c r="J101" s="8">
        <f t="shared" si="8"/>
        <v>4</v>
      </c>
      <c r="K101" s="9" t="str">
        <f t="shared" si="9"/>
        <v>&gt;999%</v>
      </c>
    </row>
    <row r="102" spans="1:11" x14ac:dyDescent="0.2">
      <c r="A102" s="7" t="s">
        <v>384</v>
      </c>
      <c r="B102" s="65">
        <v>3</v>
      </c>
      <c r="C102" s="34">
        <f>IF(B108=0, "-", B102/B108)</f>
        <v>2.2900763358778626E-2</v>
      </c>
      <c r="D102" s="65">
        <v>26</v>
      </c>
      <c r="E102" s="9">
        <f>IF(D108=0, "-", D102/D108)</f>
        <v>0.23214285714285715</v>
      </c>
      <c r="F102" s="81">
        <v>23</v>
      </c>
      <c r="G102" s="34">
        <f>IF(F108=0, "-", F102/F108)</f>
        <v>6.5340909090909088E-2</v>
      </c>
      <c r="H102" s="65">
        <v>52</v>
      </c>
      <c r="I102" s="9">
        <f>IF(H108=0, "-", H102/H108)</f>
        <v>0.19622641509433963</v>
      </c>
      <c r="J102" s="8">
        <f t="shared" si="8"/>
        <v>-0.88461538461538458</v>
      </c>
      <c r="K102" s="9">
        <f t="shared" si="9"/>
        <v>-0.55769230769230771</v>
      </c>
    </row>
    <row r="103" spans="1:11" x14ac:dyDescent="0.2">
      <c r="A103" s="7" t="s">
        <v>385</v>
      </c>
      <c r="B103" s="65">
        <v>7</v>
      </c>
      <c r="C103" s="34">
        <f>IF(B108=0, "-", B103/B108)</f>
        <v>5.3435114503816793E-2</v>
      </c>
      <c r="D103" s="65">
        <v>3</v>
      </c>
      <c r="E103" s="9">
        <f>IF(D108=0, "-", D103/D108)</f>
        <v>2.6785714285714284E-2</v>
      </c>
      <c r="F103" s="81">
        <v>20</v>
      </c>
      <c r="G103" s="34">
        <f>IF(F108=0, "-", F103/F108)</f>
        <v>5.6818181818181816E-2</v>
      </c>
      <c r="H103" s="65">
        <v>5</v>
      </c>
      <c r="I103" s="9">
        <f>IF(H108=0, "-", H103/H108)</f>
        <v>1.8867924528301886E-2</v>
      </c>
      <c r="J103" s="8">
        <f t="shared" si="8"/>
        <v>1.3333333333333333</v>
      </c>
      <c r="K103" s="9">
        <f t="shared" si="9"/>
        <v>3</v>
      </c>
    </row>
    <row r="104" spans="1:11" x14ac:dyDescent="0.2">
      <c r="A104" s="7" t="s">
        <v>386</v>
      </c>
      <c r="B104" s="65">
        <v>24</v>
      </c>
      <c r="C104" s="34">
        <f>IF(B108=0, "-", B104/B108)</f>
        <v>0.18320610687022901</v>
      </c>
      <c r="D104" s="65">
        <v>3</v>
      </c>
      <c r="E104" s="9">
        <f>IF(D108=0, "-", D104/D108)</f>
        <v>2.6785714285714284E-2</v>
      </c>
      <c r="F104" s="81">
        <v>45</v>
      </c>
      <c r="G104" s="34">
        <f>IF(F108=0, "-", F104/F108)</f>
        <v>0.12784090909090909</v>
      </c>
      <c r="H104" s="65">
        <v>26</v>
      </c>
      <c r="I104" s="9">
        <f>IF(H108=0, "-", H104/H108)</f>
        <v>9.8113207547169817E-2</v>
      </c>
      <c r="J104" s="8">
        <f t="shared" si="8"/>
        <v>7</v>
      </c>
      <c r="K104" s="9">
        <f t="shared" si="9"/>
        <v>0.73076923076923073</v>
      </c>
    </row>
    <row r="105" spans="1:11" x14ac:dyDescent="0.2">
      <c r="A105" s="7" t="s">
        <v>387</v>
      </c>
      <c r="B105" s="65">
        <v>26</v>
      </c>
      <c r="C105" s="34">
        <f>IF(B108=0, "-", B105/B108)</f>
        <v>0.19847328244274809</v>
      </c>
      <c r="D105" s="65">
        <v>17</v>
      </c>
      <c r="E105" s="9">
        <f>IF(D108=0, "-", D105/D108)</f>
        <v>0.15178571428571427</v>
      </c>
      <c r="F105" s="81">
        <v>59</v>
      </c>
      <c r="G105" s="34">
        <f>IF(F108=0, "-", F105/F108)</f>
        <v>0.16761363636363635</v>
      </c>
      <c r="H105" s="65">
        <v>39</v>
      </c>
      <c r="I105" s="9">
        <f>IF(H108=0, "-", H105/H108)</f>
        <v>0.14716981132075471</v>
      </c>
      <c r="J105" s="8">
        <f t="shared" si="8"/>
        <v>0.52941176470588236</v>
      </c>
      <c r="K105" s="9">
        <f t="shared" si="9"/>
        <v>0.51282051282051277</v>
      </c>
    </row>
    <row r="106" spans="1:11" x14ac:dyDescent="0.2">
      <c r="A106" s="7" t="s">
        <v>388</v>
      </c>
      <c r="B106" s="65">
        <v>10</v>
      </c>
      <c r="C106" s="34">
        <f>IF(B108=0, "-", B106/B108)</f>
        <v>7.6335877862595422E-2</v>
      </c>
      <c r="D106" s="65">
        <v>11</v>
      </c>
      <c r="E106" s="9">
        <f>IF(D108=0, "-", D106/D108)</f>
        <v>9.8214285714285712E-2</v>
      </c>
      <c r="F106" s="81">
        <v>24</v>
      </c>
      <c r="G106" s="34">
        <f>IF(F108=0, "-", F106/F108)</f>
        <v>6.8181818181818177E-2</v>
      </c>
      <c r="H106" s="65">
        <v>23</v>
      </c>
      <c r="I106" s="9">
        <f>IF(H108=0, "-", H106/H108)</f>
        <v>8.6792452830188674E-2</v>
      </c>
      <c r="J106" s="8">
        <f t="shared" si="8"/>
        <v>-9.0909090909090912E-2</v>
      </c>
      <c r="K106" s="9">
        <f t="shared" si="9"/>
        <v>4.3478260869565216E-2</v>
      </c>
    </row>
    <row r="107" spans="1:11" x14ac:dyDescent="0.2">
      <c r="A107" s="2"/>
      <c r="B107" s="68"/>
      <c r="C107" s="33"/>
      <c r="D107" s="68"/>
      <c r="E107" s="6"/>
      <c r="F107" s="82"/>
      <c r="G107" s="33"/>
      <c r="H107" s="68"/>
      <c r="I107" s="6"/>
      <c r="J107" s="5"/>
      <c r="K107" s="6"/>
    </row>
    <row r="108" spans="1:11" s="43" customFormat="1" x14ac:dyDescent="0.2">
      <c r="A108" s="162" t="s">
        <v>562</v>
      </c>
      <c r="B108" s="71">
        <f>SUM(B92:B107)</f>
        <v>131</v>
      </c>
      <c r="C108" s="40">
        <f>B108/6380</f>
        <v>2.0532915360501568E-2</v>
      </c>
      <c r="D108" s="71">
        <f>SUM(D92:D107)</f>
        <v>112</v>
      </c>
      <c r="E108" s="41">
        <f>D108/6389</f>
        <v>1.7530129910784162E-2</v>
      </c>
      <c r="F108" s="77">
        <f>SUM(F92:F107)</f>
        <v>352</v>
      </c>
      <c r="G108" s="42">
        <f>F108/17360</f>
        <v>2.0276497695852536E-2</v>
      </c>
      <c r="H108" s="71">
        <f>SUM(H92:H107)</f>
        <v>265</v>
      </c>
      <c r="I108" s="41">
        <f>H108/17010</f>
        <v>1.557907113462669E-2</v>
      </c>
      <c r="J108" s="37">
        <f>IF(D108=0, "-", IF((B108-D108)/D108&lt;10, (B108-D108)/D108, "&gt;999%"))</f>
        <v>0.16964285714285715</v>
      </c>
      <c r="K108" s="38">
        <f>IF(H108=0, "-", IF((F108-H108)/H108&lt;10, (F108-H108)/H108, "&gt;999%"))</f>
        <v>0.32830188679245281</v>
      </c>
    </row>
    <row r="109" spans="1:11" x14ac:dyDescent="0.2">
      <c r="B109" s="83"/>
      <c r="D109" s="83"/>
      <c r="F109" s="83"/>
      <c r="H109" s="83"/>
    </row>
    <row r="110" spans="1:11" s="43" customFormat="1" x14ac:dyDescent="0.2">
      <c r="A110" s="162" t="s">
        <v>561</v>
      </c>
      <c r="B110" s="71">
        <v>1153</v>
      </c>
      <c r="C110" s="40">
        <f>B110/6380</f>
        <v>0.18072100313479625</v>
      </c>
      <c r="D110" s="71">
        <v>1151</v>
      </c>
      <c r="E110" s="41">
        <f>D110/6389</f>
        <v>0.18015338863671937</v>
      </c>
      <c r="F110" s="77">
        <v>3366</v>
      </c>
      <c r="G110" s="42">
        <f>F110/17360</f>
        <v>0.19389400921658986</v>
      </c>
      <c r="H110" s="71">
        <v>3062</v>
      </c>
      <c r="I110" s="41">
        <f>H110/17010</f>
        <v>0.18001175778953557</v>
      </c>
      <c r="J110" s="37">
        <f>IF(D110=0, "-", IF((B110-D110)/D110&lt;10, (B110-D110)/D110, "&gt;999%"))</f>
        <v>1.7376194613379669E-3</v>
      </c>
      <c r="K110" s="38">
        <f>IF(H110=0, "-", IF((F110-H110)/H110&lt;10, (F110-H110)/H110, "&gt;999%"))</f>
        <v>9.9281515349444807E-2</v>
      </c>
    </row>
    <row r="111" spans="1:11" x14ac:dyDescent="0.2">
      <c r="B111" s="83"/>
      <c r="D111" s="83"/>
      <c r="F111" s="83"/>
      <c r="H111" s="83"/>
    </row>
    <row r="112" spans="1:11" ht="15.75" x14ac:dyDescent="0.25">
      <c r="A112" s="164" t="s">
        <v>117</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149</v>
      </c>
      <c r="B114" s="61" t="s">
        <v>12</v>
      </c>
      <c r="C114" s="62" t="s">
        <v>13</v>
      </c>
      <c r="D114" s="61" t="s">
        <v>12</v>
      </c>
      <c r="E114" s="63" t="s">
        <v>13</v>
      </c>
      <c r="F114" s="62" t="s">
        <v>12</v>
      </c>
      <c r="G114" s="62" t="s">
        <v>13</v>
      </c>
      <c r="H114" s="61" t="s">
        <v>12</v>
      </c>
      <c r="I114" s="63" t="s">
        <v>13</v>
      </c>
      <c r="J114" s="61"/>
      <c r="K114" s="63"/>
    </row>
    <row r="115" spans="1:11" x14ac:dyDescent="0.2">
      <c r="A115" s="7" t="s">
        <v>389</v>
      </c>
      <c r="B115" s="65">
        <v>0</v>
      </c>
      <c r="C115" s="34">
        <f>IF(B139=0, "-", B115/B139)</f>
        <v>0</v>
      </c>
      <c r="D115" s="65">
        <v>0</v>
      </c>
      <c r="E115" s="9">
        <f>IF(D139=0, "-", D115/D139)</f>
        <v>0</v>
      </c>
      <c r="F115" s="81">
        <v>0</v>
      </c>
      <c r="G115" s="34">
        <f>IF(F139=0, "-", F115/F139)</f>
        <v>0</v>
      </c>
      <c r="H115" s="65">
        <v>1</v>
      </c>
      <c r="I115" s="9">
        <f>IF(H139=0, "-", H115/H139)</f>
        <v>5.7142857142857147E-4</v>
      </c>
      <c r="J115" s="8" t="str">
        <f t="shared" ref="J115:J137" si="10">IF(D115=0, "-", IF((B115-D115)/D115&lt;10, (B115-D115)/D115, "&gt;999%"))</f>
        <v>-</v>
      </c>
      <c r="K115" s="9">
        <f t="shared" ref="K115:K137" si="11">IF(H115=0, "-", IF((F115-H115)/H115&lt;10, (F115-H115)/H115, "&gt;999%"))</f>
        <v>-1</v>
      </c>
    </row>
    <row r="116" spans="1:11" x14ac:dyDescent="0.2">
      <c r="A116" s="7" t="s">
        <v>390</v>
      </c>
      <c r="B116" s="65">
        <v>13</v>
      </c>
      <c r="C116" s="34">
        <f>IF(B139=0, "-", B116/B139)</f>
        <v>1.5834348355663823E-2</v>
      </c>
      <c r="D116" s="65">
        <v>26</v>
      </c>
      <c r="E116" s="9">
        <f>IF(D139=0, "-", D116/D139)</f>
        <v>3.7845705967976713E-2</v>
      </c>
      <c r="F116" s="81">
        <v>97</v>
      </c>
      <c r="G116" s="34">
        <f>IF(F139=0, "-", F116/F139)</f>
        <v>4.8817312531454451E-2</v>
      </c>
      <c r="H116" s="65">
        <v>93</v>
      </c>
      <c r="I116" s="9">
        <f>IF(H139=0, "-", H116/H139)</f>
        <v>5.3142857142857144E-2</v>
      </c>
      <c r="J116" s="8">
        <f t="shared" si="10"/>
        <v>-0.5</v>
      </c>
      <c r="K116" s="9">
        <f t="shared" si="11"/>
        <v>4.3010752688172046E-2</v>
      </c>
    </row>
    <row r="117" spans="1:11" x14ac:dyDescent="0.2">
      <c r="A117" s="7" t="s">
        <v>391</v>
      </c>
      <c r="B117" s="65">
        <v>0</v>
      </c>
      <c r="C117" s="34">
        <f>IF(B139=0, "-", B117/B139)</f>
        <v>0</v>
      </c>
      <c r="D117" s="65">
        <v>2</v>
      </c>
      <c r="E117" s="9">
        <f>IF(D139=0, "-", D117/D139)</f>
        <v>2.911208151382824E-3</v>
      </c>
      <c r="F117" s="81">
        <v>0</v>
      </c>
      <c r="G117" s="34">
        <f>IF(F139=0, "-", F117/F139)</f>
        <v>0</v>
      </c>
      <c r="H117" s="65">
        <v>2</v>
      </c>
      <c r="I117" s="9">
        <f>IF(H139=0, "-", H117/H139)</f>
        <v>1.1428571428571429E-3</v>
      </c>
      <c r="J117" s="8">
        <f t="shared" si="10"/>
        <v>-1</v>
      </c>
      <c r="K117" s="9">
        <f t="shared" si="11"/>
        <v>-1</v>
      </c>
    </row>
    <row r="118" spans="1:11" x14ac:dyDescent="0.2">
      <c r="A118" s="7" t="s">
        <v>392</v>
      </c>
      <c r="B118" s="65">
        <v>20</v>
      </c>
      <c r="C118" s="34">
        <f>IF(B139=0, "-", B118/B139)</f>
        <v>2.4360535931790498E-2</v>
      </c>
      <c r="D118" s="65">
        <v>25</v>
      </c>
      <c r="E118" s="9">
        <f>IF(D139=0, "-", D118/D139)</f>
        <v>3.6390101892285295E-2</v>
      </c>
      <c r="F118" s="81">
        <v>52</v>
      </c>
      <c r="G118" s="34">
        <f>IF(F139=0, "-", F118/F139)</f>
        <v>2.6170105686965275E-2</v>
      </c>
      <c r="H118" s="65">
        <v>50</v>
      </c>
      <c r="I118" s="9">
        <f>IF(H139=0, "-", H118/H139)</f>
        <v>2.8571428571428571E-2</v>
      </c>
      <c r="J118" s="8">
        <f t="shared" si="10"/>
        <v>-0.2</v>
      </c>
      <c r="K118" s="9">
        <f t="shared" si="11"/>
        <v>0.04</v>
      </c>
    </row>
    <row r="119" spans="1:11" x14ac:dyDescent="0.2">
      <c r="A119" s="7" t="s">
        <v>393</v>
      </c>
      <c r="B119" s="65">
        <v>23</v>
      </c>
      <c r="C119" s="34">
        <f>IF(B139=0, "-", B119/B139)</f>
        <v>2.8014616321559074E-2</v>
      </c>
      <c r="D119" s="65">
        <v>20</v>
      </c>
      <c r="E119" s="9">
        <f>IF(D139=0, "-", D119/D139)</f>
        <v>2.9112081513828238E-2</v>
      </c>
      <c r="F119" s="81">
        <v>50</v>
      </c>
      <c r="G119" s="34">
        <f>IF(F139=0, "-", F119/F139)</f>
        <v>2.5163563160543533E-2</v>
      </c>
      <c r="H119" s="65">
        <v>68</v>
      </c>
      <c r="I119" s="9">
        <f>IF(H139=0, "-", H119/H139)</f>
        <v>3.8857142857142854E-2</v>
      </c>
      <c r="J119" s="8">
        <f t="shared" si="10"/>
        <v>0.15</v>
      </c>
      <c r="K119" s="9">
        <f t="shared" si="11"/>
        <v>-0.26470588235294118</v>
      </c>
    </row>
    <row r="120" spans="1:11" x14ac:dyDescent="0.2">
      <c r="A120" s="7" t="s">
        <v>394</v>
      </c>
      <c r="B120" s="65">
        <v>68</v>
      </c>
      <c r="C120" s="34">
        <f>IF(B139=0, "-", B120/B139)</f>
        <v>8.2825822168087704E-2</v>
      </c>
      <c r="D120" s="65">
        <v>66</v>
      </c>
      <c r="E120" s="9">
        <f>IF(D139=0, "-", D120/D139)</f>
        <v>9.606986899563319E-2</v>
      </c>
      <c r="F120" s="81">
        <v>250</v>
      </c>
      <c r="G120" s="34">
        <f>IF(F139=0, "-", F120/F139)</f>
        <v>0.12581781580271767</v>
      </c>
      <c r="H120" s="65">
        <v>186</v>
      </c>
      <c r="I120" s="9">
        <f>IF(H139=0, "-", H120/H139)</f>
        <v>0.10628571428571429</v>
      </c>
      <c r="J120" s="8">
        <f t="shared" si="10"/>
        <v>3.0303030303030304E-2</v>
      </c>
      <c r="K120" s="9">
        <f t="shared" si="11"/>
        <v>0.34408602150537637</v>
      </c>
    </row>
    <row r="121" spans="1:11" x14ac:dyDescent="0.2">
      <c r="A121" s="7" t="s">
        <v>395</v>
      </c>
      <c r="B121" s="65">
        <v>17</v>
      </c>
      <c r="C121" s="34">
        <f>IF(B139=0, "-", B121/B139)</f>
        <v>2.0706455542021926E-2</v>
      </c>
      <c r="D121" s="65">
        <v>15</v>
      </c>
      <c r="E121" s="9">
        <f>IF(D139=0, "-", D121/D139)</f>
        <v>2.1834061135371178E-2</v>
      </c>
      <c r="F121" s="81">
        <v>37</v>
      </c>
      <c r="G121" s="34">
        <f>IF(F139=0, "-", F121/F139)</f>
        <v>1.8621036738802214E-2</v>
      </c>
      <c r="H121" s="65">
        <v>33</v>
      </c>
      <c r="I121" s="9">
        <f>IF(H139=0, "-", H121/H139)</f>
        <v>1.8857142857142857E-2</v>
      </c>
      <c r="J121" s="8">
        <f t="shared" si="10"/>
        <v>0.13333333333333333</v>
      </c>
      <c r="K121" s="9">
        <f t="shared" si="11"/>
        <v>0.12121212121212122</v>
      </c>
    </row>
    <row r="122" spans="1:11" x14ac:dyDescent="0.2">
      <c r="A122" s="7" t="s">
        <v>396</v>
      </c>
      <c r="B122" s="65">
        <v>2</v>
      </c>
      <c r="C122" s="34">
        <f>IF(B139=0, "-", B122/B139)</f>
        <v>2.4360535931790498E-3</v>
      </c>
      <c r="D122" s="65">
        <v>10</v>
      </c>
      <c r="E122" s="9">
        <f>IF(D139=0, "-", D122/D139)</f>
        <v>1.4556040756914119E-2</v>
      </c>
      <c r="F122" s="81">
        <v>7</v>
      </c>
      <c r="G122" s="34">
        <f>IF(F139=0, "-", F122/F139)</f>
        <v>3.5228988424760945E-3</v>
      </c>
      <c r="H122" s="65">
        <v>22</v>
      </c>
      <c r="I122" s="9">
        <f>IF(H139=0, "-", H122/H139)</f>
        <v>1.2571428571428572E-2</v>
      </c>
      <c r="J122" s="8">
        <f t="shared" si="10"/>
        <v>-0.8</v>
      </c>
      <c r="K122" s="9">
        <f t="shared" si="11"/>
        <v>-0.68181818181818177</v>
      </c>
    </row>
    <row r="123" spans="1:11" x14ac:dyDescent="0.2">
      <c r="A123" s="7" t="s">
        <v>397</v>
      </c>
      <c r="B123" s="65">
        <v>27</v>
      </c>
      <c r="C123" s="34">
        <f>IF(B139=0, "-", B123/B139)</f>
        <v>3.2886723507917173E-2</v>
      </c>
      <c r="D123" s="65">
        <v>19</v>
      </c>
      <c r="E123" s="9">
        <f>IF(D139=0, "-", D123/D139)</f>
        <v>2.7656477438136828E-2</v>
      </c>
      <c r="F123" s="81">
        <v>66</v>
      </c>
      <c r="G123" s="34">
        <f>IF(F139=0, "-", F123/F139)</f>
        <v>3.321590337191746E-2</v>
      </c>
      <c r="H123" s="65">
        <v>98</v>
      </c>
      <c r="I123" s="9">
        <f>IF(H139=0, "-", H123/H139)</f>
        <v>5.6000000000000001E-2</v>
      </c>
      <c r="J123" s="8">
        <f t="shared" si="10"/>
        <v>0.42105263157894735</v>
      </c>
      <c r="K123" s="9">
        <f t="shared" si="11"/>
        <v>-0.32653061224489793</v>
      </c>
    </row>
    <row r="124" spans="1:11" x14ac:dyDescent="0.2">
      <c r="A124" s="7" t="s">
        <v>398</v>
      </c>
      <c r="B124" s="65">
        <v>3</v>
      </c>
      <c r="C124" s="34">
        <f>IF(B139=0, "-", B124/B139)</f>
        <v>3.6540803897685747E-3</v>
      </c>
      <c r="D124" s="65">
        <v>2</v>
      </c>
      <c r="E124" s="9">
        <f>IF(D139=0, "-", D124/D139)</f>
        <v>2.911208151382824E-3</v>
      </c>
      <c r="F124" s="81">
        <v>14</v>
      </c>
      <c r="G124" s="34">
        <f>IF(F139=0, "-", F124/F139)</f>
        <v>7.0457976849521891E-3</v>
      </c>
      <c r="H124" s="65">
        <v>4</v>
      </c>
      <c r="I124" s="9">
        <f>IF(H139=0, "-", H124/H139)</f>
        <v>2.2857142857142859E-3</v>
      </c>
      <c r="J124" s="8">
        <f t="shared" si="10"/>
        <v>0.5</v>
      </c>
      <c r="K124" s="9">
        <f t="shared" si="11"/>
        <v>2.5</v>
      </c>
    </row>
    <row r="125" spans="1:11" x14ac:dyDescent="0.2">
      <c r="A125" s="7" t="s">
        <v>399</v>
      </c>
      <c r="B125" s="65">
        <v>37</v>
      </c>
      <c r="C125" s="34">
        <f>IF(B139=0, "-", B125/B139)</f>
        <v>4.5066991473812421E-2</v>
      </c>
      <c r="D125" s="65">
        <v>26</v>
      </c>
      <c r="E125" s="9">
        <f>IF(D139=0, "-", D125/D139)</f>
        <v>3.7845705967976713E-2</v>
      </c>
      <c r="F125" s="81">
        <v>104</v>
      </c>
      <c r="G125" s="34">
        <f>IF(F139=0, "-", F125/F139)</f>
        <v>5.2340211373930551E-2</v>
      </c>
      <c r="H125" s="65">
        <v>113</v>
      </c>
      <c r="I125" s="9">
        <f>IF(H139=0, "-", H125/H139)</f>
        <v>6.4571428571428571E-2</v>
      </c>
      <c r="J125" s="8">
        <f t="shared" si="10"/>
        <v>0.42307692307692307</v>
      </c>
      <c r="K125" s="9">
        <f t="shared" si="11"/>
        <v>-7.9646017699115043E-2</v>
      </c>
    </row>
    <row r="126" spans="1:11" x14ac:dyDescent="0.2">
      <c r="A126" s="7" t="s">
        <v>400</v>
      </c>
      <c r="B126" s="65">
        <v>67</v>
      </c>
      <c r="C126" s="34">
        <f>IF(B139=0, "-", B126/B139)</f>
        <v>8.1607795371498176E-2</v>
      </c>
      <c r="D126" s="65">
        <v>57</v>
      </c>
      <c r="E126" s="9">
        <f>IF(D139=0, "-", D126/D139)</f>
        <v>8.296943231441048E-2</v>
      </c>
      <c r="F126" s="81">
        <v>161</v>
      </c>
      <c r="G126" s="34">
        <f>IF(F139=0, "-", F126/F139)</f>
        <v>8.1026673376950173E-2</v>
      </c>
      <c r="H126" s="65">
        <v>115</v>
      </c>
      <c r="I126" s="9">
        <f>IF(H139=0, "-", H126/H139)</f>
        <v>6.5714285714285711E-2</v>
      </c>
      <c r="J126" s="8">
        <f t="shared" si="10"/>
        <v>0.17543859649122806</v>
      </c>
      <c r="K126" s="9">
        <f t="shared" si="11"/>
        <v>0.4</v>
      </c>
    </row>
    <row r="127" spans="1:11" x14ac:dyDescent="0.2">
      <c r="A127" s="7" t="s">
        <v>401</v>
      </c>
      <c r="B127" s="65">
        <v>1</v>
      </c>
      <c r="C127" s="34">
        <f>IF(B139=0, "-", B127/B139)</f>
        <v>1.2180267965895249E-3</v>
      </c>
      <c r="D127" s="65">
        <v>34</v>
      </c>
      <c r="E127" s="9">
        <f>IF(D139=0, "-", D127/D139)</f>
        <v>4.9490538573508006E-2</v>
      </c>
      <c r="F127" s="81">
        <v>1</v>
      </c>
      <c r="G127" s="34">
        <f>IF(F139=0, "-", F127/F139)</f>
        <v>5.0327126321087065E-4</v>
      </c>
      <c r="H127" s="65">
        <v>84</v>
      </c>
      <c r="I127" s="9">
        <f>IF(H139=0, "-", H127/H139)</f>
        <v>4.8000000000000001E-2</v>
      </c>
      <c r="J127" s="8">
        <f t="shared" si="10"/>
        <v>-0.97058823529411764</v>
      </c>
      <c r="K127" s="9">
        <f t="shared" si="11"/>
        <v>-0.98809523809523814</v>
      </c>
    </row>
    <row r="128" spans="1:11" x14ac:dyDescent="0.2">
      <c r="A128" s="7" t="s">
        <v>402</v>
      </c>
      <c r="B128" s="65">
        <v>171</v>
      </c>
      <c r="C128" s="34">
        <f>IF(B139=0, "-", B128/B139)</f>
        <v>0.20828258221680876</v>
      </c>
      <c r="D128" s="65">
        <v>67</v>
      </c>
      <c r="E128" s="9">
        <f>IF(D139=0, "-", D128/D139)</f>
        <v>9.75254730713246E-2</v>
      </c>
      <c r="F128" s="81">
        <v>239</v>
      </c>
      <c r="G128" s="34">
        <f>IF(F139=0, "-", F128/F139)</f>
        <v>0.12028183190739809</v>
      </c>
      <c r="H128" s="65">
        <v>181</v>
      </c>
      <c r="I128" s="9">
        <f>IF(H139=0, "-", H128/H139)</f>
        <v>0.10342857142857143</v>
      </c>
      <c r="J128" s="8">
        <f t="shared" si="10"/>
        <v>1.5522388059701493</v>
      </c>
      <c r="K128" s="9">
        <f t="shared" si="11"/>
        <v>0.32044198895027626</v>
      </c>
    </row>
    <row r="129" spans="1:11" x14ac:dyDescent="0.2">
      <c r="A129" s="7" t="s">
        <v>403</v>
      </c>
      <c r="B129" s="65">
        <v>0</v>
      </c>
      <c r="C129" s="34">
        <f>IF(B139=0, "-", B129/B139)</f>
        <v>0</v>
      </c>
      <c r="D129" s="65">
        <v>2</v>
      </c>
      <c r="E129" s="9">
        <f>IF(D139=0, "-", D129/D139)</f>
        <v>2.911208151382824E-3</v>
      </c>
      <c r="F129" s="81">
        <v>0</v>
      </c>
      <c r="G129" s="34">
        <f>IF(F139=0, "-", F129/F139)</f>
        <v>0</v>
      </c>
      <c r="H129" s="65">
        <v>11</v>
      </c>
      <c r="I129" s="9">
        <f>IF(H139=0, "-", H129/H139)</f>
        <v>6.285714285714286E-3</v>
      </c>
      <c r="J129" s="8">
        <f t="shared" si="10"/>
        <v>-1</v>
      </c>
      <c r="K129" s="9">
        <f t="shared" si="11"/>
        <v>-1</v>
      </c>
    </row>
    <row r="130" spans="1:11" x14ac:dyDescent="0.2">
      <c r="A130" s="7" t="s">
        <v>404</v>
      </c>
      <c r="B130" s="65">
        <v>9</v>
      </c>
      <c r="C130" s="34">
        <f>IF(B139=0, "-", B130/B139)</f>
        <v>1.0962241169305725E-2</v>
      </c>
      <c r="D130" s="65">
        <v>12</v>
      </c>
      <c r="E130" s="9">
        <f>IF(D139=0, "-", D130/D139)</f>
        <v>1.7467248908296942E-2</v>
      </c>
      <c r="F130" s="81">
        <v>12</v>
      </c>
      <c r="G130" s="34">
        <f>IF(F139=0, "-", F130/F139)</f>
        <v>6.0392551585304478E-3</v>
      </c>
      <c r="H130" s="65">
        <v>27</v>
      </c>
      <c r="I130" s="9">
        <f>IF(H139=0, "-", H130/H139)</f>
        <v>1.5428571428571429E-2</v>
      </c>
      <c r="J130" s="8">
        <f t="shared" si="10"/>
        <v>-0.25</v>
      </c>
      <c r="K130" s="9">
        <f t="shared" si="11"/>
        <v>-0.55555555555555558</v>
      </c>
    </row>
    <row r="131" spans="1:11" x14ac:dyDescent="0.2">
      <c r="A131" s="7" t="s">
        <v>405</v>
      </c>
      <c r="B131" s="65">
        <v>3</v>
      </c>
      <c r="C131" s="34">
        <f>IF(B139=0, "-", B131/B139)</f>
        <v>3.6540803897685747E-3</v>
      </c>
      <c r="D131" s="65">
        <v>1</v>
      </c>
      <c r="E131" s="9">
        <f>IF(D139=0, "-", D131/D139)</f>
        <v>1.455604075691412E-3</v>
      </c>
      <c r="F131" s="81">
        <v>9</v>
      </c>
      <c r="G131" s="34">
        <f>IF(F139=0, "-", F131/F139)</f>
        <v>4.5294413688978363E-3</v>
      </c>
      <c r="H131" s="65">
        <v>2</v>
      </c>
      <c r="I131" s="9">
        <f>IF(H139=0, "-", H131/H139)</f>
        <v>1.1428571428571429E-3</v>
      </c>
      <c r="J131" s="8">
        <f t="shared" si="10"/>
        <v>2</v>
      </c>
      <c r="K131" s="9">
        <f t="shared" si="11"/>
        <v>3.5</v>
      </c>
    </row>
    <row r="132" spans="1:11" x14ac:dyDescent="0.2">
      <c r="A132" s="7" t="s">
        <v>406</v>
      </c>
      <c r="B132" s="65">
        <v>77</v>
      </c>
      <c r="C132" s="34">
        <f>IF(B139=0, "-", B132/B139)</f>
        <v>9.3788063337393424E-2</v>
      </c>
      <c r="D132" s="65">
        <v>86</v>
      </c>
      <c r="E132" s="9">
        <f>IF(D139=0, "-", D132/D139)</f>
        <v>0.12518195050946143</v>
      </c>
      <c r="F132" s="81">
        <v>125</v>
      </c>
      <c r="G132" s="34">
        <f>IF(F139=0, "-", F132/F139)</f>
        <v>6.2908907901358835E-2</v>
      </c>
      <c r="H132" s="65">
        <v>159</v>
      </c>
      <c r="I132" s="9">
        <f>IF(H139=0, "-", H132/H139)</f>
        <v>9.0857142857142859E-2</v>
      </c>
      <c r="J132" s="8">
        <f t="shared" si="10"/>
        <v>-0.10465116279069768</v>
      </c>
      <c r="K132" s="9">
        <f t="shared" si="11"/>
        <v>-0.21383647798742139</v>
      </c>
    </row>
    <row r="133" spans="1:11" x14ac:dyDescent="0.2">
      <c r="A133" s="7" t="s">
        <v>407</v>
      </c>
      <c r="B133" s="65">
        <v>48</v>
      </c>
      <c r="C133" s="34">
        <f>IF(B139=0, "-", B133/B139)</f>
        <v>5.8465286236297195E-2</v>
      </c>
      <c r="D133" s="65">
        <v>25</v>
      </c>
      <c r="E133" s="9">
        <f>IF(D139=0, "-", D133/D139)</f>
        <v>3.6390101892285295E-2</v>
      </c>
      <c r="F133" s="81">
        <v>122</v>
      </c>
      <c r="G133" s="34">
        <f>IF(F139=0, "-", F133/F139)</f>
        <v>6.139909411172622E-2</v>
      </c>
      <c r="H133" s="65">
        <v>56</v>
      </c>
      <c r="I133" s="9">
        <f>IF(H139=0, "-", H133/H139)</f>
        <v>3.2000000000000001E-2</v>
      </c>
      <c r="J133" s="8">
        <f t="shared" si="10"/>
        <v>0.92</v>
      </c>
      <c r="K133" s="9">
        <f t="shared" si="11"/>
        <v>1.1785714285714286</v>
      </c>
    </row>
    <row r="134" spans="1:11" x14ac:dyDescent="0.2">
      <c r="A134" s="7" t="s">
        <v>408</v>
      </c>
      <c r="B134" s="65">
        <v>54</v>
      </c>
      <c r="C134" s="34">
        <f>IF(B139=0, "-", B134/B139)</f>
        <v>6.5773447015834346E-2</v>
      </c>
      <c r="D134" s="65">
        <v>15</v>
      </c>
      <c r="E134" s="9">
        <f>IF(D139=0, "-", D134/D139)</f>
        <v>2.1834061135371178E-2</v>
      </c>
      <c r="F134" s="81">
        <v>102</v>
      </c>
      <c r="G134" s="34">
        <f>IF(F139=0, "-", F134/F139)</f>
        <v>5.1333668847508805E-2</v>
      </c>
      <c r="H134" s="65">
        <v>50</v>
      </c>
      <c r="I134" s="9">
        <f>IF(H139=0, "-", H134/H139)</f>
        <v>2.8571428571428571E-2</v>
      </c>
      <c r="J134" s="8">
        <f t="shared" si="10"/>
        <v>2.6</v>
      </c>
      <c r="K134" s="9">
        <f t="shared" si="11"/>
        <v>1.04</v>
      </c>
    </row>
    <row r="135" spans="1:11" x14ac:dyDescent="0.2">
      <c r="A135" s="7" t="s">
        <v>409</v>
      </c>
      <c r="B135" s="65">
        <v>179</v>
      </c>
      <c r="C135" s="34">
        <f>IF(B139=0, "-", B135/B139)</f>
        <v>0.21802679658952498</v>
      </c>
      <c r="D135" s="65">
        <v>120</v>
      </c>
      <c r="E135" s="9">
        <f>IF(D139=0, "-", D135/D139)</f>
        <v>0.17467248908296942</v>
      </c>
      <c r="F135" s="81">
        <v>534</v>
      </c>
      <c r="G135" s="34">
        <f>IF(F139=0, "-", F135/F139)</f>
        <v>0.26874685455460495</v>
      </c>
      <c r="H135" s="65">
        <v>271</v>
      </c>
      <c r="I135" s="9">
        <f>IF(H139=0, "-", H135/H139)</f>
        <v>0.15485714285714286</v>
      </c>
      <c r="J135" s="8">
        <f t="shared" si="10"/>
        <v>0.49166666666666664</v>
      </c>
      <c r="K135" s="9">
        <f t="shared" si="11"/>
        <v>0.97047970479704793</v>
      </c>
    </row>
    <row r="136" spans="1:11" x14ac:dyDescent="0.2">
      <c r="A136" s="7" t="s">
        <v>410</v>
      </c>
      <c r="B136" s="65">
        <v>1</v>
      </c>
      <c r="C136" s="34">
        <f>IF(B139=0, "-", B136/B139)</f>
        <v>1.2180267965895249E-3</v>
      </c>
      <c r="D136" s="65">
        <v>0</v>
      </c>
      <c r="E136" s="9">
        <f>IF(D139=0, "-", D136/D139)</f>
        <v>0</v>
      </c>
      <c r="F136" s="81">
        <v>3</v>
      </c>
      <c r="G136" s="34">
        <f>IF(F139=0, "-", F136/F139)</f>
        <v>1.5098137896326119E-3</v>
      </c>
      <c r="H136" s="65">
        <v>0</v>
      </c>
      <c r="I136" s="9">
        <f>IF(H139=0, "-", H136/H139)</f>
        <v>0</v>
      </c>
      <c r="J136" s="8" t="str">
        <f t="shared" si="10"/>
        <v>-</v>
      </c>
      <c r="K136" s="9" t="str">
        <f t="shared" si="11"/>
        <v>-</v>
      </c>
    </row>
    <row r="137" spans="1:11" x14ac:dyDescent="0.2">
      <c r="A137" s="7" t="s">
        <v>411</v>
      </c>
      <c r="B137" s="65">
        <v>1</v>
      </c>
      <c r="C137" s="34">
        <f>IF(B139=0, "-", B137/B139)</f>
        <v>1.2180267965895249E-3</v>
      </c>
      <c r="D137" s="65">
        <v>57</v>
      </c>
      <c r="E137" s="9">
        <f>IF(D139=0, "-", D137/D139)</f>
        <v>8.296943231441048E-2</v>
      </c>
      <c r="F137" s="81">
        <v>2</v>
      </c>
      <c r="G137" s="34">
        <f>IF(F139=0, "-", F137/F139)</f>
        <v>1.0065425264217413E-3</v>
      </c>
      <c r="H137" s="65">
        <v>124</v>
      </c>
      <c r="I137" s="9">
        <f>IF(H139=0, "-", H137/H139)</f>
        <v>7.0857142857142855E-2</v>
      </c>
      <c r="J137" s="8">
        <f t="shared" si="10"/>
        <v>-0.98245614035087714</v>
      </c>
      <c r="K137" s="9">
        <f t="shared" si="11"/>
        <v>-0.9838709677419355</v>
      </c>
    </row>
    <row r="138" spans="1:11" x14ac:dyDescent="0.2">
      <c r="A138" s="2"/>
      <c r="B138" s="68"/>
      <c r="C138" s="33"/>
      <c r="D138" s="68"/>
      <c r="E138" s="6"/>
      <c r="F138" s="82"/>
      <c r="G138" s="33"/>
      <c r="H138" s="68"/>
      <c r="I138" s="6"/>
      <c r="J138" s="5"/>
      <c r="K138" s="6"/>
    </row>
    <row r="139" spans="1:11" s="43" customFormat="1" x14ac:dyDescent="0.2">
      <c r="A139" s="162" t="s">
        <v>560</v>
      </c>
      <c r="B139" s="71">
        <f>SUM(B115:B138)</f>
        <v>821</v>
      </c>
      <c r="C139" s="40">
        <f>B139/6380</f>
        <v>0.1286833855799373</v>
      </c>
      <c r="D139" s="71">
        <f>SUM(D115:D138)</f>
        <v>687</v>
      </c>
      <c r="E139" s="41">
        <f>D139/6389</f>
        <v>0.10752856472061355</v>
      </c>
      <c r="F139" s="77">
        <f>SUM(F115:F138)</f>
        <v>1987</v>
      </c>
      <c r="G139" s="42">
        <f>F139/17360</f>
        <v>0.11445852534562212</v>
      </c>
      <c r="H139" s="71">
        <f>SUM(H115:H138)</f>
        <v>1750</v>
      </c>
      <c r="I139" s="41">
        <f>H139/17010</f>
        <v>0.102880658436214</v>
      </c>
      <c r="J139" s="37">
        <f>IF(D139=0, "-", IF((B139-D139)/D139&lt;10, (B139-D139)/D139, "&gt;999%"))</f>
        <v>0.1950509461426492</v>
      </c>
      <c r="K139" s="38">
        <f>IF(H139=0, "-", IF((F139-H139)/H139&lt;10, (F139-H139)/H139, "&gt;999%"))</f>
        <v>0.13542857142857143</v>
      </c>
    </row>
    <row r="140" spans="1:11" x14ac:dyDescent="0.2">
      <c r="B140" s="83"/>
      <c r="D140" s="83"/>
      <c r="F140" s="83"/>
      <c r="H140" s="83"/>
    </row>
    <row r="141" spans="1:11" x14ac:dyDescent="0.2">
      <c r="A141" s="163" t="s">
        <v>150</v>
      </c>
      <c r="B141" s="61" t="s">
        <v>12</v>
      </c>
      <c r="C141" s="62" t="s">
        <v>13</v>
      </c>
      <c r="D141" s="61" t="s">
        <v>12</v>
      </c>
      <c r="E141" s="63" t="s">
        <v>13</v>
      </c>
      <c r="F141" s="62" t="s">
        <v>12</v>
      </c>
      <c r="G141" s="62" t="s">
        <v>13</v>
      </c>
      <c r="H141" s="61" t="s">
        <v>12</v>
      </c>
      <c r="I141" s="63" t="s">
        <v>13</v>
      </c>
      <c r="J141" s="61"/>
      <c r="K141" s="63"/>
    </row>
    <row r="142" spans="1:11" x14ac:dyDescent="0.2">
      <c r="A142" s="7" t="s">
        <v>412</v>
      </c>
      <c r="B142" s="65">
        <v>1</v>
      </c>
      <c r="C142" s="34">
        <f>IF(B163=0, "-", B142/B163)</f>
        <v>1.2500000000000001E-2</v>
      </c>
      <c r="D142" s="65">
        <v>1</v>
      </c>
      <c r="E142" s="9">
        <f>IF(D163=0, "-", D142/D163)</f>
        <v>1.3157894736842105E-2</v>
      </c>
      <c r="F142" s="81">
        <v>1</v>
      </c>
      <c r="G142" s="34">
        <f>IF(F163=0, "-", F142/F163)</f>
        <v>5.8823529411764705E-3</v>
      </c>
      <c r="H142" s="65">
        <v>4</v>
      </c>
      <c r="I142" s="9">
        <f>IF(H163=0, "-", H142/H163)</f>
        <v>1.834862385321101E-2</v>
      </c>
      <c r="J142" s="8">
        <f t="shared" ref="J142:J161" si="12">IF(D142=0, "-", IF((B142-D142)/D142&lt;10, (B142-D142)/D142, "&gt;999%"))</f>
        <v>0</v>
      </c>
      <c r="K142" s="9">
        <f t="shared" ref="K142:K161" si="13">IF(H142=0, "-", IF((F142-H142)/H142&lt;10, (F142-H142)/H142, "&gt;999%"))</f>
        <v>-0.75</v>
      </c>
    </row>
    <row r="143" spans="1:11" x14ac:dyDescent="0.2">
      <c r="A143" s="7" t="s">
        <v>413</v>
      </c>
      <c r="B143" s="65">
        <v>4</v>
      </c>
      <c r="C143" s="34">
        <f>IF(B163=0, "-", B143/B163)</f>
        <v>0.05</v>
      </c>
      <c r="D143" s="65">
        <v>6</v>
      </c>
      <c r="E143" s="9">
        <f>IF(D163=0, "-", D143/D163)</f>
        <v>7.8947368421052627E-2</v>
      </c>
      <c r="F143" s="81">
        <v>6</v>
      </c>
      <c r="G143" s="34">
        <f>IF(F163=0, "-", F143/F163)</f>
        <v>3.5294117647058823E-2</v>
      </c>
      <c r="H143" s="65">
        <v>18</v>
      </c>
      <c r="I143" s="9">
        <f>IF(H163=0, "-", H143/H163)</f>
        <v>8.2568807339449546E-2</v>
      </c>
      <c r="J143" s="8">
        <f t="shared" si="12"/>
        <v>-0.33333333333333331</v>
      </c>
      <c r="K143" s="9">
        <f t="shared" si="13"/>
        <v>-0.66666666666666663</v>
      </c>
    </row>
    <row r="144" spans="1:11" x14ac:dyDescent="0.2">
      <c r="A144" s="7" t="s">
        <v>414</v>
      </c>
      <c r="B144" s="65">
        <v>0</v>
      </c>
      <c r="C144" s="34">
        <f>IF(B163=0, "-", B144/B163)</f>
        <v>0</v>
      </c>
      <c r="D144" s="65">
        <v>0</v>
      </c>
      <c r="E144" s="9">
        <f>IF(D163=0, "-", D144/D163)</f>
        <v>0</v>
      </c>
      <c r="F144" s="81">
        <v>4</v>
      </c>
      <c r="G144" s="34">
        <f>IF(F163=0, "-", F144/F163)</f>
        <v>2.3529411764705882E-2</v>
      </c>
      <c r="H144" s="65">
        <v>0</v>
      </c>
      <c r="I144" s="9">
        <f>IF(H163=0, "-", H144/H163)</f>
        <v>0</v>
      </c>
      <c r="J144" s="8" t="str">
        <f t="shared" si="12"/>
        <v>-</v>
      </c>
      <c r="K144" s="9" t="str">
        <f t="shared" si="13"/>
        <v>-</v>
      </c>
    </row>
    <row r="145" spans="1:11" x14ac:dyDescent="0.2">
      <c r="A145" s="7" t="s">
        <v>415</v>
      </c>
      <c r="B145" s="65">
        <v>14</v>
      </c>
      <c r="C145" s="34">
        <f>IF(B163=0, "-", B145/B163)</f>
        <v>0.17499999999999999</v>
      </c>
      <c r="D145" s="65">
        <v>9</v>
      </c>
      <c r="E145" s="9">
        <f>IF(D163=0, "-", D145/D163)</f>
        <v>0.11842105263157894</v>
      </c>
      <c r="F145" s="81">
        <v>33</v>
      </c>
      <c r="G145" s="34">
        <f>IF(F163=0, "-", F145/F163)</f>
        <v>0.19411764705882353</v>
      </c>
      <c r="H145" s="65">
        <v>27</v>
      </c>
      <c r="I145" s="9">
        <f>IF(H163=0, "-", H145/H163)</f>
        <v>0.12385321100917432</v>
      </c>
      <c r="J145" s="8">
        <f t="shared" si="12"/>
        <v>0.55555555555555558</v>
      </c>
      <c r="K145" s="9">
        <f t="shared" si="13"/>
        <v>0.22222222222222221</v>
      </c>
    </row>
    <row r="146" spans="1:11" x14ac:dyDescent="0.2">
      <c r="A146" s="7" t="s">
        <v>416</v>
      </c>
      <c r="B146" s="65">
        <v>3</v>
      </c>
      <c r="C146" s="34">
        <f>IF(B163=0, "-", B146/B163)</f>
        <v>3.7499999999999999E-2</v>
      </c>
      <c r="D146" s="65">
        <v>1</v>
      </c>
      <c r="E146" s="9">
        <f>IF(D163=0, "-", D146/D163)</f>
        <v>1.3157894736842105E-2</v>
      </c>
      <c r="F146" s="81">
        <v>4</v>
      </c>
      <c r="G146" s="34">
        <f>IF(F163=0, "-", F146/F163)</f>
        <v>2.3529411764705882E-2</v>
      </c>
      <c r="H146" s="65">
        <v>4</v>
      </c>
      <c r="I146" s="9">
        <f>IF(H163=0, "-", H146/H163)</f>
        <v>1.834862385321101E-2</v>
      </c>
      <c r="J146" s="8">
        <f t="shared" si="12"/>
        <v>2</v>
      </c>
      <c r="K146" s="9">
        <f t="shared" si="13"/>
        <v>0</v>
      </c>
    </row>
    <row r="147" spans="1:11" x14ac:dyDescent="0.2">
      <c r="A147" s="7" t="s">
        <v>417</v>
      </c>
      <c r="B147" s="65">
        <v>0</v>
      </c>
      <c r="C147" s="34">
        <f>IF(B163=0, "-", B147/B163)</f>
        <v>0</v>
      </c>
      <c r="D147" s="65">
        <v>0</v>
      </c>
      <c r="E147" s="9">
        <f>IF(D163=0, "-", D147/D163)</f>
        <v>0</v>
      </c>
      <c r="F147" s="81">
        <v>2</v>
      </c>
      <c r="G147" s="34">
        <f>IF(F163=0, "-", F147/F163)</f>
        <v>1.1764705882352941E-2</v>
      </c>
      <c r="H147" s="65">
        <v>0</v>
      </c>
      <c r="I147" s="9">
        <f>IF(H163=0, "-", H147/H163)</f>
        <v>0</v>
      </c>
      <c r="J147" s="8" t="str">
        <f t="shared" si="12"/>
        <v>-</v>
      </c>
      <c r="K147" s="9" t="str">
        <f t="shared" si="13"/>
        <v>-</v>
      </c>
    </row>
    <row r="148" spans="1:11" x14ac:dyDescent="0.2">
      <c r="A148" s="7" t="s">
        <v>418</v>
      </c>
      <c r="B148" s="65">
        <v>1</v>
      </c>
      <c r="C148" s="34">
        <f>IF(B163=0, "-", B148/B163)</f>
        <v>1.2500000000000001E-2</v>
      </c>
      <c r="D148" s="65">
        <v>2</v>
      </c>
      <c r="E148" s="9">
        <f>IF(D163=0, "-", D148/D163)</f>
        <v>2.6315789473684209E-2</v>
      </c>
      <c r="F148" s="81">
        <v>4</v>
      </c>
      <c r="G148" s="34">
        <f>IF(F163=0, "-", F148/F163)</f>
        <v>2.3529411764705882E-2</v>
      </c>
      <c r="H148" s="65">
        <v>2</v>
      </c>
      <c r="I148" s="9">
        <f>IF(H163=0, "-", H148/H163)</f>
        <v>9.1743119266055051E-3</v>
      </c>
      <c r="J148" s="8">
        <f t="shared" si="12"/>
        <v>-0.5</v>
      </c>
      <c r="K148" s="9">
        <f t="shared" si="13"/>
        <v>1</v>
      </c>
    </row>
    <row r="149" spans="1:11" x14ac:dyDescent="0.2">
      <c r="A149" s="7" t="s">
        <v>419</v>
      </c>
      <c r="B149" s="65">
        <v>1</v>
      </c>
      <c r="C149" s="34">
        <f>IF(B163=0, "-", B149/B163)</f>
        <v>1.2500000000000001E-2</v>
      </c>
      <c r="D149" s="65">
        <v>0</v>
      </c>
      <c r="E149" s="9">
        <f>IF(D163=0, "-", D149/D163)</f>
        <v>0</v>
      </c>
      <c r="F149" s="81">
        <v>1</v>
      </c>
      <c r="G149" s="34">
        <f>IF(F163=0, "-", F149/F163)</f>
        <v>5.8823529411764705E-3</v>
      </c>
      <c r="H149" s="65">
        <v>1</v>
      </c>
      <c r="I149" s="9">
        <f>IF(H163=0, "-", H149/H163)</f>
        <v>4.5871559633027525E-3</v>
      </c>
      <c r="J149" s="8" t="str">
        <f t="shared" si="12"/>
        <v>-</v>
      </c>
      <c r="K149" s="9">
        <f t="shared" si="13"/>
        <v>0</v>
      </c>
    </row>
    <row r="150" spans="1:11" x14ac:dyDescent="0.2">
      <c r="A150" s="7" t="s">
        <v>420</v>
      </c>
      <c r="B150" s="65">
        <v>5</v>
      </c>
      <c r="C150" s="34">
        <f>IF(B163=0, "-", B150/B163)</f>
        <v>6.25E-2</v>
      </c>
      <c r="D150" s="65">
        <v>0</v>
      </c>
      <c r="E150" s="9">
        <f>IF(D163=0, "-", D150/D163)</f>
        <v>0</v>
      </c>
      <c r="F150" s="81">
        <v>8</v>
      </c>
      <c r="G150" s="34">
        <f>IF(F163=0, "-", F150/F163)</f>
        <v>4.7058823529411764E-2</v>
      </c>
      <c r="H150" s="65">
        <v>0</v>
      </c>
      <c r="I150" s="9">
        <f>IF(H163=0, "-", H150/H163)</f>
        <v>0</v>
      </c>
      <c r="J150" s="8" t="str">
        <f t="shared" si="12"/>
        <v>-</v>
      </c>
      <c r="K150" s="9" t="str">
        <f t="shared" si="13"/>
        <v>-</v>
      </c>
    </row>
    <row r="151" spans="1:11" x14ac:dyDescent="0.2">
      <c r="A151" s="7" t="s">
        <v>421</v>
      </c>
      <c r="B151" s="65">
        <v>3</v>
      </c>
      <c r="C151" s="34">
        <f>IF(B163=0, "-", B151/B163)</f>
        <v>3.7499999999999999E-2</v>
      </c>
      <c r="D151" s="65">
        <v>6</v>
      </c>
      <c r="E151" s="9">
        <f>IF(D163=0, "-", D151/D163)</f>
        <v>7.8947368421052627E-2</v>
      </c>
      <c r="F151" s="81">
        <v>14</v>
      </c>
      <c r="G151" s="34">
        <f>IF(F163=0, "-", F151/F163)</f>
        <v>8.2352941176470587E-2</v>
      </c>
      <c r="H151" s="65">
        <v>17</v>
      </c>
      <c r="I151" s="9">
        <f>IF(H163=0, "-", H151/H163)</f>
        <v>7.7981651376146793E-2</v>
      </c>
      <c r="J151" s="8">
        <f t="shared" si="12"/>
        <v>-0.5</v>
      </c>
      <c r="K151" s="9">
        <f t="shared" si="13"/>
        <v>-0.17647058823529413</v>
      </c>
    </row>
    <row r="152" spans="1:11" x14ac:dyDescent="0.2">
      <c r="A152" s="7" t="s">
        <v>422</v>
      </c>
      <c r="B152" s="65">
        <v>10</v>
      </c>
      <c r="C152" s="34">
        <f>IF(B163=0, "-", B152/B163)</f>
        <v>0.125</v>
      </c>
      <c r="D152" s="65">
        <v>4</v>
      </c>
      <c r="E152" s="9">
        <f>IF(D163=0, "-", D152/D163)</f>
        <v>5.2631578947368418E-2</v>
      </c>
      <c r="F152" s="81">
        <v>14</v>
      </c>
      <c r="G152" s="34">
        <f>IF(F163=0, "-", F152/F163)</f>
        <v>8.2352941176470587E-2</v>
      </c>
      <c r="H152" s="65">
        <v>21</v>
      </c>
      <c r="I152" s="9">
        <f>IF(H163=0, "-", H152/H163)</f>
        <v>9.6330275229357804E-2</v>
      </c>
      <c r="J152" s="8">
        <f t="shared" si="12"/>
        <v>1.5</v>
      </c>
      <c r="K152" s="9">
        <f t="shared" si="13"/>
        <v>-0.33333333333333331</v>
      </c>
    </row>
    <row r="153" spans="1:11" x14ac:dyDescent="0.2">
      <c r="A153" s="7" t="s">
        <v>423</v>
      </c>
      <c r="B153" s="65">
        <v>3</v>
      </c>
      <c r="C153" s="34">
        <f>IF(B163=0, "-", B153/B163)</f>
        <v>3.7499999999999999E-2</v>
      </c>
      <c r="D153" s="65">
        <v>1</v>
      </c>
      <c r="E153" s="9">
        <f>IF(D163=0, "-", D153/D163)</f>
        <v>1.3157894736842105E-2</v>
      </c>
      <c r="F153" s="81">
        <v>7</v>
      </c>
      <c r="G153" s="34">
        <f>IF(F163=0, "-", F153/F163)</f>
        <v>4.1176470588235294E-2</v>
      </c>
      <c r="H153" s="65">
        <v>6</v>
      </c>
      <c r="I153" s="9">
        <f>IF(H163=0, "-", H153/H163)</f>
        <v>2.7522935779816515E-2</v>
      </c>
      <c r="J153" s="8">
        <f t="shared" si="12"/>
        <v>2</v>
      </c>
      <c r="K153" s="9">
        <f t="shared" si="13"/>
        <v>0.16666666666666666</v>
      </c>
    </row>
    <row r="154" spans="1:11" x14ac:dyDescent="0.2">
      <c r="A154" s="7" t="s">
        <v>424</v>
      </c>
      <c r="B154" s="65">
        <v>9</v>
      </c>
      <c r="C154" s="34">
        <f>IF(B163=0, "-", B154/B163)</f>
        <v>0.1125</v>
      </c>
      <c r="D154" s="65">
        <v>12</v>
      </c>
      <c r="E154" s="9">
        <f>IF(D163=0, "-", D154/D163)</f>
        <v>0.15789473684210525</v>
      </c>
      <c r="F154" s="81">
        <v>17</v>
      </c>
      <c r="G154" s="34">
        <f>IF(F163=0, "-", F154/F163)</f>
        <v>0.1</v>
      </c>
      <c r="H154" s="65">
        <v>20</v>
      </c>
      <c r="I154" s="9">
        <f>IF(H163=0, "-", H154/H163)</f>
        <v>9.1743119266055051E-2</v>
      </c>
      <c r="J154" s="8">
        <f t="shared" si="12"/>
        <v>-0.25</v>
      </c>
      <c r="K154" s="9">
        <f t="shared" si="13"/>
        <v>-0.15</v>
      </c>
    </row>
    <row r="155" spans="1:11" x14ac:dyDescent="0.2">
      <c r="A155" s="7" t="s">
        <v>425</v>
      </c>
      <c r="B155" s="65">
        <v>2</v>
      </c>
      <c r="C155" s="34">
        <f>IF(B163=0, "-", B155/B163)</f>
        <v>2.5000000000000001E-2</v>
      </c>
      <c r="D155" s="65">
        <v>0</v>
      </c>
      <c r="E155" s="9">
        <f>IF(D163=0, "-", D155/D163)</f>
        <v>0</v>
      </c>
      <c r="F155" s="81">
        <v>3</v>
      </c>
      <c r="G155" s="34">
        <f>IF(F163=0, "-", F155/F163)</f>
        <v>1.7647058823529412E-2</v>
      </c>
      <c r="H155" s="65">
        <v>3</v>
      </c>
      <c r="I155" s="9">
        <f>IF(H163=0, "-", H155/H163)</f>
        <v>1.3761467889908258E-2</v>
      </c>
      <c r="J155" s="8" t="str">
        <f t="shared" si="12"/>
        <v>-</v>
      </c>
      <c r="K155" s="9">
        <f t="shared" si="13"/>
        <v>0</v>
      </c>
    </row>
    <row r="156" spans="1:11" x14ac:dyDescent="0.2">
      <c r="A156" s="7" t="s">
        <v>426</v>
      </c>
      <c r="B156" s="65">
        <v>2</v>
      </c>
      <c r="C156" s="34">
        <f>IF(B163=0, "-", B156/B163)</f>
        <v>2.5000000000000001E-2</v>
      </c>
      <c r="D156" s="65">
        <v>2</v>
      </c>
      <c r="E156" s="9">
        <f>IF(D163=0, "-", D156/D163)</f>
        <v>2.6315789473684209E-2</v>
      </c>
      <c r="F156" s="81">
        <v>5</v>
      </c>
      <c r="G156" s="34">
        <f>IF(F163=0, "-", F156/F163)</f>
        <v>2.9411764705882353E-2</v>
      </c>
      <c r="H156" s="65">
        <v>10</v>
      </c>
      <c r="I156" s="9">
        <f>IF(H163=0, "-", H156/H163)</f>
        <v>4.5871559633027525E-2</v>
      </c>
      <c r="J156" s="8">
        <f t="shared" si="12"/>
        <v>0</v>
      </c>
      <c r="K156" s="9">
        <f t="shared" si="13"/>
        <v>-0.5</v>
      </c>
    </row>
    <row r="157" spans="1:11" x14ac:dyDescent="0.2">
      <c r="A157" s="7" t="s">
        <v>427</v>
      </c>
      <c r="B157" s="65">
        <v>4</v>
      </c>
      <c r="C157" s="34">
        <f>IF(B163=0, "-", B157/B163)</f>
        <v>0.05</v>
      </c>
      <c r="D157" s="65">
        <v>7</v>
      </c>
      <c r="E157" s="9">
        <f>IF(D163=0, "-", D157/D163)</f>
        <v>9.2105263157894732E-2</v>
      </c>
      <c r="F157" s="81">
        <v>18</v>
      </c>
      <c r="G157" s="34">
        <f>IF(F163=0, "-", F157/F163)</f>
        <v>0.10588235294117647</v>
      </c>
      <c r="H157" s="65">
        <v>21</v>
      </c>
      <c r="I157" s="9">
        <f>IF(H163=0, "-", H157/H163)</f>
        <v>9.6330275229357804E-2</v>
      </c>
      <c r="J157" s="8">
        <f t="shared" si="12"/>
        <v>-0.42857142857142855</v>
      </c>
      <c r="K157" s="9">
        <f t="shared" si="13"/>
        <v>-0.14285714285714285</v>
      </c>
    </row>
    <row r="158" spans="1:11" x14ac:dyDescent="0.2">
      <c r="A158" s="7" t="s">
        <v>428</v>
      </c>
      <c r="B158" s="65">
        <v>7</v>
      </c>
      <c r="C158" s="34">
        <f>IF(B163=0, "-", B158/B163)</f>
        <v>8.7499999999999994E-2</v>
      </c>
      <c r="D158" s="65">
        <v>4</v>
      </c>
      <c r="E158" s="9">
        <f>IF(D163=0, "-", D158/D163)</f>
        <v>5.2631578947368418E-2</v>
      </c>
      <c r="F158" s="81">
        <v>9</v>
      </c>
      <c r="G158" s="34">
        <f>IF(F163=0, "-", F158/F163)</f>
        <v>5.2941176470588235E-2</v>
      </c>
      <c r="H158" s="65">
        <v>9</v>
      </c>
      <c r="I158" s="9">
        <f>IF(H163=0, "-", H158/H163)</f>
        <v>4.1284403669724773E-2</v>
      </c>
      <c r="J158" s="8">
        <f t="shared" si="12"/>
        <v>0.75</v>
      </c>
      <c r="K158" s="9">
        <f t="shared" si="13"/>
        <v>0</v>
      </c>
    </row>
    <row r="159" spans="1:11" x14ac:dyDescent="0.2">
      <c r="A159" s="7" t="s">
        <v>429</v>
      </c>
      <c r="B159" s="65">
        <v>6</v>
      </c>
      <c r="C159" s="34">
        <f>IF(B163=0, "-", B159/B163)</f>
        <v>7.4999999999999997E-2</v>
      </c>
      <c r="D159" s="65">
        <v>2</v>
      </c>
      <c r="E159" s="9">
        <f>IF(D163=0, "-", D159/D163)</f>
        <v>2.6315789473684209E-2</v>
      </c>
      <c r="F159" s="81">
        <v>10</v>
      </c>
      <c r="G159" s="34">
        <f>IF(F163=0, "-", F159/F163)</f>
        <v>5.8823529411764705E-2</v>
      </c>
      <c r="H159" s="65">
        <v>9</v>
      </c>
      <c r="I159" s="9">
        <f>IF(H163=0, "-", H159/H163)</f>
        <v>4.1284403669724773E-2</v>
      </c>
      <c r="J159" s="8">
        <f t="shared" si="12"/>
        <v>2</v>
      </c>
      <c r="K159" s="9">
        <f t="shared" si="13"/>
        <v>0.1111111111111111</v>
      </c>
    </row>
    <row r="160" spans="1:11" x14ac:dyDescent="0.2">
      <c r="A160" s="7" t="s">
        <v>430</v>
      </c>
      <c r="B160" s="65">
        <v>2</v>
      </c>
      <c r="C160" s="34">
        <f>IF(B163=0, "-", B160/B163)</f>
        <v>2.5000000000000001E-2</v>
      </c>
      <c r="D160" s="65">
        <v>17</v>
      </c>
      <c r="E160" s="9">
        <f>IF(D163=0, "-", D160/D163)</f>
        <v>0.22368421052631579</v>
      </c>
      <c r="F160" s="81">
        <v>5</v>
      </c>
      <c r="G160" s="34">
        <f>IF(F163=0, "-", F160/F163)</f>
        <v>2.9411764705882353E-2</v>
      </c>
      <c r="H160" s="65">
        <v>34</v>
      </c>
      <c r="I160" s="9">
        <f>IF(H163=0, "-", H160/H163)</f>
        <v>0.15596330275229359</v>
      </c>
      <c r="J160" s="8">
        <f t="shared" si="12"/>
        <v>-0.88235294117647056</v>
      </c>
      <c r="K160" s="9">
        <f t="shared" si="13"/>
        <v>-0.8529411764705882</v>
      </c>
    </row>
    <row r="161" spans="1:11" x14ac:dyDescent="0.2">
      <c r="A161" s="7" t="s">
        <v>431</v>
      </c>
      <c r="B161" s="65">
        <v>3</v>
      </c>
      <c r="C161" s="34">
        <f>IF(B163=0, "-", B161/B163)</f>
        <v>3.7499999999999999E-2</v>
      </c>
      <c r="D161" s="65">
        <v>2</v>
      </c>
      <c r="E161" s="9">
        <f>IF(D163=0, "-", D161/D163)</f>
        <v>2.6315789473684209E-2</v>
      </c>
      <c r="F161" s="81">
        <v>5</v>
      </c>
      <c r="G161" s="34">
        <f>IF(F163=0, "-", F161/F163)</f>
        <v>2.9411764705882353E-2</v>
      </c>
      <c r="H161" s="65">
        <v>12</v>
      </c>
      <c r="I161" s="9">
        <f>IF(H163=0, "-", H161/H163)</f>
        <v>5.5045871559633031E-2</v>
      </c>
      <c r="J161" s="8">
        <f t="shared" si="12"/>
        <v>0.5</v>
      </c>
      <c r="K161" s="9">
        <f t="shared" si="13"/>
        <v>-0.58333333333333337</v>
      </c>
    </row>
    <row r="162" spans="1:11" x14ac:dyDescent="0.2">
      <c r="A162" s="2"/>
      <c r="B162" s="68"/>
      <c r="C162" s="33"/>
      <c r="D162" s="68"/>
      <c r="E162" s="6"/>
      <c r="F162" s="82"/>
      <c r="G162" s="33"/>
      <c r="H162" s="68"/>
      <c r="I162" s="6"/>
      <c r="J162" s="5"/>
      <c r="K162" s="6"/>
    </row>
    <row r="163" spans="1:11" s="43" customFormat="1" x14ac:dyDescent="0.2">
      <c r="A163" s="162" t="s">
        <v>559</v>
      </c>
      <c r="B163" s="71">
        <f>SUM(B142:B162)</f>
        <v>80</v>
      </c>
      <c r="C163" s="40">
        <f>B163/6380</f>
        <v>1.2539184952978056E-2</v>
      </c>
      <c r="D163" s="71">
        <f>SUM(D142:D162)</f>
        <v>76</v>
      </c>
      <c r="E163" s="41">
        <f>D163/6389</f>
        <v>1.1895445296603538E-2</v>
      </c>
      <c r="F163" s="77">
        <f>SUM(F142:F162)</f>
        <v>170</v>
      </c>
      <c r="G163" s="42">
        <f>F163/17360</f>
        <v>9.7926267281105983E-3</v>
      </c>
      <c r="H163" s="71">
        <f>SUM(H142:H162)</f>
        <v>218</v>
      </c>
      <c r="I163" s="41">
        <f>H163/17010</f>
        <v>1.2815990593768372E-2</v>
      </c>
      <c r="J163" s="37">
        <f>IF(D163=0, "-", IF((B163-D163)/D163&lt;10, (B163-D163)/D163, "&gt;999%"))</f>
        <v>5.2631578947368418E-2</v>
      </c>
      <c r="K163" s="38">
        <f>IF(H163=0, "-", IF((F163-H163)/H163&lt;10, (F163-H163)/H163, "&gt;999%"))</f>
        <v>-0.22018348623853212</v>
      </c>
    </row>
    <row r="164" spans="1:11" x14ac:dyDescent="0.2">
      <c r="B164" s="83"/>
      <c r="D164" s="83"/>
      <c r="F164" s="83"/>
      <c r="H164" s="83"/>
    </row>
    <row r="165" spans="1:11" s="43" customFormat="1" x14ac:dyDescent="0.2">
      <c r="A165" s="162" t="s">
        <v>558</v>
      </c>
      <c r="B165" s="71">
        <v>901</v>
      </c>
      <c r="C165" s="40">
        <f>B165/6380</f>
        <v>0.14122257053291537</v>
      </c>
      <c r="D165" s="71">
        <v>763</v>
      </c>
      <c r="E165" s="41">
        <f>D165/6389</f>
        <v>0.11942401001721709</v>
      </c>
      <c r="F165" s="77">
        <v>2157</v>
      </c>
      <c r="G165" s="42">
        <f>F165/17360</f>
        <v>0.12425115207373272</v>
      </c>
      <c r="H165" s="71">
        <v>1968</v>
      </c>
      <c r="I165" s="41">
        <f>H165/17010</f>
        <v>0.11569664902998236</v>
      </c>
      <c r="J165" s="37">
        <f>IF(D165=0, "-", IF((B165-D165)/D165&lt;10, (B165-D165)/D165, "&gt;999%"))</f>
        <v>0.18086500655307994</v>
      </c>
      <c r="K165" s="38">
        <f>IF(H165=0, "-", IF((F165-H165)/H165&lt;10, (F165-H165)/H165, "&gt;999%"))</f>
        <v>9.6036585365853661E-2</v>
      </c>
    </row>
    <row r="166" spans="1:11" x14ac:dyDescent="0.2">
      <c r="B166" s="83"/>
      <c r="D166" s="83"/>
      <c r="F166" s="83"/>
      <c r="H166" s="83"/>
    </row>
    <row r="167" spans="1:11" ht="15.75" x14ac:dyDescent="0.25">
      <c r="A167" s="164" t="s">
        <v>118</v>
      </c>
      <c r="B167" s="196" t="s">
        <v>1</v>
      </c>
      <c r="C167" s="200"/>
      <c r="D167" s="200"/>
      <c r="E167" s="197"/>
      <c r="F167" s="196" t="s">
        <v>14</v>
      </c>
      <c r="G167" s="200"/>
      <c r="H167" s="200"/>
      <c r="I167" s="197"/>
      <c r="J167" s="196" t="s">
        <v>15</v>
      </c>
      <c r="K167" s="197"/>
    </row>
    <row r="168" spans="1:11" x14ac:dyDescent="0.2">
      <c r="A168" s="22"/>
      <c r="B168" s="196">
        <f>VALUE(RIGHT($B$2, 4))</f>
        <v>2022</v>
      </c>
      <c r="C168" s="197"/>
      <c r="D168" s="196">
        <f>B168-1</f>
        <v>2021</v>
      </c>
      <c r="E168" s="204"/>
      <c r="F168" s="196">
        <f>B168</f>
        <v>2022</v>
      </c>
      <c r="G168" s="204"/>
      <c r="H168" s="196">
        <f>D168</f>
        <v>2021</v>
      </c>
      <c r="I168" s="204"/>
      <c r="J168" s="140" t="s">
        <v>4</v>
      </c>
      <c r="K168" s="141" t="s">
        <v>2</v>
      </c>
    </row>
    <row r="169" spans="1:11" x14ac:dyDescent="0.2">
      <c r="A169" s="163" t="s">
        <v>151</v>
      </c>
      <c r="B169" s="61" t="s">
        <v>12</v>
      </c>
      <c r="C169" s="62" t="s">
        <v>13</v>
      </c>
      <c r="D169" s="61" t="s">
        <v>12</v>
      </c>
      <c r="E169" s="63" t="s">
        <v>13</v>
      </c>
      <c r="F169" s="62" t="s">
        <v>12</v>
      </c>
      <c r="G169" s="62" t="s">
        <v>13</v>
      </c>
      <c r="H169" s="61" t="s">
        <v>12</v>
      </c>
      <c r="I169" s="63" t="s">
        <v>13</v>
      </c>
      <c r="J169" s="61"/>
      <c r="K169" s="63"/>
    </row>
    <row r="170" spans="1:11" x14ac:dyDescent="0.2">
      <c r="A170" s="7" t="s">
        <v>432</v>
      </c>
      <c r="B170" s="65">
        <v>40</v>
      </c>
      <c r="C170" s="34">
        <f>IF(B173=0, "-", B170/B173)</f>
        <v>0.40404040404040403</v>
      </c>
      <c r="D170" s="65">
        <v>27</v>
      </c>
      <c r="E170" s="9">
        <f>IF(D173=0, "-", D170/D173)</f>
        <v>0.13043478260869565</v>
      </c>
      <c r="F170" s="81">
        <v>55</v>
      </c>
      <c r="G170" s="34">
        <f>IF(F173=0, "-", F170/F173)</f>
        <v>0.25</v>
      </c>
      <c r="H170" s="65">
        <v>54</v>
      </c>
      <c r="I170" s="9">
        <f>IF(H173=0, "-", H170/H173)</f>
        <v>0.12217194570135746</v>
      </c>
      <c r="J170" s="8">
        <f>IF(D170=0, "-", IF((B170-D170)/D170&lt;10, (B170-D170)/D170, "&gt;999%"))</f>
        <v>0.48148148148148145</v>
      </c>
      <c r="K170" s="9">
        <f>IF(H170=0, "-", IF((F170-H170)/H170&lt;10, (F170-H170)/H170, "&gt;999%"))</f>
        <v>1.8518518518518517E-2</v>
      </c>
    </row>
    <row r="171" spans="1:11" x14ac:dyDescent="0.2">
      <c r="A171" s="7" t="s">
        <v>433</v>
      </c>
      <c r="B171" s="65">
        <v>59</v>
      </c>
      <c r="C171" s="34">
        <f>IF(B173=0, "-", B171/B173)</f>
        <v>0.59595959595959591</v>
      </c>
      <c r="D171" s="65">
        <v>180</v>
      </c>
      <c r="E171" s="9">
        <f>IF(D173=0, "-", D171/D173)</f>
        <v>0.86956521739130432</v>
      </c>
      <c r="F171" s="81">
        <v>165</v>
      </c>
      <c r="G171" s="34">
        <f>IF(F173=0, "-", F171/F173)</f>
        <v>0.75</v>
      </c>
      <c r="H171" s="65">
        <v>388</v>
      </c>
      <c r="I171" s="9">
        <f>IF(H173=0, "-", H171/H173)</f>
        <v>0.87782805429864252</v>
      </c>
      <c r="J171" s="8">
        <f>IF(D171=0, "-", IF((B171-D171)/D171&lt;10, (B171-D171)/D171, "&gt;999%"))</f>
        <v>-0.67222222222222228</v>
      </c>
      <c r="K171" s="9">
        <f>IF(H171=0, "-", IF((F171-H171)/H171&lt;10, (F171-H171)/H171, "&gt;999%"))</f>
        <v>-0.57474226804123707</v>
      </c>
    </row>
    <row r="172" spans="1:11" x14ac:dyDescent="0.2">
      <c r="A172" s="2"/>
      <c r="B172" s="68"/>
      <c r="C172" s="33"/>
      <c r="D172" s="68"/>
      <c r="E172" s="6"/>
      <c r="F172" s="82"/>
      <c r="G172" s="33"/>
      <c r="H172" s="68"/>
      <c r="I172" s="6"/>
      <c r="J172" s="5"/>
      <c r="K172" s="6"/>
    </row>
    <row r="173" spans="1:11" s="43" customFormat="1" x14ac:dyDescent="0.2">
      <c r="A173" s="162" t="s">
        <v>557</v>
      </c>
      <c r="B173" s="71">
        <f>SUM(B170:B172)</f>
        <v>99</v>
      </c>
      <c r="C173" s="40">
        <f>B173/6380</f>
        <v>1.5517241379310345E-2</v>
      </c>
      <c r="D173" s="71">
        <f>SUM(D170:D172)</f>
        <v>207</v>
      </c>
      <c r="E173" s="41">
        <f>D173/6389</f>
        <v>3.2399436531538581E-2</v>
      </c>
      <c r="F173" s="77">
        <f>SUM(F170:F172)</f>
        <v>220</v>
      </c>
      <c r="G173" s="42">
        <f>F173/17360</f>
        <v>1.2672811059907835E-2</v>
      </c>
      <c r="H173" s="71">
        <f>SUM(H170:H172)</f>
        <v>442</v>
      </c>
      <c r="I173" s="41">
        <f>H173/17010</f>
        <v>2.5984714873603761E-2</v>
      </c>
      <c r="J173" s="37">
        <f>IF(D173=0, "-", IF((B173-D173)/D173&lt;10, (B173-D173)/D173, "&gt;999%"))</f>
        <v>-0.52173913043478259</v>
      </c>
      <c r="K173" s="38">
        <f>IF(H173=0, "-", IF((F173-H173)/H173&lt;10, (F173-H173)/H173, "&gt;999%"))</f>
        <v>-0.50226244343891402</v>
      </c>
    </row>
    <row r="174" spans="1:11" x14ac:dyDescent="0.2">
      <c r="B174" s="83"/>
      <c r="D174" s="83"/>
      <c r="F174" s="83"/>
      <c r="H174" s="83"/>
    </row>
    <row r="175" spans="1:11" x14ac:dyDescent="0.2">
      <c r="A175" s="163" t="s">
        <v>152</v>
      </c>
      <c r="B175" s="61" t="s">
        <v>12</v>
      </c>
      <c r="C175" s="62" t="s">
        <v>13</v>
      </c>
      <c r="D175" s="61" t="s">
        <v>12</v>
      </c>
      <c r="E175" s="63" t="s">
        <v>13</v>
      </c>
      <c r="F175" s="62" t="s">
        <v>12</v>
      </c>
      <c r="G175" s="62" t="s">
        <v>13</v>
      </c>
      <c r="H175" s="61" t="s">
        <v>12</v>
      </c>
      <c r="I175" s="63" t="s">
        <v>13</v>
      </c>
      <c r="J175" s="61"/>
      <c r="K175" s="63"/>
    </row>
    <row r="176" spans="1:11" x14ac:dyDescent="0.2">
      <c r="A176" s="7" t="s">
        <v>434</v>
      </c>
      <c r="B176" s="65">
        <v>0</v>
      </c>
      <c r="C176" s="34">
        <f>IF(B187=0, "-", B176/B187)</f>
        <v>0</v>
      </c>
      <c r="D176" s="65">
        <v>1</v>
      </c>
      <c r="E176" s="9">
        <f>IF(D187=0, "-", D176/D187)</f>
        <v>9.0909090909090912E-2</v>
      </c>
      <c r="F176" s="81">
        <v>0</v>
      </c>
      <c r="G176" s="34">
        <f>IF(F187=0, "-", F176/F187)</f>
        <v>0</v>
      </c>
      <c r="H176" s="65">
        <v>1</v>
      </c>
      <c r="I176" s="9">
        <f>IF(H187=0, "-", H176/H187)</f>
        <v>4.1666666666666664E-2</v>
      </c>
      <c r="J176" s="8">
        <f t="shared" ref="J176:J185" si="14">IF(D176=0, "-", IF((B176-D176)/D176&lt;10, (B176-D176)/D176, "&gt;999%"))</f>
        <v>-1</v>
      </c>
      <c r="K176" s="9">
        <f t="shared" ref="K176:K185" si="15">IF(H176=0, "-", IF((F176-H176)/H176&lt;10, (F176-H176)/H176, "&gt;999%"))</f>
        <v>-1</v>
      </c>
    </row>
    <row r="177" spans="1:11" x14ac:dyDescent="0.2">
      <c r="A177" s="7" t="s">
        <v>435</v>
      </c>
      <c r="B177" s="65">
        <v>2</v>
      </c>
      <c r="C177" s="34">
        <f>IF(B187=0, "-", B177/B187)</f>
        <v>0.10526315789473684</v>
      </c>
      <c r="D177" s="65">
        <v>1</v>
      </c>
      <c r="E177" s="9">
        <f>IF(D187=0, "-", D177/D187)</f>
        <v>9.0909090909090912E-2</v>
      </c>
      <c r="F177" s="81">
        <v>2</v>
      </c>
      <c r="G177" s="34">
        <f>IF(F187=0, "-", F177/F187)</f>
        <v>6.0606060606060608E-2</v>
      </c>
      <c r="H177" s="65">
        <v>1</v>
      </c>
      <c r="I177" s="9">
        <f>IF(H187=0, "-", H177/H187)</f>
        <v>4.1666666666666664E-2</v>
      </c>
      <c r="J177" s="8">
        <f t="shared" si="14"/>
        <v>1</v>
      </c>
      <c r="K177" s="9">
        <f t="shared" si="15"/>
        <v>1</v>
      </c>
    </row>
    <row r="178" spans="1:11" x14ac:dyDescent="0.2">
      <c r="A178" s="7" t="s">
        <v>436</v>
      </c>
      <c r="B178" s="65">
        <v>1</v>
      </c>
      <c r="C178" s="34">
        <f>IF(B187=0, "-", B178/B187)</f>
        <v>5.2631578947368418E-2</v>
      </c>
      <c r="D178" s="65">
        <v>1</v>
      </c>
      <c r="E178" s="9">
        <f>IF(D187=0, "-", D178/D187)</f>
        <v>9.0909090909090912E-2</v>
      </c>
      <c r="F178" s="81">
        <v>2</v>
      </c>
      <c r="G178" s="34">
        <f>IF(F187=0, "-", F178/F187)</f>
        <v>6.0606060606060608E-2</v>
      </c>
      <c r="H178" s="65">
        <v>2</v>
      </c>
      <c r="I178" s="9">
        <f>IF(H187=0, "-", H178/H187)</f>
        <v>8.3333333333333329E-2</v>
      </c>
      <c r="J178" s="8">
        <f t="shared" si="14"/>
        <v>0</v>
      </c>
      <c r="K178" s="9">
        <f t="shared" si="15"/>
        <v>0</v>
      </c>
    </row>
    <row r="179" spans="1:11" x14ac:dyDescent="0.2">
      <c r="A179" s="7" t="s">
        <v>437</v>
      </c>
      <c r="B179" s="65">
        <v>5</v>
      </c>
      <c r="C179" s="34">
        <f>IF(B187=0, "-", B179/B187)</f>
        <v>0.26315789473684209</v>
      </c>
      <c r="D179" s="65">
        <v>0</v>
      </c>
      <c r="E179" s="9">
        <f>IF(D187=0, "-", D179/D187)</f>
        <v>0</v>
      </c>
      <c r="F179" s="81">
        <v>10</v>
      </c>
      <c r="G179" s="34">
        <f>IF(F187=0, "-", F179/F187)</f>
        <v>0.30303030303030304</v>
      </c>
      <c r="H179" s="65">
        <v>2</v>
      </c>
      <c r="I179" s="9">
        <f>IF(H187=0, "-", H179/H187)</f>
        <v>8.3333333333333329E-2</v>
      </c>
      <c r="J179" s="8" t="str">
        <f t="shared" si="14"/>
        <v>-</v>
      </c>
      <c r="K179" s="9">
        <f t="shared" si="15"/>
        <v>4</v>
      </c>
    </row>
    <row r="180" spans="1:11" x14ac:dyDescent="0.2">
      <c r="A180" s="7" t="s">
        <v>438</v>
      </c>
      <c r="B180" s="65">
        <v>2</v>
      </c>
      <c r="C180" s="34">
        <f>IF(B187=0, "-", B180/B187)</f>
        <v>0.10526315789473684</v>
      </c>
      <c r="D180" s="65">
        <v>0</v>
      </c>
      <c r="E180" s="9">
        <f>IF(D187=0, "-", D180/D187)</f>
        <v>0</v>
      </c>
      <c r="F180" s="81">
        <v>2</v>
      </c>
      <c r="G180" s="34">
        <f>IF(F187=0, "-", F180/F187)</f>
        <v>6.0606060606060608E-2</v>
      </c>
      <c r="H180" s="65">
        <v>1</v>
      </c>
      <c r="I180" s="9">
        <f>IF(H187=0, "-", H180/H187)</f>
        <v>4.1666666666666664E-2</v>
      </c>
      <c r="J180" s="8" t="str">
        <f t="shared" si="14"/>
        <v>-</v>
      </c>
      <c r="K180" s="9">
        <f t="shared" si="15"/>
        <v>1</v>
      </c>
    </row>
    <row r="181" spans="1:11" x14ac:dyDescent="0.2">
      <c r="A181" s="7" t="s">
        <v>439</v>
      </c>
      <c r="B181" s="65">
        <v>3</v>
      </c>
      <c r="C181" s="34">
        <f>IF(B187=0, "-", B181/B187)</f>
        <v>0.15789473684210525</v>
      </c>
      <c r="D181" s="65">
        <v>0</v>
      </c>
      <c r="E181" s="9">
        <f>IF(D187=0, "-", D181/D187)</f>
        <v>0</v>
      </c>
      <c r="F181" s="81">
        <v>5</v>
      </c>
      <c r="G181" s="34">
        <f>IF(F187=0, "-", F181/F187)</f>
        <v>0.15151515151515152</v>
      </c>
      <c r="H181" s="65">
        <v>2</v>
      </c>
      <c r="I181" s="9">
        <f>IF(H187=0, "-", H181/H187)</f>
        <v>8.3333333333333329E-2</v>
      </c>
      <c r="J181" s="8" t="str">
        <f t="shared" si="14"/>
        <v>-</v>
      </c>
      <c r="K181" s="9">
        <f t="shared" si="15"/>
        <v>1.5</v>
      </c>
    </row>
    <row r="182" spans="1:11" x14ac:dyDescent="0.2">
      <c r="A182" s="7" t="s">
        <v>440</v>
      </c>
      <c r="B182" s="65">
        <v>0</v>
      </c>
      <c r="C182" s="34">
        <f>IF(B187=0, "-", B182/B187)</f>
        <v>0</v>
      </c>
      <c r="D182" s="65">
        <v>1</v>
      </c>
      <c r="E182" s="9">
        <f>IF(D187=0, "-", D182/D187)</f>
        <v>9.0909090909090912E-2</v>
      </c>
      <c r="F182" s="81">
        <v>0</v>
      </c>
      <c r="G182" s="34">
        <f>IF(F187=0, "-", F182/F187)</f>
        <v>0</v>
      </c>
      <c r="H182" s="65">
        <v>2</v>
      </c>
      <c r="I182" s="9">
        <f>IF(H187=0, "-", H182/H187)</f>
        <v>8.3333333333333329E-2</v>
      </c>
      <c r="J182" s="8">
        <f t="shared" si="14"/>
        <v>-1</v>
      </c>
      <c r="K182" s="9">
        <f t="shared" si="15"/>
        <v>-1</v>
      </c>
    </row>
    <row r="183" spans="1:11" x14ac:dyDescent="0.2">
      <c r="A183" s="7" t="s">
        <v>441</v>
      </c>
      <c r="B183" s="65">
        <v>0</v>
      </c>
      <c r="C183" s="34">
        <f>IF(B187=0, "-", B183/B187)</f>
        <v>0</v>
      </c>
      <c r="D183" s="65">
        <v>2</v>
      </c>
      <c r="E183" s="9">
        <f>IF(D187=0, "-", D183/D187)</f>
        <v>0.18181818181818182</v>
      </c>
      <c r="F183" s="81">
        <v>0</v>
      </c>
      <c r="G183" s="34">
        <f>IF(F187=0, "-", F183/F187)</f>
        <v>0</v>
      </c>
      <c r="H183" s="65">
        <v>3</v>
      </c>
      <c r="I183" s="9">
        <f>IF(H187=0, "-", H183/H187)</f>
        <v>0.125</v>
      </c>
      <c r="J183" s="8">
        <f t="shared" si="14"/>
        <v>-1</v>
      </c>
      <c r="K183" s="9">
        <f t="shared" si="15"/>
        <v>-1</v>
      </c>
    </row>
    <row r="184" spans="1:11" x14ac:dyDescent="0.2">
      <c r="A184" s="7" t="s">
        <v>442</v>
      </c>
      <c r="B184" s="65">
        <v>4</v>
      </c>
      <c r="C184" s="34">
        <f>IF(B187=0, "-", B184/B187)</f>
        <v>0.21052631578947367</v>
      </c>
      <c r="D184" s="65">
        <v>4</v>
      </c>
      <c r="E184" s="9">
        <f>IF(D187=0, "-", D184/D187)</f>
        <v>0.36363636363636365</v>
      </c>
      <c r="F184" s="81">
        <v>7</v>
      </c>
      <c r="G184" s="34">
        <f>IF(F187=0, "-", F184/F187)</f>
        <v>0.21212121212121213</v>
      </c>
      <c r="H184" s="65">
        <v>8</v>
      </c>
      <c r="I184" s="9">
        <f>IF(H187=0, "-", H184/H187)</f>
        <v>0.33333333333333331</v>
      </c>
      <c r="J184" s="8">
        <f t="shared" si="14"/>
        <v>0</v>
      </c>
      <c r="K184" s="9">
        <f t="shared" si="15"/>
        <v>-0.125</v>
      </c>
    </row>
    <row r="185" spans="1:11" x14ac:dyDescent="0.2">
      <c r="A185" s="7" t="s">
        <v>443</v>
      </c>
      <c r="B185" s="65">
        <v>2</v>
      </c>
      <c r="C185" s="34">
        <f>IF(B187=0, "-", B185/B187)</f>
        <v>0.10526315789473684</v>
      </c>
      <c r="D185" s="65">
        <v>1</v>
      </c>
      <c r="E185" s="9">
        <f>IF(D187=0, "-", D185/D187)</f>
        <v>9.0909090909090912E-2</v>
      </c>
      <c r="F185" s="81">
        <v>5</v>
      </c>
      <c r="G185" s="34">
        <f>IF(F187=0, "-", F185/F187)</f>
        <v>0.15151515151515152</v>
      </c>
      <c r="H185" s="65">
        <v>2</v>
      </c>
      <c r="I185" s="9">
        <f>IF(H187=0, "-", H185/H187)</f>
        <v>8.3333333333333329E-2</v>
      </c>
      <c r="J185" s="8">
        <f t="shared" si="14"/>
        <v>1</v>
      </c>
      <c r="K185" s="9">
        <f t="shared" si="15"/>
        <v>1.5</v>
      </c>
    </row>
    <row r="186" spans="1:11" x14ac:dyDescent="0.2">
      <c r="A186" s="2"/>
      <c r="B186" s="68"/>
      <c r="C186" s="33"/>
      <c r="D186" s="68"/>
      <c r="E186" s="6"/>
      <c r="F186" s="82"/>
      <c r="G186" s="33"/>
      <c r="H186" s="68"/>
      <c r="I186" s="6"/>
      <c r="J186" s="5"/>
      <c r="K186" s="6"/>
    </row>
    <row r="187" spans="1:11" s="43" customFormat="1" x14ac:dyDescent="0.2">
      <c r="A187" s="162" t="s">
        <v>556</v>
      </c>
      <c r="B187" s="71">
        <f>SUM(B176:B186)</f>
        <v>19</v>
      </c>
      <c r="C187" s="40">
        <f>B187/6380</f>
        <v>2.9780564263322882E-3</v>
      </c>
      <c r="D187" s="71">
        <f>SUM(D176:D186)</f>
        <v>11</v>
      </c>
      <c r="E187" s="41">
        <f>D187/6389</f>
        <v>1.7217091876663014E-3</v>
      </c>
      <c r="F187" s="77">
        <f>SUM(F176:F186)</f>
        <v>33</v>
      </c>
      <c r="G187" s="42">
        <f>F187/17360</f>
        <v>1.9009216589861752E-3</v>
      </c>
      <c r="H187" s="71">
        <f>SUM(H176:H186)</f>
        <v>24</v>
      </c>
      <c r="I187" s="41">
        <f>H187/17010</f>
        <v>1.4109347442680777E-3</v>
      </c>
      <c r="J187" s="37">
        <f>IF(D187=0, "-", IF((B187-D187)/D187&lt;10, (B187-D187)/D187, "&gt;999%"))</f>
        <v>0.72727272727272729</v>
      </c>
      <c r="K187" s="38">
        <f>IF(H187=0, "-", IF((F187-H187)/H187&lt;10, (F187-H187)/H187, "&gt;999%"))</f>
        <v>0.375</v>
      </c>
    </row>
    <row r="188" spans="1:11" x14ac:dyDescent="0.2">
      <c r="B188" s="83"/>
      <c r="D188" s="83"/>
      <c r="F188" s="83"/>
      <c r="H188" s="83"/>
    </row>
    <row r="189" spans="1:11" s="43" customFormat="1" x14ac:dyDescent="0.2">
      <c r="A189" s="162" t="s">
        <v>555</v>
      </c>
      <c r="B189" s="71">
        <v>118</v>
      </c>
      <c r="C189" s="40">
        <f>B189/6380</f>
        <v>1.8495297805642633E-2</v>
      </c>
      <c r="D189" s="71">
        <v>218</v>
      </c>
      <c r="E189" s="41">
        <f>D189/6389</f>
        <v>3.4121145719204882E-2</v>
      </c>
      <c r="F189" s="77">
        <v>253</v>
      </c>
      <c r="G189" s="42">
        <f>F189/17360</f>
        <v>1.4573732718894009E-2</v>
      </c>
      <c r="H189" s="71">
        <v>466</v>
      </c>
      <c r="I189" s="41">
        <f>H189/17010</f>
        <v>2.7395649617871842E-2</v>
      </c>
      <c r="J189" s="37">
        <f>IF(D189=0, "-", IF((B189-D189)/D189&lt;10, (B189-D189)/D189, "&gt;999%"))</f>
        <v>-0.45871559633027525</v>
      </c>
      <c r="K189" s="38">
        <f>IF(H189=0, "-", IF((F189-H189)/H189&lt;10, (F189-H189)/H189, "&gt;999%"))</f>
        <v>-0.4570815450643777</v>
      </c>
    </row>
    <row r="190" spans="1:11" x14ac:dyDescent="0.2">
      <c r="B190" s="83"/>
      <c r="D190" s="83"/>
      <c r="F190" s="83"/>
      <c r="H190" s="83"/>
    </row>
    <row r="191" spans="1:11" x14ac:dyDescent="0.2">
      <c r="A191" s="27" t="s">
        <v>553</v>
      </c>
      <c r="B191" s="71">
        <f>B195-B193</f>
        <v>2971</v>
      </c>
      <c r="C191" s="40">
        <f>B191/6380</f>
        <v>0.46567398119122255</v>
      </c>
      <c r="D191" s="71">
        <f>D195-D193</f>
        <v>3180</v>
      </c>
      <c r="E191" s="41">
        <f>D191/6389</f>
        <v>0.49773047425262168</v>
      </c>
      <c r="F191" s="77">
        <f>F195-F193</f>
        <v>8365</v>
      </c>
      <c r="G191" s="42">
        <f>F191/17360</f>
        <v>0.48185483870967744</v>
      </c>
      <c r="H191" s="71">
        <f>H195-H193</f>
        <v>8272</v>
      </c>
      <c r="I191" s="41">
        <f>H191/17010</f>
        <v>0.48630217519106406</v>
      </c>
      <c r="J191" s="37">
        <f>IF(D191=0, "-", IF((B191-D191)/D191&lt;10, (B191-D191)/D191, "&gt;999%"))</f>
        <v>-6.5723270440251572E-2</v>
      </c>
      <c r="K191" s="38">
        <f>IF(H191=0, "-", IF((F191-H191)/H191&lt;10, (F191-H191)/H191, "&gt;999%"))</f>
        <v>1.124274661508704E-2</v>
      </c>
    </row>
    <row r="192" spans="1:11" x14ac:dyDescent="0.2">
      <c r="A192" s="27"/>
      <c r="B192" s="71"/>
      <c r="C192" s="40"/>
      <c r="D192" s="71"/>
      <c r="E192" s="41"/>
      <c r="F192" s="77"/>
      <c r="G192" s="42"/>
      <c r="H192" s="71"/>
      <c r="I192" s="41"/>
      <c r="J192" s="37"/>
      <c r="K192" s="38"/>
    </row>
    <row r="193" spans="1:11" x14ac:dyDescent="0.2">
      <c r="A193" s="27" t="s">
        <v>554</v>
      </c>
      <c r="B193" s="71">
        <v>326</v>
      </c>
      <c r="C193" s="40">
        <f>B193/6380</f>
        <v>5.1097178683385577E-2</v>
      </c>
      <c r="D193" s="71">
        <v>286</v>
      </c>
      <c r="E193" s="41">
        <f>D193/6389</f>
        <v>4.476443887932384E-2</v>
      </c>
      <c r="F193" s="77">
        <v>784</v>
      </c>
      <c r="G193" s="42">
        <f>F193/17360</f>
        <v>4.5161290322580643E-2</v>
      </c>
      <c r="H193" s="71">
        <v>726</v>
      </c>
      <c r="I193" s="41">
        <f>H193/17010</f>
        <v>4.2680776014109349E-2</v>
      </c>
      <c r="J193" s="37">
        <f>IF(D193=0, "-", IF((B193-D193)/D193&lt;10, (B193-D193)/D193, "&gt;999%"))</f>
        <v>0.13986013986013987</v>
      </c>
      <c r="K193" s="38">
        <f>IF(H193=0, "-", IF((F193-H193)/H193&lt;10, (F193-H193)/H193, "&gt;999%"))</f>
        <v>7.9889807162534437E-2</v>
      </c>
    </row>
    <row r="194" spans="1:11" x14ac:dyDescent="0.2">
      <c r="A194" s="27"/>
      <c r="B194" s="71"/>
      <c r="C194" s="40"/>
      <c r="D194" s="71"/>
      <c r="E194" s="41"/>
      <c r="F194" s="77"/>
      <c r="G194" s="42"/>
      <c r="H194" s="71"/>
      <c r="I194" s="41"/>
      <c r="J194" s="37"/>
      <c r="K194" s="38"/>
    </row>
    <row r="195" spans="1:11" x14ac:dyDescent="0.2">
      <c r="A195" s="27" t="s">
        <v>552</v>
      </c>
      <c r="B195" s="71">
        <v>3297</v>
      </c>
      <c r="C195" s="40">
        <f>B195/6380</f>
        <v>0.5167711598746082</v>
      </c>
      <c r="D195" s="71">
        <v>3466</v>
      </c>
      <c r="E195" s="41">
        <f>D195/6389</f>
        <v>0.54249491313194553</v>
      </c>
      <c r="F195" s="77">
        <v>9149</v>
      </c>
      <c r="G195" s="42">
        <f>F195/17360</f>
        <v>0.52701612903225803</v>
      </c>
      <c r="H195" s="71">
        <v>8998</v>
      </c>
      <c r="I195" s="41">
        <f>H195/17010</f>
        <v>0.52898295120517347</v>
      </c>
      <c r="J195" s="37">
        <f>IF(D195=0, "-", IF((B195-D195)/D195&lt;10, (B195-D195)/D195, "&gt;999%"))</f>
        <v>-4.8759376803231391E-2</v>
      </c>
      <c r="K195" s="38">
        <f>IF(H195=0, "-", IF((F195-H195)/H195&lt;10, (F195-H195)/H195, "&gt;999%"))</f>
        <v>1.6781507001555902E-2</v>
      </c>
    </row>
  </sheetData>
  <mergeCells count="37">
    <mergeCell ref="B1:K1"/>
    <mergeCell ref="B2:K2"/>
    <mergeCell ref="B167:E167"/>
    <mergeCell ref="F167:I167"/>
    <mergeCell ref="J167:K167"/>
    <mergeCell ref="B168:C168"/>
    <mergeCell ref="D168:E168"/>
    <mergeCell ref="F168:G168"/>
    <mergeCell ref="H168:I168"/>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6" max="16383" man="1"/>
    <brk id="19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580</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IF(B44=0, "-", B7/B44)</f>
        <v>6.0661207158022447E-4</v>
      </c>
      <c r="D7" s="65">
        <v>1</v>
      </c>
      <c r="E7" s="21">
        <f>IF(D44=0, "-", D7/D44)</f>
        <v>2.8851702250432774E-4</v>
      </c>
      <c r="F7" s="81">
        <v>9</v>
      </c>
      <c r="G7" s="39">
        <f>IF(F44=0, "-", F7/F44)</f>
        <v>9.8371406711115963E-4</v>
      </c>
      <c r="H7" s="65">
        <v>1</v>
      </c>
      <c r="I7" s="21">
        <f>IF(H44=0, "-", H7/H44)</f>
        <v>1.1113580795732385E-4</v>
      </c>
      <c r="J7" s="20">
        <f t="shared" ref="J7:J42" si="0">IF(D7=0, "-", IF((B7-D7)/D7&lt;10, (B7-D7)/D7, "&gt;999%"))</f>
        <v>1</v>
      </c>
      <c r="K7" s="21">
        <f t="shared" ref="K7:K42" si="1">IF(H7=0, "-", IF((F7-H7)/H7&lt;10, (F7-H7)/H7, "&gt;999%"))</f>
        <v>8</v>
      </c>
    </row>
    <row r="8" spans="1:11" x14ac:dyDescent="0.2">
      <c r="A8" s="7" t="s">
        <v>32</v>
      </c>
      <c r="B8" s="65">
        <v>0</v>
      </c>
      <c r="C8" s="39">
        <f>IF(B44=0, "-", B8/B44)</f>
        <v>0</v>
      </c>
      <c r="D8" s="65">
        <v>1</v>
      </c>
      <c r="E8" s="21">
        <f>IF(D44=0, "-", D8/D44)</f>
        <v>2.8851702250432774E-4</v>
      </c>
      <c r="F8" s="81">
        <v>0</v>
      </c>
      <c r="G8" s="39">
        <f>IF(F44=0, "-", F8/F44)</f>
        <v>0</v>
      </c>
      <c r="H8" s="65">
        <v>1</v>
      </c>
      <c r="I8" s="21">
        <f>IF(H44=0, "-", H8/H44)</f>
        <v>1.1113580795732385E-4</v>
      </c>
      <c r="J8" s="20">
        <f t="shared" si="0"/>
        <v>-1</v>
      </c>
      <c r="K8" s="21">
        <f t="shared" si="1"/>
        <v>-1</v>
      </c>
    </row>
    <row r="9" spans="1:11" x14ac:dyDescent="0.2">
      <c r="A9" s="7" t="s">
        <v>33</v>
      </c>
      <c r="B9" s="65">
        <v>31</v>
      </c>
      <c r="C9" s="39">
        <f>IF(B44=0, "-", B9/B44)</f>
        <v>9.4024871094934796E-3</v>
      </c>
      <c r="D9" s="65">
        <v>60</v>
      </c>
      <c r="E9" s="21">
        <f>IF(D44=0, "-", D9/D44)</f>
        <v>1.7311021350259664E-2</v>
      </c>
      <c r="F9" s="81">
        <v>83</v>
      </c>
      <c r="G9" s="39">
        <f>IF(F44=0, "-", F9/F44)</f>
        <v>9.0720297300251398E-3</v>
      </c>
      <c r="H9" s="65">
        <v>141</v>
      </c>
      <c r="I9" s="21">
        <f>IF(H44=0, "-", H9/H44)</f>
        <v>1.5670148921982662E-2</v>
      </c>
      <c r="J9" s="20">
        <f t="shared" si="0"/>
        <v>-0.48333333333333334</v>
      </c>
      <c r="K9" s="21">
        <f t="shared" si="1"/>
        <v>-0.41134751773049644</v>
      </c>
    </row>
    <row r="10" spans="1:11" x14ac:dyDescent="0.2">
      <c r="A10" s="7" t="s">
        <v>34</v>
      </c>
      <c r="B10" s="65">
        <v>1</v>
      </c>
      <c r="C10" s="39">
        <f>IF(B44=0, "-", B10/B44)</f>
        <v>3.0330603579011223E-4</v>
      </c>
      <c r="D10" s="65">
        <v>1</v>
      </c>
      <c r="E10" s="21">
        <f>IF(D44=0, "-", D10/D44)</f>
        <v>2.8851702250432774E-4</v>
      </c>
      <c r="F10" s="81">
        <v>2</v>
      </c>
      <c r="G10" s="39">
        <f>IF(F44=0, "-", F10/F44)</f>
        <v>2.1860312602470214E-4</v>
      </c>
      <c r="H10" s="65">
        <v>2</v>
      </c>
      <c r="I10" s="21">
        <f>IF(H44=0, "-", H10/H44)</f>
        <v>2.2227161591464769E-4</v>
      </c>
      <c r="J10" s="20">
        <f t="shared" si="0"/>
        <v>0</v>
      </c>
      <c r="K10" s="21">
        <f t="shared" si="1"/>
        <v>0</v>
      </c>
    </row>
    <row r="11" spans="1:11" x14ac:dyDescent="0.2">
      <c r="A11" s="7" t="s">
        <v>35</v>
      </c>
      <c r="B11" s="65">
        <v>55</v>
      </c>
      <c r="C11" s="39">
        <f>IF(B44=0, "-", B11/B44)</f>
        <v>1.6681831968456171E-2</v>
      </c>
      <c r="D11" s="65">
        <v>30</v>
      </c>
      <c r="E11" s="21">
        <f>IF(D44=0, "-", D11/D44)</f>
        <v>8.6555106751298322E-3</v>
      </c>
      <c r="F11" s="81">
        <v>155</v>
      </c>
      <c r="G11" s="39">
        <f>IF(F44=0, "-", F11/F44)</f>
        <v>1.6941742266914417E-2</v>
      </c>
      <c r="H11" s="65">
        <v>90</v>
      </c>
      <c r="I11" s="21">
        <f>IF(H44=0, "-", H11/H44)</f>
        <v>1.0002222716159146E-2</v>
      </c>
      <c r="J11" s="20">
        <f t="shared" si="0"/>
        <v>0.83333333333333337</v>
      </c>
      <c r="K11" s="21">
        <f t="shared" si="1"/>
        <v>0.72222222222222221</v>
      </c>
    </row>
    <row r="12" spans="1:11" x14ac:dyDescent="0.2">
      <c r="A12" s="7" t="s">
        <v>38</v>
      </c>
      <c r="B12" s="65">
        <v>0</v>
      </c>
      <c r="C12" s="39">
        <f>IF(B44=0, "-", B12/B44)</f>
        <v>0</v>
      </c>
      <c r="D12" s="65">
        <v>1</v>
      </c>
      <c r="E12" s="21">
        <f>IF(D44=0, "-", D12/D44)</f>
        <v>2.8851702250432774E-4</v>
      </c>
      <c r="F12" s="81">
        <v>1</v>
      </c>
      <c r="G12" s="39">
        <f>IF(F44=0, "-", F12/F44)</f>
        <v>1.0930156301235107E-4</v>
      </c>
      <c r="H12" s="65">
        <v>1</v>
      </c>
      <c r="I12" s="21">
        <f>IF(H44=0, "-", H12/H44)</f>
        <v>1.1113580795732385E-4</v>
      </c>
      <c r="J12" s="20">
        <f t="shared" si="0"/>
        <v>-1</v>
      </c>
      <c r="K12" s="21">
        <f t="shared" si="1"/>
        <v>0</v>
      </c>
    </row>
    <row r="13" spans="1:11" x14ac:dyDescent="0.2">
      <c r="A13" s="7" t="s">
        <v>43</v>
      </c>
      <c r="B13" s="65">
        <v>35</v>
      </c>
      <c r="C13" s="39">
        <f>IF(B44=0, "-", B13/B44)</f>
        <v>1.0615711252653927E-2</v>
      </c>
      <c r="D13" s="65">
        <v>68</v>
      </c>
      <c r="E13" s="21">
        <f>IF(D44=0, "-", D13/D44)</f>
        <v>1.9619157530294286E-2</v>
      </c>
      <c r="F13" s="81">
        <v>150</v>
      </c>
      <c r="G13" s="39">
        <f>IF(F44=0, "-", F13/F44)</f>
        <v>1.6395234451852661E-2</v>
      </c>
      <c r="H13" s="65">
        <v>216</v>
      </c>
      <c r="I13" s="21">
        <f>IF(H44=0, "-", H13/H44)</f>
        <v>2.4005334518781951E-2</v>
      </c>
      <c r="J13" s="20">
        <f t="shared" si="0"/>
        <v>-0.48529411764705882</v>
      </c>
      <c r="K13" s="21">
        <f t="shared" si="1"/>
        <v>-0.30555555555555558</v>
      </c>
    </row>
    <row r="14" spans="1:11" x14ac:dyDescent="0.2">
      <c r="A14" s="7" t="s">
        <v>46</v>
      </c>
      <c r="B14" s="65">
        <v>0</v>
      </c>
      <c r="C14" s="39">
        <f>IF(B44=0, "-", B14/B44)</f>
        <v>0</v>
      </c>
      <c r="D14" s="65">
        <v>0</v>
      </c>
      <c r="E14" s="21">
        <f>IF(D44=0, "-", D14/D44)</f>
        <v>0</v>
      </c>
      <c r="F14" s="81">
        <v>5</v>
      </c>
      <c r="G14" s="39">
        <f>IF(F44=0, "-", F14/F44)</f>
        <v>5.465078150617554E-4</v>
      </c>
      <c r="H14" s="65">
        <v>0</v>
      </c>
      <c r="I14" s="21">
        <f>IF(H44=0, "-", H14/H44)</f>
        <v>0</v>
      </c>
      <c r="J14" s="20" t="str">
        <f t="shared" si="0"/>
        <v>-</v>
      </c>
      <c r="K14" s="21" t="str">
        <f t="shared" si="1"/>
        <v>-</v>
      </c>
    </row>
    <row r="15" spans="1:11" x14ac:dyDescent="0.2">
      <c r="A15" s="7" t="s">
        <v>47</v>
      </c>
      <c r="B15" s="65">
        <v>22</v>
      </c>
      <c r="C15" s="39">
        <f>IF(B44=0, "-", B15/B44)</f>
        <v>6.6727327873824689E-3</v>
      </c>
      <c r="D15" s="65">
        <v>21</v>
      </c>
      <c r="E15" s="21">
        <f>IF(D44=0, "-", D15/D44)</f>
        <v>6.0588574725908831E-3</v>
      </c>
      <c r="F15" s="81">
        <v>98</v>
      </c>
      <c r="G15" s="39">
        <f>IF(F44=0, "-", F15/F44)</f>
        <v>1.0711553175210406E-2</v>
      </c>
      <c r="H15" s="65">
        <v>57</v>
      </c>
      <c r="I15" s="21">
        <f>IF(H44=0, "-", H15/H44)</f>
        <v>6.3347410535674591E-3</v>
      </c>
      <c r="J15" s="20">
        <f t="shared" si="0"/>
        <v>4.7619047619047616E-2</v>
      </c>
      <c r="K15" s="21">
        <f t="shared" si="1"/>
        <v>0.7192982456140351</v>
      </c>
    </row>
    <row r="16" spans="1:11" x14ac:dyDescent="0.2">
      <c r="A16" s="7" t="s">
        <v>49</v>
      </c>
      <c r="B16" s="65">
        <v>47</v>
      </c>
      <c r="C16" s="39">
        <f>IF(B44=0, "-", B16/B44)</f>
        <v>1.4255383682135275E-2</v>
      </c>
      <c r="D16" s="65">
        <v>124</v>
      </c>
      <c r="E16" s="21">
        <f>IF(D44=0, "-", D16/D44)</f>
        <v>3.5776110790536643E-2</v>
      </c>
      <c r="F16" s="81">
        <v>164</v>
      </c>
      <c r="G16" s="39">
        <f>IF(F44=0, "-", F16/F44)</f>
        <v>1.7925456334025577E-2</v>
      </c>
      <c r="H16" s="65">
        <v>259</v>
      </c>
      <c r="I16" s="21">
        <f>IF(H44=0, "-", H16/H44)</f>
        <v>2.8784174260946878E-2</v>
      </c>
      <c r="J16" s="20">
        <f t="shared" si="0"/>
        <v>-0.62096774193548387</v>
      </c>
      <c r="K16" s="21">
        <f t="shared" si="1"/>
        <v>-0.36679536679536678</v>
      </c>
    </row>
    <row r="17" spans="1:11" x14ac:dyDescent="0.2">
      <c r="A17" s="7" t="s">
        <v>50</v>
      </c>
      <c r="B17" s="65">
        <v>189</v>
      </c>
      <c r="C17" s="39">
        <f>IF(B44=0, "-", B17/B44)</f>
        <v>5.7324840764331211E-2</v>
      </c>
      <c r="D17" s="65">
        <v>194</v>
      </c>
      <c r="E17" s="21">
        <f>IF(D44=0, "-", D17/D44)</f>
        <v>5.5972302365839582E-2</v>
      </c>
      <c r="F17" s="81">
        <v>474</v>
      </c>
      <c r="G17" s="39">
        <f>IF(F44=0, "-", F17/F44)</f>
        <v>5.1808940867854411E-2</v>
      </c>
      <c r="H17" s="65">
        <v>527</v>
      </c>
      <c r="I17" s="21">
        <f>IF(H44=0, "-", H17/H44)</f>
        <v>5.8568570793509668E-2</v>
      </c>
      <c r="J17" s="20">
        <f t="shared" si="0"/>
        <v>-2.5773195876288658E-2</v>
      </c>
      <c r="K17" s="21">
        <f t="shared" si="1"/>
        <v>-0.10056925996204934</v>
      </c>
    </row>
    <row r="18" spans="1:11" x14ac:dyDescent="0.2">
      <c r="A18" s="7" t="s">
        <v>53</v>
      </c>
      <c r="B18" s="65">
        <v>68</v>
      </c>
      <c r="C18" s="39">
        <f>IF(B44=0, "-", B18/B44)</f>
        <v>2.0624810433727631E-2</v>
      </c>
      <c r="D18" s="65">
        <v>66</v>
      </c>
      <c r="E18" s="21">
        <f>IF(D44=0, "-", D18/D44)</f>
        <v>1.9042123485285632E-2</v>
      </c>
      <c r="F18" s="81">
        <v>250</v>
      </c>
      <c r="G18" s="39">
        <f>IF(F44=0, "-", F18/F44)</f>
        <v>2.7325390753087771E-2</v>
      </c>
      <c r="H18" s="65">
        <v>186</v>
      </c>
      <c r="I18" s="21">
        <f>IF(H44=0, "-", H18/H44)</f>
        <v>2.0671260280062238E-2</v>
      </c>
      <c r="J18" s="20">
        <f t="shared" si="0"/>
        <v>3.0303030303030304E-2</v>
      </c>
      <c r="K18" s="21">
        <f t="shared" si="1"/>
        <v>0.34408602150537637</v>
      </c>
    </row>
    <row r="19" spans="1:11" x14ac:dyDescent="0.2">
      <c r="A19" s="7" t="s">
        <v>55</v>
      </c>
      <c r="B19" s="65">
        <v>9</v>
      </c>
      <c r="C19" s="39">
        <f>IF(B44=0, "-", B19/B44)</f>
        <v>2.7297543221110102E-3</v>
      </c>
      <c r="D19" s="65">
        <v>2</v>
      </c>
      <c r="E19" s="21">
        <f>IF(D44=0, "-", D19/D44)</f>
        <v>5.7703404500865547E-4</v>
      </c>
      <c r="F19" s="81">
        <v>12</v>
      </c>
      <c r="G19" s="39">
        <f>IF(F44=0, "-", F19/F44)</f>
        <v>1.3116187561482129E-3</v>
      </c>
      <c r="H19" s="65">
        <v>6</v>
      </c>
      <c r="I19" s="21">
        <f>IF(H44=0, "-", H19/H44)</f>
        <v>6.6681484774394314E-4</v>
      </c>
      <c r="J19" s="20">
        <f t="shared" si="0"/>
        <v>3.5</v>
      </c>
      <c r="K19" s="21">
        <f t="shared" si="1"/>
        <v>1</v>
      </c>
    </row>
    <row r="20" spans="1:11" x14ac:dyDescent="0.2">
      <c r="A20" s="7" t="s">
        <v>56</v>
      </c>
      <c r="B20" s="65">
        <v>26</v>
      </c>
      <c r="C20" s="39">
        <f>IF(B44=0, "-", B20/B44)</f>
        <v>7.8859569305429183E-3</v>
      </c>
      <c r="D20" s="65">
        <v>36</v>
      </c>
      <c r="E20" s="21">
        <f>IF(D44=0, "-", D20/D44)</f>
        <v>1.03866128101558E-2</v>
      </c>
      <c r="F20" s="81">
        <v>63</v>
      </c>
      <c r="G20" s="39">
        <f>IF(F44=0, "-", F20/F44)</f>
        <v>6.8859984697781174E-3</v>
      </c>
      <c r="H20" s="65">
        <v>78</v>
      </c>
      <c r="I20" s="21">
        <f>IF(H44=0, "-", H20/H44)</f>
        <v>8.6685930206712603E-3</v>
      </c>
      <c r="J20" s="20">
        <f t="shared" si="0"/>
        <v>-0.27777777777777779</v>
      </c>
      <c r="K20" s="21">
        <f t="shared" si="1"/>
        <v>-0.19230769230769232</v>
      </c>
    </row>
    <row r="21" spans="1:11" x14ac:dyDescent="0.2">
      <c r="A21" s="7" t="s">
        <v>58</v>
      </c>
      <c r="B21" s="65">
        <v>190</v>
      </c>
      <c r="C21" s="39">
        <f>IF(B44=0, "-", B21/B44)</f>
        <v>5.7628146800121322E-2</v>
      </c>
      <c r="D21" s="65">
        <v>161</v>
      </c>
      <c r="E21" s="21">
        <f>IF(D44=0, "-", D21/D44)</f>
        <v>4.645124062319677E-2</v>
      </c>
      <c r="F21" s="81">
        <v>564</v>
      </c>
      <c r="G21" s="39">
        <f>IF(F44=0, "-", F21/F44)</f>
        <v>6.1646081538966009E-2</v>
      </c>
      <c r="H21" s="65">
        <v>489</v>
      </c>
      <c r="I21" s="21">
        <f>IF(H44=0, "-", H21/H44)</f>
        <v>5.4345410091131363E-2</v>
      </c>
      <c r="J21" s="20">
        <f t="shared" si="0"/>
        <v>0.18012422360248448</v>
      </c>
      <c r="K21" s="21">
        <f t="shared" si="1"/>
        <v>0.15337423312883436</v>
      </c>
    </row>
    <row r="22" spans="1:11" x14ac:dyDescent="0.2">
      <c r="A22" s="7" t="s">
        <v>59</v>
      </c>
      <c r="B22" s="65">
        <v>2</v>
      </c>
      <c r="C22" s="39">
        <f>IF(B44=0, "-", B22/B44)</f>
        <v>6.0661207158022447E-4</v>
      </c>
      <c r="D22" s="65">
        <v>0</v>
      </c>
      <c r="E22" s="21">
        <f>IF(D44=0, "-", D22/D44)</f>
        <v>0</v>
      </c>
      <c r="F22" s="81">
        <v>2</v>
      </c>
      <c r="G22" s="39">
        <f>IF(F44=0, "-", F22/F44)</f>
        <v>2.1860312602470214E-4</v>
      </c>
      <c r="H22" s="65">
        <v>1</v>
      </c>
      <c r="I22" s="21">
        <f>IF(H44=0, "-", H22/H44)</f>
        <v>1.1113580795732385E-4</v>
      </c>
      <c r="J22" s="20" t="str">
        <f t="shared" si="0"/>
        <v>-</v>
      </c>
      <c r="K22" s="21">
        <f t="shared" si="1"/>
        <v>1</v>
      </c>
    </row>
    <row r="23" spans="1:11" x14ac:dyDescent="0.2">
      <c r="A23" s="7" t="s">
        <v>60</v>
      </c>
      <c r="B23" s="65">
        <v>30</v>
      </c>
      <c r="C23" s="39">
        <f>IF(B44=0, "-", B23/B44)</f>
        <v>9.0991810737033659E-3</v>
      </c>
      <c r="D23" s="65">
        <v>27</v>
      </c>
      <c r="E23" s="21">
        <f>IF(D44=0, "-", D23/D44)</f>
        <v>7.7899596076168491E-3</v>
      </c>
      <c r="F23" s="81">
        <v>57</v>
      </c>
      <c r="G23" s="39">
        <f>IF(F44=0, "-", F23/F44)</f>
        <v>6.2301890917040113E-3</v>
      </c>
      <c r="H23" s="65">
        <v>74</v>
      </c>
      <c r="I23" s="21">
        <f>IF(H44=0, "-", H23/H44)</f>
        <v>8.2240497888419646E-3</v>
      </c>
      <c r="J23" s="20">
        <f t="shared" si="0"/>
        <v>0.1111111111111111</v>
      </c>
      <c r="K23" s="21">
        <f t="shared" si="1"/>
        <v>-0.22972972972972974</v>
      </c>
    </row>
    <row r="24" spans="1:11" x14ac:dyDescent="0.2">
      <c r="A24" s="7" t="s">
        <v>61</v>
      </c>
      <c r="B24" s="65">
        <v>3</v>
      </c>
      <c r="C24" s="39">
        <f>IF(B44=0, "-", B24/B44)</f>
        <v>9.099181073703367E-4</v>
      </c>
      <c r="D24" s="65">
        <v>2</v>
      </c>
      <c r="E24" s="21">
        <f>IF(D44=0, "-", D24/D44)</f>
        <v>5.7703404500865547E-4</v>
      </c>
      <c r="F24" s="81">
        <v>14</v>
      </c>
      <c r="G24" s="39">
        <f>IF(F44=0, "-", F24/F44)</f>
        <v>1.530221882172915E-3</v>
      </c>
      <c r="H24" s="65">
        <v>4</v>
      </c>
      <c r="I24" s="21">
        <f>IF(H44=0, "-", H24/H44)</f>
        <v>4.4454323182929539E-4</v>
      </c>
      <c r="J24" s="20">
        <f t="shared" si="0"/>
        <v>0.5</v>
      </c>
      <c r="K24" s="21">
        <f t="shared" si="1"/>
        <v>2.5</v>
      </c>
    </row>
    <row r="25" spans="1:11" x14ac:dyDescent="0.2">
      <c r="A25" s="7" t="s">
        <v>62</v>
      </c>
      <c r="B25" s="65">
        <v>40</v>
      </c>
      <c r="C25" s="39">
        <f>IF(B44=0, "-", B25/B44)</f>
        <v>1.2132241431604488E-2</v>
      </c>
      <c r="D25" s="65">
        <v>37</v>
      </c>
      <c r="E25" s="21">
        <f>IF(D44=0, "-", D25/D44)</f>
        <v>1.0675129832660127E-2</v>
      </c>
      <c r="F25" s="81">
        <v>74</v>
      </c>
      <c r="G25" s="39">
        <f>IF(F44=0, "-", F25/F44)</f>
        <v>8.0883156629139794E-3</v>
      </c>
      <c r="H25" s="65">
        <v>68</v>
      </c>
      <c r="I25" s="21">
        <f>IF(H44=0, "-", H25/H44)</f>
        <v>7.5572349410980219E-3</v>
      </c>
      <c r="J25" s="20">
        <f t="shared" si="0"/>
        <v>8.1081081081081086E-2</v>
      </c>
      <c r="K25" s="21">
        <f t="shared" si="1"/>
        <v>8.8235294117647065E-2</v>
      </c>
    </row>
    <row r="26" spans="1:11" x14ac:dyDescent="0.2">
      <c r="A26" s="7" t="s">
        <v>66</v>
      </c>
      <c r="B26" s="65">
        <v>2</v>
      </c>
      <c r="C26" s="39">
        <f>IF(B44=0, "-", B26/B44)</f>
        <v>6.0661207158022447E-4</v>
      </c>
      <c r="D26" s="65">
        <v>0</v>
      </c>
      <c r="E26" s="21">
        <f>IF(D44=0, "-", D26/D44)</f>
        <v>0</v>
      </c>
      <c r="F26" s="81">
        <v>3</v>
      </c>
      <c r="G26" s="39">
        <f>IF(F44=0, "-", F26/F44)</f>
        <v>3.2790468903705323E-4</v>
      </c>
      <c r="H26" s="65">
        <v>3</v>
      </c>
      <c r="I26" s="21">
        <f>IF(H44=0, "-", H26/H44)</f>
        <v>3.3340742387197157E-4</v>
      </c>
      <c r="J26" s="20" t="str">
        <f t="shared" si="0"/>
        <v>-</v>
      </c>
      <c r="K26" s="21">
        <f t="shared" si="1"/>
        <v>0</v>
      </c>
    </row>
    <row r="27" spans="1:11" x14ac:dyDescent="0.2">
      <c r="A27" s="7" t="s">
        <v>67</v>
      </c>
      <c r="B27" s="65">
        <v>548</v>
      </c>
      <c r="C27" s="39">
        <f>IF(B44=0, "-", B27/B44)</f>
        <v>0.16621170761298149</v>
      </c>
      <c r="D27" s="65">
        <v>534</v>
      </c>
      <c r="E27" s="21">
        <f>IF(D44=0, "-", D27/D44)</f>
        <v>0.15406809001731103</v>
      </c>
      <c r="F27" s="81">
        <v>1647</v>
      </c>
      <c r="G27" s="39">
        <f>IF(F44=0, "-", F27/F44)</f>
        <v>0.18001967428134222</v>
      </c>
      <c r="H27" s="65">
        <v>1403</v>
      </c>
      <c r="I27" s="21">
        <f>IF(H44=0, "-", H27/H44)</f>
        <v>0.15592353856412536</v>
      </c>
      <c r="J27" s="20">
        <f t="shared" si="0"/>
        <v>2.6217228464419477E-2</v>
      </c>
      <c r="K27" s="21">
        <f t="shared" si="1"/>
        <v>0.17391304347826086</v>
      </c>
    </row>
    <row r="28" spans="1:11" x14ac:dyDescent="0.2">
      <c r="A28" s="7" t="s">
        <v>69</v>
      </c>
      <c r="B28" s="65">
        <v>76</v>
      </c>
      <c r="C28" s="39">
        <f>IF(B44=0, "-", B28/B44)</f>
        <v>2.3051258720048529E-2</v>
      </c>
      <c r="D28" s="65">
        <v>48</v>
      </c>
      <c r="E28" s="21">
        <f>IF(D44=0, "-", D28/D44)</f>
        <v>1.3848817080207732E-2</v>
      </c>
      <c r="F28" s="81">
        <v>190</v>
      </c>
      <c r="G28" s="39">
        <f>IF(F44=0, "-", F28/F44)</f>
        <v>2.0767296972346704E-2</v>
      </c>
      <c r="H28" s="65">
        <v>151</v>
      </c>
      <c r="I28" s="21">
        <f>IF(H44=0, "-", H28/H44)</f>
        <v>1.6781507001555902E-2</v>
      </c>
      <c r="J28" s="20">
        <f t="shared" si="0"/>
        <v>0.58333333333333337</v>
      </c>
      <c r="K28" s="21">
        <f t="shared" si="1"/>
        <v>0.25827814569536423</v>
      </c>
    </row>
    <row r="29" spans="1:11" x14ac:dyDescent="0.2">
      <c r="A29" s="7" t="s">
        <v>72</v>
      </c>
      <c r="B29" s="65">
        <v>146</v>
      </c>
      <c r="C29" s="39">
        <f>IF(B44=0, "-", B29/B44)</f>
        <v>4.4282681225356384E-2</v>
      </c>
      <c r="D29" s="65">
        <v>127</v>
      </c>
      <c r="E29" s="21">
        <f>IF(D44=0, "-", D29/D44)</f>
        <v>3.6641661858049623E-2</v>
      </c>
      <c r="F29" s="81">
        <v>469</v>
      </c>
      <c r="G29" s="39">
        <f>IF(F44=0, "-", F29/F44)</f>
        <v>5.1262433052792655E-2</v>
      </c>
      <c r="H29" s="65">
        <v>322</v>
      </c>
      <c r="I29" s="21">
        <f>IF(H44=0, "-", H29/H44)</f>
        <v>3.5785730162258278E-2</v>
      </c>
      <c r="J29" s="20">
        <f t="shared" si="0"/>
        <v>0.14960629921259844</v>
      </c>
      <c r="K29" s="21">
        <f t="shared" si="1"/>
        <v>0.45652173913043476</v>
      </c>
    </row>
    <row r="30" spans="1:11" x14ac:dyDescent="0.2">
      <c r="A30" s="7" t="s">
        <v>73</v>
      </c>
      <c r="B30" s="65">
        <v>3</v>
      </c>
      <c r="C30" s="39">
        <f>IF(B44=0, "-", B30/B44)</f>
        <v>9.099181073703367E-4</v>
      </c>
      <c r="D30" s="65">
        <v>6</v>
      </c>
      <c r="E30" s="21">
        <f>IF(D44=0, "-", D30/D44)</f>
        <v>1.7311021350259665E-3</v>
      </c>
      <c r="F30" s="81">
        <v>9</v>
      </c>
      <c r="G30" s="39">
        <f>IF(F44=0, "-", F30/F44)</f>
        <v>9.8371406711115963E-4</v>
      </c>
      <c r="H30" s="65">
        <v>10</v>
      </c>
      <c r="I30" s="21">
        <f>IF(H44=0, "-", H30/H44)</f>
        <v>1.1113580795732384E-3</v>
      </c>
      <c r="J30" s="20">
        <f t="shared" si="0"/>
        <v>-0.5</v>
      </c>
      <c r="K30" s="21">
        <f t="shared" si="1"/>
        <v>-0.1</v>
      </c>
    </row>
    <row r="31" spans="1:11" x14ac:dyDescent="0.2">
      <c r="A31" s="7" t="s">
        <v>74</v>
      </c>
      <c r="B31" s="65">
        <v>446</v>
      </c>
      <c r="C31" s="39">
        <f>IF(B44=0, "-", B31/B44)</f>
        <v>0.13527449196239005</v>
      </c>
      <c r="D31" s="65">
        <v>408</v>
      </c>
      <c r="E31" s="21">
        <f>IF(D44=0, "-", D31/D44)</f>
        <v>0.11771494518176573</v>
      </c>
      <c r="F31" s="81">
        <v>1092</v>
      </c>
      <c r="G31" s="39">
        <f>IF(F44=0, "-", F31/F44)</f>
        <v>0.11935730680948738</v>
      </c>
      <c r="H31" s="65">
        <v>1145</v>
      </c>
      <c r="I31" s="21">
        <f>IF(H44=0, "-", H31/H44)</f>
        <v>0.12725050011113581</v>
      </c>
      <c r="J31" s="20">
        <f t="shared" si="0"/>
        <v>9.3137254901960786E-2</v>
      </c>
      <c r="K31" s="21">
        <f t="shared" si="1"/>
        <v>-4.6288209606986902E-2</v>
      </c>
    </row>
    <row r="32" spans="1:11" x14ac:dyDescent="0.2">
      <c r="A32" s="7" t="s">
        <v>75</v>
      </c>
      <c r="B32" s="65">
        <v>69</v>
      </c>
      <c r="C32" s="39">
        <f>IF(B44=0, "-", B32/B44)</f>
        <v>2.0928116469517744E-2</v>
      </c>
      <c r="D32" s="65">
        <v>190</v>
      </c>
      <c r="E32" s="21">
        <f>IF(D44=0, "-", D32/D44)</f>
        <v>5.4818234275822275E-2</v>
      </c>
      <c r="F32" s="81">
        <v>195</v>
      </c>
      <c r="G32" s="39">
        <f>IF(F44=0, "-", F32/F44)</f>
        <v>2.131380478740846E-2</v>
      </c>
      <c r="H32" s="65">
        <v>499</v>
      </c>
      <c r="I32" s="21">
        <f>IF(H44=0, "-", H32/H44)</f>
        <v>5.54567681707046E-2</v>
      </c>
      <c r="J32" s="20">
        <f t="shared" si="0"/>
        <v>-0.63684210526315788</v>
      </c>
      <c r="K32" s="21">
        <f t="shared" si="1"/>
        <v>-0.60921843687374755</v>
      </c>
    </row>
    <row r="33" spans="1:11" x14ac:dyDescent="0.2">
      <c r="A33" s="7" t="s">
        <v>76</v>
      </c>
      <c r="B33" s="65">
        <v>1</v>
      </c>
      <c r="C33" s="39">
        <f>IF(B44=0, "-", B33/B44)</f>
        <v>3.0330603579011223E-4</v>
      </c>
      <c r="D33" s="65">
        <v>4</v>
      </c>
      <c r="E33" s="21">
        <f>IF(D44=0, "-", D33/D44)</f>
        <v>1.1540680900173109E-3</v>
      </c>
      <c r="F33" s="81">
        <v>13</v>
      </c>
      <c r="G33" s="39">
        <f>IF(F44=0, "-", F33/F44)</f>
        <v>1.4209203191605641E-3</v>
      </c>
      <c r="H33" s="65">
        <v>8</v>
      </c>
      <c r="I33" s="21">
        <f>IF(H44=0, "-", H33/H44)</f>
        <v>8.8908646365859077E-4</v>
      </c>
      <c r="J33" s="20">
        <f t="shared" si="0"/>
        <v>-0.75</v>
      </c>
      <c r="K33" s="21">
        <f t="shared" si="1"/>
        <v>0.625</v>
      </c>
    </row>
    <row r="34" spans="1:11" x14ac:dyDescent="0.2">
      <c r="A34" s="7" t="s">
        <v>77</v>
      </c>
      <c r="B34" s="65">
        <v>39</v>
      </c>
      <c r="C34" s="39">
        <f>IF(B44=0, "-", B34/B44)</f>
        <v>1.1828935395814377E-2</v>
      </c>
      <c r="D34" s="65">
        <v>23</v>
      </c>
      <c r="E34" s="21">
        <f>IF(D44=0, "-", D34/D44)</f>
        <v>6.6358915175995384E-3</v>
      </c>
      <c r="F34" s="81">
        <v>78</v>
      </c>
      <c r="G34" s="39">
        <f>IF(F44=0, "-", F34/F44)</f>
        <v>8.525521914963384E-3</v>
      </c>
      <c r="H34" s="65">
        <v>57</v>
      </c>
      <c r="I34" s="21">
        <f>IF(H44=0, "-", H34/H44)</f>
        <v>6.3347410535674591E-3</v>
      </c>
      <c r="J34" s="20">
        <f t="shared" si="0"/>
        <v>0.69565217391304346</v>
      </c>
      <c r="K34" s="21">
        <f t="shared" si="1"/>
        <v>0.36842105263157893</v>
      </c>
    </row>
    <row r="35" spans="1:11" x14ac:dyDescent="0.2">
      <c r="A35" s="7" t="s">
        <v>79</v>
      </c>
      <c r="B35" s="65">
        <v>32</v>
      </c>
      <c r="C35" s="39">
        <f>IF(B44=0, "-", B35/B44)</f>
        <v>9.7057931452835915E-3</v>
      </c>
      <c r="D35" s="65">
        <v>22</v>
      </c>
      <c r="E35" s="21">
        <f>IF(D44=0, "-", D35/D44)</f>
        <v>6.3473744950952107E-3</v>
      </c>
      <c r="F35" s="81">
        <v>83</v>
      </c>
      <c r="G35" s="39">
        <f>IF(F44=0, "-", F35/F44)</f>
        <v>9.0720297300251398E-3</v>
      </c>
      <c r="H35" s="65">
        <v>22</v>
      </c>
      <c r="I35" s="21">
        <f>IF(H44=0, "-", H35/H44)</f>
        <v>2.4449877750611247E-3</v>
      </c>
      <c r="J35" s="20">
        <f t="shared" si="0"/>
        <v>0.45454545454545453</v>
      </c>
      <c r="K35" s="21">
        <f t="shared" si="1"/>
        <v>2.7727272727272729</v>
      </c>
    </row>
    <row r="36" spans="1:11" x14ac:dyDescent="0.2">
      <c r="A36" s="7" t="s">
        <v>81</v>
      </c>
      <c r="B36" s="65">
        <v>23</v>
      </c>
      <c r="C36" s="39">
        <f>IF(B44=0, "-", B36/B44)</f>
        <v>6.9760388231725808E-3</v>
      </c>
      <c r="D36" s="65">
        <v>30</v>
      </c>
      <c r="E36" s="21">
        <f>IF(D44=0, "-", D36/D44)</f>
        <v>8.6555106751298322E-3</v>
      </c>
      <c r="F36" s="81">
        <v>37</v>
      </c>
      <c r="G36" s="39">
        <f>IF(F44=0, "-", F36/F44)</f>
        <v>4.0441578314569897E-3</v>
      </c>
      <c r="H36" s="65">
        <v>102</v>
      </c>
      <c r="I36" s="21">
        <f>IF(H44=0, "-", H36/H44)</f>
        <v>1.1335852411647033E-2</v>
      </c>
      <c r="J36" s="20">
        <f t="shared" si="0"/>
        <v>-0.23333333333333334</v>
      </c>
      <c r="K36" s="21">
        <f t="shared" si="1"/>
        <v>-0.63725490196078427</v>
      </c>
    </row>
    <row r="37" spans="1:11" x14ac:dyDescent="0.2">
      <c r="A37" s="7" t="s">
        <v>82</v>
      </c>
      <c r="B37" s="65">
        <v>4</v>
      </c>
      <c r="C37" s="39">
        <f>IF(B44=0, "-", B37/B44)</f>
        <v>1.2132241431604489E-3</v>
      </c>
      <c r="D37" s="65">
        <v>4</v>
      </c>
      <c r="E37" s="21">
        <f>IF(D44=0, "-", D37/D44)</f>
        <v>1.1540680900173109E-3</v>
      </c>
      <c r="F37" s="81">
        <v>12</v>
      </c>
      <c r="G37" s="39">
        <f>IF(F44=0, "-", F37/F44)</f>
        <v>1.3116187561482129E-3</v>
      </c>
      <c r="H37" s="65">
        <v>5</v>
      </c>
      <c r="I37" s="21">
        <f>IF(H44=0, "-", H37/H44)</f>
        <v>5.5567903978661921E-4</v>
      </c>
      <c r="J37" s="20">
        <f t="shared" si="0"/>
        <v>0</v>
      </c>
      <c r="K37" s="21">
        <f t="shared" si="1"/>
        <v>1.4</v>
      </c>
    </row>
    <row r="38" spans="1:11" x14ac:dyDescent="0.2">
      <c r="A38" s="7" t="s">
        <v>83</v>
      </c>
      <c r="B38" s="65">
        <v>147</v>
      </c>
      <c r="C38" s="39">
        <f>IF(B44=0, "-", B38/B44)</f>
        <v>4.4585987261146494E-2</v>
      </c>
      <c r="D38" s="65">
        <v>242</v>
      </c>
      <c r="E38" s="21">
        <f>IF(D44=0, "-", D38/D44)</f>
        <v>6.9821119446047311E-2</v>
      </c>
      <c r="F38" s="81">
        <v>574</v>
      </c>
      <c r="G38" s="39">
        <f>IF(F44=0, "-", F38/F44)</f>
        <v>6.2739097169089514E-2</v>
      </c>
      <c r="H38" s="65">
        <v>662</v>
      </c>
      <c r="I38" s="21">
        <f>IF(H44=0, "-", H38/H44)</f>
        <v>7.3571904867748394E-2</v>
      </c>
      <c r="J38" s="20">
        <f t="shared" si="0"/>
        <v>-0.3925619834710744</v>
      </c>
      <c r="K38" s="21">
        <f t="shared" si="1"/>
        <v>-0.13293051359516617</v>
      </c>
    </row>
    <row r="39" spans="1:11" x14ac:dyDescent="0.2">
      <c r="A39" s="7" t="s">
        <v>84</v>
      </c>
      <c r="B39" s="65">
        <v>95</v>
      </c>
      <c r="C39" s="39">
        <f>IF(B44=0, "-", B39/B44)</f>
        <v>2.8814073400060661E-2</v>
      </c>
      <c r="D39" s="65">
        <v>46</v>
      </c>
      <c r="E39" s="21">
        <f>IF(D44=0, "-", D39/D44)</f>
        <v>1.3271783035199077E-2</v>
      </c>
      <c r="F39" s="81">
        <v>213</v>
      </c>
      <c r="G39" s="39">
        <f>IF(F44=0, "-", F39/F44)</f>
        <v>2.3281232921630781E-2</v>
      </c>
      <c r="H39" s="65">
        <v>147</v>
      </c>
      <c r="I39" s="21">
        <f>IF(H44=0, "-", H39/H44)</f>
        <v>1.6336963769726605E-2</v>
      </c>
      <c r="J39" s="20">
        <f t="shared" si="0"/>
        <v>1.0652173913043479</v>
      </c>
      <c r="K39" s="21">
        <f t="shared" si="1"/>
        <v>0.44897959183673469</v>
      </c>
    </row>
    <row r="40" spans="1:11" x14ac:dyDescent="0.2">
      <c r="A40" s="7" t="s">
        <v>86</v>
      </c>
      <c r="B40" s="65">
        <v>790</v>
      </c>
      <c r="C40" s="39">
        <f>IF(B44=0, "-", B40/B44)</f>
        <v>0.23961176827418865</v>
      </c>
      <c r="D40" s="65">
        <v>788</v>
      </c>
      <c r="E40" s="21">
        <f>IF(D44=0, "-", D40/D44)</f>
        <v>0.22735141373341028</v>
      </c>
      <c r="F40" s="81">
        <v>2094</v>
      </c>
      <c r="G40" s="39">
        <f>IF(F44=0, "-", F40/F44)</f>
        <v>0.22887747294786315</v>
      </c>
      <c r="H40" s="65">
        <v>1853</v>
      </c>
      <c r="I40" s="21">
        <f>IF(H44=0, "-", H40/H44)</f>
        <v>0.2059346521449211</v>
      </c>
      <c r="J40" s="20">
        <f t="shared" si="0"/>
        <v>2.5380710659898475E-3</v>
      </c>
      <c r="K40" s="21">
        <f t="shared" si="1"/>
        <v>0.1300593631948192</v>
      </c>
    </row>
    <row r="41" spans="1:11" x14ac:dyDescent="0.2">
      <c r="A41" s="7" t="s">
        <v>88</v>
      </c>
      <c r="B41" s="65">
        <v>98</v>
      </c>
      <c r="C41" s="39">
        <f>IF(B44=0, "-", B41/B44)</f>
        <v>2.9723991507430998E-2</v>
      </c>
      <c r="D41" s="65">
        <v>129</v>
      </c>
      <c r="E41" s="21">
        <f>IF(D44=0, "-", D41/D44)</f>
        <v>3.7218695903058277E-2</v>
      </c>
      <c r="F41" s="81">
        <v>174</v>
      </c>
      <c r="G41" s="39">
        <f>IF(F44=0, "-", F41/F44)</f>
        <v>1.9018471964149089E-2</v>
      </c>
      <c r="H41" s="65">
        <v>321</v>
      </c>
      <c r="I41" s="21">
        <f>IF(H44=0, "-", H41/H44)</f>
        <v>3.5674594354300954E-2</v>
      </c>
      <c r="J41" s="20">
        <f t="shared" si="0"/>
        <v>-0.24031007751937986</v>
      </c>
      <c r="K41" s="21">
        <f t="shared" si="1"/>
        <v>-0.45794392523364486</v>
      </c>
    </row>
    <row r="42" spans="1:11" x14ac:dyDescent="0.2">
      <c r="A42" s="7" t="s">
        <v>89</v>
      </c>
      <c r="B42" s="65">
        <v>28</v>
      </c>
      <c r="C42" s="39">
        <f>IF(B44=0, "-", B42/B44)</f>
        <v>8.4925690021231421E-3</v>
      </c>
      <c r="D42" s="65">
        <v>33</v>
      </c>
      <c r="E42" s="21">
        <f>IF(D44=0, "-", D42/D44)</f>
        <v>9.5210617426428161E-3</v>
      </c>
      <c r="F42" s="81">
        <v>89</v>
      </c>
      <c r="G42" s="39">
        <f>IF(F44=0, "-", F42/F44)</f>
        <v>9.7278391080992451E-3</v>
      </c>
      <c r="H42" s="65">
        <v>87</v>
      </c>
      <c r="I42" s="21">
        <f>IF(H44=0, "-", H42/H44)</f>
        <v>9.6688152922871744E-3</v>
      </c>
      <c r="J42" s="20">
        <f t="shared" si="0"/>
        <v>-0.15151515151515152</v>
      </c>
      <c r="K42" s="21">
        <f t="shared" si="1"/>
        <v>2.2988505747126436E-2</v>
      </c>
    </row>
    <row r="43" spans="1:11" x14ac:dyDescent="0.2">
      <c r="A43" s="2"/>
      <c r="B43" s="68"/>
      <c r="C43" s="33"/>
      <c r="D43" s="68"/>
      <c r="E43" s="6"/>
      <c r="F43" s="82"/>
      <c r="G43" s="33"/>
      <c r="H43" s="68"/>
      <c r="I43" s="6"/>
      <c r="J43" s="5"/>
      <c r="K43" s="6"/>
    </row>
    <row r="44" spans="1:11" s="43" customFormat="1" x14ac:dyDescent="0.2">
      <c r="A44" s="162" t="s">
        <v>552</v>
      </c>
      <c r="B44" s="71">
        <f>SUM(B7:B43)</f>
        <v>3297</v>
      </c>
      <c r="C44" s="40">
        <v>1</v>
      </c>
      <c r="D44" s="71">
        <f>SUM(D7:D43)</f>
        <v>3466</v>
      </c>
      <c r="E44" s="41">
        <v>1</v>
      </c>
      <c r="F44" s="77">
        <f>SUM(F7:F43)</f>
        <v>9149</v>
      </c>
      <c r="G44" s="42">
        <v>1</v>
      </c>
      <c r="H44" s="71">
        <f>SUM(H7:H43)</f>
        <v>8998</v>
      </c>
      <c r="I44" s="41">
        <v>1</v>
      </c>
      <c r="J44" s="37">
        <f>IF(D44=0, "-", (B44-D44)/D44)</f>
        <v>-4.8759376803231391E-2</v>
      </c>
      <c r="K44" s="38">
        <f>IF(H44=0, "-", (F44-H44)/H44)</f>
        <v>1.6781507001555902E-2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7"/>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119</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444</v>
      </c>
      <c r="B7" s="65">
        <v>0</v>
      </c>
      <c r="C7" s="34">
        <f>IF(B13=0, "-", B7/B13)</f>
        <v>0</v>
      </c>
      <c r="D7" s="65">
        <v>0</v>
      </c>
      <c r="E7" s="9">
        <f>IF(D13=0, "-", D7/D13)</f>
        <v>0</v>
      </c>
      <c r="F7" s="81">
        <v>0</v>
      </c>
      <c r="G7" s="34">
        <f>IF(F13=0, "-", F7/F13)</f>
        <v>0</v>
      </c>
      <c r="H7" s="65">
        <v>1</v>
      </c>
      <c r="I7" s="9">
        <f>IF(H13=0, "-", H7/H13)</f>
        <v>2.3255813953488372E-2</v>
      </c>
      <c r="J7" s="8" t="str">
        <f>IF(D7=0, "-", IF((B7-D7)/D7&lt;10, (B7-D7)/D7, "&gt;999%"))</f>
        <v>-</v>
      </c>
      <c r="K7" s="9">
        <f>IF(H7=0, "-", IF((F7-H7)/H7&lt;10, (F7-H7)/H7, "&gt;999%"))</f>
        <v>-1</v>
      </c>
    </row>
    <row r="8" spans="1:11" x14ac:dyDescent="0.2">
      <c r="A8" s="7" t="s">
        <v>445</v>
      </c>
      <c r="B8" s="65">
        <v>1</v>
      </c>
      <c r="C8" s="34">
        <f>IF(B13=0, "-", B8/B13)</f>
        <v>5.8823529411764705E-2</v>
      </c>
      <c r="D8" s="65">
        <v>0</v>
      </c>
      <c r="E8" s="9">
        <f>IF(D13=0, "-", D8/D13)</f>
        <v>0</v>
      </c>
      <c r="F8" s="81">
        <v>2</v>
      </c>
      <c r="G8" s="34">
        <f>IF(F13=0, "-", F8/F13)</f>
        <v>2.9850746268656716E-2</v>
      </c>
      <c r="H8" s="65">
        <v>0</v>
      </c>
      <c r="I8" s="9">
        <f>IF(H13=0, "-", H8/H13)</f>
        <v>0</v>
      </c>
      <c r="J8" s="8" t="str">
        <f>IF(D8=0, "-", IF((B8-D8)/D8&lt;10, (B8-D8)/D8, "&gt;999%"))</f>
        <v>-</v>
      </c>
      <c r="K8" s="9" t="str">
        <f>IF(H8=0, "-", IF((F8-H8)/H8&lt;10, (F8-H8)/H8, "&gt;999%"))</f>
        <v>-</v>
      </c>
    </row>
    <row r="9" spans="1:11" x14ac:dyDescent="0.2">
      <c r="A9" s="7" t="s">
        <v>446</v>
      </c>
      <c r="B9" s="65">
        <v>0</v>
      </c>
      <c r="C9" s="34">
        <f>IF(B13=0, "-", B9/B13)</f>
        <v>0</v>
      </c>
      <c r="D9" s="65">
        <v>1</v>
      </c>
      <c r="E9" s="9">
        <f>IF(D13=0, "-", D9/D13)</f>
        <v>5.8823529411764705E-2</v>
      </c>
      <c r="F9" s="81">
        <v>0</v>
      </c>
      <c r="G9" s="34">
        <f>IF(F13=0, "-", F9/F13)</f>
        <v>0</v>
      </c>
      <c r="H9" s="65">
        <v>2</v>
      </c>
      <c r="I9" s="9">
        <f>IF(H13=0, "-", H9/H13)</f>
        <v>4.6511627906976744E-2</v>
      </c>
      <c r="J9" s="8">
        <f>IF(D9=0, "-", IF((B9-D9)/D9&lt;10, (B9-D9)/D9, "&gt;999%"))</f>
        <v>-1</v>
      </c>
      <c r="K9" s="9">
        <f>IF(H9=0, "-", IF((F9-H9)/H9&lt;10, (F9-H9)/H9, "&gt;999%"))</f>
        <v>-1</v>
      </c>
    </row>
    <row r="10" spans="1:11" x14ac:dyDescent="0.2">
      <c r="A10" s="7" t="s">
        <v>447</v>
      </c>
      <c r="B10" s="65">
        <v>0</v>
      </c>
      <c r="C10" s="34">
        <f>IF(B13=0, "-", B10/B13)</f>
        <v>0</v>
      </c>
      <c r="D10" s="65">
        <v>1</v>
      </c>
      <c r="E10" s="9">
        <f>IF(D13=0, "-", D10/D13)</f>
        <v>5.8823529411764705E-2</v>
      </c>
      <c r="F10" s="81">
        <v>1</v>
      </c>
      <c r="G10" s="34">
        <f>IF(F13=0, "-", F10/F13)</f>
        <v>1.4925373134328358E-2</v>
      </c>
      <c r="H10" s="65">
        <v>1</v>
      </c>
      <c r="I10" s="9">
        <f>IF(H13=0, "-", H10/H13)</f>
        <v>2.3255813953488372E-2</v>
      </c>
      <c r="J10" s="8">
        <f>IF(D10=0, "-", IF((B10-D10)/D10&lt;10, (B10-D10)/D10, "&gt;999%"))</f>
        <v>-1</v>
      </c>
      <c r="K10" s="9">
        <f>IF(H10=0, "-", IF((F10-H10)/H10&lt;10, (F10-H10)/H10, "&gt;999%"))</f>
        <v>0</v>
      </c>
    </row>
    <row r="11" spans="1:11" x14ac:dyDescent="0.2">
      <c r="A11" s="7" t="s">
        <v>448</v>
      </c>
      <c r="B11" s="65">
        <v>16</v>
      </c>
      <c r="C11" s="34">
        <f>IF(B13=0, "-", B11/B13)</f>
        <v>0.94117647058823528</v>
      </c>
      <c r="D11" s="65">
        <v>15</v>
      </c>
      <c r="E11" s="9">
        <f>IF(D13=0, "-", D11/D13)</f>
        <v>0.88235294117647056</v>
      </c>
      <c r="F11" s="81">
        <v>64</v>
      </c>
      <c r="G11" s="34">
        <f>IF(F13=0, "-", F11/F13)</f>
        <v>0.95522388059701491</v>
      </c>
      <c r="H11" s="65">
        <v>39</v>
      </c>
      <c r="I11" s="9">
        <f>IF(H13=0, "-", H11/H13)</f>
        <v>0.90697674418604646</v>
      </c>
      <c r="J11" s="8">
        <f>IF(D11=0, "-", IF((B11-D11)/D11&lt;10, (B11-D11)/D11, "&gt;999%"))</f>
        <v>6.6666666666666666E-2</v>
      </c>
      <c r="K11" s="9">
        <f>IF(H11=0, "-", IF((F11-H11)/H11&lt;10, (F11-H11)/H11, "&gt;999%"))</f>
        <v>0.64102564102564108</v>
      </c>
    </row>
    <row r="12" spans="1:11" x14ac:dyDescent="0.2">
      <c r="A12" s="2"/>
      <c r="B12" s="68"/>
      <c r="C12" s="33"/>
      <c r="D12" s="68"/>
      <c r="E12" s="6"/>
      <c r="F12" s="82"/>
      <c r="G12" s="33"/>
      <c r="H12" s="68"/>
      <c r="I12" s="6"/>
      <c r="J12" s="5"/>
      <c r="K12" s="6"/>
    </row>
    <row r="13" spans="1:11" s="43" customFormat="1" x14ac:dyDescent="0.2">
      <c r="A13" s="162" t="s">
        <v>574</v>
      </c>
      <c r="B13" s="71">
        <f>SUM(B7:B12)</f>
        <v>17</v>
      </c>
      <c r="C13" s="40">
        <f>B13/6380</f>
        <v>2.6645768025078372E-3</v>
      </c>
      <c r="D13" s="71">
        <f>SUM(D7:D12)</f>
        <v>17</v>
      </c>
      <c r="E13" s="41">
        <f>D13/6389</f>
        <v>2.6608232900297386E-3</v>
      </c>
      <c r="F13" s="77">
        <f>SUM(F7:F12)</f>
        <v>67</v>
      </c>
      <c r="G13" s="42">
        <f>F13/17360</f>
        <v>3.8594470046082949E-3</v>
      </c>
      <c r="H13" s="71">
        <f>SUM(H7:H12)</f>
        <v>43</v>
      </c>
      <c r="I13" s="41">
        <f>H13/17010</f>
        <v>2.5279247501469723E-3</v>
      </c>
      <c r="J13" s="37">
        <f>IF(D13=0, "-", IF((B13-D13)/D13&lt;10, (B13-D13)/D13, "&gt;999%"))</f>
        <v>0</v>
      </c>
      <c r="K13" s="38">
        <f>IF(H13=0, "-", IF((F13-H13)/H13&lt;10, (F13-H13)/H13, "&gt;999%"))</f>
        <v>0.55813953488372092</v>
      </c>
    </row>
    <row r="14" spans="1:11" x14ac:dyDescent="0.2">
      <c r="B14" s="83"/>
      <c r="D14" s="83"/>
      <c r="F14" s="83"/>
      <c r="H14" s="83"/>
    </row>
    <row r="15" spans="1:11" x14ac:dyDescent="0.2">
      <c r="A15" s="163" t="s">
        <v>122</v>
      </c>
      <c r="B15" s="61" t="s">
        <v>12</v>
      </c>
      <c r="C15" s="62" t="s">
        <v>13</v>
      </c>
      <c r="D15" s="61" t="s">
        <v>12</v>
      </c>
      <c r="E15" s="63" t="s">
        <v>13</v>
      </c>
      <c r="F15" s="62" t="s">
        <v>12</v>
      </c>
      <c r="G15" s="62" t="s">
        <v>13</v>
      </c>
      <c r="H15" s="61" t="s">
        <v>12</v>
      </c>
      <c r="I15" s="63" t="s">
        <v>13</v>
      </c>
      <c r="J15" s="61"/>
      <c r="K15" s="63"/>
    </row>
    <row r="16" spans="1:11" x14ac:dyDescent="0.2">
      <c r="A16" s="7" t="s">
        <v>449</v>
      </c>
      <c r="B16" s="65">
        <v>2</v>
      </c>
      <c r="C16" s="34">
        <f>IF(B18=0, "-", B16/B18)</f>
        <v>1</v>
      </c>
      <c r="D16" s="65">
        <v>1</v>
      </c>
      <c r="E16" s="9">
        <f>IF(D18=0, "-", D16/D18)</f>
        <v>1</v>
      </c>
      <c r="F16" s="81">
        <v>7</v>
      </c>
      <c r="G16" s="34">
        <f>IF(F18=0, "-", F16/F18)</f>
        <v>1</v>
      </c>
      <c r="H16" s="65">
        <v>2</v>
      </c>
      <c r="I16" s="9">
        <f>IF(H18=0, "-", H16/H18)</f>
        <v>1</v>
      </c>
      <c r="J16" s="8">
        <f>IF(D16=0, "-", IF((B16-D16)/D16&lt;10, (B16-D16)/D16, "&gt;999%"))</f>
        <v>1</v>
      </c>
      <c r="K16" s="9">
        <f>IF(H16=0, "-", IF((F16-H16)/H16&lt;10, (F16-H16)/H16, "&gt;999%"))</f>
        <v>2.5</v>
      </c>
    </row>
    <row r="17" spans="1:11" x14ac:dyDescent="0.2">
      <c r="A17" s="2"/>
      <c r="B17" s="68"/>
      <c r="C17" s="33"/>
      <c r="D17" s="68"/>
      <c r="E17" s="6"/>
      <c r="F17" s="82"/>
      <c r="G17" s="33"/>
      <c r="H17" s="68"/>
      <c r="I17" s="6"/>
      <c r="J17" s="5"/>
      <c r="K17" s="6"/>
    </row>
    <row r="18" spans="1:11" s="43" customFormat="1" x14ac:dyDescent="0.2">
      <c r="A18" s="162" t="s">
        <v>573</v>
      </c>
      <c r="B18" s="71">
        <f>SUM(B16:B17)</f>
        <v>2</v>
      </c>
      <c r="C18" s="40">
        <f>B18/6380</f>
        <v>3.1347962382445143E-4</v>
      </c>
      <c r="D18" s="71">
        <f>SUM(D16:D17)</f>
        <v>1</v>
      </c>
      <c r="E18" s="41">
        <f>D18/6389</f>
        <v>1.5651901706057285E-4</v>
      </c>
      <c r="F18" s="77">
        <f>SUM(F16:F17)</f>
        <v>7</v>
      </c>
      <c r="G18" s="42">
        <f>F18/17360</f>
        <v>4.032258064516129E-4</v>
      </c>
      <c r="H18" s="71">
        <f>SUM(H16:H17)</f>
        <v>2</v>
      </c>
      <c r="I18" s="41">
        <f>H18/17010</f>
        <v>1.1757789535567314E-4</v>
      </c>
      <c r="J18" s="37">
        <f>IF(D18=0, "-", IF((B18-D18)/D18&lt;10, (B18-D18)/D18, "&gt;999%"))</f>
        <v>1</v>
      </c>
      <c r="K18" s="38">
        <f>IF(H18=0, "-", IF((F18-H18)/H18&lt;10, (F18-H18)/H18, "&gt;999%"))</f>
        <v>2.5</v>
      </c>
    </row>
    <row r="19" spans="1:11" x14ac:dyDescent="0.2">
      <c r="B19" s="83"/>
      <c r="D19" s="83"/>
      <c r="F19" s="83"/>
      <c r="H19" s="83"/>
    </row>
    <row r="20" spans="1:11" x14ac:dyDescent="0.2">
      <c r="A20" s="163" t="s">
        <v>123</v>
      </c>
      <c r="B20" s="61" t="s">
        <v>12</v>
      </c>
      <c r="C20" s="62" t="s">
        <v>13</v>
      </c>
      <c r="D20" s="61" t="s">
        <v>12</v>
      </c>
      <c r="E20" s="63" t="s">
        <v>13</v>
      </c>
      <c r="F20" s="62" t="s">
        <v>12</v>
      </c>
      <c r="G20" s="62" t="s">
        <v>13</v>
      </c>
      <c r="H20" s="61" t="s">
        <v>12</v>
      </c>
      <c r="I20" s="63" t="s">
        <v>13</v>
      </c>
      <c r="J20" s="61"/>
      <c r="K20" s="63"/>
    </row>
    <row r="21" spans="1:11" x14ac:dyDescent="0.2">
      <c r="A21" s="7" t="s">
        <v>450</v>
      </c>
      <c r="B21" s="65">
        <v>0</v>
      </c>
      <c r="C21" s="34">
        <f>IF(B25=0, "-", B21/B25)</f>
        <v>0</v>
      </c>
      <c r="D21" s="65">
        <v>1</v>
      </c>
      <c r="E21" s="9">
        <f>IF(D25=0, "-", D21/D25)</f>
        <v>0.16666666666666666</v>
      </c>
      <c r="F21" s="81">
        <v>0</v>
      </c>
      <c r="G21" s="34">
        <f>IF(F25=0, "-", F21/F25)</f>
        <v>0</v>
      </c>
      <c r="H21" s="65">
        <v>3</v>
      </c>
      <c r="I21" s="9">
        <f>IF(H25=0, "-", H21/H25)</f>
        <v>0.13043478260869565</v>
      </c>
      <c r="J21" s="8">
        <f>IF(D21=0, "-", IF((B21-D21)/D21&lt;10, (B21-D21)/D21, "&gt;999%"))</f>
        <v>-1</v>
      </c>
      <c r="K21" s="9">
        <f>IF(H21=0, "-", IF((F21-H21)/H21&lt;10, (F21-H21)/H21, "&gt;999%"))</f>
        <v>-1</v>
      </c>
    </row>
    <row r="22" spans="1:11" x14ac:dyDescent="0.2">
      <c r="A22" s="7" t="s">
        <v>451</v>
      </c>
      <c r="B22" s="65">
        <v>14</v>
      </c>
      <c r="C22" s="34">
        <f>IF(B25=0, "-", B22/B25)</f>
        <v>0.82352941176470584</v>
      </c>
      <c r="D22" s="65">
        <v>5</v>
      </c>
      <c r="E22" s="9">
        <f>IF(D25=0, "-", D22/D25)</f>
        <v>0.83333333333333337</v>
      </c>
      <c r="F22" s="81">
        <v>19</v>
      </c>
      <c r="G22" s="34">
        <f>IF(F25=0, "-", F22/F25)</f>
        <v>0.70370370370370372</v>
      </c>
      <c r="H22" s="65">
        <v>15</v>
      </c>
      <c r="I22" s="9">
        <f>IF(H25=0, "-", H22/H25)</f>
        <v>0.65217391304347827</v>
      </c>
      <c r="J22" s="8">
        <f>IF(D22=0, "-", IF((B22-D22)/D22&lt;10, (B22-D22)/D22, "&gt;999%"))</f>
        <v>1.8</v>
      </c>
      <c r="K22" s="9">
        <f>IF(H22=0, "-", IF((F22-H22)/H22&lt;10, (F22-H22)/H22, "&gt;999%"))</f>
        <v>0.26666666666666666</v>
      </c>
    </row>
    <row r="23" spans="1:11" x14ac:dyDescent="0.2">
      <c r="A23" s="7" t="s">
        <v>452</v>
      </c>
      <c r="B23" s="65">
        <v>3</v>
      </c>
      <c r="C23" s="34">
        <f>IF(B25=0, "-", B23/B25)</f>
        <v>0.17647058823529413</v>
      </c>
      <c r="D23" s="65">
        <v>0</v>
      </c>
      <c r="E23" s="9">
        <f>IF(D25=0, "-", D23/D25)</f>
        <v>0</v>
      </c>
      <c r="F23" s="81">
        <v>8</v>
      </c>
      <c r="G23" s="34">
        <f>IF(F25=0, "-", F23/F25)</f>
        <v>0.29629629629629628</v>
      </c>
      <c r="H23" s="65">
        <v>5</v>
      </c>
      <c r="I23" s="9">
        <f>IF(H25=0, "-", H23/H25)</f>
        <v>0.21739130434782608</v>
      </c>
      <c r="J23" s="8" t="str">
        <f>IF(D23=0, "-", IF((B23-D23)/D23&lt;10, (B23-D23)/D23, "&gt;999%"))</f>
        <v>-</v>
      </c>
      <c r="K23" s="9">
        <f>IF(H23=0, "-", IF((F23-H23)/H23&lt;10, (F23-H23)/H23, "&gt;999%"))</f>
        <v>0.6</v>
      </c>
    </row>
    <row r="24" spans="1:11" x14ac:dyDescent="0.2">
      <c r="A24" s="2"/>
      <c r="B24" s="68"/>
      <c r="C24" s="33"/>
      <c r="D24" s="68"/>
      <c r="E24" s="6"/>
      <c r="F24" s="82"/>
      <c r="G24" s="33"/>
      <c r="H24" s="68"/>
      <c r="I24" s="6"/>
      <c r="J24" s="5"/>
      <c r="K24" s="6"/>
    </row>
    <row r="25" spans="1:11" s="43" customFormat="1" x14ac:dyDescent="0.2">
      <c r="A25" s="162" t="s">
        <v>572</v>
      </c>
      <c r="B25" s="71">
        <f>SUM(B21:B24)</f>
        <v>17</v>
      </c>
      <c r="C25" s="40">
        <f>B25/6380</f>
        <v>2.6645768025078372E-3</v>
      </c>
      <c r="D25" s="71">
        <f>SUM(D21:D24)</f>
        <v>6</v>
      </c>
      <c r="E25" s="41">
        <f>D25/6389</f>
        <v>9.3911410236343718E-4</v>
      </c>
      <c r="F25" s="77">
        <f>SUM(F21:F24)</f>
        <v>27</v>
      </c>
      <c r="G25" s="42">
        <f>F25/17360</f>
        <v>1.5552995391705069E-3</v>
      </c>
      <c r="H25" s="71">
        <f>SUM(H21:H24)</f>
        <v>23</v>
      </c>
      <c r="I25" s="41">
        <f>H25/17010</f>
        <v>1.3521457965902409E-3</v>
      </c>
      <c r="J25" s="37">
        <f>IF(D25=0, "-", IF((B25-D25)/D25&lt;10, (B25-D25)/D25, "&gt;999%"))</f>
        <v>1.8333333333333333</v>
      </c>
      <c r="K25" s="38">
        <f>IF(H25=0, "-", IF((F25-H25)/H25&lt;10, (F25-H25)/H25, "&gt;999%"))</f>
        <v>0.17391304347826086</v>
      </c>
    </row>
    <row r="26" spans="1:11" x14ac:dyDescent="0.2">
      <c r="B26" s="83"/>
      <c r="D26" s="83"/>
      <c r="F26" s="83"/>
      <c r="H26" s="83"/>
    </row>
    <row r="27" spans="1:11" x14ac:dyDescent="0.2">
      <c r="A27" s="163" t="s">
        <v>124</v>
      </c>
      <c r="B27" s="61" t="s">
        <v>12</v>
      </c>
      <c r="C27" s="62" t="s">
        <v>13</v>
      </c>
      <c r="D27" s="61" t="s">
        <v>12</v>
      </c>
      <c r="E27" s="63" t="s">
        <v>13</v>
      </c>
      <c r="F27" s="62" t="s">
        <v>12</v>
      </c>
      <c r="G27" s="62" t="s">
        <v>13</v>
      </c>
      <c r="H27" s="61" t="s">
        <v>12</v>
      </c>
      <c r="I27" s="63" t="s">
        <v>13</v>
      </c>
      <c r="J27" s="61"/>
      <c r="K27" s="63"/>
    </row>
    <row r="28" spans="1:11" x14ac:dyDescent="0.2">
      <c r="A28" s="7" t="s">
        <v>453</v>
      </c>
      <c r="B28" s="65">
        <v>7</v>
      </c>
      <c r="C28" s="34">
        <f>IF(B40=0, "-", B28/B40)</f>
        <v>5.0724637681159424E-2</v>
      </c>
      <c r="D28" s="65">
        <v>16</v>
      </c>
      <c r="E28" s="9">
        <f>IF(D40=0, "-", D28/D40)</f>
        <v>0.1</v>
      </c>
      <c r="F28" s="81">
        <v>21</v>
      </c>
      <c r="G28" s="34">
        <f>IF(F40=0, "-", F28/F40)</f>
        <v>5.6000000000000001E-2</v>
      </c>
      <c r="H28" s="65">
        <v>62</v>
      </c>
      <c r="I28" s="9">
        <f>IF(H40=0, "-", H28/H40)</f>
        <v>0.13777777777777778</v>
      </c>
      <c r="J28" s="8">
        <f t="shared" ref="J28:J38" si="0">IF(D28=0, "-", IF((B28-D28)/D28&lt;10, (B28-D28)/D28, "&gt;999%"))</f>
        <v>-0.5625</v>
      </c>
      <c r="K28" s="9">
        <f t="shared" ref="K28:K38" si="1">IF(H28=0, "-", IF((F28-H28)/H28&lt;10, (F28-H28)/H28, "&gt;999%"))</f>
        <v>-0.66129032258064513</v>
      </c>
    </row>
    <row r="29" spans="1:11" x14ac:dyDescent="0.2">
      <c r="A29" s="7" t="s">
        <v>454</v>
      </c>
      <c r="B29" s="65">
        <v>0</v>
      </c>
      <c r="C29" s="34">
        <f>IF(B40=0, "-", B29/B40)</f>
        <v>0</v>
      </c>
      <c r="D29" s="65">
        <v>10</v>
      </c>
      <c r="E29" s="9">
        <f>IF(D40=0, "-", D29/D40)</f>
        <v>6.25E-2</v>
      </c>
      <c r="F29" s="81">
        <v>0</v>
      </c>
      <c r="G29" s="34">
        <f>IF(F40=0, "-", F29/F40)</f>
        <v>0</v>
      </c>
      <c r="H29" s="65">
        <v>46</v>
      </c>
      <c r="I29" s="9">
        <f>IF(H40=0, "-", H29/H40)</f>
        <v>0.10222222222222223</v>
      </c>
      <c r="J29" s="8">
        <f t="shared" si="0"/>
        <v>-1</v>
      </c>
      <c r="K29" s="9">
        <f t="shared" si="1"/>
        <v>-1</v>
      </c>
    </row>
    <row r="30" spans="1:11" x14ac:dyDescent="0.2">
      <c r="A30" s="7" t="s">
        <v>455</v>
      </c>
      <c r="B30" s="65">
        <v>9</v>
      </c>
      <c r="C30" s="34">
        <f>IF(B40=0, "-", B30/B40)</f>
        <v>6.5217391304347824E-2</v>
      </c>
      <c r="D30" s="65">
        <v>0</v>
      </c>
      <c r="E30" s="9">
        <f>IF(D40=0, "-", D30/D40)</f>
        <v>0</v>
      </c>
      <c r="F30" s="81">
        <v>26</v>
      </c>
      <c r="G30" s="34">
        <f>IF(F40=0, "-", F30/F40)</f>
        <v>6.933333333333333E-2</v>
      </c>
      <c r="H30" s="65">
        <v>0</v>
      </c>
      <c r="I30" s="9">
        <f>IF(H40=0, "-", H30/H40)</f>
        <v>0</v>
      </c>
      <c r="J30" s="8" t="str">
        <f t="shared" si="0"/>
        <v>-</v>
      </c>
      <c r="K30" s="9" t="str">
        <f t="shared" si="1"/>
        <v>-</v>
      </c>
    </row>
    <row r="31" spans="1:11" x14ac:dyDescent="0.2">
      <c r="A31" s="7" t="s">
        <v>456</v>
      </c>
      <c r="B31" s="65">
        <v>14</v>
      </c>
      <c r="C31" s="34">
        <f>IF(B40=0, "-", B31/B40)</f>
        <v>0.10144927536231885</v>
      </c>
      <c r="D31" s="65">
        <v>8</v>
      </c>
      <c r="E31" s="9">
        <f>IF(D40=0, "-", D31/D40)</f>
        <v>0.05</v>
      </c>
      <c r="F31" s="81">
        <v>34</v>
      </c>
      <c r="G31" s="34">
        <f>IF(F40=0, "-", F31/F40)</f>
        <v>9.0666666666666673E-2</v>
      </c>
      <c r="H31" s="65">
        <v>22</v>
      </c>
      <c r="I31" s="9">
        <f>IF(H40=0, "-", H31/H40)</f>
        <v>4.8888888888888891E-2</v>
      </c>
      <c r="J31" s="8">
        <f t="shared" si="0"/>
        <v>0.75</v>
      </c>
      <c r="K31" s="9">
        <f t="shared" si="1"/>
        <v>0.54545454545454541</v>
      </c>
    </row>
    <row r="32" spans="1:11" x14ac:dyDescent="0.2">
      <c r="A32" s="7" t="s">
        <v>457</v>
      </c>
      <c r="B32" s="65">
        <v>1</v>
      </c>
      <c r="C32" s="34">
        <f>IF(B40=0, "-", B32/B40)</f>
        <v>7.246376811594203E-3</v>
      </c>
      <c r="D32" s="65">
        <v>2</v>
      </c>
      <c r="E32" s="9">
        <f>IF(D40=0, "-", D32/D40)</f>
        <v>1.2500000000000001E-2</v>
      </c>
      <c r="F32" s="81">
        <v>4</v>
      </c>
      <c r="G32" s="34">
        <f>IF(F40=0, "-", F32/F40)</f>
        <v>1.0666666666666666E-2</v>
      </c>
      <c r="H32" s="65">
        <v>6</v>
      </c>
      <c r="I32" s="9">
        <f>IF(H40=0, "-", H32/H40)</f>
        <v>1.3333333333333334E-2</v>
      </c>
      <c r="J32" s="8">
        <f t="shared" si="0"/>
        <v>-0.5</v>
      </c>
      <c r="K32" s="9">
        <f t="shared" si="1"/>
        <v>-0.33333333333333331</v>
      </c>
    </row>
    <row r="33" spans="1:11" x14ac:dyDescent="0.2">
      <c r="A33" s="7" t="s">
        <v>458</v>
      </c>
      <c r="B33" s="65">
        <v>5</v>
      </c>
      <c r="C33" s="34">
        <f>IF(B40=0, "-", B33/B40)</f>
        <v>3.6231884057971016E-2</v>
      </c>
      <c r="D33" s="65">
        <v>12</v>
      </c>
      <c r="E33" s="9">
        <f>IF(D40=0, "-", D33/D40)</f>
        <v>7.4999999999999997E-2</v>
      </c>
      <c r="F33" s="81">
        <v>15</v>
      </c>
      <c r="G33" s="34">
        <f>IF(F40=0, "-", F33/F40)</f>
        <v>0.04</v>
      </c>
      <c r="H33" s="65">
        <v>22</v>
      </c>
      <c r="I33" s="9">
        <f>IF(H40=0, "-", H33/H40)</f>
        <v>4.8888888888888891E-2</v>
      </c>
      <c r="J33" s="8">
        <f t="shared" si="0"/>
        <v>-0.58333333333333337</v>
      </c>
      <c r="K33" s="9">
        <f t="shared" si="1"/>
        <v>-0.31818181818181818</v>
      </c>
    </row>
    <row r="34" spans="1:11" x14ac:dyDescent="0.2">
      <c r="A34" s="7" t="s">
        <v>459</v>
      </c>
      <c r="B34" s="65">
        <v>7</v>
      </c>
      <c r="C34" s="34">
        <f>IF(B40=0, "-", B34/B40)</f>
        <v>5.0724637681159424E-2</v>
      </c>
      <c r="D34" s="65">
        <v>5</v>
      </c>
      <c r="E34" s="9">
        <f>IF(D40=0, "-", D34/D40)</f>
        <v>3.125E-2</v>
      </c>
      <c r="F34" s="81">
        <v>19</v>
      </c>
      <c r="G34" s="34">
        <f>IF(F40=0, "-", F34/F40)</f>
        <v>5.0666666666666665E-2</v>
      </c>
      <c r="H34" s="65">
        <v>14</v>
      </c>
      <c r="I34" s="9">
        <f>IF(H40=0, "-", H34/H40)</f>
        <v>3.111111111111111E-2</v>
      </c>
      <c r="J34" s="8">
        <f t="shared" si="0"/>
        <v>0.4</v>
      </c>
      <c r="K34" s="9">
        <f t="shared" si="1"/>
        <v>0.35714285714285715</v>
      </c>
    </row>
    <row r="35" spans="1:11" x14ac:dyDescent="0.2">
      <c r="A35" s="7" t="s">
        <v>460</v>
      </c>
      <c r="B35" s="65">
        <v>0</v>
      </c>
      <c r="C35" s="34">
        <f>IF(B40=0, "-", B35/B40)</f>
        <v>0</v>
      </c>
      <c r="D35" s="65">
        <v>1</v>
      </c>
      <c r="E35" s="9">
        <f>IF(D40=0, "-", D35/D40)</f>
        <v>6.2500000000000003E-3</v>
      </c>
      <c r="F35" s="81">
        <v>2</v>
      </c>
      <c r="G35" s="34">
        <f>IF(F40=0, "-", F35/F40)</f>
        <v>5.3333333333333332E-3</v>
      </c>
      <c r="H35" s="65">
        <v>3</v>
      </c>
      <c r="I35" s="9">
        <f>IF(H40=0, "-", H35/H40)</f>
        <v>6.6666666666666671E-3</v>
      </c>
      <c r="J35" s="8">
        <f t="shared" si="0"/>
        <v>-1</v>
      </c>
      <c r="K35" s="9">
        <f t="shared" si="1"/>
        <v>-0.33333333333333331</v>
      </c>
    </row>
    <row r="36" spans="1:11" x14ac:dyDescent="0.2">
      <c r="A36" s="7" t="s">
        <v>461</v>
      </c>
      <c r="B36" s="65">
        <v>3</v>
      </c>
      <c r="C36" s="34">
        <f>IF(B40=0, "-", B36/B40)</f>
        <v>2.1739130434782608E-2</v>
      </c>
      <c r="D36" s="65">
        <v>19</v>
      </c>
      <c r="E36" s="9">
        <f>IF(D40=0, "-", D36/D40)</f>
        <v>0.11874999999999999</v>
      </c>
      <c r="F36" s="81">
        <v>9</v>
      </c>
      <c r="G36" s="34">
        <f>IF(F40=0, "-", F36/F40)</f>
        <v>2.4E-2</v>
      </c>
      <c r="H36" s="65">
        <v>46</v>
      </c>
      <c r="I36" s="9">
        <f>IF(H40=0, "-", H36/H40)</f>
        <v>0.10222222222222223</v>
      </c>
      <c r="J36" s="8">
        <f t="shared" si="0"/>
        <v>-0.84210526315789469</v>
      </c>
      <c r="K36" s="9">
        <f t="shared" si="1"/>
        <v>-0.80434782608695654</v>
      </c>
    </row>
    <row r="37" spans="1:11" x14ac:dyDescent="0.2">
      <c r="A37" s="7" t="s">
        <v>462</v>
      </c>
      <c r="B37" s="65">
        <v>87</v>
      </c>
      <c r="C37" s="34">
        <f>IF(B40=0, "-", B37/B40)</f>
        <v>0.63043478260869568</v>
      </c>
      <c r="D37" s="65">
        <v>82</v>
      </c>
      <c r="E37" s="9">
        <f>IF(D40=0, "-", D37/D40)</f>
        <v>0.51249999999999996</v>
      </c>
      <c r="F37" s="81">
        <v>235</v>
      </c>
      <c r="G37" s="34">
        <f>IF(F40=0, "-", F37/F40)</f>
        <v>0.62666666666666671</v>
      </c>
      <c r="H37" s="65">
        <v>217</v>
      </c>
      <c r="I37" s="9">
        <f>IF(H40=0, "-", H37/H40)</f>
        <v>0.48222222222222222</v>
      </c>
      <c r="J37" s="8">
        <f t="shared" si="0"/>
        <v>6.097560975609756E-2</v>
      </c>
      <c r="K37" s="9">
        <f t="shared" si="1"/>
        <v>8.294930875576037E-2</v>
      </c>
    </row>
    <row r="38" spans="1:11" x14ac:dyDescent="0.2">
      <c r="A38" s="7" t="s">
        <v>463</v>
      </c>
      <c r="B38" s="65">
        <v>5</v>
      </c>
      <c r="C38" s="34">
        <f>IF(B40=0, "-", B38/B40)</f>
        <v>3.6231884057971016E-2</v>
      </c>
      <c r="D38" s="65">
        <v>5</v>
      </c>
      <c r="E38" s="9">
        <f>IF(D40=0, "-", D38/D40)</f>
        <v>3.125E-2</v>
      </c>
      <c r="F38" s="81">
        <v>10</v>
      </c>
      <c r="G38" s="34">
        <f>IF(F40=0, "-", F38/F40)</f>
        <v>2.6666666666666668E-2</v>
      </c>
      <c r="H38" s="65">
        <v>12</v>
      </c>
      <c r="I38" s="9">
        <f>IF(H40=0, "-", H38/H40)</f>
        <v>2.6666666666666668E-2</v>
      </c>
      <c r="J38" s="8">
        <f t="shared" si="0"/>
        <v>0</v>
      </c>
      <c r="K38" s="9">
        <f t="shared" si="1"/>
        <v>-0.16666666666666666</v>
      </c>
    </row>
    <row r="39" spans="1:11" x14ac:dyDescent="0.2">
      <c r="A39" s="2"/>
      <c r="B39" s="68"/>
      <c r="C39" s="33"/>
      <c r="D39" s="68"/>
      <c r="E39" s="6"/>
      <c r="F39" s="82"/>
      <c r="G39" s="33"/>
      <c r="H39" s="68"/>
      <c r="I39" s="6"/>
      <c r="J39" s="5"/>
      <c r="K39" s="6"/>
    </row>
    <row r="40" spans="1:11" s="43" customFormat="1" x14ac:dyDescent="0.2">
      <c r="A40" s="162" t="s">
        <v>571</v>
      </c>
      <c r="B40" s="71">
        <f>SUM(B28:B39)</f>
        <v>138</v>
      </c>
      <c r="C40" s="40">
        <f>B40/6380</f>
        <v>2.1630094043887146E-2</v>
      </c>
      <c r="D40" s="71">
        <f>SUM(D28:D39)</f>
        <v>160</v>
      </c>
      <c r="E40" s="41">
        <f>D40/6389</f>
        <v>2.5043042729691659E-2</v>
      </c>
      <c r="F40" s="77">
        <f>SUM(F28:F39)</f>
        <v>375</v>
      </c>
      <c r="G40" s="42">
        <f>F40/17360</f>
        <v>2.1601382488479263E-2</v>
      </c>
      <c r="H40" s="71">
        <f>SUM(H28:H39)</f>
        <v>450</v>
      </c>
      <c r="I40" s="41">
        <f>H40/17010</f>
        <v>2.6455026455026454E-2</v>
      </c>
      <c r="J40" s="37">
        <f>IF(D40=0, "-", IF((B40-D40)/D40&lt;10, (B40-D40)/D40, "&gt;999%"))</f>
        <v>-0.13750000000000001</v>
      </c>
      <c r="K40" s="38">
        <f>IF(H40=0, "-", IF((F40-H40)/H40&lt;10, (F40-H40)/H40, "&gt;999%"))</f>
        <v>-0.16666666666666666</v>
      </c>
    </row>
    <row r="41" spans="1:11" x14ac:dyDescent="0.2">
      <c r="B41" s="83"/>
      <c r="D41" s="83"/>
      <c r="F41" s="83"/>
      <c r="H41" s="83"/>
    </row>
    <row r="42" spans="1:11" x14ac:dyDescent="0.2">
      <c r="A42" s="163" t="s">
        <v>125</v>
      </c>
      <c r="B42" s="61" t="s">
        <v>12</v>
      </c>
      <c r="C42" s="62" t="s">
        <v>13</v>
      </c>
      <c r="D42" s="61" t="s">
        <v>12</v>
      </c>
      <c r="E42" s="63" t="s">
        <v>13</v>
      </c>
      <c r="F42" s="62" t="s">
        <v>12</v>
      </c>
      <c r="G42" s="62" t="s">
        <v>13</v>
      </c>
      <c r="H42" s="61" t="s">
        <v>12</v>
      </c>
      <c r="I42" s="63" t="s">
        <v>13</v>
      </c>
      <c r="J42" s="61"/>
      <c r="K42" s="63"/>
    </row>
    <row r="43" spans="1:11" x14ac:dyDescent="0.2">
      <c r="A43" s="7" t="s">
        <v>464</v>
      </c>
      <c r="B43" s="65">
        <v>16</v>
      </c>
      <c r="C43" s="34">
        <f>IF(B52=0, "-", B43/B52)</f>
        <v>7.582938388625593E-2</v>
      </c>
      <c r="D43" s="65">
        <v>8</v>
      </c>
      <c r="E43" s="9">
        <f>IF(D52=0, "-", D43/D52)</f>
        <v>5.128205128205128E-2</v>
      </c>
      <c r="F43" s="81">
        <v>32</v>
      </c>
      <c r="G43" s="34">
        <f>IF(F52=0, "-", F43/F52)</f>
        <v>6.8376068376068383E-2</v>
      </c>
      <c r="H43" s="65">
        <v>39</v>
      </c>
      <c r="I43" s="9">
        <f>IF(H52=0, "-", H43/H52)</f>
        <v>9.3975903614457831E-2</v>
      </c>
      <c r="J43" s="8">
        <f t="shared" ref="J43:J50" si="2">IF(D43=0, "-", IF((B43-D43)/D43&lt;10, (B43-D43)/D43, "&gt;999%"))</f>
        <v>1</v>
      </c>
      <c r="K43" s="9">
        <f t="shared" ref="K43:K50" si="3">IF(H43=0, "-", IF((F43-H43)/H43&lt;10, (F43-H43)/H43, "&gt;999%"))</f>
        <v>-0.17948717948717949</v>
      </c>
    </row>
    <row r="44" spans="1:11" x14ac:dyDescent="0.2">
      <c r="A44" s="7" t="s">
        <v>465</v>
      </c>
      <c r="B44" s="65">
        <v>0</v>
      </c>
      <c r="C44" s="34">
        <f>IF(B52=0, "-", B44/B52)</f>
        <v>0</v>
      </c>
      <c r="D44" s="65">
        <v>0</v>
      </c>
      <c r="E44" s="9">
        <f>IF(D52=0, "-", D44/D52)</f>
        <v>0</v>
      </c>
      <c r="F44" s="81">
        <v>1</v>
      </c>
      <c r="G44" s="34">
        <f>IF(F52=0, "-", F44/F52)</f>
        <v>2.136752136752137E-3</v>
      </c>
      <c r="H44" s="65">
        <v>12</v>
      </c>
      <c r="I44" s="9">
        <f>IF(H52=0, "-", H44/H52)</f>
        <v>2.891566265060241E-2</v>
      </c>
      <c r="J44" s="8" t="str">
        <f t="shared" si="2"/>
        <v>-</v>
      </c>
      <c r="K44" s="9">
        <f t="shared" si="3"/>
        <v>-0.91666666666666663</v>
      </c>
    </row>
    <row r="45" spans="1:11" x14ac:dyDescent="0.2">
      <c r="A45" s="7" t="s">
        <v>466</v>
      </c>
      <c r="B45" s="65">
        <v>0</v>
      </c>
      <c r="C45" s="34">
        <f>IF(B52=0, "-", B45/B52)</f>
        <v>0</v>
      </c>
      <c r="D45" s="65">
        <v>0</v>
      </c>
      <c r="E45" s="9">
        <f>IF(D52=0, "-", D45/D52)</f>
        <v>0</v>
      </c>
      <c r="F45" s="81">
        <v>3</v>
      </c>
      <c r="G45" s="34">
        <f>IF(F52=0, "-", F45/F52)</f>
        <v>6.41025641025641E-3</v>
      </c>
      <c r="H45" s="65">
        <v>0</v>
      </c>
      <c r="I45" s="9">
        <f>IF(H52=0, "-", H45/H52)</f>
        <v>0</v>
      </c>
      <c r="J45" s="8" t="str">
        <f t="shared" si="2"/>
        <v>-</v>
      </c>
      <c r="K45" s="9" t="str">
        <f t="shared" si="3"/>
        <v>-</v>
      </c>
    </row>
    <row r="46" spans="1:11" x14ac:dyDescent="0.2">
      <c r="A46" s="7" t="s">
        <v>467</v>
      </c>
      <c r="B46" s="65">
        <v>52</v>
      </c>
      <c r="C46" s="34">
        <f>IF(B52=0, "-", B46/B52)</f>
        <v>0.24644549763033174</v>
      </c>
      <c r="D46" s="65">
        <v>45</v>
      </c>
      <c r="E46" s="9">
        <f>IF(D52=0, "-", D46/D52)</f>
        <v>0.28846153846153844</v>
      </c>
      <c r="F46" s="81">
        <v>109</v>
      </c>
      <c r="G46" s="34">
        <f>IF(F52=0, "-", F46/F52)</f>
        <v>0.23290598290598291</v>
      </c>
      <c r="H46" s="65">
        <v>112</v>
      </c>
      <c r="I46" s="9">
        <f>IF(H52=0, "-", H46/H52)</f>
        <v>0.26987951807228916</v>
      </c>
      <c r="J46" s="8">
        <f t="shared" si="2"/>
        <v>0.15555555555555556</v>
      </c>
      <c r="K46" s="9">
        <f t="shared" si="3"/>
        <v>-2.6785714285714284E-2</v>
      </c>
    </row>
    <row r="47" spans="1:11" x14ac:dyDescent="0.2">
      <c r="A47" s="7" t="s">
        <v>468</v>
      </c>
      <c r="B47" s="65">
        <v>15</v>
      </c>
      <c r="C47" s="34">
        <f>IF(B52=0, "-", B47/B52)</f>
        <v>7.1090047393364927E-2</v>
      </c>
      <c r="D47" s="65">
        <v>6</v>
      </c>
      <c r="E47" s="9">
        <f>IF(D52=0, "-", D47/D52)</f>
        <v>3.8461538461538464E-2</v>
      </c>
      <c r="F47" s="81">
        <v>30</v>
      </c>
      <c r="G47" s="34">
        <f>IF(F52=0, "-", F47/F52)</f>
        <v>6.4102564102564097E-2</v>
      </c>
      <c r="H47" s="65">
        <v>24</v>
      </c>
      <c r="I47" s="9">
        <f>IF(H52=0, "-", H47/H52)</f>
        <v>5.7831325301204821E-2</v>
      </c>
      <c r="J47" s="8">
        <f t="shared" si="2"/>
        <v>1.5</v>
      </c>
      <c r="K47" s="9">
        <f t="shared" si="3"/>
        <v>0.25</v>
      </c>
    </row>
    <row r="48" spans="1:11" x14ac:dyDescent="0.2">
      <c r="A48" s="7" t="s">
        <v>469</v>
      </c>
      <c r="B48" s="65">
        <v>32</v>
      </c>
      <c r="C48" s="34">
        <f>IF(B52=0, "-", B48/B52)</f>
        <v>0.15165876777251186</v>
      </c>
      <c r="D48" s="65">
        <v>28</v>
      </c>
      <c r="E48" s="9">
        <f>IF(D52=0, "-", D48/D52)</f>
        <v>0.17948717948717949</v>
      </c>
      <c r="F48" s="81">
        <v>92</v>
      </c>
      <c r="G48" s="34">
        <f>IF(F52=0, "-", F48/F52)</f>
        <v>0.19658119658119658</v>
      </c>
      <c r="H48" s="65">
        <v>64</v>
      </c>
      <c r="I48" s="9">
        <f>IF(H52=0, "-", H48/H52)</f>
        <v>0.15421686746987953</v>
      </c>
      <c r="J48" s="8">
        <f t="shared" si="2"/>
        <v>0.14285714285714285</v>
      </c>
      <c r="K48" s="9">
        <f t="shared" si="3"/>
        <v>0.4375</v>
      </c>
    </row>
    <row r="49" spans="1:11" x14ac:dyDescent="0.2">
      <c r="A49" s="7" t="s">
        <v>470</v>
      </c>
      <c r="B49" s="65">
        <v>10</v>
      </c>
      <c r="C49" s="34">
        <f>IF(B52=0, "-", B49/B52)</f>
        <v>4.7393364928909949E-2</v>
      </c>
      <c r="D49" s="65">
        <v>5</v>
      </c>
      <c r="E49" s="9">
        <f>IF(D52=0, "-", D49/D52)</f>
        <v>3.2051282051282048E-2</v>
      </c>
      <c r="F49" s="81">
        <v>23</v>
      </c>
      <c r="G49" s="34">
        <f>IF(F52=0, "-", F49/F52)</f>
        <v>4.9145299145299144E-2</v>
      </c>
      <c r="H49" s="65">
        <v>15</v>
      </c>
      <c r="I49" s="9">
        <f>IF(H52=0, "-", H49/H52)</f>
        <v>3.614457831325301E-2</v>
      </c>
      <c r="J49" s="8">
        <f t="shared" si="2"/>
        <v>1</v>
      </c>
      <c r="K49" s="9">
        <f t="shared" si="3"/>
        <v>0.53333333333333333</v>
      </c>
    </row>
    <row r="50" spans="1:11" x14ac:dyDescent="0.2">
      <c r="A50" s="7" t="s">
        <v>471</v>
      </c>
      <c r="B50" s="65">
        <v>86</v>
      </c>
      <c r="C50" s="34">
        <f>IF(B52=0, "-", B50/B52)</f>
        <v>0.40758293838862558</v>
      </c>
      <c r="D50" s="65">
        <v>64</v>
      </c>
      <c r="E50" s="9">
        <f>IF(D52=0, "-", D50/D52)</f>
        <v>0.41025641025641024</v>
      </c>
      <c r="F50" s="81">
        <v>178</v>
      </c>
      <c r="G50" s="34">
        <f>IF(F52=0, "-", F50/F52)</f>
        <v>0.38034188034188032</v>
      </c>
      <c r="H50" s="65">
        <v>149</v>
      </c>
      <c r="I50" s="9">
        <f>IF(H52=0, "-", H50/H52)</f>
        <v>0.35903614457831323</v>
      </c>
      <c r="J50" s="8">
        <f t="shared" si="2"/>
        <v>0.34375</v>
      </c>
      <c r="K50" s="9">
        <f t="shared" si="3"/>
        <v>0.19463087248322147</v>
      </c>
    </row>
    <row r="51" spans="1:11" x14ac:dyDescent="0.2">
      <c r="A51" s="2"/>
      <c r="B51" s="68"/>
      <c r="C51" s="33"/>
      <c r="D51" s="68"/>
      <c r="E51" s="6"/>
      <c r="F51" s="82"/>
      <c r="G51" s="33"/>
      <c r="H51" s="68"/>
      <c r="I51" s="6"/>
      <c r="J51" s="5"/>
      <c r="K51" s="6"/>
    </row>
    <row r="52" spans="1:11" s="43" customFormat="1" x14ac:dyDescent="0.2">
      <c r="A52" s="162" t="s">
        <v>570</v>
      </c>
      <c r="B52" s="71">
        <f>SUM(B43:B51)</f>
        <v>211</v>
      </c>
      <c r="C52" s="40">
        <f>B52/6380</f>
        <v>3.3072100313479624E-2</v>
      </c>
      <c r="D52" s="71">
        <f>SUM(D43:D51)</f>
        <v>156</v>
      </c>
      <c r="E52" s="41">
        <f>D52/6389</f>
        <v>2.4416966661449366E-2</v>
      </c>
      <c r="F52" s="77">
        <f>SUM(F43:F51)</f>
        <v>468</v>
      </c>
      <c r="G52" s="42">
        <f>F52/17360</f>
        <v>2.6958525345622118E-2</v>
      </c>
      <c r="H52" s="71">
        <f>SUM(H43:H51)</f>
        <v>415</v>
      </c>
      <c r="I52" s="41">
        <f>H52/17010</f>
        <v>2.4397413286302176E-2</v>
      </c>
      <c r="J52" s="37">
        <f>IF(D52=0, "-", IF((B52-D52)/D52&lt;10, (B52-D52)/D52, "&gt;999%"))</f>
        <v>0.35256410256410259</v>
      </c>
      <c r="K52" s="38">
        <f>IF(H52=0, "-", IF((F52-H52)/H52&lt;10, (F52-H52)/H52, "&gt;999%"))</f>
        <v>0.12771084337349398</v>
      </c>
    </row>
    <row r="53" spans="1:11" x14ac:dyDescent="0.2">
      <c r="B53" s="83"/>
      <c r="D53" s="83"/>
      <c r="F53" s="83"/>
      <c r="H53" s="83"/>
    </row>
    <row r="54" spans="1:11" x14ac:dyDescent="0.2">
      <c r="A54" s="163" t="s">
        <v>126</v>
      </c>
      <c r="B54" s="61" t="s">
        <v>12</v>
      </c>
      <c r="C54" s="62" t="s">
        <v>13</v>
      </c>
      <c r="D54" s="61" t="s">
        <v>12</v>
      </c>
      <c r="E54" s="63" t="s">
        <v>13</v>
      </c>
      <c r="F54" s="62" t="s">
        <v>12</v>
      </c>
      <c r="G54" s="62" t="s">
        <v>13</v>
      </c>
      <c r="H54" s="61" t="s">
        <v>12</v>
      </c>
      <c r="I54" s="63" t="s">
        <v>13</v>
      </c>
      <c r="J54" s="61"/>
      <c r="K54" s="63"/>
    </row>
    <row r="55" spans="1:11" x14ac:dyDescent="0.2">
      <c r="A55" s="7" t="s">
        <v>472</v>
      </c>
      <c r="B55" s="65">
        <v>1</v>
      </c>
      <c r="C55" s="34">
        <f>IF(B75=0, "-", B55/B75)</f>
        <v>8.6355785837651119E-4</v>
      </c>
      <c r="D55" s="65">
        <v>3</v>
      </c>
      <c r="E55" s="9">
        <f>IF(D75=0, "-", D55/D75)</f>
        <v>2.952755905511811E-3</v>
      </c>
      <c r="F55" s="81">
        <v>8</v>
      </c>
      <c r="G55" s="34">
        <f>IF(F75=0, "-", F55/F75)</f>
        <v>2.4427480916030535E-3</v>
      </c>
      <c r="H55" s="65">
        <v>7</v>
      </c>
      <c r="I55" s="9">
        <f>IF(H75=0, "-", H55/H75)</f>
        <v>2.4398745207389336E-3</v>
      </c>
      <c r="J55" s="8">
        <f t="shared" ref="J55:J73" si="4">IF(D55=0, "-", IF((B55-D55)/D55&lt;10, (B55-D55)/D55, "&gt;999%"))</f>
        <v>-0.66666666666666663</v>
      </c>
      <c r="K55" s="9">
        <f t="shared" ref="K55:K73" si="5">IF(H55=0, "-", IF((F55-H55)/H55&lt;10, (F55-H55)/H55, "&gt;999%"))</f>
        <v>0.14285714285714285</v>
      </c>
    </row>
    <row r="56" spans="1:11" x14ac:dyDescent="0.2">
      <c r="A56" s="7" t="s">
        <v>473</v>
      </c>
      <c r="B56" s="65">
        <v>4</v>
      </c>
      <c r="C56" s="34">
        <f>IF(B75=0, "-", B56/B75)</f>
        <v>3.4542314335060447E-3</v>
      </c>
      <c r="D56" s="65">
        <v>0</v>
      </c>
      <c r="E56" s="9">
        <f>IF(D75=0, "-", D56/D75)</f>
        <v>0</v>
      </c>
      <c r="F56" s="81">
        <v>5</v>
      </c>
      <c r="G56" s="34">
        <f>IF(F75=0, "-", F56/F75)</f>
        <v>1.5267175572519084E-3</v>
      </c>
      <c r="H56" s="65">
        <v>0</v>
      </c>
      <c r="I56" s="9">
        <f>IF(H75=0, "-", H56/H75)</f>
        <v>0</v>
      </c>
      <c r="J56" s="8" t="str">
        <f t="shared" si="4"/>
        <v>-</v>
      </c>
      <c r="K56" s="9" t="str">
        <f t="shared" si="5"/>
        <v>-</v>
      </c>
    </row>
    <row r="57" spans="1:11" x14ac:dyDescent="0.2">
      <c r="A57" s="7" t="s">
        <v>474</v>
      </c>
      <c r="B57" s="65">
        <v>167</v>
      </c>
      <c r="C57" s="34">
        <f>IF(B75=0, "-", B57/B75)</f>
        <v>0.14421416234887738</v>
      </c>
      <c r="D57" s="65">
        <v>229</v>
      </c>
      <c r="E57" s="9">
        <f>IF(D75=0, "-", D57/D75)</f>
        <v>0.22539370078740156</v>
      </c>
      <c r="F57" s="81">
        <v>567</v>
      </c>
      <c r="G57" s="34">
        <f>IF(F75=0, "-", F57/F75)</f>
        <v>0.1731297709923664</v>
      </c>
      <c r="H57" s="65">
        <v>576</v>
      </c>
      <c r="I57" s="9">
        <f>IF(H75=0, "-", H57/H75)</f>
        <v>0.20076681770651794</v>
      </c>
      <c r="J57" s="8">
        <f t="shared" si="4"/>
        <v>-0.27074235807860264</v>
      </c>
      <c r="K57" s="9">
        <f t="shared" si="5"/>
        <v>-1.5625E-2</v>
      </c>
    </row>
    <row r="58" spans="1:11" x14ac:dyDescent="0.2">
      <c r="A58" s="7" t="s">
        <v>475</v>
      </c>
      <c r="B58" s="65">
        <v>0</v>
      </c>
      <c r="C58" s="34">
        <f>IF(B75=0, "-", B58/B75)</f>
        <v>0</v>
      </c>
      <c r="D58" s="65">
        <v>3</v>
      </c>
      <c r="E58" s="9">
        <f>IF(D75=0, "-", D58/D75)</f>
        <v>2.952755905511811E-3</v>
      </c>
      <c r="F58" s="81">
        <v>0</v>
      </c>
      <c r="G58" s="34">
        <f>IF(F75=0, "-", F58/F75)</f>
        <v>0</v>
      </c>
      <c r="H58" s="65">
        <v>5</v>
      </c>
      <c r="I58" s="9">
        <f>IF(H75=0, "-", H58/H75)</f>
        <v>1.7427675148135239E-3</v>
      </c>
      <c r="J58" s="8">
        <f t="shared" si="4"/>
        <v>-1</v>
      </c>
      <c r="K58" s="9">
        <f t="shared" si="5"/>
        <v>-1</v>
      </c>
    </row>
    <row r="59" spans="1:11" x14ac:dyDescent="0.2">
      <c r="A59" s="7" t="s">
        <v>476</v>
      </c>
      <c r="B59" s="65">
        <v>4</v>
      </c>
      <c r="C59" s="34">
        <f>IF(B75=0, "-", B59/B75)</f>
        <v>3.4542314335060447E-3</v>
      </c>
      <c r="D59" s="65">
        <v>26</v>
      </c>
      <c r="E59" s="9">
        <f>IF(D75=0, "-", D59/D75)</f>
        <v>2.5590551181102362E-2</v>
      </c>
      <c r="F59" s="81">
        <v>25</v>
      </c>
      <c r="G59" s="34">
        <f>IF(F75=0, "-", F59/F75)</f>
        <v>7.6335877862595417E-3</v>
      </c>
      <c r="H59" s="65">
        <v>65</v>
      </c>
      <c r="I59" s="9">
        <f>IF(H75=0, "-", H59/H75)</f>
        <v>2.265597769257581E-2</v>
      </c>
      <c r="J59" s="8">
        <f t="shared" si="4"/>
        <v>-0.84615384615384615</v>
      </c>
      <c r="K59" s="9">
        <f t="shared" si="5"/>
        <v>-0.61538461538461542</v>
      </c>
    </row>
    <row r="60" spans="1:11" x14ac:dyDescent="0.2">
      <c r="A60" s="7" t="s">
        <v>477</v>
      </c>
      <c r="B60" s="65">
        <v>133</v>
      </c>
      <c r="C60" s="34">
        <f>IF(B75=0, "-", B60/B75)</f>
        <v>0.11485319516407599</v>
      </c>
      <c r="D60" s="65">
        <v>71</v>
      </c>
      <c r="E60" s="9">
        <f>IF(D75=0, "-", D60/D75)</f>
        <v>6.9881889763779528E-2</v>
      </c>
      <c r="F60" s="81">
        <v>394</v>
      </c>
      <c r="G60" s="34">
        <f>IF(F75=0, "-", F60/F75)</f>
        <v>0.12030534351145038</v>
      </c>
      <c r="H60" s="65">
        <v>278</v>
      </c>
      <c r="I60" s="9">
        <f>IF(H75=0, "-", H60/H75)</f>
        <v>9.6897873823631922E-2</v>
      </c>
      <c r="J60" s="8">
        <f t="shared" si="4"/>
        <v>0.87323943661971826</v>
      </c>
      <c r="K60" s="9">
        <f t="shared" si="5"/>
        <v>0.41726618705035973</v>
      </c>
    </row>
    <row r="61" spans="1:11" x14ac:dyDescent="0.2">
      <c r="A61" s="7" t="s">
        <v>478</v>
      </c>
      <c r="B61" s="65">
        <v>3</v>
      </c>
      <c r="C61" s="34">
        <f>IF(B75=0, "-", B61/B75)</f>
        <v>2.5906735751295338E-3</v>
      </c>
      <c r="D61" s="65">
        <v>7</v>
      </c>
      <c r="E61" s="9">
        <f>IF(D75=0, "-", D61/D75)</f>
        <v>6.889763779527559E-3</v>
      </c>
      <c r="F61" s="81">
        <v>24</v>
      </c>
      <c r="G61" s="34">
        <f>IF(F75=0, "-", F61/F75)</f>
        <v>7.3282442748091601E-3</v>
      </c>
      <c r="H61" s="65">
        <v>14</v>
      </c>
      <c r="I61" s="9">
        <f>IF(H75=0, "-", H61/H75)</f>
        <v>4.8797490414778672E-3</v>
      </c>
      <c r="J61" s="8">
        <f t="shared" si="4"/>
        <v>-0.5714285714285714</v>
      </c>
      <c r="K61" s="9">
        <f t="shared" si="5"/>
        <v>0.7142857142857143</v>
      </c>
    </row>
    <row r="62" spans="1:11" x14ac:dyDescent="0.2">
      <c r="A62" s="7" t="s">
        <v>479</v>
      </c>
      <c r="B62" s="65">
        <v>9</v>
      </c>
      <c r="C62" s="34">
        <f>IF(B75=0, "-", B62/B75)</f>
        <v>7.7720207253886009E-3</v>
      </c>
      <c r="D62" s="65">
        <v>30</v>
      </c>
      <c r="E62" s="9">
        <f>IF(D75=0, "-", D62/D75)</f>
        <v>2.952755905511811E-2</v>
      </c>
      <c r="F62" s="81">
        <v>30</v>
      </c>
      <c r="G62" s="34">
        <f>IF(F75=0, "-", F62/F75)</f>
        <v>9.1603053435114507E-3</v>
      </c>
      <c r="H62" s="65">
        <v>61</v>
      </c>
      <c r="I62" s="9">
        <f>IF(H75=0, "-", H62/H75)</f>
        <v>2.126176368072499E-2</v>
      </c>
      <c r="J62" s="8">
        <f t="shared" si="4"/>
        <v>-0.7</v>
      </c>
      <c r="K62" s="9">
        <f t="shared" si="5"/>
        <v>-0.50819672131147542</v>
      </c>
    </row>
    <row r="63" spans="1:11" x14ac:dyDescent="0.2">
      <c r="A63" s="7" t="s">
        <v>480</v>
      </c>
      <c r="B63" s="65">
        <v>84</v>
      </c>
      <c r="C63" s="34">
        <f>IF(B75=0, "-", B63/B75)</f>
        <v>7.2538860103626937E-2</v>
      </c>
      <c r="D63" s="65">
        <v>82</v>
      </c>
      <c r="E63" s="9">
        <f>IF(D75=0, "-", D63/D75)</f>
        <v>8.070866141732283E-2</v>
      </c>
      <c r="F63" s="81">
        <v>234</v>
      </c>
      <c r="G63" s="34">
        <f>IF(F75=0, "-", F63/F75)</f>
        <v>7.1450381679389316E-2</v>
      </c>
      <c r="H63" s="65">
        <v>209</v>
      </c>
      <c r="I63" s="9">
        <f>IF(H75=0, "-", H63/H75)</f>
        <v>7.2847682119205295E-2</v>
      </c>
      <c r="J63" s="8">
        <f t="shared" si="4"/>
        <v>2.4390243902439025E-2</v>
      </c>
      <c r="K63" s="9">
        <f t="shared" si="5"/>
        <v>0.11961722488038277</v>
      </c>
    </row>
    <row r="64" spans="1:11" x14ac:dyDescent="0.2">
      <c r="A64" s="7" t="s">
        <v>481</v>
      </c>
      <c r="B64" s="65">
        <v>0</v>
      </c>
      <c r="C64" s="34">
        <f>IF(B75=0, "-", B64/B75)</f>
        <v>0</v>
      </c>
      <c r="D64" s="65">
        <v>0</v>
      </c>
      <c r="E64" s="9">
        <f>IF(D75=0, "-", D64/D75)</f>
        <v>0</v>
      </c>
      <c r="F64" s="81">
        <v>0</v>
      </c>
      <c r="G64" s="34">
        <f>IF(F75=0, "-", F64/F75)</f>
        <v>0</v>
      </c>
      <c r="H64" s="65">
        <v>2</v>
      </c>
      <c r="I64" s="9">
        <f>IF(H75=0, "-", H64/H75)</f>
        <v>6.9710700592540956E-4</v>
      </c>
      <c r="J64" s="8" t="str">
        <f t="shared" si="4"/>
        <v>-</v>
      </c>
      <c r="K64" s="9">
        <f t="shared" si="5"/>
        <v>-1</v>
      </c>
    </row>
    <row r="65" spans="1:11" x14ac:dyDescent="0.2">
      <c r="A65" s="7" t="s">
        <v>482</v>
      </c>
      <c r="B65" s="65">
        <v>0</v>
      </c>
      <c r="C65" s="34">
        <f>IF(B75=0, "-", B65/B75)</f>
        <v>0</v>
      </c>
      <c r="D65" s="65">
        <v>1</v>
      </c>
      <c r="E65" s="9">
        <f>IF(D75=0, "-", D65/D75)</f>
        <v>9.8425196850393699E-4</v>
      </c>
      <c r="F65" s="81">
        <v>0</v>
      </c>
      <c r="G65" s="34">
        <f>IF(F75=0, "-", F65/F75)</f>
        <v>0</v>
      </c>
      <c r="H65" s="65">
        <v>8</v>
      </c>
      <c r="I65" s="9">
        <f>IF(H75=0, "-", H65/H75)</f>
        <v>2.7884280237016382E-3</v>
      </c>
      <c r="J65" s="8">
        <f t="shared" si="4"/>
        <v>-1</v>
      </c>
      <c r="K65" s="9">
        <f t="shared" si="5"/>
        <v>-1</v>
      </c>
    </row>
    <row r="66" spans="1:11" x14ac:dyDescent="0.2">
      <c r="A66" s="7" t="s">
        <v>483</v>
      </c>
      <c r="B66" s="65">
        <v>262</v>
      </c>
      <c r="C66" s="34">
        <f>IF(B75=0, "-", B66/B75)</f>
        <v>0.22625215889464595</v>
      </c>
      <c r="D66" s="65">
        <v>157</v>
      </c>
      <c r="E66" s="9">
        <f>IF(D75=0, "-", D66/D75)</f>
        <v>0.15452755905511811</v>
      </c>
      <c r="F66" s="81">
        <v>771</v>
      </c>
      <c r="G66" s="34">
        <f>IF(F75=0, "-", F66/F75)</f>
        <v>0.23541984732824428</v>
      </c>
      <c r="H66" s="65">
        <v>440</v>
      </c>
      <c r="I66" s="9">
        <f>IF(H75=0, "-", H66/H75)</f>
        <v>0.15336354130359009</v>
      </c>
      <c r="J66" s="8">
        <f t="shared" si="4"/>
        <v>0.66878980891719741</v>
      </c>
      <c r="K66" s="9">
        <f t="shared" si="5"/>
        <v>0.75227272727272732</v>
      </c>
    </row>
    <row r="67" spans="1:11" x14ac:dyDescent="0.2">
      <c r="A67" s="7" t="s">
        <v>484</v>
      </c>
      <c r="B67" s="65">
        <v>90</v>
      </c>
      <c r="C67" s="34">
        <f>IF(B75=0, "-", B67/B75)</f>
        <v>7.7720207253886009E-2</v>
      </c>
      <c r="D67" s="65">
        <v>50</v>
      </c>
      <c r="E67" s="9">
        <f>IF(D75=0, "-", D67/D75)</f>
        <v>4.9212598425196853E-2</v>
      </c>
      <c r="F67" s="81">
        <v>236</v>
      </c>
      <c r="G67" s="34">
        <f>IF(F75=0, "-", F67/F75)</f>
        <v>7.2061068702290079E-2</v>
      </c>
      <c r="H67" s="65">
        <v>132</v>
      </c>
      <c r="I67" s="9">
        <f>IF(H75=0, "-", H67/H75)</f>
        <v>4.6009062391077028E-2</v>
      </c>
      <c r="J67" s="8">
        <f t="shared" si="4"/>
        <v>0.8</v>
      </c>
      <c r="K67" s="9">
        <f t="shared" si="5"/>
        <v>0.78787878787878785</v>
      </c>
    </row>
    <row r="68" spans="1:11" x14ac:dyDescent="0.2">
      <c r="A68" s="7" t="s">
        <v>485</v>
      </c>
      <c r="B68" s="65">
        <v>19</v>
      </c>
      <c r="C68" s="34">
        <f>IF(B75=0, "-", B68/B75)</f>
        <v>1.6407599309153715E-2</v>
      </c>
      <c r="D68" s="65">
        <v>9</v>
      </c>
      <c r="E68" s="9">
        <f>IF(D75=0, "-", D68/D75)</f>
        <v>8.8582677165354329E-3</v>
      </c>
      <c r="F68" s="81">
        <v>38</v>
      </c>
      <c r="G68" s="34">
        <f>IF(F75=0, "-", F68/F75)</f>
        <v>1.1603053435114504E-2</v>
      </c>
      <c r="H68" s="65">
        <v>33</v>
      </c>
      <c r="I68" s="9">
        <f>IF(H75=0, "-", H68/H75)</f>
        <v>1.1502265597769257E-2</v>
      </c>
      <c r="J68" s="8">
        <f t="shared" si="4"/>
        <v>1.1111111111111112</v>
      </c>
      <c r="K68" s="9">
        <f t="shared" si="5"/>
        <v>0.15151515151515152</v>
      </c>
    </row>
    <row r="69" spans="1:11" x14ac:dyDescent="0.2">
      <c r="A69" s="7" t="s">
        <v>486</v>
      </c>
      <c r="B69" s="65">
        <v>1</v>
      </c>
      <c r="C69" s="34">
        <f>IF(B75=0, "-", B69/B75)</f>
        <v>8.6355785837651119E-4</v>
      </c>
      <c r="D69" s="65">
        <v>0</v>
      </c>
      <c r="E69" s="9">
        <f>IF(D75=0, "-", D69/D75)</f>
        <v>0</v>
      </c>
      <c r="F69" s="81">
        <v>4</v>
      </c>
      <c r="G69" s="34">
        <f>IF(F75=0, "-", F69/F75)</f>
        <v>1.2213740458015267E-3</v>
      </c>
      <c r="H69" s="65">
        <v>0</v>
      </c>
      <c r="I69" s="9">
        <f>IF(H75=0, "-", H69/H75)</f>
        <v>0</v>
      </c>
      <c r="J69" s="8" t="str">
        <f t="shared" si="4"/>
        <v>-</v>
      </c>
      <c r="K69" s="9" t="str">
        <f t="shared" si="5"/>
        <v>-</v>
      </c>
    </row>
    <row r="70" spans="1:11" x14ac:dyDescent="0.2">
      <c r="A70" s="7" t="s">
        <v>487</v>
      </c>
      <c r="B70" s="65">
        <v>3</v>
      </c>
      <c r="C70" s="34">
        <f>IF(B75=0, "-", B70/B75)</f>
        <v>2.5906735751295338E-3</v>
      </c>
      <c r="D70" s="65">
        <v>6</v>
      </c>
      <c r="E70" s="9">
        <f>IF(D75=0, "-", D70/D75)</f>
        <v>5.905511811023622E-3</v>
      </c>
      <c r="F70" s="81">
        <v>12</v>
      </c>
      <c r="G70" s="34">
        <f>IF(F75=0, "-", F70/F75)</f>
        <v>3.66412213740458E-3</v>
      </c>
      <c r="H70" s="65">
        <v>9</v>
      </c>
      <c r="I70" s="9">
        <f>IF(H75=0, "-", H70/H75)</f>
        <v>3.1369815266643428E-3</v>
      </c>
      <c r="J70" s="8">
        <f t="shared" si="4"/>
        <v>-0.5</v>
      </c>
      <c r="K70" s="9">
        <f t="shared" si="5"/>
        <v>0.33333333333333331</v>
      </c>
    </row>
    <row r="71" spans="1:11" x14ac:dyDescent="0.2">
      <c r="A71" s="7" t="s">
        <v>488</v>
      </c>
      <c r="B71" s="65">
        <v>307</v>
      </c>
      <c r="C71" s="34">
        <f>IF(B75=0, "-", B71/B75)</f>
        <v>0.26511226252158893</v>
      </c>
      <c r="D71" s="65">
        <v>230</v>
      </c>
      <c r="E71" s="9">
        <f>IF(D75=0, "-", D71/D75)</f>
        <v>0.2263779527559055</v>
      </c>
      <c r="F71" s="81">
        <v>715</v>
      </c>
      <c r="G71" s="34">
        <f>IF(F75=0, "-", F71/F75)</f>
        <v>0.21832061068702291</v>
      </c>
      <c r="H71" s="65">
        <v>724</v>
      </c>
      <c r="I71" s="9">
        <f>IF(H75=0, "-", H71/H75)</f>
        <v>0.25235273614499826</v>
      </c>
      <c r="J71" s="8">
        <f t="shared" si="4"/>
        <v>0.33478260869565218</v>
      </c>
      <c r="K71" s="9">
        <f t="shared" si="5"/>
        <v>-1.2430939226519336E-2</v>
      </c>
    </row>
    <row r="72" spans="1:11" x14ac:dyDescent="0.2">
      <c r="A72" s="7" t="s">
        <v>489</v>
      </c>
      <c r="B72" s="65">
        <v>38</v>
      </c>
      <c r="C72" s="34">
        <f>IF(B75=0, "-", B72/B75)</f>
        <v>3.281519861830743E-2</v>
      </c>
      <c r="D72" s="65">
        <v>72</v>
      </c>
      <c r="E72" s="9">
        <f>IF(D75=0, "-", D72/D75)</f>
        <v>7.0866141732283464E-2</v>
      </c>
      <c r="F72" s="81">
        <v>139</v>
      </c>
      <c r="G72" s="34">
        <f>IF(F75=0, "-", F72/F75)</f>
        <v>4.2442748091603054E-2</v>
      </c>
      <c r="H72" s="65">
        <v>190</v>
      </c>
      <c r="I72" s="9">
        <f>IF(H75=0, "-", H72/H75)</f>
        <v>6.6225165562913912E-2</v>
      </c>
      <c r="J72" s="8">
        <f t="shared" si="4"/>
        <v>-0.47222222222222221</v>
      </c>
      <c r="K72" s="9">
        <f t="shared" si="5"/>
        <v>-0.26842105263157895</v>
      </c>
    </row>
    <row r="73" spans="1:11" x14ac:dyDescent="0.2">
      <c r="A73" s="7" t="s">
        <v>490</v>
      </c>
      <c r="B73" s="65">
        <v>33</v>
      </c>
      <c r="C73" s="34">
        <f>IF(B75=0, "-", B73/B75)</f>
        <v>2.8497409326424871E-2</v>
      </c>
      <c r="D73" s="65">
        <v>40</v>
      </c>
      <c r="E73" s="9">
        <f>IF(D75=0, "-", D73/D75)</f>
        <v>3.937007874015748E-2</v>
      </c>
      <c r="F73" s="81">
        <v>73</v>
      </c>
      <c r="G73" s="34">
        <f>IF(F75=0, "-", F73/F75)</f>
        <v>2.2290076335877863E-2</v>
      </c>
      <c r="H73" s="65">
        <v>116</v>
      </c>
      <c r="I73" s="9">
        <f>IF(H75=0, "-", H73/H75)</f>
        <v>4.0432206343673754E-2</v>
      </c>
      <c r="J73" s="8">
        <f t="shared" si="4"/>
        <v>-0.17499999999999999</v>
      </c>
      <c r="K73" s="9">
        <f t="shared" si="5"/>
        <v>-0.37068965517241381</v>
      </c>
    </row>
    <row r="74" spans="1:11" x14ac:dyDescent="0.2">
      <c r="A74" s="2"/>
      <c r="B74" s="68"/>
      <c r="C74" s="33"/>
      <c r="D74" s="68"/>
      <c r="E74" s="6"/>
      <c r="F74" s="82"/>
      <c r="G74" s="33"/>
      <c r="H74" s="68"/>
      <c r="I74" s="6"/>
      <c r="J74" s="5"/>
      <c r="K74" s="6"/>
    </row>
    <row r="75" spans="1:11" s="43" customFormat="1" x14ac:dyDescent="0.2">
      <c r="A75" s="162" t="s">
        <v>569</v>
      </c>
      <c r="B75" s="71">
        <f>SUM(B55:B74)</f>
        <v>1158</v>
      </c>
      <c r="C75" s="40">
        <f>B75/6380</f>
        <v>0.18150470219435735</v>
      </c>
      <c r="D75" s="71">
        <f>SUM(D55:D74)</f>
        <v>1016</v>
      </c>
      <c r="E75" s="41">
        <f>D75/6389</f>
        <v>0.15902332133354202</v>
      </c>
      <c r="F75" s="77">
        <f>SUM(F55:F74)</f>
        <v>3275</v>
      </c>
      <c r="G75" s="42">
        <f>F75/17360</f>
        <v>0.18865207373271889</v>
      </c>
      <c r="H75" s="71">
        <f>SUM(H55:H74)</f>
        <v>2869</v>
      </c>
      <c r="I75" s="41">
        <f>H75/17010</f>
        <v>0.1686654908877131</v>
      </c>
      <c r="J75" s="37">
        <f>IF(D75=0, "-", IF((B75-D75)/D75&lt;10, (B75-D75)/D75, "&gt;999%"))</f>
        <v>0.13976377952755906</v>
      </c>
      <c r="K75" s="38">
        <f>IF(H75=0, "-", IF((F75-H75)/H75&lt;10, (F75-H75)/H75, "&gt;999%"))</f>
        <v>0.14151272220285813</v>
      </c>
    </row>
    <row r="76" spans="1:11" x14ac:dyDescent="0.2">
      <c r="B76" s="83"/>
      <c r="D76" s="83"/>
      <c r="F76" s="83"/>
      <c r="H76" s="83"/>
    </row>
    <row r="77" spans="1:11" x14ac:dyDescent="0.2">
      <c r="A77" s="27" t="s">
        <v>568</v>
      </c>
      <c r="B77" s="71">
        <v>1543</v>
      </c>
      <c r="C77" s="40">
        <f>B77/6380</f>
        <v>0.24184952978056426</v>
      </c>
      <c r="D77" s="71">
        <v>1356</v>
      </c>
      <c r="E77" s="41">
        <f>D77/6389</f>
        <v>0.2122397871341368</v>
      </c>
      <c r="F77" s="77">
        <v>4219</v>
      </c>
      <c r="G77" s="42">
        <f>F77/17360</f>
        <v>0.24302995391705068</v>
      </c>
      <c r="H77" s="71">
        <v>3802</v>
      </c>
      <c r="I77" s="41">
        <f>H77/17010</f>
        <v>0.22351557907113462</v>
      </c>
      <c r="J77" s="37">
        <f>IF(D77=0, "-", IF((B77-D77)/D77&lt;10, (B77-D77)/D77, "&gt;999%"))</f>
        <v>0.13790560471976401</v>
      </c>
      <c r="K77" s="38">
        <f>IF(H77=0, "-", IF((F77-H77)/H77&lt;10, (F77-H77)/H77, "&gt;999%"))</f>
        <v>0.10967911625460285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581</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5</v>
      </c>
      <c r="C7" s="39">
        <f>IF(B26=0, "-", B7/B26)</f>
        <v>3.2404406999351912E-3</v>
      </c>
      <c r="D7" s="65">
        <v>3</v>
      </c>
      <c r="E7" s="21">
        <f>IF(D26=0, "-", D7/D26)</f>
        <v>2.2123893805309734E-3</v>
      </c>
      <c r="F7" s="81">
        <v>13</v>
      </c>
      <c r="G7" s="39">
        <f>IF(F26=0, "-", F7/F26)</f>
        <v>3.0812988859919414E-3</v>
      </c>
      <c r="H7" s="65">
        <v>7</v>
      </c>
      <c r="I7" s="21">
        <f>IF(H26=0, "-", H7/H26)</f>
        <v>1.841136244082062E-3</v>
      </c>
      <c r="J7" s="20">
        <f t="shared" ref="J7:J24" si="0">IF(D7=0, "-", IF((B7-D7)/D7&lt;10, (B7-D7)/D7, "&gt;999%"))</f>
        <v>0.66666666666666663</v>
      </c>
      <c r="K7" s="21">
        <f t="shared" ref="K7:K24" si="1">IF(H7=0, "-", IF((F7-H7)/H7&lt;10, (F7-H7)/H7, "&gt;999%"))</f>
        <v>0.8571428571428571</v>
      </c>
    </row>
    <row r="8" spans="1:11" x14ac:dyDescent="0.2">
      <c r="A8" s="7" t="s">
        <v>43</v>
      </c>
      <c r="B8" s="65">
        <v>190</v>
      </c>
      <c r="C8" s="39">
        <f>IF(B26=0, "-", B8/B26)</f>
        <v>0.12313674659753726</v>
      </c>
      <c r="D8" s="65">
        <v>253</v>
      </c>
      <c r="E8" s="21">
        <f>IF(D26=0, "-", D8/D26)</f>
        <v>0.18657817109144542</v>
      </c>
      <c r="F8" s="81">
        <v>620</v>
      </c>
      <c r="G8" s="39">
        <f>IF(F26=0, "-", F8/F26)</f>
        <v>0.14695425456269259</v>
      </c>
      <c r="H8" s="65">
        <v>678</v>
      </c>
      <c r="I8" s="21">
        <f>IF(H26=0, "-", H8/H26)</f>
        <v>0.17832719621251972</v>
      </c>
      <c r="J8" s="20">
        <f t="shared" si="0"/>
        <v>-0.24901185770750989</v>
      </c>
      <c r="K8" s="21">
        <f t="shared" si="1"/>
        <v>-8.5545722713864306E-2</v>
      </c>
    </row>
    <row r="9" spans="1:11" x14ac:dyDescent="0.2">
      <c r="A9" s="7" t="s">
        <v>47</v>
      </c>
      <c r="B9" s="65">
        <v>4</v>
      </c>
      <c r="C9" s="39">
        <f>IF(B26=0, "-", B9/B26)</f>
        <v>2.592352559948153E-3</v>
      </c>
      <c r="D9" s="65">
        <v>29</v>
      </c>
      <c r="E9" s="21">
        <f>IF(D26=0, "-", D9/D26)</f>
        <v>2.1386430678466076E-2</v>
      </c>
      <c r="F9" s="81">
        <v>29</v>
      </c>
      <c r="G9" s="39">
        <f>IF(F26=0, "-", F9/F26)</f>
        <v>6.8736667456743301E-3</v>
      </c>
      <c r="H9" s="65">
        <v>82</v>
      </c>
      <c r="I9" s="21">
        <f>IF(H26=0, "-", H9/H26)</f>
        <v>2.1567596002104155E-2</v>
      </c>
      <c r="J9" s="20">
        <f t="shared" si="0"/>
        <v>-0.86206896551724133</v>
      </c>
      <c r="K9" s="21">
        <f t="shared" si="1"/>
        <v>-0.64634146341463417</v>
      </c>
    </row>
    <row r="10" spans="1:11" x14ac:dyDescent="0.2">
      <c r="A10" s="7" t="s">
        <v>50</v>
      </c>
      <c r="B10" s="65">
        <v>9</v>
      </c>
      <c r="C10" s="39">
        <f>IF(B26=0, "-", B10/B26)</f>
        <v>5.8327932598833442E-3</v>
      </c>
      <c r="D10" s="65">
        <v>10</v>
      </c>
      <c r="E10" s="21">
        <f>IF(D26=0, "-", D10/D26)</f>
        <v>7.3746312684365781E-3</v>
      </c>
      <c r="F10" s="81">
        <v>26</v>
      </c>
      <c r="G10" s="39">
        <f>IF(F26=0, "-", F10/F26)</f>
        <v>6.1625977719838828E-3</v>
      </c>
      <c r="H10" s="65">
        <v>46</v>
      </c>
      <c r="I10" s="21">
        <f>IF(H26=0, "-", H10/H26)</f>
        <v>1.209889531825355E-2</v>
      </c>
      <c r="J10" s="20">
        <f t="shared" si="0"/>
        <v>-0.1</v>
      </c>
      <c r="K10" s="21">
        <f t="shared" si="1"/>
        <v>-0.43478260869565216</v>
      </c>
    </row>
    <row r="11" spans="1:11" x14ac:dyDescent="0.2">
      <c r="A11" s="7" t="s">
        <v>53</v>
      </c>
      <c r="B11" s="65">
        <v>185</v>
      </c>
      <c r="C11" s="39">
        <f>IF(B26=0, "-", B11/B26)</f>
        <v>0.11989630589760207</v>
      </c>
      <c r="D11" s="65">
        <v>116</v>
      </c>
      <c r="E11" s="21">
        <f>IF(D26=0, "-", D11/D26)</f>
        <v>8.5545722713864306E-2</v>
      </c>
      <c r="F11" s="81">
        <v>503</v>
      </c>
      <c r="G11" s="39">
        <f>IF(F26=0, "-", F11/F26)</f>
        <v>0.11922256458876511</v>
      </c>
      <c r="H11" s="65">
        <v>390</v>
      </c>
      <c r="I11" s="21">
        <f>IF(H26=0, "-", H11/H26)</f>
        <v>0.10257759074171488</v>
      </c>
      <c r="J11" s="20">
        <f t="shared" si="0"/>
        <v>0.59482758620689657</v>
      </c>
      <c r="K11" s="21">
        <f t="shared" si="1"/>
        <v>0.28974358974358977</v>
      </c>
    </row>
    <row r="12" spans="1:11" x14ac:dyDescent="0.2">
      <c r="A12" s="7" t="s">
        <v>56</v>
      </c>
      <c r="B12" s="65">
        <v>3</v>
      </c>
      <c r="C12" s="39">
        <f>IF(B26=0, "-", B12/B26)</f>
        <v>1.9442644199611147E-3</v>
      </c>
      <c r="D12" s="65">
        <v>7</v>
      </c>
      <c r="E12" s="21">
        <f>IF(D26=0, "-", D12/D26)</f>
        <v>5.1622418879056046E-3</v>
      </c>
      <c r="F12" s="81">
        <v>24</v>
      </c>
      <c r="G12" s="39">
        <f>IF(F26=0, "-", F12/F26)</f>
        <v>5.6885517895235837E-3</v>
      </c>
      <c r="H12" s="65">
        <v>14</v>
      </c>
      <c r="I12" s="21">
        <f>IF(H26=0, "-", H12/H26)</f>
        <v>3.682272488164124E-3</v>
      </c>
      <c r="J12" s="20">
        <f t="shared" si="0"/>
        <v>-0.5714285714285714</v>
      </c>
      <c r="K12" s="21">
        <f t="shared" si="1"/>
        <v>0.7142857142857143</v>
      </c>
    </row>
    <row r="13" spans="1:11" x14ac:dyDescent="0.2">
      <c r="A13" s="7" t="s">
        <v>61</v>
      </c>
      <c r="B13" s="65">
        <v>25</v>
      </c>
      <c r="C13" s="39">
        <f>IF(B26=0, "-", B13/B26)</f>
        <v>1.6202203499675955E-2</v>
      </c>
      <c r="D13" s="65">
        <v>40</v>
      </c>
      <c r="E13" s="21">
        <f>IF(D26=0, "-", D13/D26)</f>
        <v>2.9498525073746312E-2</v>
      </c>
      <c r="F13" s="81">
        <v>70</v>
      </c>
      <c r="G13" s="39">
        <f>IF(F26=0, "-", F13/F26)</f>
        <v>1.6591609386110453E-2</v>
      </c>
      <c r="H13" s="65">
        <v>89</v>
      </c>
      <c r="I13" s="21">
        <f>IF(H26=0, "-", H13/H26)</f>
        <v>2.3408732246186219E-2</v>
      </c>
      <c r="J13" s="20">
        <f t="shared" si="0"/>
        <v>-0.375</v>
      </c>
      <c r="K13" s="21">
        <f t="shared" si="1"/>
        <v>-0.21348314606741572</v>
      </c>
    </row>
    <row r="14" spans="1:11" x14ac:dyDescent="0.2">
      <c r="A14" s="7" t="s">
        <v>67</v>
      </c>
      <c r="B14" s="65">
        <v>99</v>
      </c>
      <c r="C14" s="39">
        <f>IF(B26=0, "-", B14/B26)</f>
        <v>6.416072585871678E-2</v>
      </c>
      <c r="D14" s="65">
        <v>88</v>
      </c>
      <c r="E14" s="21">
        <f>IF(D26=0, "-", D14/D26)</f>
        <v>6.4896755162241887E-2</v>
      </c>
      <c r="F14" s="81">
        <v>264</v>
      </c>
      <c r="G14" s="39">
        <f>IF(F26=0, "-", F14/F26)</f>
        <v>6.2574069684759426E-2</v>
      </c>
      <c r="H14" s="65">
        <v>233</v>
      </c>
      <c r="I14" s="21">
        <f>IF(H26=0, "-", H14/H26)</f>
        <v>6.1283534981588637E-2</v>
      </c>
      <c r="J14" s="20">
        <f t="shared" si="0"/>
        <v>0.125</v>
      </c>
      <c r="K14" s="21">
        <f t="shared" si="1"/>
        <v>0.13304721030042918</v>
      </c>
    </row>
    <row r="15" spans="1:11" x14ac:dyDescent="0.2">
      <c r="A15" s="7" t="s">
        <v>69</v>
      </c>
      <c r="B15" s="65">
        <v>0</v>
      </c>
      <c r="C15" s="39">
        <f>IF(B26=0, "-", B15/B26)</f>
        <v>0</v>
      </c>
      <c r="D15" s="65">
        <v>0</v>
      </c>
      <c r="E15" s="21">
        <f>IF(D26=0, "-", D15/D26)</f>
        <v>0</v>
      </c>
      <c r="F15" s="81">
        <v>0</v>
      </c>
      <c r="G15" s="39">
        <f>IF(F26=0, "-", F15/F26)</f>
        <v>0</v>
      </c>
      <c r="H15" s="65">
        <v>2</v>
      </c>
      <c r="I15" s="21">
        <f>IF(H26=0, "-", H15/H26)</f>
        <v>5.2603892688058915E-4</v>
      </c>
      <c r="J15" s="20" t="str">
        <f t="shared" si="0"/>
        <v>-</v>
      </c>
      <c r="K15" s="21">
        <f t="shared" si="1"/>
        <v>-1</v>
      </c>
    </row>
    <row r="16" spans="1:11" x14ac:dyDescent="0.2">
      <c r="A16" s="7" t="s">
        <v>71</v>
      </c>
      <c r="B16" s="65">
        <v>5</v>
      </c>
      <c r="C16" s="39">
        <f>IF(B26=0, "-", B16/B26)</f>
        <v>3.2404406999351912E-3</v>
      </c>
      <c r="D16" s="65">
        <v>14</v>
      </c>
      <c r="E16" s="21">
        <f>IF(D26=0, "-", D16/D26)</f>
        <v>1.0324483775811209E-2</v>
      </c>
      <c r="F16" s="81">
        <v>15</v>
      </c>
      <c r="G16" s="39">
        <f>IF(F26=0, "-", F16/F26)</f>
        <v>3.55534486845224E-3</v>
      </c>
      <c r="H16" s="65">
        <v>32</v>
      </c>
      <c r="I16" s="21">
        <f>IF(H26=0, "-", H16/H26)</f>
        <v>8.4166228300894264E-3</v>
      </c>
      <c r="J16" s="20">
        <f t="shared" si="0"/>
        <v>-0.6428571428571429</v>
      </c>
      <c r="K16" s="21">
        <f t="shared" si="1"/>
        <v>-0.53125</v>
      </c>
    </row>
    <row r="17" spans="1:11" x14ac:dyDescent="0.2">
      <c r="A17" s="7" t="s">
        <v>74</v>
      </c>
      <c r="B17" s="65">
        <v>301</v>
      </c>
      <c r="C17" s="39">
        <f>IF(B26=0, "-", B17/B26)</f>
        <v>0.19507453013609852</v>
      </c>
      <c r="D17" s="65">
        <v>190</v>
      </c>
      <c r="E17" s="21">
        <f>IF(D26=0, "-", D17/D26)</f>
        <v>0.14011799410029499</v>
      </c>
      <c r="F17" s="81">
        <v>882</v>
      </c>
      <c r="G17" s="39">
        <f>IF(F26=0, "-", F17/F26)</f>
        <v>0.20905427826499171</v>
      </c>
      <c r="H17" s="65">
        <v>518</v>
      </c>
      <c r="I17" s="21">
        <f>IF(H26=0, "-", H17/H26)</f>
        <v>0.13624408206207259</v>
      </c>
      <c r="J17" s="20">
        <f t="shared" si="0"/>
        <v>0.58421052631578951</v>
      </c>
      <c r="K17" s="21">
        <f t="shared" si="1"/>
        <v>0.70270270270270274</v>
      </c>
    </row>
    <row r="18" spans="1:11" x14ac:dyDescent="0.2">
      <c r="A18" s="7" t="s">
        <v>75</v>
      </c>
      <c r="B18" s="65">
        <v>100</v>
      </c>
      <c r="C18" s="39">
        <f>IF(B26=0, "-", B18/B26)</f>
        <v>6.4808813998703821E-2</v>
      </c>
      <c r="D18" s="65">
        <v>55</v>
      </c>
      <c r="E18" s="21">
        <f>IF(D26=0, "-", D18/D26)</f>
        <v>4.0560471976401183E-2</v>
      </c>
      <c r="F18" s="81">
        <v>259</v>
      </c>
      <c r="G18" s="39">
        <f>IF(F26=0, "-", F18/F26)</f>
        <v>6.1388954728608676E-2</v>
      </c>
      <c r="H18" s="65">
        <v>147</v>
      </c>
      <c r="I18" s="21">
        <f>IF(H26=0, "-", H18/H26)</f>
        <v>3.8663861125723301E-2</v>
      </c>
      <c r="J18" s="20">
        <f t="shared" si="0"/>
        <v>0.81818181818181823</v>
      </c>
      <c r="K18" s="21">
        <f t="shared" si="1"/>
        <v>0.76190476190476186</v>
      </c>
    </row>
    <row r="19" spans="1:11" x14ac:dyDescent="0.2">
      <c r="A19" s="7" t="s">
        <v>76</v>
      </c>
      <c r="B19" s="65">
        <v>0</v>
      </c>
      <c r="C19" s="39">
        <f>IF(B26=0, "-", B19/B26)</f>
        <v>0</v>
      </c>
      <c r="D19" s="65">
        <v>2</v>
      </c>
      <c r="E19" s="21">
        <f>IF(D26=0, "-", D19/D26)</f>
        <v>1.4749262536873156E-3</v>
      </c>
      <c r="F19" s="81">
        <v>2</v>
      </c>
      <c r="G19" s="39">
        <f>IF(F26=0, "-", F19/F26)</f>
        <v>4.7404598246029864E-4</v>
      </c>
      <c r="H19" s="65">
        <v>6</v>
      </c>
      <c r="I19" s="21">
        <f>IF(H26=0, "-", H19/H26)</f>
        <v>1.5781167806417674E-3</v>
      </c>
      <c r="J19" s="20">
        <f t="shared" si="0"/>
        <v>-1</v>
      </c>
      <c r="K19" s="21">
        <f t="shared" si="1"/>
        <v>-0.66666666666666663</v>
      </c>
    </row>
    <row r="20" spans="1:11" x14ac:dyDescent="0.2">
      <c r="A20" s="7" t="s">
        <v>78</v>
      </c>
      <c r="B20" s="65">
        <v>20</v>
      </c>
      <c r="C20" s="39">
        <f>IF(B26=0, "-", B20/B26)</f>
        <v>1.2961762799740765E-2</v>
      </c>
      <c r="D20" s="65">
        <v>9</v>
      </c>
      <c r="E20" s="21">
        <f>IF(D26=0, "-", D20/D26)</f>
        <v>6.6371681415929203E-3</v>
      </c>
      <c r="F20" s="81">
        <v>42</v>
      </c>
      <c r="G20" s="39">
        <f>IF(F26=0, "-", F20/F26)</f>
        <v>9.954965631666271E-3</v>
      </c>
      <c r="H20" s="65">
        <v>33</v>
      </c>
      <c r="I20" s="21">
        <f>IF(H26=0, "-", H20/H26)</f>
        <v>8.6796422935297209E-3</v>
      </c>
      <c r="J20" s="20">
        <f t="shared" si="0"/>
        <v>1.2222222222222223</v>
      </c>
      <c r="K20" s="21">
        <f t="shared" si="1"/>
        <v>0.27272727272727271</v>
      </c>
    </row>
    <row r="21" spans="1:11" x14ac:dyDescent="0.2">
      <c r="A21" s="7" t="s">
        <v>79</v>
      </c>
      <c r="B21" s="65">
        <v>17</v>
      </c>
      <c r="C21" s="39">
        <f>IF(B26=0, "-", B21/B26)</f>
        <v>1.1017498379779649E-2</v>
      </c>
      <c r="D21" s="65">
        <v>25</v>
      </c>
      <c r="E21" s="21">
        <f>IF(D26=0, "-", D21/D26)</f>
        <v>1.8436578171091445E-2</v>
      </c>
      <c r="F21" s="81">
        <v>29</v>
      </c>
      <c r="G21" s="39">
        <f>IF(F26=0, "-", F21/F26)</f>
        <v>6.8736667456743301E-3</v>
      </c>
      <c r="H21" s="65">
        <v>62</v>
      </c>
      <c r="I21" s="21">
        <f>IF(H26=0, "-", H21/H26)</f>
        <v>1.6307206733298264E-2</v>
      </c>
      <c r="J21" s="20">
        <f t="shared" si="0"/>
        <v>-0.32</v>
      </c>
      <c r="K21" s="21">
        <f t="shared" si="1"/>
        <v>-0.532258064516129</v>
      </c>
    </row>
    <row r="22" spans="1:11" x14ac:dyDescent="0.2">
      <c r="A22" s="7" t="s">
        <v>82</v>
      </c>
      <c r="B22" s="65">
        <v>3</v>
      </c>
      <c r="C22" s="39">
        <f>IF(B26=0, "-", B22/B26)</f>
        <v>1.9442644199611147E-3</v>
      </c>
      <c r="D22" s="65">
        <v>6</v>
      </c>
      <c r="E22" s="21">
        <f>IF(D26=0, "-", D22/D26)</f>
        <v>4.4247787610619468E-3</v>
      </c>
      <c r="F22" s="81">
        <v>12</v>
      </c>
      <c r="G22" s="39">
        <f>IF(F26=0, "-", F22/F26)</f>
        <v>2.8442758947617918E-3</v>
      </c>
      <c r="H22" s="65">
        <v>9</v>
      </c>
      <c r="I22" s="21">
        <f>IF(H26=0, "-", H22/H26)</f>
        <v>2.3671751709626512E-3</v>
      </c>
      <c r="J22" s="20">
        <f t="shared" si="0"/>
        <v>-0.5</v>
      </c>
      <c r="K22" s="21">
        <f t="shared" si="1"/>
        <v>0.33333333333333331</v>
      </c>
    </row>
    <row r="23" spans="1:11" x14ac:dyDescent="0.2">
      <c r="A23" s="7" t="s">
        <v>86</v>
      </c>
      <c r="B23" s="65">
        <v>536</v>
      </c>
      <c r="C23" s="39">
        <f>IF(B26=0, "-", B23/B26)</f>
        <v>0.34737524303305251</v>
      </c>
      <c r="D23" s="65">
        <v>464</v>
      </c>
      <c r="E23" s="21">
        <f>IF(D26=0, "-", D23/D26)</f>
        <v>0.34218289085545722</v>
      </c>
      <c r="F23" s="81">
        <v>1338</v>
      </c>
      <c r="G23" s="39">
        <f>IF(F26=0, "-", F23/F26)</f>
        <v>0.31713676226593979</v>
      </c>
      <c r="H23" s="65">
        <v>1321</v>
      </c>
      <c r="I23" s="21">
        <f>IF(H26=0, "-", H23/H26)</f>
        <v>0.34744871120462917</v>
      </c>
      <c r="J23" s="20">
        <f t="shared" si="0"/>
        <v>0.15517241379310345</v>
      </c>
      <c r="K23" s="21">
        <f t="shared" si="1"/>
        <v>1.2869038607115822E-2</v>
      </c>
    </row>
    <row r="24" spans="1:11" x14ac:dyDescent="0.2">
      <c r="A24" s="7" t="s">
        <v>88</v>
      </c>
      <c r="B24" s="65">
        <v>41</v>
      </c>
      <c r="C24" s="39">
        <f>IF(B26=0, "-", B24/B26)</f>
        <v>2.6571613739468567E-2</v>
      </c>
      <c r="D24" s="65">
        <v>45</v>
      </c>
      <c r="E24" s="21">
        <f>IF(D26=0, "-", D24/D26)</f>
        <v>3.3185840707964605E-2</v>
      </c>
      <c r="F24" s="81">
        <v>91</v>
      </c>
      <c r="G24" s="39">
        <f>IF(F26=0, "-", F24/F26)</f>
        <v>2.1569092201943588E-2</v>
      </c>
      <c r="H24" s="65">
        <v>133</v>
      </c>
      <c r="I24" s="21">
        <f>IF(H26=0, "-", H24/H26)</f>
        <v>3.498158863755918E-2</v>
      </c>
      <c r="J24" s="20">
        <f t="shared" si="0"/>
        <v>-8.8888888888888892E-2</v>
      </c>
      <c r="K24" s="21">
        <f t="shared" si="1"/>
        <v>-0.31578947368421051</v>
      </c>
    </row>
    <row r="25" spans="1:11" x14ac:dyDescent="0.2">
      <c r="A25" s="2"/>
      <c r="B25" s="68"/>
      <c r="C25" s="33"/>
      <c r="D25" s="68"/>
      <c r="E25" s="6"/>
      <c r="F25" s="82"/>
      <c r="G25" s="33"/>
      <c r="H25" s="68"/>
      <c r="I25" s="6"/>
      <c r="J25" s="5"/>
      <c r="K25" s="6"/>
    </row>
    <row r="26" spans="1:11" s="43" customFormat="1" x14ac:dyDescent="0.2">
      <c r="A26" s="162" t="s">
        <v>568</v>
      </c>
      <c r="B26" s="71">
        <f>SUM(B7:B25)</f>
        <v>1543</v>
      </c>
      <c r="C26" s="40">
        <v>1</v>
      </c>
      <c r="D26" s="71">
        <f>SUM(D7:D25)</f>
        <v>1356</v>
      </c>
      <c r="E26" s="41">
        <v>1</v>
      </c>
      <c r="F26" s="77">
        <f>SUM(F7:F25)</f>
        <v>4219</v>
      </c>
      <c r="G26" s="42">
        <v>1</v>
      </c>
      <c r="H26" s="71">
        <f>SUM(H7:H25)</f>
        <v>3802</v>
      </c>
      <c r="I26" s="41">
        <v>1</v>
      </c>
      <c r="J26" s="37">
        <f>IF(D26=0, "-", (B26-D26)/D26)</f>
        <v>0.13790560471976401</v>
      </c>
      <c r="K26" s="38">
        <f>IF(H26=0, "-", (F26-H26)/H26)</f>
        <v>0.10967911625460285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4"/>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491</v>
      </c>
      <c r="B7" s="65">
        <v>7</v>
      </c>
      <c r="C7" s="34">
        <f>IF(B20=0, "-", B7/B20)</f>
        <v>5.5555555555555552E-2</v>
      </c>
      <c r="D7" s="65">
        <v>6</v>
      </c>
      <c r="E7" s="9">
        <f>IF(D20=0, "-", D7/D20)</f>
        <v>4.8387096774193547E-2</v>
      </c>
      <c r="F7" s="81">
        <v>17</v>
      </c>
      <c r="G7" s="34">
        <f>IF(F20=0, "-", F7/F20)</f>
        <v>6.0714285714285714E-2</v>
      </c>
      <c r="H7" s="65">
        <v>18</v>
      </c>
      <c r="I7" s="9">
        <f>IF(H20=0, "-", H7/H20)</f>
        <v>6.25E-2</v>
      </c>
      <c r="J7" s="8">
        <f t="shared" ref="J7:J18" si="0">IF(D7=0, "-", IF((B7-D7)/D7&lt;10, (B7-D7)/D7, "&gt;999%"))</f>
        <v>0.16666666666666666</v>
      </c>
      <c r="K7" s="9">
        <f t="shared" ref="K7:K18" si="1">IF(H7=0, "-", IF((F7-H7)/H7&lt;10, (F7-H7)/H7, "&gt;999%"))</f>
        <v>-5.5555555555555552E-2</v>
      </c>
    </row>
    <row r="8" spans="1:11" x14ac:dyDescent="0.2">
      <c r="A8" s="7" t="s">
        <v>492</v>
      </c>
      <c r="B8" s="65">
        <v>9</v>
      </c>
      <c r="C8" s="34">
        <f>IF(B20=0, "-", B8/B20)</f>
        <v>7.1428571428571425E-2</v>
      </c>
      <c r="D8" s="65">
        <v>15</v>
      </c>
      <c r="E8" s="9">
        <f>IF(D20=0, "-", D8/D20)</f>
        <v>0.12096774193548387</v>
      </c>
      <c r="F8" s="81">
        <v>11</v>
      </c>
      <c r="G8" s="34">
        <f>IF(F20=0, "-", F8/F20)</f>
        <v>3.9285714285714285E-2</v>
      </c>
      <c r="H8" s="65">
        <v>34</v>
      </c>
      <c r="I8" s="9">
        <f>IF(H20=0, "-", H8/H20)</f>
        <v>0.11805555555555555</v>
      </c>
      <c r="J8" s="8">
        <f t="shared" si="0"/>
        <v>-0.4</v>
      </c>
      <c r="K8" s="9">
        <f t="shared" si="1"/>
        <v>-0.67647058823529416</v>
      </c>
    </row>
    <row r="9" spans="1:11" x14ac:dyDescent="0.2">
      <c r="A9" s="7" t="s">
        <v>493</v>
      </c>
      <c r="B9" s="65">
        <v>6</v>
      </c>
      <c r="C9" s="34">
        <f>IF(B20=0, "-", B9/B20)</f>
        <v>4.7619047619047616E-2</v>
      </c>
      <c r="D9" s="65">
        <v>15</v>
      </c>
      <c r="E9" s="9">
        <f>IF(D20=0, "-", D9/D20)</f>
        <v>0.12096774193548387</v>
      </c>
      <c r="F9" s="81">
        <v>30</v>
      </c>
      <c r="G9" s="34">
        <f>IF(F20=0, "-", F9/F20)</f>
        <v>0.10714285714285714</v>
      </c>
      <c r="H9" s="65">
        <v>47</v>
      </c>
      <c r="I9" s="9">
        <f>IF(H20=0, "-", H9/H20)</f>
        <v>0.16319444444444445</v>
      </c>
      <c r="J9" s="8">
        <f t="shared" si="0"/>
        <v>-0.6</v>
      </c>
      <c r="K9" s="9">
        <f t="shared" si="1"/>
        <v>-0.36170212765957449</v>
      </c>
    </row>
    <row r="10" spans="1:11" x14ac:dyDescent="0.2">
      <c r="A10" s="7" t="s">
        <v>494</v>
      </c>
      <c r="B10" s="65">
        <v>14</v>
      </c>
      <c r="C10" s="34">
        <f>IF(B20=0, "-", B10/B20)</f>
        <v>0.1111111111111111</v>
      </c>
      <c r="D10" s="65">
        <v>11</v>
      </c>
      <c r="E10" s="9">
        <f>IF(D20=0, "-", D10/D20)</f>
        <v>8.8709677419354843E-2</v>
      </c>
      <c r="F10" s="81">
        <v>36</v>
      </c>
      <c r="G10" s="34">
        <f>IF(F20=0, "-", F10/F20)</f>
        <v>0.12857142857142856</v>
      </c>
      <c r="H10" s="65">
        <v>36</v>
      </c>
      <c r="I10" s="9">
        <f>IF(H20=0, "-", H10/H20)</f>
        <v>0.125</v>
      </c>
      <c r="J10" s="8">
        <f t="shared" si="0"/>
        <v>0.27272727272727271</v>
      </c>
      <c r="K10" s="9">
        <f t="shared" si="1"/>
        <v>0</v>
      </c>
    </row>
    <row r="11" spans="1:11" x14ac:dyDescent="0.2">
      <c r="A11" s="7" t="s">
        <v>495</v>
      </c>
      <c r="B11" s="65">
        <v>2</v>
      </c>
      <c r="C11" s="34">
        <f>IF(B20=0, "-", B11/B20)</f>
        <v>1.5873015873015872E-2</v>
      </c>
      <c r="D11" s="65">
        <v>2</v>
      </c>
      <c r="E11" s="9">
        <f>IF(D20=0, "-", D11/D20)</f>
        <v>1.6129032258064516E-2</v>
      </c>
      <c r="F11" s="81">
        <v>8</v>
      </c>
      <c r="G11" s="34">
        <f>IF(F20=0, "-", F11/F20)</f>
        <v>2.8571428571428571E-2</v>
      </c>
      <c r="H11" s="65">
        <v>3</v>
      </c>
      <c r="I11" s="9">
        <f>IF(H20=0, "-", H11/H20)</f>
        <v>1.0416666666666666E-2</v>
      </c>
      <c r="J11" s="8">
        <f t="shared" si="0"/>
        <v>0</v>
      </c>
      <c r="K11" s="9">
        <f t="shared" si="1"/>
        <v>1.6666666666666667</v>
      </c>
    </row>
    <row r="12" spans="1:11" x14ac:dyDescent="0.2">
      <c r="A12" s="7" t="s">
        <v>496</v>
      </c>
      <c r="B12" s="65">
        <v>41</v>
      </c>
      <c r="C12" s="34">
        <f>IF(B20=0, "-", B12/B20)</f>
        <v>0.32539682539682541</v>
      </c>
      <c r="D12" s="65">
        <v>38</v>
      </c>
      <c r="E12" s="9">
        <f>IF(D20=0, "-", D12/D20)</f>
        <v>0.30645161290322581</v>
      </c>
      <c r="F12" s="81">
        <v>100</v>
      </c>
      <c r="G12" s="34">
        <f>IF(F20=0, "-", F12/F20)</f>
        <v>0.35714285714285715</v>
      </c>
      <c r="H12" s="65">
        <v>89</v>
      </c>
      <c r="I12" s="9">
        <f>IF(H20=0, "-", H12/H20)</f>
        <v>0.30902777777777779</v>
      </c>
      <c r="J12" s="8">
        <f t="shared" si="0"/>
        <v>7.8947368421052627E-2</v>
      </c>
      <c r="K12" s="9">
        <f t="shared" si="1"/>
        <v>0.12359550561797752</v>
      </c>
    </row>
    <row r="13" spans="1:11" x14ac:dyDescent="0.2">
      <c r="A13" s="7" t="s">
        <v>497</v>
      </c>
      <c r="B13" s="65">
        <v>3</v>
      </c>
      <c r="C13" s="34">
        <f>IF(B20=0, "-", B13/B20)</f>
        <v>2.3809523809523808E-2</v>
      </c>
      <c r="D13" s="65">
        <v>4</v>
      </c>
      <c r="E13" s="9">
        <f>IF(D20=0, "-", D13/D20)</f>
        <v>3.2258064516129031E-2</v>
      </c>
      <c r="F13" s="81">
        <v>6</v>
      </c>
      <c r="G13" s="34">
        <f>IF(F20=0, "-", F13/F20)</f>
        <v>2.1428571428571429E-2</v>
      </c>
      <c r="H13" s="65">
        <v>7</v>
      </c>
      <c r="I13" s="9">
        <f>IF(H20=0, "-", H13/H20)</f>
        <v>2.4305555555555556E-2</v>
      </c>
      <c r="J13" s="8">
        <f t="shared" si="0"/>
        <v>-0.25</v>
      </c>
      <c r="K13" s="9">
        <f t="shared" si="1"/>
        <v>-0.14285714285714285</v>
      </c>
    </row>
    <row r="14" spans="1:11" x14ac:dyDescent="0.2">
      <c r="A14" s="7" t="s">
        <v>498</v>
      </c>
      <c r="B14" s="65">
        <v>0</v>
      </c>
      <c r="C14" s="34">
        <f>IF(B20=0, "-", B14/B20)</f>
        <v>0</v>
      </c>
      <c r="D14" s="65">
        <v>0</v>
      </c>
      <c r="E14" s="9">
        <f>IF(D20=0, "-", D14/D20)</f>
        <v>0</v>
      </c>
      <c r="F14" s="81">
        <v>0</v>
      </c>
      <c r="G14" s="34">
        <f>IF(F20=0, "-", F14/F20)</f>
        <v>0</v>
      </c>
      <c r="H14" s="65">
        <v>1</v>
      </c>
      <c r="I14" s="9">
        <f>IF(H20=0, "-", H14/H20)</f>
        <v>3.472222222222222E-3</v>
      </c>
      <c r="J14" s="8" t="str">
        <f t="shared" si="0"/>
        <v>-</v>
      </c>
      <c r="K14" s="9">
        <f t="shared" si="1"/>
        <v>-1</v>
      </c>
    </row>
    <row r="15" spans="1:11" x14ac:dyDescent="0.2">
      <c r="A15" s="7" t="s">
        <v>499</v>
      </c>
      <c r="B15" s="65">
        <v>13</v>
      </c>
      <c r="C15" s="34">
        <f>IF(B20=0, "-", B15/B20)</f>
        <v>0.10317460317460317</v>
      </c>
      <c r="D15" s="65">
        <v>5</v>
      </c>
      <c r="E15" s="9">
        <f>IF(D20=0, "-", D15/D20)</f>
        <v>4.0322580645161289E-2</v>
      </c>
      <c r="F15" s="81">
        <v>29</v>
      </c>
      <c r="G15" s="34">
        <f>IF(F20=0, "-", F15/F20)</f>
        <v>0.10357142857142858</v>
      </c>
      <c r="H15" s="65">
        <v>6</v>
      </c>
      <c r="I15" s="9">
        <f>IF(H20=0, "-", H15/H20)</f>
        <v>2.0833333333333332E-2</v>
      </c>
      <c r="J15" s="8">
        <f t="shared" si="0"/>
        <v>1.6</v>
      </c>
      <c r="K15" s="9">
        <f t="shared" si="1"/>
        <v>3.8333333333333335</v>
      </c>
    </row>
    <row r="16" spans="1:11" x14ac:dyDescent="0.2">
      <c r="A16" s="7" t="s">
        <v>500</v>
      </c>
      <c r="B16" s="65">
        <v>14</v>
      </c>
      <c r="C16" s="34">
        <f>IF(B20=0, "-", B16/B20)</f>
        <v>0.1111111111111111</v>
      </c>
      <c r="D16" s="65">
        <v>20</v>
      </c>
      <c r="E16" s="9">
        <f>IF(D20=0, "-", D16/D20)</f>
        <v>0.16129032258064516</v>
      </c>
      <c r="F16" s="81">
        <v>19</v>
      </c>
      <c r="G16" s="34">
        <f>IF(F20=0, "-", F16/F20)</f>
        <v>6.7857142857142852E-2</v>
      </c>
      <c r="H16" s="65">
        <v>26</v>
      </c>
      <c r="I16" s="9">
        <f>IF(H20=0, "-", H16/H20)</f>
        <v>9.0277777777777776E-2</v>
      </c>
      <c r="J16" s="8">
        <f t="shared" si="0"/>
        <v>-0.3</v>
      </c>
      <c r="K16" s="9">
        <f t="shared" si="1"/>
        <v>-0.26923076923076922</v>
      </c>
    </row>
    <row r="17" spans="1:11" x14ac:dyDescent="0.2">
      <c r="A17" s="7" t="s">
        <v>501</v>
      </c>
      <c r="B17" s="65">
        <v>14</v>
      </c>
      <c r="C17" s="34">
        <f>IF(B20=0, "-", B17/B20)</f>
        <v>0.1111111111111111</v>
      </c>
      <c r="D17" s="65">
        <v>5</v>
      </c>
      <c r="E17" s="9">
        <f>IF(D20=0, "-", D17/D20)</f>
        <v>4.0322580645161289E-2</v>
      </c>
      <c r="F17" s="81">
        <v>19</v>
      </c>
      <c r="G17" s="34">
        <f>IF(F20=0, "-", F17/F20)</f>
        <v>6.7857142857142852E-2</v>
      </c>
      <c r="H17" s="65">
        <v>8</v>
      </c>
      <c r="I17" s="9">
        <f>IF(H20=0, "-", H17/H20)</f>
        <v>2.7777777777777776E-2</v>
      </c>
      <c r="J17" s="8">
        <f t="shared" si="0"/>
        <v>1.8</v>
      </c>
      <c r="K17" s="9">
        <f t="shared" si="1"/>
        <v>1.375</v>
      </c>
    </row>
    <row r="18" spans="1:11" x14ac:dyDescent="0.2">
      <c r="A18" s="7" t="s">
        <v>502</v>
      </c>
      <c r="B18" s="65">
        <v>3</v>
      </c>
      <c r="C18" s="34">
        <f>IF(B20=0, "-", B18/B20)</f>
        <v>2.3809523809523808E-2</v>
      </c>
      <c r="D18" s="65">
        <v>3</v>
      </c>
      <c r="E18" s="9">
        <f>IF(D20=0, "-", D18/D20)</f>
        <v>2.4193548387096774E-2</v>
      </c>
      <c r="F18" s="81">
        <v>5</v>
      </c>
      <c r="G18" s="34">
        <f>IF(F20=0, "-", F18/F20)</f>
        <v>1.7857142857142856E-2</v>
      </c>
      <c r="H18" s="65">
        <v>13</v>
      </c>
      <c r="I18" s="9">
        <f>IF(H20=0, "-", H18/H20)</f>
        <v>4.5138888888888888E-2</v>
      </c>
      <c r="J18" s="8">
        <f t="shared" si="0"/>
        <v>0</v>
      </c>
      <c r="K18" s="9">
        <f t="shared" si="1"/>
        <v>-0.61538461538461542</v>
      </c>
    </row>
    <row r="19" spans="1:11" x14ac:dyDescent="0.2">
      <c r="A19" s="2"/>
      <c r="B19" s="68"/>
      <c r="C19" s="33"/>
      <c r="D19" s="68"/>
      <c r="E19" s="6"/>
      <c r="F19" s="82"/>
      <c r="G19" s="33"/>
      <c r="H19" s="68"/>
      <c r="I19" s="6"/>
      <c r="J19" s="5"/>
      <c r="K19" s="6"/>
    </row>
    <row r="20" spans="1:11" s="43" customFormat="1" x14ac:dyDescent="0.2">
      <c r="A20" s="162" t="s">
        <v>578</v>
      </c>
      <c r="B20" s="71">
        <f>SUM(B7:B19)</f>
        <v>126</v>
      </c>
      <c r="C20" s="40">
        <f>B20/6380</f>
        <v>1.9749216300940439E-2</v>
      </c>
      <c r="D20" s="71">
        <f>SUM(D7:D19)</f>
        <v>124</v>
      </c>
      <c r="E20" s="41">
        <f>D20/6389</f>
        <v>1.9408358115511035E-2</v>
      </c>
      <c r="F20" s="77">
        <f>SUM(F7:F19)</f>
        <v>280</v>
      </c>
      <c r="G20" s="42">
        <f>F20/17360</f>
        <v>1.6129032258064516E-2</v>
      </c>
      <c r="H20" s="71">
        <f>SUM(H7:H19)</f>
        <v>288</v>
      </c>
      <c r="I20" s="41">
        <f>H20/17010</f>
        <v>1.6931216931216932E-2</v>
      </c>
      <c r="J20" s="37">
        <f>IF(D20=0, "-", IF((B20-D20)/D20&lt;10, (B20-D20)/D20, "&gt;999%"))</f>
        <v>1.6129032258064516E-2</v>
      </c>
      <c r="K20" s="38">
        <f>IF(H20=0, "-", IF((F20-H20)/H20&lt;10, (F20-H20)/H20, "&gt;999%"))</f>
        <v>-2.7777777777777776E-2</v>
      </c>
    </row>
    <row r="21" spans="1:11" x14ac:dyDescent="0.2">
      <c r="B21" s="83"/>
      <c r="D21" s="83"/>
      <c r="F21" s="83"/>
      <c r="H21" s="83"/>
    </row>
    <row r="22" spans="1:11" x14ac:dyDescent="0.2">
      <c r="A22" s="163" t="s">
        <v>128</v>
      </c>
      <c r="B22" s="61" t="s">
        <v>12</v>
      </c>
      <c r="C22" s="62" t="s">
        <v>13</v>
      </c>
      <c r="D22" s="61" t="s">
        <v>12</v>
      </c>
      <c r="E22" s="63" t="s">
        <v>13</v>
      </c>
      <c r="F22" s="62" t="s">
        <v>12</v>
      </c>
      <c r="G22" s="62" t="s">
        <v>13</v>
      </c>
      <c r="H22" s="61" t="s">
        <v>12</v>
      </c>
      <c r="I22" s="63" t="s">
        <v>13</v>
      </c>
      <c r="J22" s="61"/>
      <c r="K22" s="63"/>
    </row>
    <row r="23" spans="1:11" x14ac:dyDescent="0.2">
      <c r="A23" s="7" t="s">
        <v>503</v>
      </c>
      <c r="B23" s="65">
        <v>6</v>
      </c>
      <c r="C23" s="34">
        <f>IF(B33=0, "-", B23/B33)</f>
        <v>9.5238095238095233E-2</v>
      </c>
      <c r="D23" s="65">
        <v>4</v>
      </c>
      <c r="E23" s="9">
        <f>IF(D33=0, "-", D23/D33)</f>
        <v>9.5238095238095233E-2</v>
      </c>
      <c r="F23" s="81">
        <v>16</v>
      </c>
      <c r="G23" s="34">
        <f>IF(F33=0, "-", F23/F33)</f>
        <v>0.1103448275862069</v>
      </c>
      <c r="H23" s="65">
        <v>10</v>
      </c>
      <c r="I23" s="9">
        <f>IF(H33=0, "-", H23/H33)</f>
        <v>8.4033613445378158E-2</v>
      </c>
      <c r="J23" s="8">
        <f t="shared" ref="J23:J31" si="2">IF(D23=0, "-", IF((B23-D23)/D23&lt;10, (B23-D23)/D23, "&gt;999%"))</f>
        <v>0.5</v>
      </c>
      <c r="K23" s="9">
        <f t="shared" ref="K23:K31" si="3">IF(H23=0, "-", IF((F23-H23)/H23&lt;10, (F23-H23)/H23, "&gt;999%"))</f>
        <v>0.6</v>
      </c>
    </row>
    <row r="24" spans="1:11" x14ac:dyDescent="0.2">
      <c r="A24" s="7" t="s">
        <v>504</v>
      </c>
      <c r="B24" s="65">
        <v>20</v>
      </c>
      <c r="C24" s="34">
        <f>IF(B33=0, "-", B24/B33)</f>
        <v>0.31746031746031744</v>
      </c>
      <c r="D24" s="65">
        <v>17</v>
      </c>
      <c r="E24" s="9">
        <f>IF(D33=0, "-", D24/D33)</f>
        <v>0.40476190476190477</v>
      </c>
      <c r="F24" s="81">
        <v>49</v>
      </c>
      <c r="G24" s="34">
        <f>IF(F33=0, "-", F24/F33)</f>
        <v>0.33793103448275863</v>
      </c>
      <c r="H24" s="65">
        <v>47</v>
      </c>
      <c r="I24" s="9">
        <f>IF(H33=0, "-", H24/H33)</f>
        <v>0.3949579831932773</v>
      </c>
      <c r="J24" s="8">
        <f t="shared" si="2"/>
        <v>0.17647058823529413</v>
      </c>
      <c r="K24" s="9">
        <f t="shared" si="3"/>
        <v>4.2553191489361701E-2</v>
      </c>
    </row>
    <row r="25" spans="1:11" x14ac:dyDescent="0.2">
      <c r="A25" s="7" t="s">
        <v>505</v>
      </c>
      <c r="B25" s="65">
        <v>0</v>
      </c>
      <c r="C25" s="34">
        <f>IF(B33=0, "-", B25/B33)</f>
        <v>0</v>
      </c>
      <c r="D25" s="65">
        <v>0</v>
      </c>
      <c r="E25" s="9">
        <f>IF(D33=0, "-", D25/D33)</f>
        <v>0</v>
      </c>
      <c r="F25" s="81">
        <v>2</v>
      </c>
      <c r="G25" s="34">
        <f>IF(F33=0, "-", F25/F33)</f>
        <v>1.3793103448275862E-2</v>
      </c>
      <c r="H25" s="65">
        <v>0</v>
      </c>
      <c r="I25" s="9">
        <f>IF(H33=0, "-", H25/H33)</f>
        <v>0</v>
      </c>
      <c r="J25" s="8" t="str">
        <f t="shared" si="2"/>
        <v>-</v>
      </c>
      <c r="K25" s="9" t="str">
        <f t="shared" si="3"/>
        <v>-</v>
      </c>
    </row>
    <row r="26" spans="1:11" x14ac:dyDescent="0.2">
      <c r="A26" s="7" t="s">
        <v>506</v>
      </c>
      <c r="B26" s="65">
        <v>0</v>
      </c>
      <c r="C26" s="34">
        <f>IF(B33=0, "-", B26/B33)</f>
        <v>0</v>
      </c>
      <c r="D26" s="65">
        <v>0</v>
      </c>
      <c r="E26" s="9">
        <f>IF(D33=0, "-", D26/D33)</f>
        <v>0</v>
      </c>
      <c r="F26" s="81">
        <v>0</v>
      </c>
      <c r="G26" s="34">
        <f>IF(F33=0, "-", F26/F33)</f>
        <v>0</v>
      </c>
      <c r="H26" s="65">
        <v>2</v>
      </c>
      <c r="I26" s="9">
        <f>IF(H33=0, "-", H26/H33)</f>
        <v>1.680672268907563E-2</v>
      </c>
      <c r="J26" s="8" t="str">
        <f t="shared" si="2"/>
        <v>-</v>
      </c>
      <c r="K26" s="9">
        <f t="shared" si="3"/>
        <v>-1</v>
      </c>
    </row>
    <row r="27" spans="1:11" x14ac:dyDescent="0.2">
      <c r="A27" s="7" t="s">
        <v>507</v>
      </c>
      <c r="B27" s="65">
        <v>0</v>
      </c>
      <c r="C27" s="34">
        <f>IF(B33=0, "-", B27/B33)</f>
        <v>0</v>
      </c>
      <c r="D27" s="65">
        <v>1</v>
      </c>
      <c r="E27" s="9">
        <f>IF(D33=0, "-", D27/D33)</f>
        <v>2.3809523809523808E-2</v>
      </c>
      <c r="F27" s="81">
        <v>0</v>
      </c>
      <c r="G27" s="34">
        <f>IF(F33=0, "-", F27/F33)</f>
        <v>0</v>
      </c>
      <c r="H27" s="65">
        <v>1</v>
      </c>
      <c r="I27" s="9">
        <f>IF(H33=0, "-", H27/H33)</f>
        <v>8.4033613445378148E-3</v>
      </c>
      <c r="J27" s="8">
        <f t="shared" si="2"/>
        <v>-1</v>
      </c>
      <c r="K27" s="9">
        <f t="shared" si="3"/>
        <v>-1</v>
      </c>
    </row>
    <row r="28" spans="1:11" x14ac:dyDescent="0.2">
      <c r="A28" s="7" t="s">
        <v>508</v>
      </c>
      <c r="B28" s="65">
        <v>34</v>
      </c>
      <c r="C28" s="34">
        <f>IF(B33=0, "-", B28/B33)</f>
        <v>0.53968253968253965</v>
      </c>
      <c r="D28" s="65">
        <v>18</v>
      </c>
      <c r="E28" s="9">
        <f>IF(D33=0, "-", D28/D33)</f>
        <v>0.42857142857142855</v>
      </c>
      <c r="F28" s="81">
        <v>73</v>
      </c>
      <c r="G28" s="34">
        <f>IF(F33=0, "-", F28/F33)</f>
        <v>0.50344827586206897</v>
      </c>
      <c r="H28" s="65">
        <v>54</v>
      </c>
      <c r="I28" s="9">
        <f>IF(H33=0, "-", H28/H33)</f>
        <v>0.45378151260504201</v>
      </c>
      <c r="J28" s="8">
        <f t="shared" si="2"/>
        <v>0.88888888888888884</v>
      </c>
      <c r="K28" s="9">
        <f t="shared" si="3"/>
        <v>0.35185185185185186</v>
      </c>
    </row>
    <row r="29" spans="1:11" x14ac:dyDescent="0.2">
      <c r="A29" s="7" t="s">
        <v>509</v>
      </c>
      <c r="B29" s="65">
        <v>1</v>
      </c>
      <c r="C29" s="34">
        <f>IF(B33=0, "-", B29/B33)</f>
        <v>1.5873015873015872E-2</v>
      </c>
      <c r="D29" s="65">
        <v>0</v>
      </c>
      <c r="E29" s="9">
        <f>IF(D33=0, "-", D29/D33)</f>
        <v>0</v>
      </c>
      <c r="F29" s="81">
        <v>2</v>
      </c>
      <c r="G29" s="34">
        <f>IF(F33=0, "-", F29/F33)</f>
        <v>1.3793103448275862E-2</v>
      </c>
      <c r="H29" s="65">
        <v>0</v>
      </c>
      <c r="I29" s="9">
        <f>IF(H33=0, "-", H29/H33)</f>
        <v>0</v>
      </c>
      <c r="J29" s="8" t="str">
        <f t="shared" si="2"/>
        <v>-</v>
      </c>
      <c r="K29" s="9" t="str">
        <f t="shared" si="3"/>
        <v>-</v>
      </c>
    </row>
    <row r="30" spans="1:11" x14ac:dyDescent="0.2">
      <c r="A30" s="7" t="s">
        <v>510</v>
      </c>
      <c r="B30" s="65">
        <v>1</v>
      </c>
      <c r="C30" s="34">
        <f>IF(B33=0, "-", B30/B33)</f>
        <v>1.5873015873015872E-2</v>
      </c>
      <c r="D30" s="65">
        <v>2</v>
      </c>
      <c r="E30" s="9">
        <f>IF(D33=0, "-", D30/D33)</f>
        <v>4.7619047619047616E-2</v>
      </c>
      <c r="F30" s="81">
        <v>1</v>
      </c>
      <c r="G30" s="34">
        <f>IF(F33=0, "-", F30/F33)</f>
        <v>6.8965517241379309E-3</v>
      </c>
      <c r="H30" s="65">
        <v>4</v>
      </c>
      <c r="I30" s="9">
        <f>IF(H33=0, "-", H30/H33)</f>
        <v>3.3613445378151259E-2</v>
      </c>
      <c r="J30" s="8">
        <f t="shared" si="2"/>
        <v>-0.5</v>
      </c>
      <c r="K30" s="9">
        <f t="shared" si="3"/>
        <v>-0.75</v>
      </c>
    </row>
    <row r="31" spans="1:11" x14ac:dyDescent="0.2">
      <c r="A31" s="7" t="s">
        <v>511</v>
      </c>
      <c r="B31" s="65">
        <v>1</v>
      </c>
      <c r="C31" s="34">
        <f>IF(B33=0, "-", B31/B33)</f>
        <v>1.5873015873015872E-2</v>
      </c>
      <c r="D31" s="65">
        <v>0</v>
      </c>
      <c r="E31" s="9">
        <f>IF(D33=0, "-", D31/D33)</f>
        <v>0</v>
      </c>
      <c r="F31" s="81">
        <v>2</v>
      </c>
      <c r="G31" s="34">
        <f>IF(F33=0, "-", F31/F33)</f>
        <v>1.3793103448275862E-2</v>
      </c>
      <c r="H31" s="65">
        <v>1</v>
      </c>
      <c r="I31" s="9">
        <f>IF(H33=0, "-", H31/H33)</f>
        <v>8.4033613445378148E-3</v>
      </c>
      <c r="J31" s="8" t="str">
        <f t="shared" si="2"/>
        <v>-</v>
      </c>
      <c r="K31" s="9">
        <f t="shared" si="3"/>
        <v>1</v>
      </c>
    </row>
    <row r="32" spans="1:11" x14ac:dyDescent="0.2">
      <c r="A32" s="2"/>
      <c r="B32" s="68"/>
      <c r="C32" s="33"/>
      <c r="D32" s="68"/>
      <c r="E32" s="6"/>
      <c r="F32" s="82"/>
      <c r="G32" s="33"/>
      <c r="H32" s="68"/>
      <c r="I32" s="6"/>
      <c r="J32" s="5"/>
      <c r="K32" s="6"/>
    </row>
    <row r="33" spans="1:11" s="43" customFormat="1" x14ac:dyDescent="0.2">
      <c r="A33" s="162" t="s">
        <v>577</v>
      </c>
      <c r="B33" s="71">
        <f>SUM(B23:B32)</f>
        <v>63</v>
      </c>
      <c r="C33" s="40">
        <f>B33/6380</f>
        <v>9.8746081504702196E-3</v>
      </c>
      <c r="D33" s="71">
        <f>SUM(D23:D32)</f>
        <v>42</v>
      </c>
      <c r="E33" s="41">
        <f>D33/6389</f>
        <v>6.5737987165440598E-3</v>
      </c>
      <c r="F33" s="77">
        <f>SUM(F23:F32)</f>
        <v>145</v>
      </c>
      <c r="G33" s="42">
        <f>F33/17360</f>
        <v>8.3525345622119818E-3</v>
      </c>
      <c r="H33" s="71">
        <f>SUM(H23:H32)</f>
        <v>119</v>
      </c>
      <c r="I33" s="41">
        <f>H33/17010</f>
        <v>6.9958847736625515E-3</v>
      </c>
      <c r="J33" s="37">
        <f>IF(D33=0, "-", IF((B33-D33)/D33&lt;10, (B33-D33)/D33, "&gt;999%"))</f>
        <v>0.5</v>
      </c>
      <c r="K33" s="38">
        <f>IF(H33=0, "-", IF((F33-H33)/H33&lt;10, (F33-H33)/H33, "&gt;999%"))</f>
        <v>0.21848739495798319</v>
      </c>
    </row>
    <row r="34" spans="1:11" x14ac:dyDescent="0.2">
      <c r="B34" s="83"/>
      <c r="D34" s="83"/>
      <c r="F34" s="83"/>
      <c r="H34" s="83"/>
    </row>
    <row r="35" spans="1:11" x14ac:dyDescent="0.2">
      <c r="A35" s="163" t="s">
        <v>129</v>
      </c>
      <c r="B35" s="61" t="s">
        <v>12</v>
      </c>
      <c r="C35" s="62" t="s">
        <v>13</v>
      </c>
      <c r="D35" s="61" t="s">
        <v>12</v>
      </c>
      <c r="E35" s="63" t="s">
        <v>13</v>
      </c>
      <c r="F35" s="62" t="s">
        <v>12</v>
      </c>
      <c r="G35" s="62" t="s">
        <v>13</v>
      </c>
      <c r="H35" s="61" t="s">
        <v>12</v>
      </c>
      <c r="I35" s="63" t="s">
        <v>13</v>
      </c>
      <c r="J35" s="61"/>
      <c r="K35" s="63"/>
    </row>
    <row r="36" spans="1:11" x14ac:dyDescent="0.2">
      <c r="A36" s="7" t="s">
        <v>512</v>
      </c>
      <c r="B36" s="65">
        <v>10</v>
      </c>
      <c r="C36" s="34">
        <f>IF(B52=0, "-", B36/B52)</f>
        <v>0.125</v>
      </c>
      <c r="D36" s="65">
        <v>3</v>
      </c>
      <c r="E36" s="9">
        <f>IF(D52=0, "-", D36/D52)</f>
        <v>4.8387096774193547E-2</v>
      </c>
      <c r="F36" s="81">
        <v>15</v>
      </c>
      <c r="G36" s="34">
        <f>IF(F52=0, "-", F36/F52)</f>
        <v>6.5217391304347824E-2</v>
      </c>
      <c r="H36" s="65">
        <v>6</v>
      </c>
      <c r="I36" s="9">
        <f>IF(H52=0, "-", H36/H52)</f>
        <v>3.6363636363636362E-2</v>
      </c>
      <c r="J36" s="8">
        <f t="shared" ref="J36:J50" si="4">IF(D36=0, "-", IF((B36-D36)/D36&lt;10, (B36-D36)/D36, "&gt;999%"))</f>
        <v>2.3333333333333335</v>
      </c>
      <c r="K36" s="9">
        <f t="shared" ref="K36:K50" si="5">IF(H36=0, "-", IF((F36-H36)/H36&lt;10, (F36-H36)/H36, "&gt;999%"))</f>
        <v>1.5</v>
      </c>
    </row>
    <row r="37" spans="1:11" x14ac:dyDescent="0.2">
      <c r="A37" s="7" t="s">
        <v>513</v>
      </c>
      <c r="B37" s="65">
        <v>2</v>
      </c>
      <c r="C37" s="34">
        <f>IF(B52=0, "-", B37/B52)</f>
        <v>2.5000000000000001E-2</v>
      </c>
      <c r="D37" s="65">
        <v>2</v>
      </c>
      <c r="E37" s="9">
        <f>IF(D52=0, "-", D37/D52)</f>
        <v>3.2258064516129031E-2</v>
      </c>
      <c r="F37" s="81">
        <v>6</v>
      </c>
      <c r="G37" s="34">
        <f>IF(F52=0, "-", F37/F52)</f>
        <v>2.6086956521739129E-2</v>
      </c>
      <c r="H37" s="65">
        <v>9</v>
      </c>
      <c r="I37" s="9">
        <f>IF(H52=0, "-", H37/H52)</f>
        <v>5.4545454545454543E-2</v>
      </c>
      <c r="J37" s="8">
        <f t="shared" si="4"/>
        <v>0</v>
      </c>
      <c r="K37" s="9">
        <f t="shared" si="5"/>
        <v>-0.33333333333333331</v>
      </c>
    </row>
    <row r="38" spans="1:11" x14ac:dyDescent="0.2">
      <c r="A38" s="7" t="s">
        <v>514</v>
      </c>
      <c r="B38" s="65">
        <v>0</v>
      </c>
      <c r="C38" s="34">
        <f>IF(B52=0, "-", B38/B52)</f>
        <v>0</v>
      </c>
      <c r="D38" s="65">
        <v>1</v>
      </c>
      <c r="E38" s="9">
        <f>IF(D52=0, "-", D38/D52)</f>
        <v>1.6129032258064516E-2</v>
      </c>
      <c r="F38" s="81">
        <v>0</v>
      </c>
      <c r="G38" s="34">
        <f>IF(F52=0, "-", F38/F52)</f>
        <v>0</v>
      </c>
      <c r="H38" s="65">
        <v>3</v>
      </c>
      <c r="I38" s="9">
        <f>IF(H52=0, "-", H38/H52)</f>
        <v>1.8181818181818181E-2</v>
      </c>
      <c r="J38" s="8">
        <f t="shared" si="4"/>
        <v>-1</v>
      </c>
      <c r="K38" s="9">
        <f t="shared" si="5"/>
        <v>-1</v>
      </c>
    </row>
    <row r="39" spans="1:11" x14ac:dyDescent="0.2">
      <c r="A39" s="7" t="s">
        <v>515</v>
      </c>
      <c r="B39" s="65">
        <v>5</v>
      </c>
      <c r="C39" s="34">
        <f>IF(B52=0, "-", B39/B52)</f>
        <v>6.25E-2</v>
      </c>
      <c r="D39" s="65">
        <v>1</v>
      </c>
      <c r="E39" s="9">
        <f>IF(D52=0, "-", D39/D52)</f>
        <v>1.6129032258064516E-2</v>
      </c>
      <c r="F39" s="81">
        <v>15</v>
      </c>
      <c r="G39" s="34">
        <f>IF(F52=0, "-", F39/F52)</f>
        <v>6.5217391304347824E-2</v>
      </c>
      <c r="H39" s="65">
        <v>4</v>
      </c>
      <c r="I39" s="9">
        <f>IF(H52=0, "-", H39/H52)</f>
        <v>2.4242424242424242E-2</v>
      </c>
      <c r="J39" s="8">
        <f t="shared" si="4"/>
        <v>4</v>
      </c>
      <c r="K39" s="9">
        <f t="shared" si="5"/>
        <v>2.75</v>
      </c>
    </row>
    <row r="40" spans="1:11" x14ac:dyDescent="0.2">
      <c r="A40" s="7" t="s">
        <v>516</v>
      </c>
      <c r="B40" s="65">
        <v>0</v>
      </c>
      <c r="C40" s="34">
        <f>IF(B52=0, "-", B40/B52)</f>
        <v>0</v>
      </c>
      <c r="D40" s="65">
        <v>2</v>
      </c>
      <c r="E40" s="9">
        <f>IF(D52=0, "-", D40/D52)</f>
        <v>3.2258064516129031E-2</v>
      </c>
      <c r="F40" s="81">
        <v>1</v>
      </c>
      <c r="G40" s="34">
        <f>IF(F52=0, "-", F40/F52)</f>
        <v>4.3478260869565218E-3</v>
      </c>
      <c r="H40" s="65">
        <v>3</v>
      </c>
      <c r="I40" s="9">
        <f>IF(H52=0, "-", H40/H52)</f>
        <v>1.8181818181818181E-2</v>
      </c>
      <c r="J40" s="8">
        <f t="shared" si="4"/>
        <v>-1</v>
      </c>
      <c r="K40" s="9">
        <f t="shared" si="5"/>
        <v>-0.66666666666666663</v>
      </c>
    </row>
    <row r="41" spans="1:11" x14ac:dyDescent="0.2">
      <c r="A41" s="7" t="s">
        <v>517</v>
      </c>
      <c r="B41" s="65">
        <v>12</v>
      </c>
      <c r="C41" s="34">
        <f>IF(B52=0, "-", B41/B52)</f>
        <v>0.15</v>
      </c>
      <c r="D41" s="65">
        <v>5</v>
      </c>
      <c r="E41" s="9">
        <f>IF(D52=0, "-", D41/D52)</f>
        <v>8.0645161290322578E-2</v>
      </c>
      <c r="F41" s="81">
        <v>40</v>
      </c>
      <c r="G41" s="34">
        <f>IF(F52=0, "-", F41/F52)</f>
        <v>0.17391304347826086</v>
      </c>
      <c r="H41" s="65">
        <v>14</v>
      </c>
      <c r="I41" s="9">
        <f>IF(H52=0, "-", H41/H52)</f>
        <v>8.4848484848484854E-2</v>
      </c>
      <c r="J41" s="8">
        <f t="shared" si="4"/>
        <v>1.4</v>
      </c>
      <c r="K41" s="9">
        <f t="shared" si="5"/>
        <v>1.8571428571428572</v>
      </c>
    </row>
    <row r="42" spans="1:11" x14ac:dyDescent="0.2">
      <c r="A42" s="7" t="s">
        <v>518</v>
      </c>
      <c r="B42" s="65">
        <v>2</v>
      </c>
      <c r="C42" s="34">
        <f>IF(B52=0, "-", B42/B52)</f>
        <v>2.5000000000000001E-2</v>
      </c>
      <c r="D42" s="65">
        <v>0</v>
      </c>
      <c r="E42" s="9">
        <f>IF(D52=0, "-", D42/D52)</f>
        <v>0</v>
      </c>
      <c r="F42" s="81">
        <v>13</v>
      </c>
      <c r="G42" s="34">
        <f>IF(F52=0, "-", F42/F52)</f>
        <v>5.6521739130434782E-2</v>
      </c>
      <c r="H42" s="65">
        <v>2</v>
      </c>
      <c r="I42" s="9">
        <f>IF(H52=0, "-", H42/H52)</f>
        <v>1.2121212121212121E-2</v>
      </c>
      <c r="J42" s="8" t="str">
        <f t="shared" si="4"/>
        <v>-</v>
      </c>
      <c r="K42" s="9">
        <f t="shared" si="5"/>
        <v>5.5</v>
      </c>
    </row>
    <row r="43" spans="1:11" x14ac:dyDescent="0.2">
      <c r="A43" s="7" t="s">
        <v>57</v>
      </c>
      <c r="B43" s="65">
        <v>21</v>
      </c>
      <c r="C43" s="34">
        <f>IF(B52=0, "-", B43/B52)</f>
        <v>0.26250000000000001</v>
      </c>
      <c r="D43" s="65">
        <v>17</v>
      </c>
      <c r="E43" s="9">
        <f>IF(D52=0, "-", D43/D52)</f>
        <v>0.27419354838709675</v>
      </c>
      <c r="F43" s="81">
        <v>62</v>
      </c>
      <c r="G43" s="34">
        <f>IF(F52=0, "-", F43/F52)</f>
        <v>0.26956521739130435</v>
      </c>
      <c r="H43" s="65">
        <v>48</v>
      </c>
      <c r="I43" s="9">
        <f>IF(H52=0, "-", H43/H52)</f>
        <v>0.29090909090909089</v>
      </c>
      <c r="J43" s="8">
        <f t="shared" si="4"/>
        <v>0.23529411764705882</v>
      </c>
      <c r="K43" s="9">
        <f t="shared" si="5"/>
        <v>0.29166666666666669</v>
      </c>
    </row>
    <row r="44" spans="1:11" x14ac:dyDescent="0.2">
      <c r="A44" s="7" t="s">
        <v>519</v>
      </c>
      <c r="B44" s="65">
        <v>3</v>
      </c>
      <c r="C44" s="34">
        <f>IF(B52=0, "-", B44/B52)</f>
        <v>3.7499999999999999E-2</v>
      </c>
      <c r="D44" s="65">
        <v>1</v>
      </c>
      <c r="E44" s="9">
        <f>IF(D52=0, "-", D44/D52)</f>
        <v>1.6129032258064516E-2</v>
      </c>
      <c r="F44" s="81">
        <v>6</v>
      </c>
      <c r="G44" s="34">
        <f>IF(F52=0, "-", F44/F52)</f>
        <v>2.6086956521739129E-2</v>
      </c>
      <c r="H44" s="65">
        <v>4</v>
      </c>
      <c r="I44" s="9">
        <f>IF(H52=0, "-", H44/H52)</f>
        <v>2.4242424242424242E-2</v>
      </c>
      <c r="J44" s="8">
        <f t="shared" si="4"/>
        <v>2</v>
      </c>
      <c r="K44" s="9">
        <f t="shared" si="5"/>
        <v>0.5</v>
      </c>
    </row>
    <row r="45" spans="1:11" x14ac:dyDescent="0.2">
      <c r="A45" s="7" t="s">
        <v>520</v>
      </c>
      <c r="B45" s="65">
        <v>0</v>
      </c>
      <c r="C45" s="34">
        <f>IF(B52=0, "-", B45/B52)</f>
        <v>0</v>
      </c>
      <c r="D45" s="65">
        <v>1</v>
      </c>
      <c r="E45" s="9">
        <f>IF(D52=0, "-", D45/D52)</f>
        <v>1.6129032258064516E-2</v>
      </c>
      <c r="F45" s="81">
        <v>2</v>
      </c>
      <c r="G45" s="34">
        <f>IF(F52=0, "-", F45/F52)</f>
        <v>8.6956521739130436E-3</v>
      </c>
      <c r="H45" s="65">
        <v>3</v>
      </c>
      <c r="I45" s="9">
        <f>IF(H52=0, "-", H45/H52)</f>
        <v>1.8181818181818181E-2</v>
      </c>
      <c r="J45" s="8">
        <f t="shared" si="4"/>
        <v>-1</v>
      </c>
      <c r="K45" s="9">
        <f t="shared" si="5"/>
        <v>-0.33333333333333331</v>
      </c>
    </row>
    <row r="46" spans="1:11" x14ac:dyDescent="0.2">
      <c r="A46" s="7" t="s">
        <v>521</v>
      </c>
      <c r="B46" s="65">
        <v>4</v>
      </c>
      <c r="C46" s="34">
        <f>IF(B52=0, "-", B46/B52)</f>
        <v>0.05</v>
      </c>
      <c r="D46" s="65">
        <v>7</v>
      </c>
      <c r="E46" s="9">
        <f>IF(D52=0, "-", D46/D52)</f>
        <v>0.11290322580645161</v>
      </c>
      <c r="F46" s="81">
        <v>6</v>
      </c>
      <c r="G46" s="34">
        <f>IF(F52=0, "-", F46/F52)</f>
        <v>2.6086956521739129E-2</v>
      </c>
      <c r="H46" s="65">
        <v>11</v>
      </c>
      <c r="I46" s="9">
        <f>IF(H52=0, "-", H46/H52)</f>
        <v>6.6666666666666666E-2</v>
      </c>
      <c r="J46" s="8">
        <f t="shared" si="4"/>
        <v>-0.42857142857142855</v>
      </c>
      <c r="K46" s="9">
        <f t="shared" si="5"/>
        <v>-0.45454545454545453</v>
      </c>
    </row>
    <row r="47" spans="1:11" x14ac:dyDescent="0.2">
      <c r="A47" s="7" t="s">
        <v>522</v>
      </c>
      <c r="B47" s="65">
        <v>5</v>
      </c>
      <c r="C47" s="34">
        <f>IF(B52=0, "-", B47/B52)</f>
        <v>6.25E-2</v>
      </c>
      <c r="D47" s="65">
        <v>13</v>
      </c>
      <c r="E47" s="9">
        <f>IF(D52=0, "-", D47/D52)</f>
        <v>0.20967741935483872</v>
      </c>
      <c r="F47" s="81">
        <v>11</v>
      </c>
      <c r="G47" s="34">
        <f>IF(F52=0, "-", F47/F52)</f>
        <v>4.7826086956521741E-2</v>
      </c>
      <c r="H47" s="65">
        <v>23</v>
      </c>
      <c r="I47" s="9">
        <f>IF(H52=0, "-", H47/H52)</f>
        <v>0.1393939393939394</v>
      </c>
      <c r="J47" s="8">
        <f t="shared" si="4"/>
        <v>-0.61538461538461542</v>
      </c>
      <c r="K47" s="9">
        <f t="shared" si="5"/>
        <v>-0.52173913043478259</v>
      </c>
    </row>
    <row r="48" spans="1:11" x14ac:dyDescent="0.2">
      <c r="A48" s="7" t="s">
        <v>523</v>
      </c>
      <c r="B48" s="65">
        <v>4</v>
      </c>
      <c r="C48" s="34">
        <f>IF(B52=0, "-", B48/B52)</f>
        <v>0.05</v>
      </c>
      <c r="D48" s="65">
        <v>3</v>
      </c>
      <c r="E48" s="9">
        <f>IF(D52=0, "-", D48/D52)</f>
        <v>4.8387096774193547E-2</v>
      </c>
      <c r="F48" s="81">
        <v>11</v>
      </c>
      <c r="G48" s="34">
        <f>IF(F52=0, "-", F48/F52)</f>
        <v>4.7826086956521741E-2</v>
      </c>
      <c r="H48" s="65">
        <v>6</v>
      </c>
      <c r="I48" s="9">
        <f>IF(H52=0, "-", H48/H52)</f>
        <v>3.6363636363636362E-2</v>
      </c>
      <c r="J48" s="8">
        <f t="shared" si="4"/>
        <v>0.33333333333333331</v>
      </c>
      <c r="K48" s="9">
        <f t="shared" si="5"/>
        <v>0.83333333333333337</v>
      </c>
    </row>
    <row r="49" spans="1:11" x14ac:dyDescent="0.2">
      <c r="A49" s="7" t="s">
        <v>524</v>
      </c>
      <c r="B49" s="65">
        <v>5</v>
      </c>
      <c r="C49" s="34">
        <f>IF(B52=0, "-", B49/B52)</f>
        <v>6.25E-2</v>
      </c>
      <c r="D49" s="65">
        <v>3</v>
      </c>
      <c r="E49" s="9">
        <f>IF(D52=0, "-", D49/D52)</f>
        <v>4.8387096774193547E-2</v>
      </c>
      <c r="F49" s="81">
        <v>23</v>
      </c>
      <c r="G49" s="34">
        <f>IF(F52=0, "-", F49/F52)</f>
        <v>0.1</v>
      </c>
      <c r="H49" s="65">
        <v>22</v>
      </c>
      <c r="I49" s="9">
        <f>IF(H52=0, "-", H49/H52)</f>
        <v>0.13333333333333333</v>
      </c>
      <c r="J49" s="8">
        <f t="shared" si="4"/>
        <v>0.66666666666666663</v>
      </c>
      <c r="K49" s="9">
        <f t="shared" si="5"/>
        <v>4.5454545454545456E-2</v>
      </c>
    </row>
    <row r="50" spans="1:11" x14ac:dyDescent="0.2">
      <c r="A50" s="7" t="s">
        <v>525</v>
      </c>
      <c r="B50" s="65">
        <v>7</v>
      </c>
      <c r="C50" s="34">
        <f>IF(B52=0, "-", B50/B52)</f>
        <v>8.7499999999999994E-2</v>
      </c>
      <c r="D50" s="65">
        <v>3</v>
      </c>
      <c r="E50" s="9">
        <f>IF(D52=0, "-", D50/D52)</f>
        <v>4.8387096774193547E-2</v>
      </c>
      <c r="F50" s="81">
        <v>19</v>
      </c>
      <c r="G50" s="34">
        <f>IF(F52=0, "-", F50/F52)</f>
        <v>8.2608695652173908E-2</v>
      </c>
      <c r="H50" s="65">
        <v>7</v>
      </c>
      <c r="I50" s="9">
        <f>IF(H52=0, "-", H50/H52)</f>
        <v>4.2424242424242427E-2</v>
      </c>
      <c r="J50" s="8">
        <f t="shared" si="4"/>
        <v>1.3333333333333333</v>
      </c>
      <c r="K50" s="9">
        <f t="shared" si="5"/>
        <v>1.7142857142857142</v>
      </c>
    </row>
    <row r="51" spans="1:11" x14ac:dyDescent="0.2">
      <c r="A51" s="2"/>
      <c r="B51" s="68"/>
      <c r="C51" s="33"/>
      <c r="D51" s="68"/>
      <c r="E51" s="6"/>
      <c r="F51" s="82"/>
      <c r="G51" s="33"/>
      <c r="H51" s="68"/>
      <c r="I51" s="6"/>
      <c r="J51" s="5"/>
      <c r="K51" s="6"/>
    </row>
    <row r="52" spans="1:11" s="43" customFormat="1" x14ac:dyDescent="0.2">
      <c r="A52" s="162" t="s">
        <v>576</v>
      </c>
      <c r="B52" s="71">
        <f>SUM(B36:B51)</f>
        <v>80</v>
      </c>
      <c r="C52" s="40">
        <f>B52/6380</f>
        <v>1.2539184952978056E-2</v>
      </c>
      <c r="D52" s="71">
        <f>SUM(D36:D51)</f>
        <v>62</v>
      </c>
      <c r="E52" s="41">
        <f>D52/6389</f>
        <v>9.7041790577555177E-3</v>
      </c>
      <c r="F52" s="77">
        <f>SUM(F36:F51)</f>
        <v>230</v>
      </c>
      <c r="G52" s="42">
        <f>F52/17360</f>
        <v>1.3248847926267281E-2</v>
      </c>
      <c r="H52" s="71">
        <f>SUM(H36:H51)</f>
        <v>165</v>
      </c>
      <c r="I52" s="41">
        <f>H52/17010</f>
        <v>9.700176366843033E-3</v>
      </c>
      <c r="J52" s="37">
        <f>IF(D52=0, "-", IF((B52-D52)/D52&lt;10, (B52-D52)/D52, "&gt;999%"))</f>
        <v>0.29032258064516131</v>
      </c>
      <c r="K52" s="38">
        <f>IF(H52=0, "-", IF((F52-H52)/H52&lt;10, (F52-H52)/H52, "&gt;999%"))</f>
        <v>0.39393939393939392</v>
      </c>
    </row>
    <row r="53" spans="1:11" x14ac:dyDescent="0.2">
      <c r="B53" s="83"/>
      <c r="D53" s="83"/>
      <c r="F53" s="83"/>
      <c r="H53" s="83"/>
    </row>
    <row r="54" spans="1:11" x14ac:dyDescent="0.2">
      <c r="A54" s="27" t="s">
        <v>575</v>
      </c>
      <c r="B54" s="71">
        <v>269</v>
      </c>
      <c r="C54" s="40">
        <f>B54/6380</f>
        <v>4.2163009404388711E-2</v>
      </c>
      <c r="D54" s="71">
        <v>228</v>
      </c>
      <c r="E54" s="41">
        <f>D54/6389</f>
        <v>3.5686335889810614E-2</v>
      </c>
      <c r="F54" s="77">
        <v>655</v>
      </c>
      <c r="G54" s="42">
        <f>F54/17360</f>
        <v>3.7730414746543782E-2</v>
      </c>
      <c r="H54" s="71">
        <v>572</v>
      </c>
      <c r="I54" s="41">
        <f>H54/17010</f>
        <v>3.3627278071722513E-2</v>
      </c>
      <c r="J54" s="37">
        <f>IF(D54=0, "-", IF((B54-D54)/D54&lt;10, (B54-D54)/D54, "&gt;999%"))</f>
        <v>0.17982456140350878</v>
      </c>
      <c r="K54" s="38">
        <f>IF(H54=0, "-", IF((F54-H54)/H54&lt;10, (F54-H54)/H54, "&gt;999%"))</f>
        <v>0.1451048951048951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582</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10</v>
      </c>
      <c r="C7" s="39">
        <f>IF(B29=0, "-", B7/B29)</f>
        <v>3.717472118959108E-2</v>
      </c>
      <c r="D7" s="65">
        <v>3</v>
      </c>
      <c r="E7" s="21">
        <f>IF(D29=0, "-", D7/D29)</f>
        <v>1.3157894736842105E-2</v>
      </c>
      <c r="F7" s="81">
        <v>15</v>
      </c>
      <c r="G7" s="39">
        <f>IF(F29=0, "-", F7/F29)</f>
        <v>2.2900763358778626E-2</v>
      </c>
      <c r="H7" s="65">
        <v>6</v>
      </c>
      <c r="I7" s="21">
        <f>IF(H29=0, "-", H7/H29)</f>
        <v>1.048951048951049E-2</v>
      </c>
      <c r="J7" s="20">
        <f t="shared" ref="J7:J27" si="0">IF(D7=0, "-", IF((B7-D7)/D7&lt;10, (B7-D7)/D7, "&gt;999%"))</f>
        <v>2.3333333333333335</v>
      </c>
      <c r="K7" s="21">
        <f t="shared" ref="K7:K27" si="1">IF(H7=0, "-", IF((F7-H7)/H7&lt;10, (F7-H7)/H7, "&gt;999%"))</f>
        <v>1.5</v>
      </c>
    </row>
    <row r="8" spans="1:11" x14ac:dyDescent="0.2">
      <c r="A8" s="7" t="s">
        <v>42</v>
      </c>
      <c r="B8" s="65">
        <v>7</v>
      </c>
      <c r="C8" s="39">
        <f>IF(B29=0, "-", B8/B29)</f>
        <v>2.6022304832713755E-2</v>
      </c>
      <c r="D8" s="65">
        <v>6</v>
      </c>
      <c r="E8" s="21">
        <f>IF(D29=0, "-", D8/D29)</f>
        <v>2.6315789473684209E-2</v>
      </c>
      <c r="F8" s="81">
        <v>17</v>
      </c>
      <c r="G8" s="39">
        <f>IF(F29=0, "-", F8/F29)</f>
        <v>2.5954198473282442E-2</v>
      </c>
      <c r="H8" s="65">
        <v>18</v>
      </c>
      <c r="I8" s="21">
        <f>IF(H29=0, "-", H8/H29)</f>
        <v>3.1468531468531472E-2</v>
      </c>
      <c r="J8" s="20">
        <f t="shared" si="0"/>
        <v>0.16666666666666666</v>
      </c>
      <c r="K8" s="21">
        <f t="shared" si="1"/>
        <v>-5.5555555555555552E-2</v>
      </c>
    </row>
    <row r="9" spans="1:11" x14ac:dyDescent="0.2">
      <c r="A9" s="7" t="s">
        <v>43</v>
      </c>
      <c r="B9" s="65">
        <v>9</v>
      </c>
      <c r="C9" s="39">
        <f>IF(B29=0, "-", B9/B29)</f>
        <v>3.3457249070631967E-2</v>
      </c>
      <c r="D9" s="65">
        <v>15</v>
      </c>
      <c r="E9" s="21">
        <f>IF(D29=0, "-", D9/D29)</f>
        <v>6.5789473684210523E-2</v>
      </c>
      <c r="F9" s="81">
        <v>11</v>
      </c>
      <c r="G9" s="39">
        <f>IF(F29=0, "-", F9/F29)</f>
        <v>1.6793893129770993E-2</v>
      </c>
      <c r="H9" s="65">
        <v>34</v>
      </c>
      <c r="I9" s="21">
        <f>IF(H29=0, "-", H9/H29)</f>
        <v>5.944055944055944E-2</v>
      </c>
      <c r="J9" s="20">
        <f t="shared" si="0"/>
        <v>-0.4</v>
      </c>
      <c r="K9" s="21">
        <f t="shared" si="1"/>
        <v>-0.67647058823529416</v>
      </c>
    </row>
    <row r="10" spans="1:11" x14ac:dyDescent="0.2">
      <c r="A10" s="7" t="s">
        <v>44</v>
      </c>
      <c r="B10" s="65">
        <v>2</v>
      </c>
      <c r="C10" s="39">
        <f>IF(B29=0, "-", B10/B29)</f>
        <v>7.4349442379182153E-3</v>
      </c>
      <c r="D10" s="65">
        <v>2</v>
      </c>
      <c r="E10" s="21">
        <f>IF(D29=0, "-", D10/D29)</f>
        <v>8.771929824561403E-3</v>
      </c>
      <c r="F10" s="81">
        <v>6</v>
      </c>
      <c r="G10" s="39">
        <f>IF(F29=0, "-", F10/F29)</f>
        <v>9.1603053435114507E-3</v>
      </c>
      <c r="H10" s="65">
        <v>9</v>
      </c>
      <c r="I10" s="21">
        <f>IF(H29=0, "-", H10/H29)</f>
        <v>1.5734265734265736E-2</v>
      </c>
      <c r="J10" s="20">
        <f t="shared" si="0"/>
        <v>0</v>
      </c>
      <c r="K10" s="21">
        <f t="shared" si="1"/>
        <v>-0.33333333333333331</v>
      </c>
    </row>
    <row r="11" spans="1:11" x14ac:dyDescent="0.2">
      <c r="A11" s="7" t="s">
        <v>45</v>
      </c>
      <c r="B11" s="65">
        <v>12</v>
      </c>
      <c r="C11" s="39">
        <f>IF(B29=0, "-", B11/B29)</f>
        <v>4.4609665427509292E-2</v>
      </c>
      <c r="D11" s="65">
        <v>20</v>
      </c>
      <c r="E11" s="21">
        <f>IF(D29=0, "-", D11/D29)</f>
        <v>8.771929824561403E-2</v>
      </c>
      <c r="F11" s="81">
        <v>46</v>
      </c>
      <c r="G11" s="39">
        <f>IF(F29=0, "-", F11/F29)</f>
        <v>7.0229007633587789E-2</v>
      </c>
      <c r="H11" s="65">
        <v>60</v>
      </c>
      <c r="I11" s="21">
        <f>IF(H29=0, "-", H11/H29)</f>
        <v>0.1048951048951049</v>
      </c>
      <c r="J11" s="20">
        <f t="shared" si="0"/>
        <v>-0.4</v>
      </c>
      <c r="K11" s="21">
        <f t="shared" si="1"/>
        <v>-0.23333333333333334</v>
      </c>
    </row>
    <row r="12" spans="1:11" x14ac:dyDescent="0.2">
      <c r="A12" s="7" t="s">
        <v>48</v>
      </c>
      <c r="B12" s="65">
        <v>39</v>
      </c>
      <c r="C12" s="39">
        <f>IF(B29=0, "-", B12/B29)</f>
        <v>0.1449814126394052</v>
      </c>
      <c r="D12" s="65">
        <v>29</v>
      </c>
      <c r="E12" s="21">
        <f>IF(D29=0, "-", D12/D29)</f>
        <v>0.12719298245614036</v>
      </c>
      <c r="F12" s="81">
        <v>100</v>
      </c>
      <c r="G12" s="39">
        <f>IF(F29=0, "-", F12/F29)</f>
        <v>0.15267175572519084</v>
      </c>
      <c r="H12" s="65">
        <v>87</v>
      </c>
      <c r="I12" s="21">
        <f>IF(H29=0, "-", H12/H29)</f>
        <v>0.15209790209790211</v>
      </c>
      <c r="J12" s="20">
        <f t="shared" si="0"/>
        <v>0.34482758620689657</v>
      </c>
      <c r="K12" s="21">
        <f t="shared" si="1"/>
        <v>0.14942528735632185</v>
      </c>
    </row>
    <row r="13" spans="1:11" x14ac:dyDescent="0.2">
      <c r="A13" s="7" t="s">
        <v>51</v>
      </c>
      <c r="B13" s="65">
        <v>2</v>
      </c>
      <c r="C13" s="39">
        <f>IF(B29=0, "-", B13/B29)</f>
        <v>7.4349442379182153E-3</v>
      </c>
      <c r="D13" s="65">
        <v>5</v>
      </c>
      <c r="E13" s="21">
        <f>IF(D29=0, "-", D13/D29)</f>
        <v>2.1929824561403508E-2</v>
      </c>
      <c r="F13" s="81">
        <v>11</v>
      </c>
      <c r="G13" s="39">
        <f>IF(F29=0, "-", F13/F29)</f>
        <v>1.6793893129770993E-2</v>
      </c>
      <c r="H13" s="65">
        <v>9</v>
      </c>
      <c r="I13" s="21">
        <f>IF(H29=0, "-", H13/H29)</f>
        <v>1.5734265734265736E-2</v>
      </c>
      <c r="J13" s="20">
        <f t="shared" si="0"/>
        <v>-0.6</v>
      </c>
      <c r="K13" s="21">
        <f t="shared" si="1"/>
        <v>0.22222222222222221</v>
      </c>
    </row>
    <row r="14" spans="1:11" x14ac:dyDescent="0.2">
      <c r="A14" s="7" t="s">
        <v>52</v>
      </c>
      <c r="B14" s="65">
        <v>87</v>
      </c>
      <c r="C14" s="39">
        <f>IF(B29=0, "-", B14/B29)</f>
        <v>0.32342007434944237</v>
      </c>
      <c r="D14" s="65">
        <v>61</v>
      </c>
      <c r="E14" s="21">
        <f>IF(D29=0, "-", D14/D29)</f>
        <v>0.26754385964912281</v>
      </c>
      <c r="F14" s="81">
        <v>213</v>
      </c>
      <c r="G14" s="39">
        <f>IF(F29=0, "-", F14/F29)</f>
        <v>0.32519083969465651</v>
      </c>
      <c r="H14" s="65">
        <v>157</v>
      </c>
      <c r="I14" s="21">
        <f>IF(H29=0, "-", H14/H29)</f>
        <v>0.27447552447552448</v>
      </c>
      <c r="J14" s="20">
        <f t="shared" si="0"/>
        <v>0.42622950819672129</v>
      </c>
      <c r="K14" s="21">
        <f t="shared" si="1"/>
        <v>0.35668789808917195</v>
      </c>
    </row>
    <row r="15" spans="1:11" x14ac:dyDescent="0.2">
      <c r="A15" s="7" t="s">
        <v>54</v>
      </c>
      <c r="B15" s="65">
        <v>6</v>
      </c>
      <c r="C15" s="39">
        <f>IF(B29=0, "-", B15/B29)</f>
        <v>2.2304832713754646E-2</v>
      </c>
      <c r="D15" s="65">
        <v>4</v>
      </c>
      <c r="E15" s="21">
        <f>IF(D29=0, "-", D15/D29)</f>
        <v>1.7543859649122806E-2</v>
      </c>
      <c r="F15" s="81">
        <v>21</v>
      </c>
      <c r="G15" s="39">
        <f>IF(F29=0, "-", F15/F29)</f>
        <v>3.2061068702290078E-2</v>
      </c>
      <c r="H15" s="65">
        <v>10</v>
      </c>
      <c r="I15" s="21">
        <f>IF(H29=0, "-", H15/H29)</f>
        <v>1.7482517482517484E-2</v>
      </c>
      <c r="J15" s="20">
        <f t="shared" si="0"/>
        <v>0.5</v>
      </c>
      <c r="K15" s="21">
        <f t="shared" si="1"/>
        <v>1.1000000000000001</v>
      </c>
    </row>
    <row r="16" spans="1:11" x14ac:dyDescent="0.2">
      <c r="A16" s="7" t="s">
        <v>57</v>
      </c>
      <c r="B16" s="65">
        <v>21</v>
      </c>
      <c r="C16" s="39">
        <f>IF(B29=0, "-", B16/B29)</f>
        <v>7.8066914498141265E-2</v>
      </c>
      <c r="D16" s="65">
        <v>17</v>
      </c>
      <c r="E16" s="21">
        <f>IF(D29=0, "-", D16/D29)</f>
        <v>7.4561403508771926E-2</v>
      </c>
      <c r="F16" s="81">
        <v>62</v>
      </c>
      <c r="G16" s="39">
        <f>IF(F29=0, "-", F16/F29)</f>
        <v>9.465648854961832E-2</v>
      </c>
      <c r="H16" s="65">
        <v>48</v>
      </c>
      <c r="I16" s="21">
        <f>IF(H29=0, "-", H16/H29)</f>
        <v>8.3916083916083919E-2</v>
      </c>
      <c r="J16" s="20">
        <f t="shared" si="0"/>
        <v>0.23529411764705882</v>
      </c>
      <c r="K16" s="21">
        <f t="shared" si="1"/>
        <v>0.29166666666666669</v>
      </c>
    </row>
    <row r="17" spans="1:11" x14ac:dyDescent="0.2">
      <c r="A17" s="7" t="s">
        <v>61</v>
      </c>
      <c r="B17" s="65">
        <v>13</v>
      </c>
      <c r="C17" s="39">
        <f>IF(B29=0, "-", B17/B29)</f>
        <v>4.8327137546468404E-2</v>
      </c>
      <c r="D17" s="65">
        <v>5</v>
      </c>
      <c r="E17" s="21">
        <f>IF(D29=0, "-", D17/D29)</f>
        <v>2.1929824561403508E-2</v>
      </c>
      <c r="F17" s="81">
        <v>29</v>
      </c>
      <c r="G17" s="39">
        <f>IF(F29=0, "-", F17/F29)</f>
        <v>4.4274809160305344E-2</v>
      </c>
      <c r="H17" s="65">
        <v>6</v>
      </c>
      <c r="I17" s="21">
        <f>IF(H29=0, "-", H17/H29)</f>
        <v>1.048951048951049E-2</v>
      </c>
      <c r="J17" s="20">
        <f t="shared" si="0"/>
        <v>1.6</v>
      </c>
      <c r="K17" s="21">
        <f t="shared" si="1"/>
        <v>3.8333333333333335</v>
      </c>
    </row>
    <row r="18" spans="1:11" x14ac:dyDescent="0.2">
      <c r="A18" s="7" t="s">
        <v>64</v>
      </c>
      <c r="B18" s="65">
        <v>3</v>
      </c>
      <c r="C18" s="39">
        <f>IF(B29=0, "-", B18/B29)</f>
        <v>1.1152416356877323E-2</v>
      </c>
      <c r="D18" s="65">
        <v>1</v>
      </c>
      <c r="E18" s="21">
        <f>IF(D29=0, "-", D18/D29)</f>
        <v>4.3859649122807015E-3</v>
      </c>
      <c r="F18" s="81">
        <v>6</v>
      </c>
      <c r="G18" s="39">
        <f>IF(F29=0, "-", F18/F29)</f>
        <v>9.1603053435114507E-3</v>
      </c>
      <c r="H18" s="65">
        <v>4</v>
      </c>
      <c r="I18" s="21">
        <f>IF(H29=0, "-", H18/H29)</f>
        <v>6.993006993006993E-3</v>
      </c>
      <c r="J18" s="20">
        <f t="shared" si="0"/>
        <v>2</v>
      </c>
      <c r="K18" s="21">
        <f t="shared" si="1"/>
        <v>0.5</v>
      </c>
    </row>
    <row r="19" spans="1:11" x14ac:dyDescent="0.2">
      <c r="A19" s="7" t="s">
        <v>65</v>
      </c>
      <c r="B19" s="65">
        <v>1</v>
      </c>
      <c r="C19" s="39">
        <f>IF(B29=0, "-", B19/B29)</f>
        <v>3.7174721189591076E-3</v>
      </c>
      <c r="D19" s="65">
        <v>3</v>
      </c>
      <c r="E19" s="21">
        <f>IF(D29=0, "-", D19/D29)</f>
        <v>1.3157894736842105E-2</v>
      </c>
      <c r="F19" s="81">
        <v>3</v>
      </c>
      <c r="G19" s="39">
        <f>IF(F29=0, "-", F19/F29)</f>
        <v>4.5801526717557254E-3</v>
      </c>
      <c r="H19" s="65">
        <v>7</v>
      </c>
      <c r="I19" s="21">
        <f>IF(H29=0, "-", H19/H29)</f>
        <v>1.2237762237762238E-2</v>
      </c>
      <c r="J19" s="20">
        <f t="shared" si="0"/>
        <v>-0.66666666666666663</v>
      </c>
      <c r="K19" s="21">
        <f t="shared" si="1"/>
        <v>-0.5714285714285714</v>
      </c>
    </row>
    <row r="20" spans="1:11" x14ac:dyDescent="0.2">
      <c r="A20" s="7" t="s">
        <v>70</v>
      </c>
      <c r="B20" s="65">
        <v>4</v>
      </c>
      <c r="C20" s="39">
        <f>IF(B29=0, "-", B20/B29)</f>
        <v>1.4869888475836431E-2</v>
      </c>
      <c r="D20" s="65">
        <v>7</v>
      </c>
      <c r="E20" s="21">
        <f>IF(D29=0, "-", D20/D29)</f>
        <v>3.0701754385964911E-2</v>
      </c>
      <c r="F20" s="81">
        <v>6</v>
      </c>
      <c r="G20" s="39">
        <f>IF(F29=0, "-", F20/F29)</f>
        <v>9.1603053435114507E-3</v>
      </c>
      <c r="H20" s="65">
        <v>11</v>
      </c>
      <c r="I20" s="21">
        <f>IF(H29=0, "-", H20/H29)</f>
        <v>1.9230769230769232E-2</v>
      </c>
      <c r="J20" s="20">
        <f t="shared" si="0"/>
        <v>-0.42857142857142855</v>
      </c>
      <c r="K20" s="21">
        <f t="shared" si="1"/>
        <v>-0.45454545454545453</v>
      </c>
    </row>
    <row r="21" spans="1:11" x14ac:dyDescent="0.2">
      <c r="A21" s="7" t="s">
        <v>71</v>
      </c>
      <c r="B21" s="65">
        <v>14</v>
      </c>
      <c r="C21" s="39">
        <f>IF(B29=0, "-", B21/B29)</f>
        <v>5.204460966542751E-2</v>
      </c>
      <c r="D21" s="65">
        <v>20</v>
      </c>
      <c r="E21" s="21">
        <f>IF(D29=0, "-", D21/D29)</f>
        <v>8.771929824561403E-2</v>
      </c>
      <c r="F21" s="81">
        <v>19</v>
      </c>
      <c r="G21" s="39">
        <f>IF(F29=0, "-", F21/F29)</f>
        <v>2.9007633587786259E-2</v>
      </c>
      <c r="H21" s="65">
        <v>26</v>
      </c>
      <c r="I21" s="21">
        <f>IF(H29=0, "-", H21/H29)</f>
        <v>4.5454545454545456E-2</v>
      </c>
      <c r="J21" s="20">
        <f t="shared" si="0"/>
        <v>-0.3</v>
      </c>
      <c r="K21" s="21">
        <f t="shared" si="1"/>
        <v>-0.26923076923076922</v>
      </c>
    </row>
    <row r="22" spans="1:11" x14ac:dyDescent="0.2">
      <c r="A22" s="7" t="s">
        <v>79</v>
      </c>
      <c r="B22" s="65">
        <v>14</v>
      </c>
      <c r="C22" s="39">
        <f>IF(B29=0, "-", B22/B29)</f>
        <v>5.204460966542751E-2</v>
      </c>
      <c r="D22" s="65">
        <v>5</v>
      </c>
      <c r="E22" s="21">
        <f>IF(D29=0, "-", D22/D29)</f>
        <v>2.1929824561403508E-2</v>
      </c>
      <c r="F22" s="81">
        <v>19</v>
      </c>
      <c r="G22" s="39">
        <f>IF(F29=0, "-", F22/F29)</f>
        <v>2.9007633587786259E-2</v>
      </c>
      <c r="H22" s="65">
        <v>8</v>
      </c>
      <c r="I22" s="21">
        <f>IF(H29=0, "-", H22/H29)</f>
        <v>1.3986013986013986E-2</v>
      </c>
      <c r="J22" s="20">
        <f t="shared" si="0"/>
        <v>1.8</v>
      </c>
      <c r="K22" s="21">
        <f t="shared" si="1"/>
        <v>1.375</v>
      </c>
    </row>
    <row r="23" spans="1:11" x14ac:dyDescent="0.2">
      <c r="A23" s="7" t="s">
        <v>80</v>
      </c>
      <c r="B23" s="65">
        <v>5</v>
      </c>
      <c r="C23" s="39">
        <f>IF(B29=0, "-", B23/B29)</f>
        <v>1.858736059479554E-2</v>
      </c>
      <c r="D23" s="65">
        <v>13</v>
      </c>
      <c r="E23" s="21">
        <f>IF(D29=0, "-", D23/D29)</f>
        <v>5.701754385964912E-2</v>
      </c>
      <c r="F23" s="81">
        <v>11</v>
      </c>
      <c r="G23" s="39">
        <f>IF(F29=0, "-", F23/F29)</f>
        <v>1.6793893129770993E-2</v>
      </c>
      <c r="H23" s="65">
        <v>23</v>
      </c>
      <c r="I23" s="21">
        <f>IF(H29=0, "-", H23/H29)</f>
        <v>4.0209790209790208E-2</v>
      </c>
      <c r="J23" s="20">
        <f t="shared" si="0"/>
        <v>-0.61538461538461542</v>
      </c>
      <c r="K23" s="21">
        <f t="shared" si="1"/>
        <v>-0.52173913043478259</v>
      </c>
    </row>
    <row r="24" spans="1:11" x14ac:dyDescent="0.2">
      <c r="A24" s="7" t="s">
        <v>87</v>
      </c>
      <c r="B24" s="65">
        <v>5</v>
      </c>
      <c r="C24" s="39">
        <f>IF(B29=0, "-", B24/B29)</f>
        <v>1.858736059479554E-2</v>
      </c>
      <c r="D24" s="65">
        <v>3</v>
      </c>
      <c r="E24" s="21">
        <f>IF(D29=0, "-", D24/D29)</f>
        <v>1.3157894736842105E-2</v>
      </c>
      <c r="F24" s="81">
        <v>13</v>
      </c>
      <c r="G24" s="39">
        <f>IF(F29=0, "-", F24/F29)</f>
        <v>1.984732824427481E-2</v>
      </c>
      <c r="H24" s="65">
        <v>7</v>
      </c>
      <c r="I24" s="21">
        <f>IF(H29=0, "-", H24/H29)</f>
        <v>1.2237762237762238E-2</v>
      </c>
      <c r="J24" s="20">
        <f t="shared" si="0"/>
        <v>0.66666666666666663</v>
      </c>
      <c r="K24" s="21">
        <f t="shared" si="1"/>
        <v>0.8571428571428571</v>
      </c>
    </row>
    <row r="25" spans="1:11" x14ac:dyDescent="0.2">
      <c r="A25" s="7" t="s">
        <v>88</v>
      </c>
      <c r="B25" s="65">
        <v>3</v>
      </c>
      <c r="C25" s="39">
        <f>IF(B29=0, "-", B25/B29)</f>
        <v>1.1152416356877323E-2</v>
      </c>
      <c r="D25" s="65">
        <v>3</v>
      </c>
      <c r="E25" s="21">
        <f>IF(D29=0, "-", D25/D29)</f>
        <v>1.3157894736842105E-2</v>
      </c>
      <c r="F25" s="81">
        <v>5</v>
      </c>
      <c r="G25" s="39">
        <f>IF(F29=0, "-", F25/F29)</f>
        <v>7.6335877862595417E-3</v>
      </c>
      <c r="H25" s="65">
        <v>13</v>
      </c>
      <c r="I25" s="21">
        <f>IF(H29=0, "-", H25/H29)</f>
        <v>2.2727272727272728E-2</v>
      </c>
      <c r="J25" s="20">
        <f t="shared" si="0"/>
        <v>0</v>
      </c>
      <c r="K25" s="21">
        <f t="shared" si="1"/>
        <v>-0.61538461538461542</v>
      </c>
    </row>
    <row r="26" spans="1:11" x14ac:dyDescent="0.2">
      <c r="A26" s="7" t="s">
        <v>90</v>
      </c>
      <c r="B26" s="65">
        <v>5</v>
      </c>
      <c r="C26" s="39">
        <f>IF(B29=0, "-", B26/B29)</f>
        <v>1.858736059479554E-2</v>
      </c>
      <c r="D26" s="65">
        <v>3</v>
      </c>
      <c r="E26" s="21">
        <f>IF(D29=0, "-", D26/D29)</f>
        <v>1.3157894736842105E-2</v>
      </c>
      <c r="F26" s="81">
        <v>23</v>
      </c>
      <c r="G26" s="39">
        <f>IF(F29=0, "-", F26/F29)</f>
        <v>3.5114503816793895E-2</v>
      </c>
      <c r="H26" s="65">
        <v>22</v>
      </c>
      <c r="I26" s="21">
        <f>IF(H29=0, "-", H26/H29)</f>
        <v>3.8461538461538464E-2</v>
      </c>
      <c r="J26" s="20">
        <f t="shared" si="0"/>
        <v>0.66666666666666663</v>
      </c>
      <c r="K26" s="21">
        <f t="shared" si="1"/>
        <v>4.5454545454545456E-2</v>
      </c>
    </row>
    <row r="27" spans="1:11" x14ac:dyDescent="0.2">
      <c r="A27" s="7" t="s">
        <v>91</v>
      </c>
      <c r="B27" s="65">
        <v>7</v>
      </c>
      <c r="C27" s="39">
        <f>IF(B29=0, "-", B27/B29)</f>
        <v>2.6022304832713755E-2</v>
      </c>
      <c r="D27" s="65">
        <v>3</v>
      </c>
      <c r="E27" s="21">
        <f>IF(D29=0, "-", D27/D29)</f>
        <v>1.3157894736842105E-2</v>
      </c>
      <c r="F27" s="81">
        <v>19</v>
      </c>
      <c r="G27" s="39">
        <f>IF(F29=0, "-", F27/F29)</f>
        <v>2.9007633587786259E-2</v>
      </c>
      <c r="H27" s="65">
        <v>7</v>
      </c>
      <c r="I27" s="21">
        <f>IF(H29=0, "-", H27/H29)</f>
        <v>1.2237762237762238E-2</v>
      </c>
      <c r="J27" s="20">
        <f t="shared" si="0"/>
        <v>1.3333333333333333</v>
      </c>
      <c r="K27" s="21">
        <f t="shared" si="1"/>
        <v>1.7142857142857142</v>
      </c>
    </row>
    <row r="28" spans="1:11" x14ac:dyDescent="0.2">
      <c r="A28" s="2"/>
      <c r="B28" s="68"/>
      <c r="C28" s="33"/>
      <c r="D28" s="68"/>
      <c r="E28" s="6"/>
      <c r="F28" s="82"/>
      <c r="G28" s="33"/>
      <c r="H28" s="68"/>
      <c r="I28" s="6"/>
      <c r="J28" s="5"/>
      <c r="K28" s="6"/>
    </row>
    <row r="29" spans="1:11" s="43" customFormat="1" x14ac:dyDescent="0.2">
      <c r="A29" s="162" t="s">
        <v>575</v>
      </c>
      <c r="B29" s="71">
        <f>SUM(B7:B28)</f>
        <v>269</v>
      </c>
      <c r="C29" s="40">
        <v>1</v>
      </c>
      <c r="D29" s="71">
        <f>SUM(D7:D28)</f>
        <v>228</v>
      </c>
      <c r="E29" s="41">
        <v>1</v>
      </c>
      <c r="F29" s="77">
        <f>SUM(F7:F28)</f>
        <v>655</v>
      </c>
      <c r="G29" s="42">
        <v>1</v>
      </c>
      <c r="H29" s="71">
        <f>SUM(H7:H28)</f>
        <v>572</v>
      </c>
      <c r="I29" s="41">
        <v>1</v>
      </c>
      <c r="J29" s="37">
        <f>IF(D29=0, "-", (B29-D29)/D29)</f>
        <v>0.17982456140350878</v>
      </c>
      <c r="K29" s="38">
        <f>IF(H29=0, "-", (F29-H29)/H29)</f>
        <v>0.1451048951048951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27"/>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291</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239</v>
      </c>
      <c r="B9" s="65">
        <v>4</v>
      </c>
      <c r="C9" s="66">
        <v>2</v>
      </c>
      <c r="D9" s="65">
        <v>8</v>
      </c>
      <c r="E9" s="66">
        <v>4</v>
      </c>
      <c r="F9" s="67"/>
      <c r="G9" s="65">
        <f>B9-C9</f>
        <v>2</v>
      </c>
      <c r="H9" s="66">
        <f>D9-E9</f>
        <v>4</v>
      </c>
      <c r="I9" s="20">
        <f>IF(C9=0, "-", IF(G9/C9&lt;10, G9/C9, "&gt;999%"))</f>
        <v>1</v>
      </c>
      <c r="J9" s="21">
        <f>IF(E9=0, "-", IF(H9/E9&lt;10, H9/E9, "&gt;999%"))</f>
        <v>1</v>
      </c>
    </row>
    <row r="10" spans="1:10" x14ac:dyDescent="0.2">
      <c r="A10" s="158" t="s">
        <v>207</v>
      </c>
      <c r="B10" s="65">
        <v>0</v>
      </c>
      <c r="C10" s="66">
        <v>0</v>
      </c>
      <c r="D10" s="65">
        <v>0</v>
      </c>
      <c r="E10" s="66">
        <v>4</v>
      </c>
      <c r="F10" s="67"/>
      <c r="G10" s="65">
        <f>B10-C10</f>
        <v>0</v>
      </c>
      <c r="H10" s="66">
        <f>D10-E10</f>
        <v>-4</v>
      </c>
      <c r="I10" s="20" t="str">
        <f>IF(C10=0, "-", IF(G10/C10&lt;10, G10/C10, "&gt;999%"))</f>
        <v>-</v>
      </c>
      <c r="J10" s="21">
        <f>IF(E10=0, "-", IF(H10/E10&lt;10, H10/E10, "&gt;999%"))</f>
        <v>-1</v>
      </c>
    </row>
    <row r="11" spans="1:10" x14ac:dyDescent="0.2">
      <c r="A11" s="158" t="s">
        <v>374</v>
      </c>
      <c r="B11" s="65">
        <v>2</v>
      </c>
      <c r="C11" s="66">
        <v>1</v>
      </c>
      <c r="D11" s="65">
        <v>9</v>
      </c>
      <c r="E11" s="66">
        <v>1</v>
      </c>
      <c r="F11" s="67"/>
      <c r="G11" s="65">
        <f>B11-C11</f>
        <v>1</v>
      </c>
      <c r="H11" s="66">
        <f>D11-E11</f>
        <v>8</v>
      </c>
      <c r="I11" s="20">
        <f>IF(C11=0, "-", IF(G11/C11&lt;10, G11/C11, "&gt;999%"))</f>
        <v>1</v>
      </c>
      <c r="J11" s="21">
        <f>IF(E11=0, "-", IF(H11/E11&lt;10, H11/E11, "&gt;999%"))</f>
        <v>8</v>
      </c>
    </row>
    <row r="12" spans="1:10" s="160" customFormat="1" x14ac:dyDescent="0.2">
      <c r="A12" s="178" t="s">
        <v>583</v>
      </c>
      <c r="B12" s="71">
        <v>6</v>
      </c>
      <c r="C12" s="72">
        <v>3</v>
      </c>
      <c r="D12" s="71">
        <v>17</v>
      </c>
      <c r="E12" s="72">
        <v>10</v>
      </c>
      <c r="F12" s="73"/>
      <c r="G12" s="71">
        <f>B12-C12</f>
        <v>3</v>
      </c>
      <c r="H12" s="72">
        <f>D12-E12</f>
        <v>7</v>
      </c>
      <c r="I12" s="37">
        <f>IF(C12=0, "-", IF(G12/C12&lt;10, G12/C12, "&gt;999%"))</f>
        <v>1</v>
      </c>
      <c r="J12" s="38">
        <f>IF(E12=0, "-", IF(H12/E12&lt;10, H12/E12, "&gt;999%"))</f>
        <v>0.7</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305</v>
      </c>
      <c r="B15" s="65">
        <v>0</v>
      </c>
      <c r="C15" s="66">
        <v>0</v>
      </c>
      <c r="D15" s="65">
        <v>2</v>
      </c>
      <c r="E15" s="66">
        <v>3</v>
      </c>
      <c r="F15" s="67"/>
      <c r="G15" s="65">
        <f>B15-C15</f>
        <v>0</v>
      </c>
      <c r="H15" s="66">
        <f>D15-E15</f>
        <v>-1</v>
      </c>
      <c r="I15" s="20" t="str">
        <f>IF(C15=0, "-", IF(G15/C15&lt;10, G15/C15, "&gt;999%"))</f>
        <v>-</v>
      </c>
      <c r="J15" s="21">
        <f>IF(E15=0, "-", IF(H15/E15&lt;10, H15/E15, "&gt;999%"))</f>
        <v>-0.33333333333333331</v>
      </c>
    </row>
    <row r="16" spans="1:10" x14ac:dyDescent="0.2">
      <c r="A16" s="158" t="s">
        <v>434</v>
      </c>
      <c r="B16" s="65">
        <v>0</v>
      </c>
      <c r="C16" s="66">
        <v>1</v>
      </c>
      <c r="D16" s="65">
        <v>0</v>
      </c>
      <c r="E16" s="66">
        <v>1</v>
      </c>
      <c r="F16" s="67"/>
      <c r="G16" s="65">
        <f>B16-C16</f>
        <v>-1</v>
      </c>
      <c r="H16" s="66">
        <f>D16-E16</f>
        <v>-1</v>
      </c>
      <c r="I16" s="20">
        <f>IF(C16=0, "-", IF(G16/C16&lt;10, G16/C16, "&gt;999%"))</f>
        <v>-1</v>
      </c>
      <c r="J16" s="21">
        <f>IF(E16=0, "-", IF(H16/E16&lt;10, H16/E16, "&gt;999%"))</f>
        <v>-1</v>
      </c>
    </row>
    <row r="17" spans="1:10" s="160" customFormat="1" x14ac:dyDescent="0.2">
      <c r="A17" s="178" t="s">
        <v>584</v>
      </c>
      <c r="B17" s="71">
        <v>0</v>
      </c>
      <c r="C17" s="72">
        <v>1</v>
      </c>
      <c r="D17" s="71">
        <v>2</v>
      </c>
      <c r="E17" s="72">
        <v>4</v>
      </c>
      <c r="F17" s="73"/>
      <c r="G17" s="71">
        <f>B17-C17</f>
        <v>-1</v>
      </c>
      <c r="H17" s="72">
        <f>D17-E17</f>
        <v>-2</v>
      </c>
      <c r="I17" s="37">
        <f>IF(C17=0, "-", IF(G17/C17&lt;10, G17/C17, "&gt;999%"))</f>
        <v>-1</v>
      </c>
      <c r="J17" s="38">
        <f>IF(E17=0, "-", IF(H17/E17&lt;10, H17/E17, "&gt;999%"))</f>
        <v>-0.5</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204</v>
      </c>
      <c r="B20" s="65">
        <v>1</v>
      </c>
      <c r="C20" s="66">
        <v>2</v>
      </c>
      <c r="D20" s="65">
        <v>5</v>
      </c>
      <c r="E20" s="66">
        <v>9</v>
      </c>
      <c r="F20" s="67"/>
      <c r="G20" s="65">
        <f t="shared" ref="G20:G36" si="0">B20-C20</f>
        <v>-1</v>
      </c>
      <c r="H20" s="66">
        <f t="shared" ref="H20:H36" si="1">D20-E20</f>
        <v>-4</v>
      </c>
      <c r="I20" s="20">
        <f t="shared" ref="I20:I36" si="2">IF(C20=0, "-", IF(G20/C20&lt;10, G20/C20, "&gt;999%"))</f>
        <v>-0.5</v>
      </c>
      <c r="J20" s="21">
        <f t="shared" ref="J20:J36" si="3">IF(E20=0, "-", IF(H20/E20&lt;10, H20/E20, "&gt;999%"))</f>
        <v>-0.44444444444444442</v>
      </c>
    </row>
    <row r="21" spans="1:10" x14ac:dyDescent="0.2">
      <c r="A21" s="158" t="s">
        <v>223</v>
      </c>
      <c r="B21" s="65">
        <v>5</v>
      </c>
      <c r="C21" s="66">
        <v>1</v>
      </c>
      <c r="D21" s="65">
        <v>7</v>
      </c>
      <c r="E21" s="66">
        <v>5</v>
      </c>
      <c r="F21" s="67"/>
      <c r="G21" s="65">
        <f t="shared" si="0"/>
        <v>4</v>
      </c>
      <c r="H21" s="66">
        <f t="shared" si="1"/>
        <v>2</v>
      </c>
      <c r="I21" s="20">
        <f t="shared" si="2"/>
        <v>4</v>
      </c>
      <c r="J21" s="21">
        <f t="shared" si="3"/>
        <v>0.4</v>
      </c>
    </row>
    <row r="22" spans="1:10" x14ac:dyDescent="0.2">
      <c r="A22" s="158" t="s">
        <v>282</v>
      </c>
      <c r="B22" s="65">
        <v>0</v>
      </c>
      <c r="C22" s="66">
        <v>0</v>
      </c>
      <c r="D22" s="65">
        <v>0</v>
      </c>
      <c r="E22" s="66">
        <v>1</v>
      </c>
      <c r="F22" s="67"/>
      <c r="G22" s="65">
        <f t="shared" si="0"/>
        <v>0</v>
      </c>
      <c r="H22" s="66">
        <f t="shared" si="1"/>
        <v>-1</v>
      </c>
      <c r="I22" s="20" t="str">
        <f t="shared" si="2"/>
        <v>-</v>
      </c>
      <c r="J22" s="21">
        <f t="shared" si="3"/>
        <v>-1</v>
      </c>
    </row>
    <row r="23" spans="1:10" x14ac:dyDescent="0.2">
      <c r="A23" s="158" t="s">
        <v>240</v>
      </c>
      <c r="B23" s="65">
        <v>3</v>
      </c>
      <c r="C23" s="66">
        <v>6</v>
      </c>
      <c r="D23" s="65">
        <v>3</v>
      </c>
      <c r="E23" s="66">
        <v>14</v>
      </c>
      <c r="F23" s="67"/>
      <c r="G23" s="65">
        <f t="shared" si="0"/>
        <v>-3</v>
      </c>
      <c r="H23" s="66">
        <f t="shared" si="1"/>
        <v>-11</v>
      </c>
      <c r="I23" s="20">
        <f t="shared" si="2"/>
        <v>-0.5</v>
      </c>
      <c r="J23" s="21">
        <f t="shared" si="3"/>
        <v>-0.7857142857142857</v>
      </c>
    </row>
    <row r="24" spans="1:10" x14ac:dyDescent="0.2">
      <c r="A24" s="158" t="s">
        <v>292</v>
      </c>
      <c r="B24" s="65">
        <v>2</v>
      </c>
      <c r="C24" s="66">
        <v>1</v>
      </c>
      <c r="D24" s="65">
        <v>2</v>
      </c>
      <c r="E24" s="66">
        <v>1</v>
      </c>
      <c r="F24" s="67"/>
      <c r="G24" s="65">
        <f t="shared" si="0"/>
        <v>1</v>
      </c>
      <c r="H24" s="66">
        <f t="shared" si="1"/>
        <v>1</v>
      </c>
      <c r="I24" s="20">
        <f t="shared" si="2"/>
        <v>1</v>
      </c>
      <c r="J24" s="21">
        <f t="shared" si="3"/>
        <v>1</v>
      </c>
    </row>
    <row r="25" spans="1:10" x14ac:dyDescent="0.2">
      <c r="A25" s="158" t="s">
        <v>241</v>
      </c>
      <c r="B25" s="65">
        <v>5</v>
      </c>
      <c r="C25" s="66">
        <v>3</v>
      </c>
      <c r="D25" s="65">
        <v>5</v>
      </c>
      <c r="E25" s="66">
        <v>7</v>
      </c>
      <c r="F25" s="67"/>
      <c r="G25" s="65">
        <f t="shared" si="0"/>
        <v>2</v>
      </c>
      <c r="H25" s="66">
        <f t="shared" si="1"/>
        <v>-2</v>
      </c>
      <c r="I25" s="20">
        <f t="shared" si="2"/>
        <v>0.66666666666666663</v>
      </c>
      <c r="J25" s="21">
        <f t="shared" si="3"/>
        <v>-0.2857142857142857</v>
      </c>
    </row>
    <row r="26" spans="1:10" x14ac:dyDescent="0.2">
      <c r="A26" s="158" t="s">
        <v>256</v>
      </c>
      <c r="B26" s="65">
        <v>2</v>
      </c>
      <c r="C26" s="66">
        <v>2</v>
      </c>
      <c r="D26" s="65">
        <v>2</v>
      </c>
      <c r="E26" s="66">
        <v>4</v>
      </c>
      <c r="F26" s="67"/>
      <c r="G26" s="65">
        <f t="shared" si="0"/>
        <v>0</v>
      </c>
      <c r="H26" s="66">
        <f t="shared" si="1"/>
        <v>-2</v>
      </c>
      <c r="I26" s="20">
        <f t="shared" si="2"/>
        <v>0</v>
      </c>
      <c r="J26" s="21">
        <f t="shared" si="3"/>
        <v>-0.5</v>
      </c>
    </row>
    <row r="27" spans="1:10" x14ac:dyDescent="0.2">
      <c r="A27" s="158" t="s">
        <v>257</v>
      </c>
      <c r="B27" s="65">
        <v>0</v>
      </c>
      <c r="C27" s="66">
        <v>0</v>
      </c>
      <c r="D27" s="65">
        <v>1</v>
      </c>
      <c r="E27" s="66">
        <v>0</v>
      </c>
      <c r="F27" s="67"/>
      <c r="G27" s="65">
        <f t="shared" si="0"/>
        <v>0</v>
      </c>
      <c r="H27" s="66">
        <f t="shared" si="1"/>
        <v>1</v>
      </c>
      <c r="I27" s="20" t="str">
        <f t="shared" si="2"/>
        <v>-</v>
      </c>
      <c r="J27" s="21" t="str">
        <f t="shared" si="3"/>
        <v>-</v>
      </c>
    </row>
    <row r="28" spans="1:10" x14ac:dyDescent="0.2">
      <c r="A28" s="158" t="s">
        <v>264</v>
      </c>
      <c r="B28" s="65">
        <v>0</v>
      </c>
      <c r="C28" s="66">
        <v>1</v>
      </c>
      <c r="D28" s="65">
        <v>0</v>
      </c>
      <c r="E28" s="66">
        <v>1</v>
      </c>
      <c r="F28" s="67"/>
      <c r="G28" s="65">
        <f t="shared" si="0"/>
        <v>-1</v>
      </c>
      <c r="H28" s="66">
        <f t="shared" si="1"/>
        <v>-1</v>
      </c>
      <c r="I28" s="20">
        <f t="shared" si="2"/>
        <v>-1</v>
      </c>
      <c r="J28" s="21">
        <f t="shared" si="3"/>
        <v>-1</v>
      </c>
    </row>
    <row r="29" spans="1:10" x14ac:dyDescent="0.2">
      <c r="A29" s="158" t="s">
        <v>412</v>
      </c>
      <c r="B29" s="65">
        <v>1</v>
      </c>
      <c r="C29" s="66">
        <v>1</v>
      </c>
      <c r="D29" s="65">
        <v>1</v>
      </c>
      <c r="E29" s="66">
        <v>4</v>
      </c>
      <c r="F29" s="67"/>
      <c r="G29" s="65">
        <f t="shared" si="0"/>
        <v>0</v>
      </c>
      <c r="H29" s="66">
        <f t="shared" si="1"/>
        <v>-3</v>
      </c>
      <c r="I29" s="20">
        <f t="shared" si="2"/>
        <v>0</v>
      </c>
      <c r="J29" s="21">
        <f t="shared" si="3"/>
        <v>-0.75</v>
      </c>
    </row>
    <row r="30" spans="1:10" x14ac:dyDescent="0.2">
      <c r="A30" s="158" t="s">
        <v>345</v>
      </c>
      <c r="B30" s="65">
        <v>2</v>
      </c>
      <c r="C30" s="66">
        <v>1</v>
      </c>
      <c r="D30" s="65">
        <v>2</v>
      </c>
      <c r="E30" s="66">
        <v>12</v>
      </c>
      <c r="F30" s="67"/>
      <c r="G30" s="65">
        <f t="shared" si="0"/>
        <v>1</v>
      </c>
      <c r="H30" s="66">
        <f t="shared" si="1"/>
        <v>-10</v>
      </c>
      <c r="I30" s="20">
        <f t="shared" si="2"/>
        <v>1</v>
      </c>
      <c r="J30" s="21">
        <f t="shared" si="3"/>
        <v>-0.83333333333333337</v>
      </c>
    </row>
    <row r="31" spans="1:10" x14ac:dyDescent="0.2">
      <c r="A31" s="158" t="s">
        <v>346</v>
      </c>
      <c r="B31" s="65">
        <v>21</v>
      </c>
      <c r="C31" s="66">
        <v>41</v>
      </c>
      <c r="D31" s="65">
        <v>42</v>
      </c>
      <c r="E31" s="66">
        <v>73</v>
      </c>
      <c r="F31" s="67"/>
      <c r="G31" s="65">
        <f t="shared" si="0"/>
        <v>-20</v>
      </c>
      <c r="H31" s="66">
        <f t="shared" si="1"/>
        <v>-31</v>
      </c>
      <c r="I31" s="20">
        <f t="shared" si="2"/>
        <v>-0.48780487804878048</v>
      </c>
      <c r="J31" s="21">
        <f t="shared" si="3"/>
        <v>-0.42465753424657532</v>
      </c>
    </row>
    <row r="32" spans="1:10" x14ac:dyDescent="0.2">
      <c r="A32" s="158" t="s">
        <v>375</v>
      </c>
      <c r="B32" s="65">
        <v>1</v>
      </c>
      <c r="C32" s="66">
        <v>10</v>
      </c>
      <c r="D32" s="65">
        <v>30</v>
      </c>
      <c r="E32" s="66">
        <v>33</v>
      </c>
      <c r="F32" s="67"/>
      <c r="G32" s="65">
        <f t="shared" si="0"/>
        <v>-9</v>
      </c>
      <c r="H32" s="66">
        <f t="shared" si="1"/>
        <v>-3</v>
      </c>
      <c r="I32" s="20">
        <f t="shared" si="2"/>
        <v>-0.9</v>
      </c>
      <c r="J32" s="21">
        <f t="shared" si="3"/>
        <v>-9.0909090909090912E-2</v>
      </c>
    </row>
    <row r="33" spans="1:10" x14ac:dyDescent="0.2">
      <c r="A33" s="158" t="s">
        <v>413</v>
      </c>
      <c r="B33" s="65">
        <v>4</v>
      </c>
      <c r="C33" s="66">
        <v>6</v>
      </c>
      <c r="D33" s="65">
        <v>6</v>
      </c>
      <c r="E33" s="66">
        <v>18</v>
      </c>
      <c r="F33" s="67"/>
      <c r="G33" s="65">
        <f t="shared" si="0"/>
        <v>-2</v>
      </c>
      <c r="H33" s="66">
        <f t="shared" si="1"/>
        <v>-12</v>
      </c>
      <c r="I33" s="20">
        <f t="shared" si="2"/>
        <v>-0.33333333333333331</v>
      </c>
      <c r="J33" s="21">
        <f t="shared" si="3"/>
        <v>-0.66666666666666663</v>
      </c>
    </row>
    <row r="34" spans="1:10" x14ac:dyDescent="0.2">
      <c r="A34" s="158" t="s">
        <v>435</v>
      </c>
      <c r="B34" s="65">
        <v>2</v>
      </c>
      <c r="C34" s="66">
        <v>1</v>
      </c>
      <c r="D34" s="65">
        <v>2</v>
      </c>
      <c r="E34" s="66">
        <v>1</v>
      </c>
      <c r="F34" s="67"/>
      <c r="G34" s="65">
        <f t="shared" si="0"/>
        <v>1</v>
      </c>
      <c r="H34" s="66">
        <f t="shared" si="1"/>
        <v>1</v>
      </c>
      <c r="I34" s="20">
        <f t="shared" si="2"/>
        <v>1</v>
      </c>
      <c r="J34" s="21">
        <f t="shared" si="3"/>
        <v>1</v>
      </c>
    </row>
    <row r="35" spans="1:10" x14ac:dyDescent="0.2">
      <c r="A35" s="158" t="s">
        <v>306</v>
      </c>
      <c r="B35" s="65">
        <v>0</v>
      </c>
      <c r="C35" s="66">
        <v>1</v>
      </c>
      <c r="D35" s="65">
        <v>0</v>
      </c>
      <c r="E35" s="66">
        <v>2</v>
      </c>
      <c r="F35" s="67"/>
      <c r="G35" s="65">
        <f t="shared" si="0"/>
        <v>-1</v>
      </c>
      <c r="H35" s="66">
        <f t="shared" si="1"/>
        <v>-2</v>
      </c>
      <c r="I35" s="20">
        <f t="shared" si="2"/>
        <v>-1</v>
      </c>
      <c r="J35" s="21">
        <f t="shared" si="3"/>
        <v>-1</v>
      </c>
    </row>
    <row r="36" spans="1:10" s="160" customFormat="1" x14ac:dyDescent="0.2">
      <c r="A36" s="178" t="s">
        <v>585</v>
      </c>
      <c r="B36" s="71">
        <v>49</v>
      </c>
      <c r="C36" s="72">
        <v>77</v>
      </c>
      <c r="D36" s="71">
        <v>108</v>
      </c>
      <c r="E36" s="72">
        <v>185</v>
      </c>
      <c r="F36" s="73"/>
      <c r="G36" s="71">
        <f t="shared" si="0"/>
        <v>-28</v>
      </c>
      <c r="H36" s="72">
        <f t="shared" si="1"/>
        <v>-77</v>
      </c>
      <c r="I36" s="37">
        <f t="shared" si="2"/>
        <v>-0.36363636363636365</v>
      </c>
      <c r="J36" s="38">
        <f t="shared" si="3"/>
        <v>-0.41621621621621624</v>
      </c>
    </row>
    <row r="37" spans="1:10" x14ac:dyDescent="0.2">
      <c r="A37" s="177"/>
      <c r="B37" s="143"/>
      <c r="C37" s="144"/>
      <c r="D37" s="143"/>
      <c r="E37" s="144"/>
      <c r="F37" s="145"/>
      <c r="G37" s="143"/>
      <c r="H37" s="144"/>
      <c r="I37" s="151"/>
      <c r="J37" s="152"/>
    </row>
    <row r="38" spans="1:10" s="139" customFormat="1" x14ac:dyDescent="0.2">
      <c r="A38" s="159" t="s">
        <v>34</v>
      </c>
      <c r="B38" s="65"/>
      <c r="C38" s="66"/>
      <c r="D38" s="65"/>
      <c r="E38" s="66"/>
      <c r="F38" s="67"/>
      <c r="G38" s="65"/>
      <c r="H38" s="66"/>
      <c r="I38" s="20"/>
      <c r="J38" s="21"/>
    </row>
    <row r="39" spans="1:10" x14ac:dyDescent="0.2">
      <c r="A39" s="158" t="s">
        <v>436</v>
      </c>
      <c r="B39" s="65">
        <v>1</v>
      </c>
      <c r="C39" s="66">
        <v>1</v>
      </c>
      <c r="D39" s="65">
        <v>2</v>
      </c>
      <c r="E39" s="66">
        <v>2</v>
      </c>
      <c r="F39" s="67"/>
      <c r="G39" s="65">
        <f>B39-C39</f>
        <v>0</v>
      </c>
      <c r="H39" s="66">
        <f>D39-E39</f>
        <v>0</v>
      </c>
      <c r="I39" s="20">
        <f>IF(C39=0, "-", IF(G39/C39&lt;10, G39/C39, "&gt;999%"))</f>
        <v>0</v>
      </c>
      <c r="J39" s="21">
        <f>IF(E39=0, "-", IF(H39/E39&lt;10, H39/E39, "&gt;999%"))</f>
        <v>0</v>
      </c>
    </row>
    <row r="40" spans="1:10" x14ac:dyDescent="0.2">
      <c r="A40" s="158" t="s">
        <v>307</v>
      </c>
      <c r="B40" s="65">
        <v>0</v>
      </c>
      <c r="C40" s="66">
        <v>0</v>
      </c>
      <c r="D40" s="65">
        <v>0</v>
      </c>
      <c r="E40" s="66">
        <v>2</v>
      </c>
      <c r="F40" s="67"/>
      <c r="G40" s="65">
        <f>B40-C40</f>
        <v>0</v>
      </c>
      <c r="H40" s="66">
        <f>D40-E40</f>
        <v>-2</v>
      </c>
      <c r="I40" s="20" t="str">
        <f>IF(C40=0, "-", IF(G40/C40&lt;10, G40/C40, "&gt;999%"))</f>
        <v>-</v>
      </c>
      <c r="J40" s="21">
        <f>IF(E40=0, "-", IF(H40/E40&lt;10, H40/E40, "&gt;999%"))</f>
        <v>-1</v>
      </c>
    </row>
    <row r="41" spans="1:10" s="160" customFormat="1" x14ac:dyDescent="0.2">
      <c r="A41" s="178" t="s">
        <v>586</v>
      </c>
      <c r="B41" s="71">
        <v>1</v>
      </c>
      <c r="C41" s="72">
        <v>1</v>
      </c>
      <c r="D41" s="71">
        <v>2</v>
      </c>
      <c r="E41" s="72">
        <v>4</v>
      </c>
      <c r="F41" s="73"/>
      <c r="G41" s="71">
        <f>B41-C41</f>
        <v>0</v>
      </c>
      <c r="H41" s="72">
        <f>D41-E41</f>
        <v>-2</v>
      </c>
      <c r="I41" s="37">
        <f>IF(C41=0, "-", IF(G41/C41&lt;10, G41/C41, "&gt;999%"))</f>
        <v>0</v>
      </c>
      <c r="J41" s="38">
        <f>IF(E41=0, "-", IF(H41/E41&lt;10, H41/E41, "&gt;999%"))</f>
        <v>-0.5</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224</v>
      </c>
      <c r="B44" s="65">
        <v>2</v>
      </c>
      <c r="C44" s="66">
        <v>17</v>
      </c>
      <c r="D44" s="65">
        <v>13</v>
      </c>
      <c r="E44" s="66">
        <v>35</v>
      </c>
      <c r="F44" s="67"/>
      <c r="G44" s="65">
        <f t="shared" ref="G44:G65" si="4">B44-C44</f>
        <v>-15</v>
      </c>
      <c r="H44" s="66">
        <f t="shared" ref="H44:H65" si="5">D44-E44</f>
        <v>-22</v>
      </c>
      <c r="I44" s="20">
        <f t="shared" ref="I44:I65" si="6">IF(C44=0, "-", IF(G44/C44&lt;10, G44/C44, "&gt;999%"))</f>
        <v>-0.88235294117647056</v>
      </c>
      <c r="J44" s="21">
        <f t="shared" ref="J44:J65" si="7">IF(E44=0, "-", IF(H44/E44&lt;10, H44/E44, "&gt;999%"))</f>
        <v>-0.62857142857142856</v>
      </c>
    </row>
    <row r="45" spans="1:10" x14ac:dyDescent="0.2">
      <c r="A45" s="158" t="s">
        <v>283</v>
      </c>
      <c r="B45" s="65">
        <v>3</v>
      </c>
      <c r="C45" s="66">
        <v>2</v>
      </c>
      <c r="D45" s="65">
        <v>10</v>
      </c>
      <c r="E45" s="66">
        <v>7</v>
      </c>
      <c r="F45" s="67"/>
      <c r="G45" s="65">
        <f t="shared" si="4"/>
        <v>1</v>
      </c>
      <c r="H45" s="66">
        <f t="shared" si="5"/>
        <v>3</v>
      </c>
      <c r="I45" s="20">
        <f t="shared" si="6"/>
        <v>0.5</v>
      </c>
      <c r="J45" s="21">
        <f t="shared" si="7"/>
        <v>0.42857142857142855</v>
      </c>
    </row>
    <row r="46" spans="1:10" x14ac:dyDescent="0.2">
      <c r="A46" s="158" t="s">
        <v>225</v>
      </c>
      <c r="B46" s="65">
        <v>2</v>
      </c>
      <c r="C46" s="66">
        <v>11</v>
      </c>
      <c r="D46" s="65">
        <v>14</v>
      </c>
      <c r="E46" s="66">
        <v>19</v>
      </c>
      <c r="F46" s="67"/>
      <c r="G46" s="65">
        <f t="shared" si="4"/>
        <v>-9</v>
      </c>
      <c r="H46" s="66">
        <f t="shared" si="5"/>
        <v>-5</v>
      </c>
      <c r="I46" s="20">
        <f t="shared" si="6"/>
        <v>-0.81818181818181823</v>
      </c>
      <c r="J46" s="21">
        <f t="shared" si="7"/>
        <v>-0.26315789473684209</v>
      </c>
    </row>
    <row r="47" spans="1:10" x14ac:dyDescent="0.2">
      <c r="A47" s="158" t="s">
        <v>242</v>
      </c>
      <c r="B47" s="65">
        <v>14</v>
      </c>
      <c r="C47" s="66">
        <v>24</v>
      </c>
      <c r="D47" s="65">
        <v>34</v>
      </c>
      <c r="E47" s="66">
        <v>32</v>
      </c>
      <c r="F47" s="67"/>
      <c r="G47" s="65">
        <f t="shared" si="4"/>
        <v>-10</v>
      </c>
      <c r="H47" s="66">
        <f t="shared" si="5"/>
        <v>2</v>
      </c>
      <c r="I47" s="20">
        <f t="shared" si="6"/>
        <v>-0.41666666666666669</v>
      </c>
      <c r="J47" s="21">
        <f t="shared" si="7"/>
        <v>6.25E-2</v>
      </c>
    </row>
    <row r="48" spans="1:10" x14ac:dyDescent="0.2">
      <c r="A48" s="158" t="s">
        <v>293</v>
      </c>
      <c r="B48" s="65">
        <v>1</v>
      </c>
      <c r="C48" s="66">
        <v>6</v>
      </c>
      <c r="D48" s="65">
        <v>3</v>
      </c>
      <c r="E48" s="66">
        <v>8</v>
      </c>
      <c r="F48" s="67"/>
      <c r="G48" s="65">
        <f t="shared" si="4"/>
        <v>-5</v>
      </c>
      <c r="H48" s="66">
        <f t="shared" si="5"/>
        <v>-5</v>
      </c>
      <c r="I48" s="20">
        <f t="shared" si="6"/>
        <v>-0.83333333333333337</v>
      </c>
      <c r="J48" s="21">
        <f t="shared" si="7"/>
        <v>-0.625</v>
      </c>
    </row>
    <row r="49" spans="1:10" x14ac:dyDescent="0.2">
      <c r="A49" s="158" t="s">
        <v>243</v>
      </c>
      <c r="B49" s="65">
        <v>5</v>
      </c>
      <c r="C49" s="66">
        <v>0</v>
      </c>
      <c r="D49" s="65">
        <v>9</v>
      </c>
      <c r="E49" s="66">
        <v>0</v>
      </c>
      <c r="F49" s="67"/>
      <c r="G49" s="65">
        <f t="shared" si="4"/>
        <v>5</v>
      </c>
      <c r="H49" s="66">
        <f t="shared" si="5"/>
        <v>9</v>
      </c>
      <c r="I49" s="20" t="str">
        <f t="shared" si="6"/>
        <v>-</v>
      </c>
      <c r="J49" s="21" t="str">
        <f t="shared" si="7"/>
        <v>-</v>
      </c>
    </row>
    <row r="50" spans="1:10" x14ac:dyDescent="0.2">
      <c r="A50" s="158" t="s">
        <v>258</v>
      </c>
      <c r="B50" s="65">
        <v>0</v>
      </c>
      <c r="C50" s="66">
        <v>0</v>
      </c>
      <c r="D50" s="65">
        <v>3</v>
      </c>
      <c r="E50" s="66">
        <v>1</v>
      </c>
      <c r="F50" s="67"/>
      <c r="G50" s="65">
        <f t="shared" si="4"/>
        <v>0</v>
      </c>
      <c r="H50" s="66">
        <f t="shared" si="5"/>
        <v>2</v>
      </c>
      <c r="I50" s="20" t="str">
        <f t="shared" si="6"/>
        <v>-</v>
      </c>
      <c r="J50" s="21">
        <f t="shared" si="7"/>
        <v>2</v>
      </c>
    </row>
    <row r="51" spans="1:10" x14ac:dyDescent="0.2">
      <c r="A51" s="158" t="s">
        <v>265</v>
      </c>
      <c r="B51" s="65">
        <v>1</v>
      </c>
      <c r="C51" s="66">
        <v>0</v>
      </c>
      <c r="D51" s="65">
        <v>2</v>
      </c>
      <c r="E51" s="66">
        <v>0</v>
      </c>
      <c r="F51" s="67"/>
      <c r="G51" s="65">
        <f t="shared" si="4"/>
        <v>1</v>
      </c>
      <c r="H51" s="66">
        <f t="shared" si="5"/>
        <v>2</v>
      </c>
      <c r="I51" s="20" t="str">
        <f t="shared" si="6"/>
        <v>-</v>
      </c>
      <c r="J51" s="21" t="str">
        <f t="shared" si="7"/>
        <v>-</v>
      </c>
    </row>
    <row r="52" spans="1:10" x14ac:dyDescent="0.2">
      <c r="A52" s="158" t="s">
        <v>308</v>
      </c>
      <c r="B52" s="65">
        <v>0</v>
      </c>
      <c r="C52" s="66">
        <v>0</v>
      </c>
      <c r="D52" s="65">
        <v>1</v>
      </c>
      <c r="E52" s="66">
        <v>0</v>
      </c>
      <c r="F52" s="67"/>
      <c r="G52" s="65">
        <f t="shared" si="4"/>
        <v>0</v>
      </c>
      <c r="H52" s="66">
        <f t="shared" si="5"/>
        <v>1</v>
      </c>
      <c r="I52" s="20" t="str">
        <f t="shared" si="6"/>
        <v>-</v>
      </c>
      <c r="J52" s="21" t="str">
        <f t="shared" si="7"/>
        <v>-</v>
      </c>
    </row>
    <row r="53" spans="1:10" x14ac:dyDescent="0.2">
      <c r="A53" s="158" t="s">
        <v>266</v>
      </c>
      <c r="B53" s="65">
        <v>0</v>
      </c>
      <c r="C53" s="66">
        <v>0</v>
      </c>
      <c r="D53" s="65">
        <v>1</v>
      </c>
      <c r="E53" s="66">
        <v>0</v>
      </c>
      <c r="F53" s="67"/>
      <c r="G53" s="65">
        <f t="shared" si="4"/>
        <v>0</v>
      </c>
      <c r="H53" s="66">
        <f t="shared" si="5"/>
        <v>1</v>
      </c>
      <c r="I53" s="20" t="str">
        <f t="shared" si="6"/>
        <v>-</v>
      </c>
      <c r="J53" s="21" t="str">
        <f t="shared" si="7"/>
        <v>-</v>
      </c>
    </row>
    <row r="54" spans="1:10" x14ac:dyDescent="0.2">
      <c r="A54" s="158" t="s">
        <v>226</v>
      </c>
      <c r="B54" s="65">
        <v>0</v>
      </c>
      <c r="C54" s="66">
        <v>1</v>
      </c>
      <c r="D54" s="65">
        <v>0</v>
      </c>
      <c r="E54" s="66">
        <v>1</v>
      </c>
      <c r="F54" s="67"/>
      <c r="G54" s="65">
        <f t="shared" si="4"/>
        <v>-1</v>
      </c>
      <c r="H54" s="66">
        <f t="shared" si="5"/>
        <v>-1</v>
      </c>
      <c r="I54" s="20">
        <f t="shared" si="6"/>
        <v>-1</v>
      </c>
      <c r="J54" s="21">
        <f t="shared" si="7"/>
        <v>-1</v>
      </c>
    </row>
    <row r="55" spans="1:10" x14ac:dyDescent="0.2">
      <c r="A55" s="158" t="s">
        <v>244</v>
      </c>
      <c r="B55" s="65">
        <v>1</v>
      </c>
      <c r="C55" s="66">
        <v>0</v>
      </c>
      <c r="D55" s="65">
        <v>1</v>
      </c>
      <c r="E55" s="66">
        <v>0</v>
      </c>
      <c r="F55" s="67"/>
      <c r="G55" s="65">
        <f t="shared" si="4"/>
        <v>1</v>
      </c>
      <c r="H55" s="66">
        <f t="shared" si="5"/>
        <v>1</v>
      </c>
      <c r="I55" s="20" t="str">
        <f t="shared" si="6"/>
        <v>-</v>
      </c>
      <c r="J55" s="21" t="str">
        <f t="shared" si="7"/>
        <v>-</v>
      </c>
    </row>
    <row r="56" spans="1:10" x14ac:dyDescent="0.2">
      <c r="A56" s="158" t="s">
        <v>414</v>
      </c>
      <c r="B56" s="65">
        <v>0</v>
      </c>
      <c r="C56" s="66">
        <v>0</v>
      </c>
      <c r="D56" s="65">
        <v>4</v>
      </c>
      <c r="E56" s="66">
        <v>0</v>
      </c>
      <c r="F56" s="67"/>
      <c r="G56" s="65">
        <f t="shared" si="4"/>
        <v>0</v>
      </c>
      <c r="H56" s="66">
        <f t="shared" si="5"/>
        <v>4</v>
      </c>
      <c r="I56" s="20" t="str">
        <f t="shared" si="6"/>
        <v>-</v>
      </c>
      <c r="J56" s="21" t="str">
        <f t="shared" si="7"/>
        <v>-</v>
      </c>
    </row>
    <row r="57" spans="1:10" x14ac:dyDescent="0.2">
      <c r="A57" s="158" t="s">
        <v>347</v>
      </c>
      <c r="B57" s="65">
        <v>13</v>
      </c>
      <c r="C57" s="66">
        <v>6</v>
      </c>
      <c r="D57" s="65">
        <v>28</v>
      </c>
      <c r="E57" s="66">
        <v>19</v>
      </c>
      <c r="F57" s="67"/>
      <c r="G57" s="65">
        <f t="shared" si="4"/>
        <v>7</v>
      </c>
      <c r="H57" s="66">
        <f t="shared" si="5"/>
        <v>9</v>
      </c>
      <c r="I57" s="20">
        <f t="shared" si="6"/>
        <v>1.1666666666666667</v>
      </c>
      <c r="J57" s="21">
        <f t="shared" si="7"/>
        <v>0.47368421052631576</v>
      </c>
    </row>
    <row r="58" spans="1:10" x14ac:dyDescent="0.2">
      <c r="A58" s="158" t="s">
        <v>348</v>
      </c>
      <c r="B58" s="65">
        <v>3</v>
      </c>
      <c r="C58" s="66">
        <v>4</v>
      </c>
      <c r="D58" s="65">
        <v>12</v>
      </c>
      <c r="E58" s="66">
        <v>8</v>
      </c>
      <c r="F58" s="67"/>
      <c r="G58" s="65">
        <f t="shared" si="4"/>
        <v>-1</v>
      </c>
      <c r="H58" s="66">
        <f t="shared" si="5"/>
        <v>4</v>
      </c>
      <c r="I58" s="20">
        <f t="shared" si="6"/>
        <v>-0.25</v>
      </c>
      <c r="J58" s="21">
        <f t="shared" si="7"/>
        <v>0.5</v>
      </c>
    </row>
    <row r="59" spans="1:10" x14ac:dyDescent="0.2">
      <c r="A59" s="158" t="s">
        <v>376</v>
      </c>
      <c r="B59" s="65">
        <v>13</v>
      </c>
      <c r="C59" s="66">
        <v>8</v>
      </c>
      <c r="D59" s="65">
        <v>53</v>
      </c>
      <c r="E59" s="66">
        <v>27</v>
      </c>
      <c r="F59" s="67"/>
      <c r="G59" s="65">
        <f t="shared" si="4"/>
        <v>5</v>
      </c>
      <c r="H59" s="66">
        <f t="shared" si="5"/>
        <v>26</v>
      </c>
      <c r="I59" s="20">
        <f t="shared" si="6"/>
        <v>0.625</v>
      </c>
      <c r="J59" s="21">
        <f t="shared" si="7"/>
        <v>0.96296296296296291</v>
      </c>
    </row>
    <row r="60" spans="1:10" x14ac:dyDescent="0.2">
      <c r="A60" s="158" t="s">
        <v>377</v>
      </c>
      <c r="B60" s="65">
        <v>4</v>
      </c>
      <c r="C60" s="66">
        <v>2</v>
      </c>
      <c r="D60" s="65">
        <v>11</v>
      </c>
      <c r="E60" s="66">
        <v>3</v>
      </c>
      <c r="F60" s="67"/>
      <c r="G60" s="65">
        <f t="shared" si="4"/>
        <v>2</v>
      </c>
      <c r="H60" s="66">
        <f t="shared" si="5"/>
        <v>8</v>
      </c>
      <c r="I60" s="20">
        <f t="shared" si="6"/>
        <v>1</v>
      </c>
      <c r="J60" s="21">
        <f t="shared" si="7"/>
        <v>2.6666666666666665</v>
      </c>
    </row>
    <row r="61" spans="1:10" x14ac:dyDescent="0.2">
      <c r="A61" s="158" t="s">
        <v>415</v>
      </c>
      <c r="B61" s="65">
        <v>14</v>
      </c>
      <c r="C61" s="66">
        <v>9</v>
      </c>
      <c r="D61" s="65">
        <v>33</v>
      </c>
      <c r="E61" s="66">
        <v>27</v>
      </c>
      <c r="F61" s="67"/>
      <c r="G61" s="65">
        <f t="shared" si="4"/>
        <v>5</v>
      </c>
      <c r="H61" s="66">
        <f t="shared" si="5"/>
        <v>6</v>
      </c>
      <c r="I61" s="20">
        <f t="shared" si="6"/>
        <v>0.55555555555555558</v>
      </c>
      <c r="J61" s="21">
        <f t="shared" si="7"/>
        <v>0.22222222222222221</v>
      </c>
    </row>
    <row r="62" spans="1:10" x14ac:dyDescent="0.2">
      <c r="A62" s="158" t="s">
        <v>416</v>
      </c>
      <c r="B62" s="65">
        <v>3</v>
      </c>
      <c r="C62" s="66">
        <v>1</v>
      </c>
      <c r="D62" s="65">
        <v>4</v>
      </c>
      <c r="E62" s="66">
        <v>4</v>
      </c>
      <c r="F62" s="67"/>
      <c r="G62" s="65">
        <f t="shared" si="4"/>
        <v>2</v>
      </c>
      <c r="H62" s="66">
        <f t="shared" si="5"/>
        <v>0</v>
      </c>
      <c r="I62" s="20">
        <f t="shared" si="6"/>
        <v>2</v>
      </c>
      <c r="J62" s="21">
        <f t="shared" si="7"/>
        <v>0</v>
      </c>
    </row>
    <row r="63" spans="1:10" x14ac:dyDescent="0.2">
      <c r="A63" s="158" t="s">
        <v>437</v>
      </c>
      <c r="B63" s="65">
        <v>5</v>
      </c>
      <c r="C63" s="66">
        <v>0</v>
      </c>
      <c r="D63" s="65">
        <v>10</v>
      </c>
      <c r="E63" s="66">
        <v>2</v>
      </c>
      <c r="F63" s="67"/>
      <c r="G63" s="65">
        <f t="shared" si="4"/>
        <v>5</v>
      </c>
      <c r="H63" s="66">
        <f t="shared" si="5"/>
        <v>8</v>
      </c>
      <c r="I63" s="20" t="str">
        <f t="shared" si="6"/>
        <v>-</v>
      </c>
      <c r="J63" s="21">
        <f t="shared" si="7"/>
        <v>4</v>
      </c>
    </row>
    <row r="64" spans="1:10" x14ac:dyDescent="0.2">
      <c r="A64" s="158" t="s">
        <v>294</v>
      </c>
      <c r="B64" s="65">
        <v>1</v>
      </c>
      <c r="C64" s="66">
        <v>0</v>
      </c>
      <c r="D64" s="65">
        <v>2</v>
      </c>
      <c r="E64" s="66">
        <v>0</v>
      </c>
      <c r="F64" s="67"/>
      <c r="G64" s="65">
        <f t="shared" si="4"/>
        <v>1</v>
      </c>
      <c r="H64" s="66">
        <f t="shared" si="5"/>
        <v>2</v>
      </c>
      <c r="I64" s="20" t="str">
        <f t="shared" si="6"/>
        <v>-</v>
      </c>
      <c r="J64" s="21" t="str">
        <f t="shared" si="7"/>
        <v>-</v>
      </c>
    </row>
    <row r="65" spans="1:10" s="160" customFormat="1" x14ac:dyDescent="0.2">
      <c r="A65" s="178" t="s">
        <v>587</v>
      </c>
      <c r="B65" s="71">
        <v>85</v>
      </c>
      <c r="C65" s="72">
        <v>91</v>
      </c>
      <c r="D65" s="71">
        <v>248</v>
      </c>
      <c r="E65" s="72">
        <v>193</v>
      </c>
      <c r="F65" s="73"/>
      <c r="G65" s="71">
        <f t="shared" si="4"/>
        <v>-6</v>
      </c>
      <c r="H65" s="72">
        <f t="shared" si="5"/>
        <v>55</v>
      </c>
      <c r="I65" s="37">
        <f t="shared" si="6"/>
        <v>-6.5934065934065936E-2</v>
      </c>
      <c r="J65" s="38">
        <f t="shared" si="7"/>
        <v>0.28497409326424872</v>
      </c>
    </row>
    <row r="66" spans="1:10" x14ac:dyDescent="0.2">
      <c r="A66" s="177"/>
      <c r="B66" s="143"/>
      <c r="C66" s="144"/>
      <c r="D66" s="143"/>
      <c r="E66" s="144"/>
      <c r="F66" s="145"/>
      <c r="G66" s="143"/>
      <c r="H66" s="144"/>
      <c r="I66" s="151"/>
      <c r="J66" s="152"/>
    </row>
    <row r="67" spans="1:10" s="139" customFormat="1" x14ac:dyDescent="0.2">
      <c r="A67" s="159" t="s">
        <v>36</v>
      </c>
      <c r="B67" s="65"/>
      <c r="C67" s="66"/>
      <c r="D67" s="65"/>
      <c r="E67" s="66"/>
      <c r="F67" s="67"/>
      <c r="G67" s="65"/>
      <c r="H67" s="66"/>
      <c r="I67" s="20"/>
      <c r="J67" s="21"/>
    </row>
    <row r="68" spans="1:10" x14ac:dyDescent="0.2">
      <c r="A68" s="158" t="s">
        <v>295</v>
      </c>
      <c r="B68" s="65">
        <v>0</v>
      </c>
      <c r="C68" s="66">
        <v>0</v>
      </c>
      <c r="D68" s="65">
        <v>1</v>
      </c>
      <c r="E68" s="66">
        <v>0</v>
      </c>
      <c r="F68" s="67"/>
      <c r="G68" s="65">
        <f>B68-C68</f>
        <v>0</v>
      </c>
      <c r="H68" s="66">
        <f>D68-E68</f>
        <v>1</v>
      </c>
      <c r="I68" s="20" t="str">
        <f>IF(C68=0, "-", IF(G68/C68&lt;10, G68/C68, "&gt;999%"))</f>
        <v>-</v>
      </c>
      <c r="J68" s="21" t="str">
        <f>IF(E68=0, "-", IF(H68/E68&lt;10, H68/E68, "&gt;999%"))</f>
        <v>-</v>
      </c>
    </row>
    <row r="69" spans="1:10" x14ac:dyDescent="0.2">
      <c r="A69" s="158" t="s">
        <v>472</v>
      </c>
      <c r="B69" s="65">
        <v>1</v>
      </c>
      <c r="C69" s="66">
        <v>3</v>
      </c>
      <c r="D69" s="65">
        <v>8</v>
      </c>
      <c r="E69" s="66">
        <v>7</v>
      </c>
      <c r="F69" s="67"/>
      <c r="G69" s="65">
        <f>B69-C69</f>
        <v>-2</v>
      </c>
      <c r="H69" s="66">
        <f>D69-E69</f>
        <v>1</v>
      </c>
      <c r="I69" s="20">
        <f>IF(C69=0, "-", IF(G69/C69&lt;10, G69/C69, "&gt;999%"))</f>
        <v>-0.66666666666666663</v>
      </c>
      <c r="J69" s="21">
        <f>IF(E69=0, "-", IF(H69/E69&lt;10, H69/E69, "&gt;999%"))</f>
        <v>0.14285714285714285</v>
      </c>
    </row>
    <row r="70" spans="1:10" x14ac:dyDescent="0.2">
      <c r="A70" s="158" t="s">
        <v>473</v>
      </c>
      <c r="B70" s="65">
        <v>4</v>
      </c>
      <c r="C70" s="66">
        <v>0</v>
      </c>
      <c r="D70" s="65">
        <v>5</v>
      </c>
      <c r="E70" s="66">
        <v>0</v>
      </c>
      <c r="F70" s="67"/>
      <c r="G70" s="65">
        <f>B70-C70</f>
        <v>4</v>
      </c>
      <c r="H70" s="66">
        <f>D70-E70</f>
        <v>5</v>
      </c>
      <c r="I70" s="20" t="str">
        <f>IF(C70=0, "-", IF(G70/C70&lt;10, G70/C70, "&gt;999%"))</f>
        <v>-</v>
      </c>
      <c r="J70" s="21" t="str">
        <f>IF(E70=0, "-", IF(H70/E70&lt;10, H70/E70, "&gt;999%"))</f>
        <v>-</v>
      </c>
    </row>
    <row r="71" spans="1:10" s="160" customFormat="1" x14ac:dyDescent="0.2">
      <c r="A71" s="178" t="s">
        <v>588</v>
      </c>
      <c r="B71" s="71">
        <v>5</v>
      </c>
      <c r="C71" s="72">
        <v>3</v>
      </c>
      <c r="D71" s="71">
        <v>14</v>
      </c>
      <c r="E71" s="72">
        <v>7</v>
      </c>
      <c r="F71" s="73"/>
      <c r="G71" s="71">
        <f>B71-C71</f>
        <v>2</v>
      </c>
      <c r="H71" s="72">
        <f>D71-E71</f>
        <v>7</v>
      </c>
      <c r="I71" s="37">
        <f>IF(C71=0, "-", IF(G71/C71&lt;10, G71/C71, "&gt;999%"))</f>
        <v>0.66666666666666663</v>
      </c>
      <c r="J71" s="38">
        <f>IF(E71=0, "-", IF(H71/E71&lt;10, H71/E71, "&gt;999%"))</f>
        <v>1</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263</v>
      </c>
      <c r="B74" s="65">
        <v>2</v>
      </c>
      <c r="C74" s="66">
        <v>2</v>
      </c>
      <c r="D74" s="65">
        <v>4</v>
      </c>
      <c r="E74" s="66">
        <v>6</v>
      </c>
      <c r="F74" s="67"/>
      <c r="G74" s="65">
        <f>B74-C74</f>
        <v>0</v>
      </c>
      <c r="H74" s="66">
        <f>D74-E74</f>
        <v>-2</v>
      </c>
      <c r="I74" s="20">
        <f>IF(C74=0, "-", IF(G74/C74&lt;10, G74/C74, "&gt;999%"))</f>
        <v>0</v>
      </c>
      <c r="J74" s="21">
        <f>IF(E74=0, "-", IF(H74/E74&lt;10, H74/E74, "&gt;999%"))</f>
        <v>-0.33333333333333331</v>
      </c>
    </row>
    <row r="75" spans="1:10" s="160" customFormat="1" x14ac:dyDescent="0.2">
      <c r="A75" s="178" t="s">
        <v>589</v>
      </c>
      <c r="B75" s="71">
        <v>2</v>
      </c>
      <c r="C75" s="72">
        <v>2</v>
      </c>
      <c r="D75" s="71">
        <v>4</v>
      </c>
      <c r="E75" s="72">
        <v>6</v>
      </c>
      <c r="F75" s="73"/>
      <c r="G75" s="71">
        <f>B75-C75</f>
        <v>0</v>
      </c>
      <c r="H75" s="72">
        <f>D75-E75</f>
        <v>-2</v>
      </c>
      <c r="I75" s="37">
        <f>IF(C75=0, "-", IF(G75/C75&lt;10, G75/C75, "&gt;999%"))</f>
        <v>0</v>
      </c>
      <c r="J75" s="38">
        <f>IF(E75=0, "-", IF(H75/E75&lt;10, H75/E75, "&gt;999%"))</f>
        <v>-0.33333333333333331</v>
      </c>
    </row>
    <row r="76" spans="1:10" x14ac:dyDescent="0.2">
      <c r="A76" s="177"/>
      <c r="B76" s="143"/>
      <c r="C76" s="144"/>
      <c r="D76" s="143"/>
      <c r="E76" s="144"/>
      <c r="F76" s="145"/>
      <c r="G76" s="143"/>
      <c r="H76" s="144"/>
      <c r="I76" s="151"/>
      <c r="J76" s="152"/>
    </row>
    <row r="77" spans="1:10" s="139" customFormat="1" x14ac:dyDescent="0.2">
      <c r="A77" s="159" t="s">
        <v>38</v>
      </c>
      <c r="B77" s="65"/>
      <c r="C77" s="66"/>
      <c r="D77" s="65"/>
      <c r="E77" s="66"/>
      <c r="F77" s="67"/>
      <c r="G77" s="65"/>
      <c r="H77" s="66"/>
      <c r="I77" s="20"/>
      <c r="J77" s="21"/>
    </row>
    <row r="78" spans="1:10" x14ac:dyDescent="0.2">
      <c r="A78" s="158" t="s">
        <v>205</v>
      </c>
      <c r="B78" s="65">
        <v>3</v>
      </c>
      <c r="C78" s="66">
        <v>0</v>
      </c>
      <c r="D78" s="65">
        <v>4</v>
      </c>
      <c r="E78" s="66">
        <v>1</v>
      </c>
      <c r="F78" s="67"/>
      <c r="G78" s="65">
        <f>B78-C78</f>
        <v>3</v>
      </c>
      <c r="H78" s="66">
        <f>D78-E78</f>
        <v>3</v>
      </c>
      <c r="I78" s="20" t="str">
        <f>IF(C78=0, "-", IF(G78/C78&lt;10, G78/C78, "&gt;999%"))</f>
        <v>-</v>
      </c>
      <c r="J78" s="21">
        <f>IF(E78=0, "-", IF(H78/E78&lt;10, H78/E78, "&gt;999%"))</f>
        <v>3</v>
      </c>
    </row>
    <row r="79" spans="1:10" x14ac:dyDescent="0.2">
      <c r="A79" s="158" t="s">
        <v>323</v>
      </c>
      <c r="B79" s="65">
        <v>0</v>
      </c>
      <c r="C79" s="66">
        <v>0</v>
      </c>
      <c r="D79" s="65">
        <v>1</v>
      </c>
      <c r="E79" s="66">
        <v>0</v>
      </c>
      <c r="F79" s="67"/>
      <c r="G79" s="65">
        <f>B79-C79</f>
        <v>0</v>
      </c>
      <c r="H79" s="66">
        <f>D79-E79</f>
        <v>1</v>
      </c>
      <c r="I79" s="20" t="str">
        <f>IF(C79=0, "-", IF(G79/C79&lt;10, G79/C79, "&gt;999%"))</f>
        <v>-</v>
      </c>
      <c r="J79" s="21" t="str">
        <f>IF(E79=0, "-", IF(H79/E79&lt;10, H79/E79, "&gt;999%"))</f>
        <v>-</v>
      </c>
    </row>
    <row r="80" spans="1:10" x14ac:dyDescent="0.2">
      <c r="A80" s="158" t="s">
        <v>355</v>
      </c>
      <c r="B80" s="65">
        <v>0</v>
      </c>
      <c r="C80" s="66">
        <v>1</v>
      </c>
      <c r="D80" s="65">
        <v>0</v>
      </c>
      <c r="E80" s="66">
        <v>1</v>
      </c>
      <c r="F80" s="67"/>
      <c r="G80" s="65">
        <f>B80-C80</f>
        <v>-1</v>
      </c>
      <c r="H80" s="66">
        <f>D80-E80</f>
        <v>-1</v>
      </c>
      <c r="I80" s="20">
        <f>IF(C80=0, "-", IF(G80/C80&lt;10, G80/C80, "&gt;999%"))</f>
        <v>-1</v>
      </c>
      <c r="J80" s="21">
        <f>IF(E80=0, "-", IF(H80/E80&lt;10, H80/E80, "&gt;999%"))</f>
        <v>-1</v>
      </c>
    </row>
    <row r="81" spans="1:10" s="160" customFormat="1" x14ac:dyDescent="0.2">
      <c r="A81" s="178" t="s">
        <v>590</v>
      </c>
      <c r="B81" s="71">
        <v>3</v>
      </c>
      <c r="C81" s="72">
        <v>1</v>
      </c>
      <c r="D81" s="71">
        <v>5</v>
      </c>
      <c r="E81" s="72">
        <v>2</v>
      </c>
      <c r="F81" s="73"/>
      <c r="G81" s="71">
        <f>B81-C81</f>
        <v>2</v>
      </c>
      <c r="H81" s="72">
        <f>D81-E81</f>
        <v>3</v>
      </c>
      <c r="I81" s="37">
        <f>IF(C81=0, "-", IF(G81/C81&lt;10, G81/C81, "&gt;999%"))</f>
        <v>2</v>
      </c>
      <c r="J81" s="38">
        <f>IF(E81=0, "-", IF(H81/E81&lt;10, H81/E81, "&gt;999%"))</f>
        <v>1.5</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512</v>
      </c>
      <c r="B84" s="65">
        <v>10</v>
      </c>
      <c r="C84" s="66">
        <v>3</v>
      </c>
      <c r="D84" s="65">
        <v>15</v>
      </c>
      <c r="E84" s="66">
        <v>6</v>
      </c>
      <c r="F84" s="67"/>
      <c r="G84" s="65">
        <f>B84-C84</f>
        <v>7</v>
      </c>
      <c r="H84" s="66">
        <f>D84-E84</f>
        <v>9</v>
      </c>
      <c r="I84" s="20">
        <f>IF(C84=0, "-", IF(G84/C84&lt;10, G84/C84, "&gt;999%"))</f>
        <v>2.3333333333333335</v>
      </c>
      <c r="J84" s="21">
        <f>IF(E84=0, "-", IF(H84/E84&lt;10, H84/E84, "&gt;999%"))</f>
        <v>1.5</v>
      </c>
    </row>
    <row r="85" spans="1:10" s="160" customFormat="1" x14ac:dyDescent="0.2">
      <c r="A85" s="178" t="s">
        <v>591</v>
      </c>
      <c r="B85" s="71">
        <v>10</v>
      </c>
      <c r="C85" s="72">
        <v>3</v>
      </c>
      <c r="D85" s="71">
        <v>15</v>
      </c>
      <c r="E85" s="72">
        <v>6</v>
      </c>
      <c r="F85" s="73"/>
      <c r="G85" s="71">
        <f>B85-C85</f>
        <v>7</v>
      </c>
      <c r="H85" s="72">
        <f>D85-E85</f>
        <v>9</v>
      </c>
      <c r="I85" s="37">
        <f>IF(C85=0, "-", IF(G85/C85&lt;10, G85/C85, "&gt;999%"))</f>
        <v>2.3333333333333335</v>
      </c>
      <c r="J85" s="38">
        <f>IF(E85=0, "-", IF(H85/E85&lt;10, H85/E85, "&gt;999%"))</f>
        <v>1.5</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309</v>
      </c>
      <c r="B88" s="65">
        <v>1</v>
      </c>
      <c r="C88" s="66">
        <v>0</v>
      </c>
      <c r="D88" s="65">
        <v>4</v>
      </c>
      <c r="E88" s="66">
        <v>2</v>
      </c>
      <c r="F88" s="67"/>
      <c r="G88" s="65">
        <f>B88-C88</f>
        <v>1</v>
      </c>
      <c r="H88" s="66">
        <f>D88-E88</f>
        <v>2</v>
      </c>
      <c r="I88" s="20" t="str">
        <f>IF(C88=0, "-", IF(G88/C88&lt;10, G88/C88, "&gt;999%"))</f>
        <v>-</v>
      </c>
      <c r="J88" s="21">
        <f>IF(E88=0, "-", IF(H88/E88&lt;10, H88/E88, "&gt;999%"))</f>
        <v>1</v>
      </c>
    </row>
    <row r="89" spans="1:10" s="160" customFormat="1" x14ac:dyDescent="0.2">
      <c r="A89" s="178" t="s">
        <v>592</v>
      </c>
      <c r="B89" s="71">
        <v>1</v>
      </c>
      <c r="C89" s="72">
        <v>0</v>
      </c>
      <c r="D89" s="71">
        <v>4</v>
      </c>
      <c r="E89" s="72">
        <v>2</v>
      </c>
      <c r="F89" s="73"/>
      <c r="G89" s="71">
        <f>B89-C89</f>
        <v>1</v>
      </c>
      <c r="H89" s="72">
        <f>D89-E89</f>
        <v>2</v>
      </c>
      <c r="I89" s="37" t="str">
        <f>IF(C89=0, "-", IF(G89/C89&lt;10, G89/C89, "&gt;999%"))</f>
        <v>-</v>
      </c>
      <c r="J89" s="38">
        <f>IF(E89=0, "-", IF(H89/E89&lt;10, H89/E89, "&gt;999%"))</f>
        <v>1</v>
      </c>
    </row>
    <row r="90" spans="1:10" x14ac:dyDescent="0.2">
      <c r="A90" s="177"/>
      <c r="B90" s="143"/>
      <c r="C90" s="144"/>
      <c r="D90" s="143"/>
      <c r="E90" s="144"/>
      <c r="F90" s="145"/>
      <c r="G90" s="143"/>
      <c r="H90" s="144"/>
      <c r="I90" s="151"/>
      <c r="J90" s="152"/>
    </row>
    <row r="91" spans="1:10" s="139" customFormat="1" x14ac:dyDescent="0.2">
      <c r="A91" s="159" t="s">
        <v>41</v>
      </c>
      <c r="B91" s="65"/>
      <c r="C91" s="66"/>
      <c r="D91" s="65"/>
      <c r="E91" s="66"/>
      <c r="F91" s="67"/>
      <c r="G91" s="65"/>
      <c r="H91" s="66"/>
      <c r="I91" s="20"/>
      <c r="J91" s="21"/>
    </row>
    <row r="92" spans="1:10" x14ac:dyDescent="0.2">
      <c r="A92" s="158" t="s">
        <v>190</v>
      </c>
      <c r="B92" s="65">
        <v>7</v>
      </c>
      <c r="C92" s="66">
        <v>4</v>
      </c>
      <c r="D92" s="65">
        <v>19</v>
      </c>
      <c r="E92" s="66">
        <v>13</v>
      </c>
      <c r="F92" s="67"/>
      <c r="G92" s="65">
        <f>B92-C92</f>
        <v>3</v>
      </c>
      <c r="H92" s="66">
        <f>D92-E92</f>
        <v>6</v>
      </c>
      <c r="I92" s="20">
        <f>IF(C92=0, "-", IF(G92/C92&lt;10, G92/C92, "&gt;999%"))</f>
        <v>0.75</v>
      </c>
      <c r="J92" s="21">
        <f>IF(E92=0, "-", IF(H92/E92&lt;10, H92/E92, "&gt;999%"))</f>
        <v>0.46153846153846156</v>
      </c>
    </row>
    <row r="93" spans="1:10" s="160" customFormat="1" x14ac:dyDescent="0.2">
      <c r="A93" s="178" t="s">
        <v>593</v>
      </c>
      <c r="B93" s="71">
        <v>7</v>
      </c>
      <c r="C93" s="72">
        <v>4</v>
      </c>
      <c r="D93" s="71">
        <v>19</v>
      </c>
      <c r="E93" s="72">
        <v>13</v>
      </c>
      <c r="F93" s="73"/>
      <c r="G93" s="71">
        <f>B93-C93</f>
        <v>3</v>
      </c>
      <c r="H93" s="72">
        <f>D93-E93</f>
        <v>6</v>
      </c>
      <c r="I93" s="37">
        <f>IF(C93=0, "-", IF(G93/C93&lt;10, G93/C93, "&gt;999%"))</f>
        <v>0.75</v>
      </c>
      <c r="J93" s="38">
        <f>IF(E93=0, "-", IF(H93/E93&lt;10, H93/E93, "&gt;999%"))</f>
        <v>0.46153846153846156</v>
      </c>
    </row>
    <row r="94" spans="1:10" x14ac:dyDescent="0.2">
      <c r="A94" s="177"/>
      <c r="B94" s="143"/>
      <c r="C94" s="144"/>
      <c r="D94" s="143"/>
      <c r="E94" s="144"/>
      <c r="F94" s="145"/>
      <c r="G94" s="143"/>
      <c r="H94" s="144"/>
      <c r="I94" s="151"/>
      <c r="J94" s="152"/>
    </row>
    <row r="95" spans="1:10" s="139" customFormat="1" x14ac:dyDescent="0.2">
      <c r="A95" s="159" t="s">
        <v>42</v>
      </c>
      <c r="B95" s="65"/>
      <c r="C95" s="66"/>
      <c r="D95" s="65"/>
      <c r="E95" s="66"/>
      <c r="F95" s="67"/>
      <c r="G95" s="65"/>
      <c r="H95" s="66"/>
      <c r="I95" s="20"/>
      <c r="J95" s="21"/>
    </row>
    <row r="96" spans="1:10" x14ac:dyDescent="0.2">
      <c r="A96" s="158" t="s">
        <v>491</v>
      </c>
      <c r="B96" s="65">
        <v>7</v>
      </c>
      <c r="C96" s="66">
        <v>6</v>
      </c>
      <c r="D96" s="65">
        <v>17</v>
      </c>
      <c r="E96" s="66">
        <v>18</v>
      </c>
      <c r="F96" s="67"/>
      <c r="G96" s="65">
        <f>B96-C96</f>
        <v>1</v>
      </c>
      <c r="H96" s="66">
        <f>D96-E96</f>
        <v>-1</v>
      </c>
      <c r="I96" s="20">
        <f>IF(C96=0, "-", IF(G96/C96&lt;10, G96/C96, "&gt;999%"))</f>
        <v>0.16666666666666666</v>
      </c>
      <c r="J96" s="21">
        <f>IF(E96=0, "-", IF(H96/E96&lt;10, H96/E96, "&gt;999%"))</f>
        <v>-5.5555555555555552E-2</v>
      </c>
    </row>
    <row r="97" spans="1:10" s="160" customFormat="1" x14ac:dyDescent="0.2">
      <c r="A97" s="178" t="s">
        <v>594</v>
      </c>
      <c r="B97" s="71">
        <v>7</v>
      </c>
      <c r="C97" s="72">
        <v>6</v>
      </c>
      <c r="D97" s="71">
        <v>17</v>
      </c>
      <c r="E97" s="72">
        <v>18</v>
      </c>
      <c r="F97" s="73"/>
      <c r="G97" s="71">
        <f>B97-C97</f>
        <v>1</v>
      </c>
      <c r="H97" s="72">
        <f>D97-E97</f>
        <v>-1</v>
      </c>
      <c r="I97" s="37">
        <f>IF(C97=0, "-", IF(G97/C97&lt;10, G97/C97, "&gt;999%"))</f>
        <v>0.16666666666666666</v>
      </c>
      <c r="J97" s="38">
        <f>IF(E97=0, "-", IF(H97/E97&lt;10, H97/E97, "&gt;999%"))</f>
        <v>-5.5555555555555552E-2</v>
      </c>
    </row>
    <row r="98" spans="1:10" x14ac:dyDescent="0.2">
      <c r="A98" s="177"/>
      <c r="B98" s="143"/>
      <c r="C98" s="144"/>
      <c r="D98" s="143"/>
      <c r="E98" s="144"/>
      <c r="F98" s="145"/>
      <c r="G98" s="143"/>
      <c r="H98" s="144"/>
      <c r="I98" s="151"/>
      <c r="J98" s="152"/>
    </row>
    <row r="99" spans="1:10" s="139" customFormat="1" x14ac:dyDescent="0.2">
      <c r="A99" s="159" t="s">
        <v>43</v>
      </c>
      <c r="B99" s="65"/>
      <c r="C99" s="66"/>
      <c r="D99" s="65"/>
      <c r="E99" s="66"/>
      <c r="F99" s="67"/>
      <c r="G99" s="65"/>
      <c r="H99" s="66"/>
      <c r="I99" s="20"/>
      <c r="J99" s="21"/>
    </row>
    <row r="100" spans="1:10" x14ac:dyDescent="0.2">
      <c r="A100" s="158" t="s">
        <v>389</v>
      </c>
      <c r="B100" s="65">
        <v>0</v>
      </c>
      <c r="C100" s="66">
        <v>0</v>
      </c>
      <c r="D100" s="65">
        <v>0</v>
      </c>
      <c r="E100" s="66">
        <v>1</v>
      </c>
      <c r="F100" s="67"/>
      <c r="G100" s="65">
        <f t="shared" ref="G100:G112" si="8">B100-C100</f>
        <v>0</v>
      </c>
      <c r="H100" s="66">
        <f t="shared" ref="H100:H112" si="9">D100-E100</f>
        <v>-1</v>
      </c>
      <c r="I100" s="20" t="str">
        <f t="shared" ref="I100:I112" si="10">IF(C100=0, "-", IF(G100/C100&lt;10, G100/C100, "&gt;999%"))</f>
        <v>-</v>
      </c>
      <c r="J100" s="21">
        <f t="shared" ref="J100:J112" si="11">IF(E100=0, "-", IF(H100/E100&lt;10, H100/E100, "&gt;999%"))</f>
        <v>-1</v>
      </c>
    </row>
    <row r="101" spans="1:10" x14ac:dyDescent="0.2">
      <c r="A101" s="158" t="s">
        <v>356</v>
      </c>
      <c r="B101" s="65">
        <v>6</v>
      </c>
      <c r="C101" s="66">
        <v>20</v>
      </c>
      <c r="D101" s="65">
        <v>28</v>
      </c>
      <c r="E101" s="66">
        <v>70</v>
      </c>
      <c r="F101" s="67"/>
      <c r="G101" s="65">
        <f t="shared" si="8"/>
        <v>-14</v>
      </c>
      <c r="H101" s="66">
        <f t="shared" si="9"/>
        <v>-42</v>
      </c>
      <c r="I101" s="20">
        <f t="shared" si="10"/>
        <v>-0.7</v>
      </c>
      <c r="J101" s="21">
        <f t="shared" si="11"/>
        <v>-0.6</v>
      </c>
    </row>
    <row r="102" spans="1:10" x14ac:dyDescent="0.2">
      <c r="A102" s="158" t="s">
        <v>390</v>
      </c>
      <c r="B102" s="65">
        <v>13</v>
      </c>
      <c r="C102" s="66">
        <v>26</v>
      </c>
      <c r="D102" s="65">
        <v>97</v>
      </c>
      <c r="E102" s="66">
        <v>93</v>
      </c>
      <c r="F102" s="67"/>
      <c r="G102" s="65">
        <f t="shared" si="8"/>
        <v>-13</v>
      </c>
      <c r="H102" s="66">
        <f t="shared" si="9"/>
        <v>4</v>
      </c>
      <c r="I102" s="20">
        <f t="shared" si="10"/>
        <v>-0.5</v>
      </c>
      <c r="J102" s="21">
        <f t="shared" si="11"/>
        <v>4.3010752688172046E-2</v>
      </c>
    </row>
    <row r="103" spans="1:10" x14ac:dyDescent="0.2">
      <c r="A103" s="158" t="s">
        <v>193</v>
      </c>
      <c r="B103" s="65">
        <v>0</v>
      </c>
      <c r="C103" s="66">
        <v>2</v>
      </c>
      <c r="D103" s="65">
        <v>1</v>
      </c>
      <c r="E103" s="66">
        <v>7</v>
      </c>
      <c r="F103" s="67"/>
      <c r="G103" s="65">
        <f t="shared" si="8"/>
        <v>-2</v>
      </c>
      <c r="H103" s="66">
        <f t="shared" si="9"/>
        <v>-6</v>
      </c>
      <c r="I103" s="20">
        <f t="shared" si="10"/>
        <v>-1</v>
      </c>
      <c r="J103" s="21">
        <f t="shared" si="11"/>
        <v>-0.8571428571428571</v>
      </c>
    </row>
    <row r="104" spans="1:10" x14ac:dyDescent="0.2">
      <c r="A104" s="158" t="s">
        <v>208</v>
      </c>
      <c r="B104" s="65">
        <v>0</v>
      </c>
      <c r="C104" s="66">
        <v>9</v>
      </c>
      <c r="D104" s="65">
        <v>6</v>
      </c>
      <c r="E104" s="66">
        <v>19</v>
      </c>
      <c r="F104" s="67"/>
      <c r="G104" s="65">
        <f t="shared" si="8"/>
        <v>-9</v>
      </c>
      <c r="H104" s="66">
        <f t="shared" si="9"/>
        <v>-13</v>
      </c>
      <c r="I104" s="20">
        <f t="shared" si="10"/>
        <v>-1</v>
      </c>
      <c r="J104" s="21">
        <f t="shared" si="11"/>
        <v>-0.68421052631578949</v>
      </c>
    </row>
    <row r="105" spans="1:10" x14ac:dyDescent="0.2">
      <c r="A105" s="158" t="s">
        <v>284</v>
      </c>
      <c r="B105" s="65">
        <v>6</v>
      </c>
      <c r="C105" s="66">
        <v>7</v>
      </c>
      <c r="D105" s="65">
        <v>24</v>
      </c>
      <c r="E105" s="66">
        <v>38</v>
      </c>
      <c r="F105" s="67"/>
      <c r="G105" s="65">
        <f t="shared" si="8"/>
        <v>-1</v>
      </c>
      <c r="H105" s="66">
        <f t="shared" si="9"/>
        <v>-14</v>
      </c>
      <c r="I105" s="20">
        <f t="shared" si="10"/>
        <v>-0.14285714285714285</v>
      </c>
      <c r="J105" s="21">
        <f t="shared" si="11"/>
        <v>-0.36842105263157893</v>
      </c>
    </row>
    <row r="106" spans="1:10" x14ac:dyDescent="0.2">
      <c r="A106" s="158" t="s">
        <v>313</v>
      </c>
      <c r="B106" s="65">
        <v>16</v>
      </c>
      <c r="C106" s="66">
        <v>22</v>
      </c>
      <c r="D106" s="65">
        <v>25</v>
      </c>
      <c r="E106" s="66">
        <v>52</v>
      </c>
      <c r="F106" s="67"/>
      <c r="G106" s="65">
        <f t="shared" si="8"/>
        <v>-6</v>
      </c>
      <c r="H106" s="66">
        <f t="shared" si="9"/>
        <v>-27</v>
      </c>
      <c r="I106" s="20">
        <f t="shared" si="10"/>
        <v>-0.27272727272727271</v>
      </c>
      <c r="J106" s="21">
        <f t="shared" si="11"/>
        <v>-0.51923076923076927</v>
      </c>
    </row>
    <row r="107" spans="1:10" x14ac:dyDescent="0.2">
      <c r="A107" s="158" t="s">
        <v>464</v>
      </c>
      <c r="B107" s="65">
        <v>16</v>
      </c>
      <c r="C107" s="66">
        <v>8</v>
      </c>
      <c r="D107" s="65">
        <v>32</v>
      </c>
      <c r="E107" s="66">
        <v>39</v>
      </c>
      <c r="F107" s="67"/>
      <c r="G107" s="65">
        <f t="shared" si="8"/>
        <v>8</v>
      </c>
      <c r="H107" s="66">
        <f t="shared" si="9"/>
        <v>-7</v>
      </c>
      <c r="I107" s="20">
        <f t="shared" si="10"/>
        <v>1</v>
      </c>
      <c r="J107" s="21">
        <f t="shared" si="11"/>
        <v>-0.17948717948717949</v>
      </c>
    </row>
    <row r="108" spans="1:10" x14ac:dyDescent="0.2">
      <c r="A108" s="158" t="s">
        <v>474</v>
      </c>
      <c r="B108" s="65">
        <v>167</v>
      </c>
      <c r="C108" s="66">
        <v>229</v>
      </c>
      <c r="D108" s="65">
        <v>567</v>
      </c>
      <c r="E108" s="66">
        <v>576</v>
      </c>
      <c r="F108" s="67"/>
      <c r="G108" s="65">
        <f t="shared" si="8"/>
        <v>-62</v>
      </c>
      <c r="H108" s="66">
        <f t="shared" si="9"/>
        <v>-9</v>
      </c>
      <c r="I108" s="20">
        <f t="shared" si="10"/>
        <v>-0.27074235807860264</v>
      </c>
      <c r="J108" s="21">
        <f t="shared" si="11"/>
        <v>-1.5625E-2</v>
      </c>
    </row>
    <row r="109" spans="1:10" x14ac:dyDescent="0.2">
      <c r="A109" s="158" t="s">
        <v>444</v>
      </c>
      <c r="B109" s="65">
        <v>0</v>
      </c>
      <c r="C109" s="66">
        <v>0</v>
      </c>
      <c r="D109" s="65">
        <v>0</v>
      </c>
      <c r="E109" s="66">
        <v>1</v>
      </c>
      <c r="F109" s="67"/>
      <c r="G109" s="65">
        <f t="shared" si="8"/>
        <v>0</v>
      </c>
      <c r="H109" s="66">
        <f t="shared" si="9"/>
        <v>-1</v>
      </c>
      <c r="I109" s="20" t="str">
        <f t="shared" si="10"/>
        <v>-</v>
      </c>
      <c r="J109" s="21">
        <f t="shared" si="11"/>
        <v>-1</v>
      </c>
    </row>
    <row r="110" spans="1:10" x14ac:dyDescent="0.2">
      <c r="A110" s="158" t="s">
        <v>453</v>
      </c>
      <c r="B110" s="65">
        <v>7</v>
      </c>
      <c r="C110" s="66">
        <v>16</v>
      </c>
      <c r="D110" s="65">
        <v>21</v>
      </c>
      <c r="E110" s="66">
        <v>62</v>
      </c>
      <c r="F110" s="67"/>
      <c r="G110" s="65">
        <f t="shared" si="8"/>
        <v>-9</v>
      </c>
      <c r="H110" s="66">
        <f t="shared" si="9"/>
        <v>-41</v>
      </c>
      <c r="I110" s="20">
        <f t="shared" si="10"/>
        <v>-0.5625</v>
      </c>
      <c r="J110" s="21">
        <f t="shared" si="11"/>
        <v>-0.66129032258064513</v>
      </c>
    </row>
    <row r="111" spans="1:10" x14ac:dyDescent="0.2">
      <c r="A111" s="158" t="s">
        <v>492</v>
      </c>
      <c r="B111" s="65">
        <v>9</v>
      </c>
      <c r="C111" s="66">
        <v>15</v>
      </c>
      <c r="D111" s="65">
        <v>11</v>
      </c>
      <c r="E111" s="66">
        <v>34</v>
      </c>
      <c r="F111" s="67"/>
      <c r="G111" s="65">
        <f t="shared" si="8"/>
        <v>-6</v>
      </c>
      <c r="H111" s="66">
        <f t="shared" si="9"/>
        <v>-23</v>
      </c>
      <c r="I111" s="20">
        <f t="shared" si="10"/>
        <v>-0.4</v>
      </c>
      <c r="J111" s="21">
        <f t="shared" si="11"/>
        <v>-0.67647058823529416</v>
      </c>
    </row>
    <row r="112" spans="1:10" s="160" customFormat="1" x14ac:dyDescent="0.2">
      <c r="A112" s="178" t="s">
        <v>595</v>
      </c>
      <c r="B112" s="71">
        <v>240</v>
      </c>
      <c r="C112" s="72">
        <v>354</v>
      </c>
      <c r="D112" s="71">
        <v>812</v>
      </c>
      <c r="E112" s="72">
        <v>992</v>
      </c>
      <c r="F112" s="73"/>
      <c r="G112" s="71">
        <f t="shared" si="8"/>
        <v>-114</v>
      </c>
      <c r="H112" s="72">
        <f t="shared" si="9"/>
        <v>-180</v>
      </c>
      <c r="I112" s="37">
        <f t="shared" si="10"/>
        <v>-0.32203389830508472</v>
      </c>
      <c r="J112" s="38">
        <f t="shared" si="11"/>
        <v>-0.18145161290322581</v>
      </c>
    </row>
    <row r="113" spans="1:10" x14ac:dyDescent="0.2">
      <c r="A113" s="177"/>
      <c r="B113" s="143"/>
      <c r="C113" s="144"/>
      <c r="D113" s="143"/>
      <c r="E113" s="144"/>
      <c r="F113" s="145"/>
      <c r="G113" s="143"/>
      <c r="H113" s="144"/>
      <c r="I113" s="151"/>
      <c r="J113" s="152"/>
    </row>
    <row r="114" spans="1:10" s="139" customFormat="1" x14ac:dyDescent="0.2">
      <c r="A114" s="159" t="s">
        <v>44</v>
      </c>
      <c r="B114" s="65"/>
      <c r="C114" s="66"/>
      <c r="D114" s="65"/>
      <c r="E114" s="66"/>
      <c r="F114" s="67"/>
      <c r="G114" s="65"/>
      <c r="H114" s="66"/>
      <c r="I114" s="20"/>
      <c r="J114" s="21"/>
    </row>
    <row r="115" spans="1:10" x14ac:dyDescent="0.2">
      <c r="A115" s="158" t="s">
        <v>513</v>
      </c>
      <c r="B115" s="65">
        <v>2</v>
      </c>
      <c r="C115" s="66">
        <v>2</v>
      </c>
      <c r="D115" s="65">
        <v>6</v>
      </c>
      <c r="E115" s="66">
        <v>9</v>
      </c>
      <c r="F115" s="67"/>
      <c r="G115" s="65">
        <f>B115-C115</f>
        <v>0</v>
      </c>
      <c r="H115" s="66">
        <f>D115-E115</f>
        <v>-3</v>
      </c>
      <c r="I115" s="20">
        <f>IF(C115=0, "-", IF(G115/C115&lt;10, G115/C115, "&gt;999%"))</f>
        <v>0</v>
      </c>
      <c r="J115" s="21">
        <f>IF(E115=0, "-", IF(H115/E115&lt;10, H115/E115, "&gt;999%"))</f>
        <v>-0.33333333333333331</v>
      </c>
    </row>
    <row r="116" spans="1:10" s="160" customFormat="1" x14ac:dyDescent="0.2">
      <c r="A116" s="178" t="s">
        <v>596</v>
      </c>
      <c r="B116" s="71">
        <v>2</v>
      </c>
      <c r="C116" s="72">
        <v>2</v>
      </c>
      <c r="D116" s="71">
        <v>6</v>
      </c>
      <c r="E116" s="72">
        <v>9</v>
      </c>
      <c r="F116" s="73"/>
      <c r="G116" s="71">
        <f>B116-C116</f>
        <v>0</v>
      </c>
      <c r="H116" s="72">
        <f>D116-E116</f>
        <v>-3</v>
      </c>
      <c r="I116" s="37">
        <f>IF(C116=0, "-", IF(G116/C116&lt;10, G116/C116, "&gt;999%"))</f>
        <v>0</v>
      </c>
      <c r="J116" s="38">
        <f>IF(E116=0, "-", IF(H116/E116&lt;10, H116/E116, "&gt;999%"))</f>
        <v>-0.33333333333333331</v>
      </c>
    </row>
    <row r="117" spans="1:10" x14ac:dyDescent="0.2">
      <c r="A117" s="177"/>
      <c r="B117" s="143"/>
      <c r="C117" s="144"/>
      <c r="D117" s="143"/>
      <c r="E117" s="144"/>
      <c r="F117" s="145"/>
      <c r="G117" s="143"/>
      <c r="H117" s="144"/>
      <c r="I117" s="151"/>
      <c r="J117" s="152"/>
    </row>
    <row r="118" spans="1:10" s="139" customFormat="1" x14ac:dyDescent="0.2">
      <c r="A118" s="159" t="s">
        <v>45</v>
      </c>
      <c r="B118" s="65"/>
      <c r="C118" s="66"/>
      <c r="D118" s="65"/>
      <c r="E118" s="66"/>
      <c r="F118" s="67"/>
      <c r="G118" s="65"/>
      <c r="H118" s="66"/>
      <c r="I118" s="20"/>
      <c r="J118" s="21"/>
    </row>
    <row r="119" spans="1:10" x14ac:dyDescent="0.2">
      <c r="A119" s="158" t="s">
        <v>493</v>
      </c>
      <c r="B119" s="65">
        <v>6</v>
      </c>
      <c r="C119" s="66">
        <v>15</v>
      </c>
      <c r="D119" s="65">
        <v>30</v>
      </c>
      <c r="E119" s="66">
        <v>47</v>
      </c>
      <c r="F119" s="67"/>
      <c r="G119" s="65">
        <f>B119-C119</f>
        <v>-9</v>
      </c>
      <c r="H119" s="66">
        <f>D119-E119</f>
        <v>-17</v>
      </c>
      <c r="I119" s="20">
        <f>IF(C119=0, "-", IF(G119/C119&lt;10, G119/C119, "&gt;999%"))</f>
        <v>-0.6</v>
      </c>
      <c r="J119" s="21">
        <f>IF(E119=0, "-", IF(H119/E119&lt;10, H119/E119, "&gt;999%"))</f>
        <v>-0.36170212765957449</v>
      </c>
    </row>
    <row r="120" spans="1:10" x14ac:dyDescent="0.2">
      <c r="A120" s="158" t="s">
        <v>503</v>
      </c>
      <c r="B120" s="65">
        <v>6</v>
      </c>
      <c r="C120" s="66">
        <v>4</v>
      </c>
      <c r="D120" s="65">
        <v>16</v>
      </c>
      <c r="E120" s="66">
        <v>10</v>
      </c>
      <c r="F120" s="67"/>
      <c r="G120" s="65">
        <f>B120-C120</f>
        <v>2</v>
      </c>
      <c r="H120" s="66">
        <f>D120-E120</f>
        <v>6</v>
      </c>
      <c r="I120" s="20">
        <f>IF(C120=0, "-", IF(G120/C120&lt;10, G120/C120, "&gt;999%"))</f>
        <v>0.5</v>
      </c>
      <c r="J120" s="21">
        <f>IF(E120=0, "-", IF(H120/E120&lt;10, H120/E120, "&gt;999%"))</f>
        <v>0.6</v>
      </c>
    </row>
    <row r="121" spans="1:10" x14ac:dyDescent="0.2">
      <c r="A121" s="158" t="s">
        <v>514</v>
      </c>
      <c r="B121" s="65">
        <v>0</v>
      </c>
      <c r="C121" s="66">
        <v>1</v>
      </c>
      <c r="D121" s="65">
        <v>0</v>
      </c>
      <c r="E121" s="66">
        <v>3</v>
      </c>
      <c r="F121" s="67"/>
      <c r="G121" s="65">
        <f>B121-C121</f>
        <v>-1</v>
      </c>
      <c r="H121" s="66">
        <f>D121-E121</f>
        <v>-3</v>
      </c>
      <c r="I121" s="20">
        <f>IF(C121=0, "-", IF(G121/C121&lt;10, G121/C121, "&gt;999%"))</f>
        <v>-1</v>
      </c>
      <c r="J121" s="21">
        <f>IF(E121=0, "-", IF(H121/E121&lt;10, H121/E121, "&gt;999%"))</f>
        <v>-1</v>
      </c>
    </row>
    <row r="122" spans="1:10" s="160" customFormat="1" x14ac:dyDescent="0.2">
      <c r="A122" s="178" t="s">
        <v>597</v>
      </c>
      <c r="B122" s="71">
        <v>12</v>
      </c>
      <c r="C122" s="72">
        <v>20</v>
      </c>
      <c r="D122" s="71">
        <v>46</v>
      </c>
      <c r="E122" s="72">
        <v>60</v>
      </c>
      <c r="F122" s="73"/>
      <c r="G122" s="71">
        <f>B122-C122</f>
        <v>-8</v>
      </c>
      <c r="H122" s="72">
        <f>D122-E122</f>
        <v>-14</v>
      </c>
      <c r="I122" s="37">
        <f>IF(C122=0, "-", IF(G122/C122&lt;10, G122/C122, "&gt;999%"))</f>
        <v>-0.4</v>
      </c>
      <c r="J122" s="38">
        <f>IF(E122=0, "-", IF(H122/E122&lt;10, H122/E122, "&gt;999%"))</f>
        <v>-0.23333333333333334</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378</v>
      </c>
      <c r="B125" s="65">
        <v>0</v>
      </c>
      <c r="C125" s="66">
        <v>0</v>
      </c>
      <c r="D125" s="65">
        <v>3</v>
      </c>
      <c r="E125" s="66">
        <v>0</v>
      </c>
      <c r="F125" s="67"/>
      <c r="G125" s="65">
        <f>B125-C125</f>
        <v>0</v>
      </c>
      <c r="H125" s="66">
        <f>D125-E125</f>
        <v>3</v>
      </c>
      <c r="I125" s="20" t="str">
        <f>IF(C125=0, "-", IF(G125/C125&lt;10, G125/C125, "&gt;999%"))</f>
        <v>-</v>
      </c>
      <c r="J125" s="21" t="str">
        <f>IF(E125=0, "-", IF(H125/E125&lt;10, H125/E125, "&gt;999%"))</f>
        <v>-</v>
      </c>
    </row>
    <row r="126" spans="1:10" x14ac:dyDescent="0.2">
      <c r="A126" s="158" t="s">
        <v>417</v>
      </c>
      <c r="B126" s="65">
        <v>0</v>
      </c>
      <c r="C126" s="66">
        <v>0</v>
      </c>
      <c r="D126" s="65">
        <v>2</v>
      </c>
      <c r="E126" s="66">
        <v>0</v>
      </c>
      <c r="F126" s="67"/>
      <c r="G126" s="65">
        <f>B126-C126</f>
        <v>0</v>
      </c>
      <c r="H126" s="66">
        <f>D126-E126</f>
        <v>2</v>
      </c>
      <c r="I126" s="20" t="str">
        <f>IF(C126=0, "-", IF(G126/C126&lt;10, G126/C126, "&gt;999%"))</f>
        <v>-</v>
      </c>
      <c r="J126" s="21" t="str">
        <f>IF(E126=0, "-", IF(H126/E126&lt;10, H126/E126, "&gt;999%"))</f>
        <v>-</v>
      </c>
    </row>
    <row r="127" spans="1:10" s="160" customFormat="1" x14ac:dyDescent="0.2">
      <c r="A127" s="178" t="s">
        <v>598</v>
      </c>
      <c r="B127" s="71">
        <v>0</v>
      </c>
      <c r="C127" s="72">
        <v>0</v>
      </c>
      <c r="D127" s="71">
        <v>5</v>
      </c>
      <c r="E127" s="72">
        <v>0</v>
      </c>
      <c r="F127" s="73"/>
      <c r="G127" s="71">
        <f>B127-C127</f>
        <v>0</v>
      </c>
      <c r="H127" s="72">
        <f>D127-E127</f>
        <v>5</v>
      </c>
      <c r="I127" s="37" t="str">
        <f>IF(C127=0, "-", IF(G127/C127&lt;10, G127/C127, "&gt;999%"))</f>
        <v>-</v>
      </c>
      <c r="J127" s="38" t="str">
        <f>IF(E127=0, "-", IF(H127/E127&lt;10, H127/E127, "&gt;999%"))</f>
        <v>-</v>
      </c>
    </row>
    <row r="128" spans="1:10" x14ac:dyDescent="0.2">
      <c r="A128" s="177"/>
      <c r="B128" s="143"/>
      <c r="C128" s="144"/>
      <c r="D128" s="143"/>
      <c r="E128" s="144"/>
      <c r="F128" s="145"/>
      <c r="G128" s="143"/>
      <c r="H128" s="144"/>
      <c r="I128" s="151"/>
      <c r="J128" s="152"/>
    </row>
    <row r="129" spans="1:10" s="139" customFormat="1" x14ac:dyDescent="0.2">
      <c r="A129" s="159" t="s">
        <v>47</v>
      </c>
      <c r="B129" s="65"/>
      <c r="C129" s="66"/>
      <c r="D129" s="65"/>
      <c r="E129" s="66"/>
      <c r="F129" s="67"/>
      <c r="G129" s="65"/>
      <c r="H129" s="66"/>
      <c r="I129" s="20"/>
      <c r="J129" s="21"/>
    </row>
    <row r="130" spans="1:10" x14ac:dyDescent="0.2">
      <c r="A130" s="158" t="s">
        <v>324</v>
      </c>
      <c r="B130" s="65">
        <v>0</v>
      </c>
      <c r="C130" s="66">
        <v>18</v>
      </c>
      <c r="D130" s="65">
        <v>0</v>
      </c>
      <c r="E130" s="66">
        <v>43</v>
      </c>
      <c r="F130" s="67"/>
      <c r="G130" s="65">
        <f t="shared" ref="G130:G138" si="12">B130-C130</f>
        <v>-18</v>
      </c>
      <c r="H130" s="66">
        <f t="shared" ref="H130:H138" si="13">D130-E130</f>
        <v>-43</v>
      </c>
      <c r="I130" s="20">
        <f t="shared" ref="I130:I138" si="14">IF(C130=0, "-", IF(G130/C130&lt;10, G130/C130, "&gt;999%"))</f>
        <v>-1</v>
      </c>
      <c r="J130" s="21">
        <f t="shared" ref="J130:J138" si="15">IF(E130=0, "-", IF(H130/E130&lt;10, H130/E130, "&gt;999%"))</f>
        <v>-1</v>
      </c>
    </row>
    <row r="131" spans="1:10" x14ac:dyDescent="0.2">
      <c r="A131" s="158" t="s">
        <v>357</v>
      </c>
      <c r="B131" s="65">
        <v>5</v>
      </c>
      <c r="C131" s="66">
        <v>1</v>
      </c>
      <c r="D131" s="65">
        <v>34</v>
      </c>
      <c r="E131" s="66">
        <v>12</v>
      </c>
      <c r="F131" s="67"/>
      <c r="G131" s="65">
        <f t="shared" si="12"/>
        <v>4</v>
      </c>
      <c r="H131" s="66">
        <f t="shared" si="13"/>
        <v>22</v>
      </c>
      <c r="I131" s="20">
        <f t="shared" si="14"/>
        <v>4</v>
      </c>
      <c r="J131" s="21">
        <f t="shared" si="15"/>
        <v>1.8333333333333333</v>
      </c>
    </row>
    <row r="132" spans="1:10" x14ac:dyDescent="0.2">
      <c r="A132" s="158" t="s">
        <v>391</v>
      </c>
      <c r="B132" s="65">
        <v>0</v>
      </c>
      <c r="C132" s="66">
        <v>2</v>
      </c>
      <c r="D132" s="65">
        <v>0</v>
      </c>
      <c r="E132" s="66">
        <v>2</v>
      </c>
      <c r="F132" s="67"/>
      <c r="G132" s="65">
        <f t="shared" si="12"/>
        <v>-2</v>
      </c>
      <c r="H132" s="66">
        <f t="shared" si="13"/>
        <v>-2</v>
      </c>
      <c r="I132" s="20">
        <f t="shared" si="14"/>
        <v>-1</v>
      </c>
      <c r="J132" s="21">
        <f t="shared" si="15"/>
        <v>-1</v>
      </c>
    </row>
    <row r="133" spans="1:10" x14ac:dyDescent="0.2">
      <c r="A133" s="158" t="s">
        <v>325</v>
      </c>
      <c r="B133" s="65">
        <v>17</v>
      </c>
      <c r="C133" s="66">
        <v>0</v>
      </c>
      <c r="D133" s="65">
        <v>64</v>
      </c>
      <c r="E133" s="66">
        <v>0</v>
      </c>
      <c r="F133" s="67"/>
      <c r="G133" s="65">
        <f t="shared" si="12"/>
        <v>17</v>
      </c>
      <c r="H133" s="66">
        <f t="shared" si="13"/>
        <v>64</v>
      </c>
      <c r="I133" s="20" t="str">
        <f t="shared" si="14"/>
        <v>-</v>
      </c>
      <c r="J133" s="21" t="str">
        <f t="shared" si="15"/>
        <v>-</v>
      </c>
    </row>
    <row r="134" spans="1:10" x14ac:dyDescent="0.2">
      <c r="A134" s="158" t="s">
        <v>465</v>
      </c>
      <c r="B134" s="65">
        <v>0</v>
      </c>
      <c r="C134" s="66">
        <v>0</v>
      </c>
      <c r="D134" s="65">
        <v>1</v>
      </c>
      <c r="E134" s="66">
        <v>12</v>
      </c>
      <c r="F134" s="67"/>
      <c r="G134" s="65">
        <f t="shared" si="12"/>
        <v>0</v>
      </c>
      <c r="H134" s="66">
        <f t="shared" si="13"/>
        <v>-11</v>
      </c>
      <c r="I134" s="20" t="str">
        <f t="shared" si="14"/>
        <v>-</v>
      </c>
      <c r="J134" s="21">
        <f t="shared" si="15"/>
        <v>-0.91666666666666663</v>
      </c>
    </row>
    <row r="135" spans="1:10" x14ac:dyDescent="0.2">
      <c r="A135" s="158" t="s">
        <v>475</v>
      </c>
      <c r="B135" s="65">
        <v>0</v>
      </c>
      <c r="C135" s="66">
        <v>3</v>
      </c>
      <c r="D135" s="65">
        <v>0</v>
      </c>
      <c r="E135" s="66">
        <v>5</v>
      </c>
      <c r="F135" s="67"/>
      <c r="G135" s="65">
        <f t="shared" si="12"/>
        <v>-3</v>
      </c>
      <c r="H135" s="66">
        <f t="shared" si="13"/>
        <v>-5</v>
      </c>
      <c r="I135" s="20">
        <f t="shared" si="14"/>
        <v>-1</v>
      </c>
      <c r="J135" s="21">
        <f t="shared" si="15"/>
        <v>-1</v>
      </c>
    </row>
    <row r="136" spans="1:10" x14ac:dyDescent="0.2">
      <c r="A136" s="158" t="s">
        <v>466</v>
      </c>
      <c r="B136" s="65">
        <v>0</v>
      </c>
      <c r="C136" s="66">
        <v>0</v>
      </c>
      <c r="D136" s="65">
        <v>3</v>
      </c>
      <c r="E136" s="66">
        <v>0</v>
      </c>
      <c r="F136" s="67"/>
      <c r="G136" s="65">
        <f t="shared" si="12"/>
        <v>0</v>
      </c>
      <c r="H136" s="66">
        <f t="shared" si="13"/>
        <v>3</v>
      </c>
      <c r="I136" s="20" t="str">
        <f t="shared" si="14"/>
        <v>-</v>
      </c>
      <c r="J136" s="21" t="str">
        <f t="shared" si="15"/>
        <v>-</v>
      </c>
    </row>
    <row r="137" spans="1:10" x14ac:dyDescent="0.2">
      <c r="A137" s="158" t="s">
        <v>476</v>
      </c>
      <c r="B137" s="65">
        <v>4</v>
      </c>
      <c r="C137" s="66">
        <v>26</v>
      </c>
      <c r="D137" s="65">
        <v>25</v>
      </c>
      <c r="E137" s="66">
        <v>65</v>
      </c>
      <c r="F137" s="67"/>
      <c r="G137" s="65">
        <f t="shared" si="12"/>
        <v>-22</v>
      </c>
      <c r="H137" s="66">
        <f t="shared" si="13"/>
        <v>-40</v>
      </c>
      <c r="I137" s="20">
        <f t="shared" si="14"/>
        <v>-0.84615384615384615</v>
      </c>
      <c r="J137" s="21">
        <f t="shared" si="15"/>
        <v>-0.61538461538461542</v>
      </c>
    </row>
    <row r="138" spans="1:10" s="160" customFormat="1" x14ac:dyDescent="0.2">
      <c r="A138" s="178" t="s">
        <v>599</v>
      </c>
      <c r="B138" s="71">
        <v>26</v>
      </c>
      <c r="C138" s="72">
        <v>50</v>
      </c>
      <c r="D138" s="71">
        <v>127</v>
      </c>
      <c r="E138" s="72">
        <v>139</v>
      </c>
      <c r="F138" s="73"/>
      <c r="G138" s="71">
        <f t="shared" si="12"/>
        <v>-24</v>
      </c>
      <c r="H138" s="72">
        <f t="shared" si="13"/>
        <v>-12</v>
      </c>
      <c r="I138" s="37">
        <f t="shared" si="14"/>
        <v>-0.48</v>
      </c>
      <c r="J138" s="38">
        <f t="shared" si="15"/>
        <v>-8.6330935251798566E-2</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515</v>
      </c>
      <c r="B141" s="65">
        <v>5</v>
      </c>
      <c r="C141" s="66">
        <v>1</v>
      </c>
      <c r="D141" s="65">
        <v>15</v>
      </c>
      <c r="E141" s="66">
        <v>4</v>
      </c>
      <c r="F141" s="67"/>
      <c r="G141" s="65">
        <f>B141-C141</f>
        <v>4</v>
      </c>
      <c r="H141" s="66">
        <f>D141-E141</f>
        <v>11</v>
      </c>
      <c r="I141" s="20">
        <f>IF(C141=0, "-", IF(G141/C141&lt;10, G141/C141, "&gt;999%"))</f>
        <v>4</v>
      </c>
      <c r="J141" s="21">
        <f>IF(E141=0, "-", IF(H141/E141&lt;10, H141/E141, "&gt;999%"))</f>
        <v>2.75</v>
      </c>
    </row>
    <row r="142" spans="1:10" x14ac:dyDescent="0.2">
      <c r="A142" s="158" t="s">
        <v>494</v>
      </c>
      <c r="B142" s="65">
        <v>14</v>
      </c>
      <c r="C142" s="66">
        <v>11</v>
      </c>
      <c r="D142" s="65">
        <v>36</v>
      </c>
      <c r="E142" s="66">
        <v>36</v>
      </c>
      <c r="F142" s="67"/>
      <c r="G142" s="65">
        <f>B142-C142</f>
        <v>3</v>
      </c>
      <c r="H142" s="66">
        <f>D142-E142</f>
        <v>0</v>
      </c>
      <c r="I142" s="20">
        <f>IF(C142=0, "-", IF(G142/C142&lt;10, G142/C142, "&gt;999%"))</f>
        <v>0.27272727272727271</v>
      </c>
      <c r="J142" s="21">
        <f>IF(E142=0, "-", IF(H142/E142&lt;10, H142/E142, "&gt;999%"))</f>
        <v>0</v>
      </c>
    </row>
    <row r="143" spans="1:10" x14ac:dyDescent="0.2">
      <c r="A143" s="158" t="s">
        <v>504</v>
      </c>
      <c r="B143" s="65">
        <v>20</v>
      </c>
      <c r="C143" s="66">
        <v>17</v>
      </c>
      <c r="D143" s="65">
        <v>49</v>
      </c>
      <c r="E143" s="66">
        <v>47</v>
      </c>
      <c r="F143" s="67"/>
      <c r="G143" s="65">
        <f>B143-C143</f>
        <v>3</v>
      </c>
      <c r="H143" s="66">
        <f>D143-E143</f>
        <v>2</v>
      </c>
      <c r="I143" s="20">
        <f>IF(C143=0, "-", IF(G143/C143&lt;10, G143/C143, "&gt;999%"))</f>
        <v>0.17647058823529413</v>
      </c>
      <c r="J143" s="21">
        <f>IF(E143=0, "-", IF(H143/E143&lt;10, H143/E143, "&gt;999%"))</f>
        <v>4.2553191489361701E-2</v>
      </c>
    </row>
    <row r="144" spans="1:10" s="160" customFormat="1" x14ac:dyDescent="0.2">
      <c r="A144" s="178" t="s">
        <v>600</v>
      </c>
      <c r="B144" s="71">
        <v>39</v>
      </c>
      <c r="C144" s="72">
        <v>29</v>
      </c>
      <c r="D144" s="71">
        <v>100</v>
      </c>
      <c r="E144" s="72">
        <v>87</v>
      </c>
      <c r="F144" s="73"/>
      <c r="G144" s="71">
        <f>B144-C144</f>
        <v>10</v>
      </c>
      <c r="H144" s="72">
        <f>D144-E144</f>
        <v>13</v>
      </c>
      <c r="I144" s="37">
        <f>IF(C144=0, "-", IF(G144/C144&lt;10, G144/C144, "&gt;999%"))</f>
        <v>0.34482758620689657</v>
      </c>
      <c r="J144" s="38">
        <f>IF(E144=0, "-", IF(H144/E144&lt;10, H144/E144, "&gt;999%"))</f>
        <v>0.14942528735632185</v>
      </c>
    </row>
    <row r="145" spans="1:10" x14ac:dyDescent="0.2">
      <c r="A145" s="177"/>
      <c r="B145" s="143"/>
      <c r="C145" s="144"/>
      <c r="D145" s="143"/>
      <c r="E145" s="144"/>
      <c r="F145" s="145"/>
      <c r="G145" s="143"/>
      <c r="H145" s="144"/>
      <c r="I145" s="151"/>
      <c r="J145" s="152"/>
    </row>
    <row r="146" spans="1:10" s="139" customFormat="1" x14ac:dyDescent="0.2">
      <c r="A146" s="159" t="s">
        <v>49</v>
      </c>
      <c r="B146" s="65"/>
      <c r="C146" s="66"/>
      <c r="D146" s="65"/>
      <c r="E146" s="66"/>
      <c r="F146" s="67"/>
      <c r="G146" s="65"/>
      <c r="H146" s="66"/>
      <c r="I146" s="20"/>
      <c r="J146" s="21"/>
    </row>
    <row r="147" spans="1:10" x14ac:dyDescent="0.2">
      <c r="A147" s="158" t="s">
        <v>231</v>
      </c>
      <c r="B147" s="65">
        <v>1</v>
      </c>
      <c r="C147" s="66">
        <v>0</v>
      </c>
      <c r="D147" s="65">
        <v>3</v>
      </c>
      <c r="E147" s="66">
        <v>2</v>
      </c>
      <c r="F147" s="67"/>
      <c r="G147" s="65">
        <f t="shared" ref="G147:G153" si="16">B147-C147</f>
        <v>1</v>
      </c>
      <c r="H147" s="66">
        <f t="shared" ref="H147:H153" si="17">D147-E147</f>
        <v>1</v>
      </c>
      <c r="I147" s="20" t="str">
        <f t="shared" ref="I147:I153" si="18">IF(C147=0, "-", IF(G147/C147&lt;10, G147/C147, "&gt;999%"))</f>
        <v>-</v>
      </c>
      <c r="J147" s="21">
        <f t="shared" ref="J147:J153" si="19">IF(E147=0, "-", IF(H147/E147&lt;10, H147/E147, "&gt;999%"))</f>
        <v>0.5</v>
      </c>
    </row>
    <row r="148" spans="1:10" x14ac:dyDescent="0.2">
      <c r="A148" s="158" t="s">
        <v>209</v>
      </c>
      <c r="B148" s="65">
        <v>3</v>
      </c>
      <c r="C148" s="66">
        <v>36</v>
      </c>
      <c r="D148" s="65">
        <v>14</v>
      </c>
      <c r="E148" s="66">
        <v>85</v>
      </c>
      <c r="F148" s="67"/>
      <c r="G148" s="65">
        <f t="shared" si="16"/>
        <v>-33</v>
      </c>
      <c r="H148" s="66">
        <f t="shared" si="17"/>
        <v>-71</v>
      </c>
      <c r="I148" s="20">
        <f t="shared" si="18"/>
        <v>-0.91666666666666663</v>
      </c>
      <c r="J148" s="21">
        <f t="shared" si="19"/>
        <v>-0.83529411764705885</v>
      </c>
    </row>
    <row r="149" spans="1:10" x14ac:dyDescent="0.2">
      <c r="A149" s="158" t="s">
        <v>358</v>
      </c>
      <c r="B149" s="65">
        <v>32</v>
      </c>
      <c r="C149" s="66">
        <v>68</v>
      </c>
      <c r="D149" s="65">
        <v>91</v>
      </c>
      <c r="E149" s="66">
        <v>137</v>
      </c>
      <c r="F149" s="67"/>
      <c r="G149" s="65">
        <f t="shared" si="16"/>
        <v>-36</v>
      </c>
      <c r="H149" s="66">
        <f t="shared" si="17"/>
        <v>-46</v>
      </c>
      <c r="I149" s="20">
        <f t="shared" si="18"/>
        <v>-0.52941176470588236</v>
      </c>
      <c r="J149" s="21">
        <f t="shared" si="19"/>
        <v>-0.33576642335766421</v>
      </c>
    </row>
    <row r="150" spans="1:10" x14ac:dyDescent="0.2">
      <c r="A150" s="158" t="s">
        <v>326</v>
      </c>
      <c r="B150" s="65">
        <v>15</v>
      </c>
      <c r="C150" s="66">
        <v>56</v>
      </c>
      <c r="D150" s="65">
        <v>73</v>
      </c>
      <c r="E150" s="66">
        <v>122</v>
      </c>
      <c r="F150" s="67"/>
      <c r="G150" s="65">
        <f t="shared" si="16"/>
        <v>-41</v>
      </c>
      <c r="H150" s="66">
        <f t="shared" si="17"/>
        <v>-49</v>
      </c>
      <c r="I150" s="20">
        <f t="shared" si="18"/>
        <v>-0.7321428571428571</v>
      </c>
      <c r="J150" s="21">
        <f t="shared" si="19"/>
        <v>-0.40163934426229508</v>
      </c>
    </row>
    <row r="151" spans="1:10" x14ac:dyDescent="0.2">
      <c r="A151" s="158" t="s">
        <v>194</v>
      </c>
      <c r="B151" s="65">
        <v>0</v>
      </c>
      <c r="C151" s="66">
        <v>3</v>
      </c>
      <c r="D151" s="65">
        <v>0</v>
      </c>
      <c r="E151" s="66">
        <v>26</v>
      </c>
      <c r="F151" s="67"/>
      <c r="G151" s="65">
        <f t="shared" si="16"/>
        <v>-3</v>
      </c>
      <c r="H151" s="66">
        <f t="shared" si="17"/>
        <v>-26</v>
      </c>
      <c r="I151" s="20">
        <f t="shared" si="18"/>
        <v>-1</v>
      </c>
      <c r="J151" s="21">
        <f t="shared" si="19"/>
        <v>-1</v>
      </c>
    </row>
    <row r="152" spans="1:10" x14ac:dyDescent="0.2">
      <c r="A152" s="158" t="s">
        <v>270</v>
      </c>
      <c r="B152" s="65">
        <v>1</v>
      </c>
      <c r="C152" s="66">
        <v>7</v>
      </c>
      <c r="D152" s="65">
        <v>11</v>
      </c>
      <c r="E152" s="66">
        <v>15</v>
      </c>
      <c r="F152" s="67"/>
      <c r="G152" s="65">
        <f t="shared" si="16"/>
        <v>-6</v>
      </c>
      <c r="H152" s="66">
        <f t="shared" si="17"/>
        <v>-4</v>
      </c>
      <c r="I152" s="20">
        <f t="shared" si="18"/>
        <v>-0.8571428571428571</v>
      </c>
      <c r="J152" s="21">
        <f t="shared" si="19"/>
        <v>-0.26666666666666666</v>
      </c>
    </row>
    <row r="153" spans="1:10" s="160" customFormat="1" x14ac:dyDescent="0.2">
      <c r="A153" s="178" t="s">
        <v>601</v>
      </c>
      <c r="B153" s="71">
        <v>52</v>
      </c>
      <c r="C153" s="72">
        <v>170</v>
      </c>
      <c r="D153" s="71">
        <v>192</v>
      </c>
      <c r="E153" s="72">
        <v>387</v>
      </c>
      <c r="F153" s="73"/>
      <c r="G153" s="71">
        <f t="shared" si="16"/>
        <v>-118</v>
      </c>
      <c r="H153" s="72">
        <f t="shared" si="17"/>
        <v>-195</v>
      </c>
      <c r="I153" s="37">
        <f t="shared" si="18"/>
        <v>-0.69411764705882351</v>
      </c>
      <c r="J153" s="38">
        <f t="shared" si="19"/>
        <v>-0.50387596899224807</v>
      </c>
    </row>
    <row r="154" spans="1:10" x14ac:dyDescent="0.2">
      <c r="A154" s="177"/>
      <c r="B154" s="143"/>
      <c r="C154" s="144"/>
      <c r="D154" s="143"/>
      <c r="E154" s="144"/>
      <c r="F154" s="145"/>
      <c r="G154" s="143"/>
      <c r="H154" s="144"/>
      <c r="I154" s="151"/>
      <c r="J154" s="152"/>
    </row>
    <row r="155" spans="1:10" s="139" customFormat="1" x14ac:dyDescent="0.2">
      <c r="A155" s="159" t="s">
        <v>50</v>
      </c>
      <c r="B155" s="65"/>
      <c r="C155" s="66"/>
      <c r="D155" s="65"/>
      <c r="E155" s="66"/>
      <c r="F155" s="67"/>
      <c r="G155" s="65"/>
      <c r="H155" s="66"/>
      <c r="I155" s="20"/>
      <c r="J155" s="21"/>
    </row>
    <row r="156" spans="1:10" x14ac:dyDescent="0.2">
      <c r="A156" s="158" t="s">
        <v>210</v>
      </c>
      <c r="B156" s="65">
        <v>0</v>
      </c>
      <c r="C156" s="66">
        <v>0</v>
      </c>
      <c r="D156" s="65">
        <v>0</v>
      </c>
      <c r="E156" s="66">
        <v>1</v>
      </c>
      <c r="F156" s="67"/>
      <c r="G156" s="65">
        <f t="shared" ref="G156:G172" si="20">B156-C156</f>
        <v>0</v>
      </c>
      <c r="H156" s="66">
        <f t="shared" ref="H156:H172" si="21">D156-E156</f>
        <v>-1</v>
      </c>
      <c r="I156" s="20" t="str">
        <f t="shared" ref="I156:I172" si="22">IF(C156=0, "-", IF(G156/C156&lt;10, G156/C156, "&gt;999%"))</f>
        <v>-</v>
      </c>
      <c r="J156" s="21">
        <f t="shared" ref="J156:J172" si="23">IF(E156=0, "-", IF(H156/E156&lt;10, H156/E156, "&gt;999%"))</f>
        <v>-1</v>
      </c>
    </row>
    <row r="157" spans="1:10" x14ac:dyDescent="0.2">
      <c r="A157" s="158" t="s">
        <v>195</v>
      </c>
      <c r="B157" s="65">
        <v>1</v>
      </c>
      <c r="C157" s="66">
        <v>0</v>
      </c>
      <c r="D157" s="65">
        <v>33</v>
      </c>
      <c r="E157" s="66">
        <v>0</v>
      </c>
      <c r="F157" s="67"/>
      <c r="G157" s="65">
        <f t="shared" si="20"/>
        <v>1</v>
      </c>
      <c r="H157" s="66">
        <f t="shared" si="21"/>
        <v>33</v>
      </c>
      <c r="I157" s="20" t="str">
        <f t="shared" si="22"/>
        <v>-</v>
      </c>
      <c r="J157" s="21" t="str">
        <f t="shared" si="23"/>
        <v>-</v>
      </c>
    </row>
    <row r="158" spans="1:10" x14ac:dyDescent="0.2">
      <c r="A158" s="158" t="s">
        <v>211</v>
      </c>
      <c r="B158" s="65">
        <v>109</v>
      </c>
      <c r="C158" s="66">
        <v>109</v>
      </c>
      <c r="D158" s="65">
        <v>309</v>
      </c>
      <c r="E158" s="66">
        <v>346</v>
      </c>
      <c r="F158" s="67"/>
      <c r="G158" s="65">
        <f t="shared" si="20"/>
        <v>0</v>
      </c>
      <c r="H158" s="66">
        <f t="shared" si="21"/>
        <v>-37</v>
      </c>
      <c r="I158" s="20">
        <f t="shared" si="22"/>
        <v>0</v>
      </c>
      <c r="J158" s="21">
        <f t="shared" si="23"/>
        <v>-0.1069364161849711</v>
      </c>
    </row>
    <row r="159" spans="1:10" x14ac:dyDescent="0.2">
      <c r="A159" s="158" t="s">
        <v>454</v>
      </c>
      <c r="B159" s="65">
        <v>0</v>
      </c>
      <c r="C159" s="66">
        <v>10</v>
      </c>
      <c r="D159" s="65">
        <v>0</v>
      </c>
      <c r="E159" s="66">
        <v>46</v>
      </c>
      <c r="F159" s="67"/>
      <c r="G159" s="65">
        <f t="shared" si="20"/>
        <v>-10</v>
      </c>
      <c r="H159" s="66">
        <f t="shared" si="21"/>
        <v>-46</v>
      </c>
      <c r="I159" s="20">
        <f t="shared" si="22"/>
        <v>-1</v>
      </c>
      <c r="J159" s="21">
        <f t="shared" si="23"/>
        <v>-1</v>
      </c>
    </row>
    <row r="160" spans="1:10" x14ac:dyDescent="0.2">
      <c r="A160" s="158" t="s">
        <v>271</v>
      </c>
      <c r="B160" s="65">
        <v>0</v>
      </c>
      <c r="C160" s="66">
        <v>6</v>
      </c>
      <c r="D160" s="65">
        <v>0</v>
      </c>
      <c r="E160" s="66">
        <v>14</v>
      </c>
      <c r="F160" s="67"/>
      <c r="G160" s="65">
        <f t="shared" si="20"/>
        <v>-6</v>
      </c>
      <c r="H160" s="66">
        <f t="shared" si="21"/>
        <v>-14</v>
      </c>
      <c r="I160" s="20">
        <f t="shared" si="22"/>
        <v>-1</v>
      </c>
      <c r="J160" s="21">
        <f t="shared" si="23"/>
        <v>-1</v>
      </c>
    </row>
    <row r="161" spans="1:10" x14ac:dyDescent="0.2">
      <c r="A161" s="158" t="s">
        <v>212</v>
      </c>
      <c r="B161" s="65">
        <v>7</v>
      </c>
      <c r="C161" s="66">
        <v>0</v>
      </c>
      <c r="D161" s="65">
        <v>18</v>
      </c>
      <c r="E161" s="66">
        <v>9</v>
      </c>
      <c r="F161" s="67"/>
      <c r="G161" s="65">
        <f t="shared" si="20"/>
        <v>7</v>
      </c>
      <c r="H161" s="66">
        <f t="shared" si="21"/>
        <v>9</v>
      </c>
      <c r="I161" s="20" t="str">
        <f t="shared" si="22"/>
        <v>-</v>
      </c>
      <c r="J161" s="21">
        <f t="shared" si="23"/>
        <v>1</v>
      </c>
    </row>
    <row r="162" spans="1:10" x14ac:dyDescent="0.2">
      <c r="A162" s="158" t="s">
        <v>379</v>
      </c>
      <c r="B162" s="65">
        <v>1</v>
      </c>
      <c r="C162" s="66">
        <v>0</v>
      </c>
      <c r="D162" s="65">
        <v>3</v>
      </c>
      <c r="E162" s="66">
        <v>0</v>
      </c>
      <c r="F162" s="67"/>
      <c r="G162" s="65">
        <f t="shared" si="20"/>
        <v>1</v>
      </c>
      <c r="H162" s="66">
        <f t="shared" si="21"/>
        <v>3</v>
      </c>
      <c r="I162" s="20" t="str">
        <f t="shared" si="22"/>
        <v>-</v>
      </c>
      <c r="J162" s="21" t="str">
        <f t="shared" si="23"/>
        <v>-</v>
      </c>
    </row>
    <row r="163" spans="1:10" x14ac:dyDescent="0.2">
      <c r="A163" s="158" t="s">
        <v>327</v>
      </c>
      <c r="B163" s="65">
        <v>85</v>
      </c>
      <c r="C163" s="66">
        <v>76</v>
      </c>
      <c r="D163" s="65">
        <v>157</v>
      </c>
      <c r="E163" s="66">
        <v>191</v>
      </c>
      <c r="F163" s="67"/>
      <c r="G163" s="65">
        <f t="shared" si="20"/>
        <v>9</v>
      </c>
      <c r="H163" s="66">
        <f t="shared" si="21"/>
        <v>-34</v>
      </c>
      <c r="I163" s="20">
        <f t="shared" si="22"/>
        <v>0.11842105263157894</v>
      </c>
      <c r="J163" s="21">
        <f t="shared" si="23"/>
        <v>-0.17801047120418848</v>
      </c>
    </row>
    <row r="164" spans="1:10" x14ac:dyDescent="0.2">
      <c r="A164" s="158" t="s">
        <v>392</v>
      </c>
      <c r="B164" s="65">
        <v>20</v>
      </c>
      <c r="C164" s="66">
        <v>25</v>
      </c>
      <c r="D164" s="65">
        <v>52</v>
      </c>
      <c r="E164" s="66">
        <v>50</v>
      </c>
      <c r="F164" s="67"/>
      <c r="G164" s="65">
        <f t="shared" si="20"/>
        <v>-5</v>
      </c>
      <c r="H164" s="66">
        <f t="shared" si="21"/>
        <v>2</v>
      </c>
      <c r="I164" s="20">
        <f t="shared" si="22"/>
        <v>-0.2</v>
      </c>
      <c r="J164" s="21">
        <f t="shared" si="23"/>
        <v>0.04</v>
      </c>
    </row>
    <row r="165" spans="1:10" x14ac:dyDescent="0.2">
      <c r="A165" s="158" t="s">
        <v>393</v>
      </c>
      <c r="B165" s="65">
        <v>23</v>
      </c>
      <c r="C165" s="66">
        <v>20</v>
      </c>
      <c r="D165" s="65">
        <v>50</v>
      </c>
      <c r="E165" s="66">
        <v>68</v>
      </c>
      <c r="F165" s="67"/>
      <c r="G165" s="65">
        <f t="shared" si="20"/>
        <v>3</v>
      </c>
      <c r="H165" s="66">
        <f t="shared" si="21"/>
        <v>-18</v>
      </c>
      <c r="I165" s="20">
        <f t="shared" si="22"/>
        <v>0.15</v>
      </c>
      <c r="J165" s="21">
        <f t="shared" si="23"/>
        <v>-0.26470588235294118</v>
      </c>
    </row>
    <row r="166" spans="1:10" x14ac:dyDescent="0.2">
      <c r="A166" s="158" t="s">
        <v>232</v>
      </c>
      <c r="B166" s="65">
        <v>2</v>
      </c>
      <c r="C166" s="66">
        <v>0</v>
      </c>
      <c r="D166" s="65">
        <v>8</v>
      </c>
      <c r="E166" s="66">
        <v>0</v>
      </c>
      <c r="F166" s="67"/>
      <c r="G166" s="65">
        <f t="shared" si="20"/>
        <v>2</v>
      </c>
      <c r="H166" s="66">
        <f t="shared" si="21"/>
        <v>8</v>
      </c>
      <c r="I166" s="20" t="str">
        <f t="shared" si="22"/>
        <v>-</v>
      </c>
      <c r="J166" s="21" t="str">
        <f t="shared" si="23"/>
        <v>-</v>
      </c>
    </row>
    <row r="167" spans="1:10" x14ac:dyDescent="0.2">
      <c r="A167" s="158" t="s">
        <v>272</v>
      </c>
      <c r="B167" s="65">
        <v>11</v>
      </c>
      <c r="C167" s="66">
        <v>0</v>
      </c>
      <c r="D167" s="65">
        <v>31</v>
      </c>
      <c r="E167" s="66">
        <v>0</v>
      </c>
      <c r="F167" s="67"/>
      <c r="G167" s="65">
        <f t="shared" si="20"/>
        <v>11</v>
      </c>
      <c r="H167" s="66">
        <f t="shared" si="21"/>
        <v>31</v>
      </c>
      <c r="I167" s="20" t="str">
        <f t="shared" si="22"/>
        <v>-</v>
      </c>
      <c r="J167" s="21" t="str">
        <f t="shared" si="23"/>
        <v>-</v>
      </c>
    </row>
    <row r="168" spans="1:10" x14ac:dyDescent="0.2">
      <c r="A168" s="158" t="s">
        <v>455</v>
      </c>
      <c r="B168" s="65">
        <v>9</v>
      </c>
      <c r="C168" s="66">
        <v>0</v>
      </c>
      <c r="D168" s="65">
        <v>26</v>
      </c>
      <c r="E168" s="66">
        <v>0</v>
      </c>
      <c r="F168" s="67"/>
      <c r="G168" s="65">
        <f t="shared" si="20"/>
        <v>9</v>
      </c>
      <c r="H168" s="66">
        <f t="shared" si="21"/>
        <v>26</v>
      </c>
      <c r="I168" s="20" t="str">
        <f t="shared" si="22"/>
        <v>-</v>
      </c>
      <c r="J168" s="21" t="str">
        <f t="shared" si="23"/>
        <v>-</v>
      </c>
    </row>
    <row r="169" spans="1:10" x14ac:dyDescent="0.2">
      <c r="A169" s="158" t="s">
        <v>359</v>
      </c>
      <c r="B169" s="65">
        <v>16</v>
      </c>
      <c r="C169" s="66">
        <v>25</v>
      </c>
      <c r="D169" s="65">
        <v>98</v>
      </c>
      <c r="E169" s="66">
        <v>129</v>
      </c>
      <c r="F169" s="67"/>
      <c r="G169" s="65">
        <f t="shared" si="20"/>
        <v>-9</v>
      </c>
      <c r="H169" s="66">
        <f t="shared" si="21"/>
        <v>-31</v>
      </c>
      <c r="I169" s="20">
        <f t="shared" si="22"/>
        <v>-0.36</v>
      </c>
      <c r="J169" s="21">
        <f t="shared" si="23"/>
        <v>-0.24031007751937986</v>
      </c>
    </row>
    <row r="170" spans="1:10" x14ac:dyDescent="0.2">
      <c r="A170" s="158" t="s">
        <v>285</v>
      </c>
      <c r="B170" s="65">
        <v>0</v>
      </c>
      <c r="C170" s="66">
        <v>1</v>
      </c>
      <c r="D170" s="65">
        <v>0</v>
      </c>
      <c r="E170" s="66">
        <v>9</v>
      </c>
      <c r="F170" s="67"/>
      <c r="G170" s="65">
        <f t="shared" si="20"/>
        <v>-1</v>
      </c>
      <c r="H170" s="66">
        <f t="shared" si="21"/>
        <v>-9</v>
      </c>
      <c r="I170" s="20">
        <f t="shared" si="22"/>
        <v>-1</v>
      </c>
      <c r="J170" s="21">
        <f t="shared" si="23"/>
        <v>-1</v>
      </c>
    </row>
    <row r="171" spans="1:10" x14ac:dyDescent="0.2">
      <c r="A171" s="158" t="s">
        <v>314</v>
      </c>
      <c r="B171" s="65">
        <v>44</v>
      </c>
      <c r="C171" s="66">
        <v>48</v>
      </c>
      <c r="D171" s="65">
        <v>114</v>
      </c>
      <c r="E171" s="66">
        <v>89</v>
      </c>
      <c r="F171" s="67"/>
      <c r="G171" s="65">
        <f t="shared" si="20"/>
        <v>-4</v>
      </c>
      <c r="H171" s="66">
        <f t="shared" si="21"/>
        <v>25</v>
      </c>
      <c r="I171" s="20">
        <f t="shared" si="22"/>
        <v>-8.3333333333333329E-2</v>
      </c>
      <c r="J171" s="21">
        <f t="shared" si="23"/>
        <v>0.2808988764044944</v>
      </c>
    </row>
    <row r="172" spans="1:10" s="160" customFormat="1" x14ac:dyDescent="0.2">
      <c r="A172" s="178" t="s">
        <v>602</v>
      </c>
      <c r="B172" s="71">
        <v>328</v>
      </c>
      <c r="C172" s="72">
        <v>320</v>
      </c>
      <c r="D172" s="71">
        <v>899</v>
      </c>
      <c r="E172" s="72">
        <v>952</v>
      </c>
      <c r="F172" s="73"/>
      <c r="G172" s="71">
        <f t="shared" si="20"/>
        <v>8</v>
      </c>
      <c r="H172" s="72">
        <f t="shared" si="21"/>
        <v>-53</v>
      </c>
      <c r="I172" s="37">
        <f t="shared" si="22"/>
        <v>2.5000000000000001E-2</v>
      </c>
      <c r="J172" s="38">
        <f t="shared" si="23"/>
        <v>-5.5672268907563029E-2</v>
      </c>
    </row>
    <row r="173" spans="1:10" x14ac:dyDescent="0.2">
      <c r="A173" s="177"/>
      <c r="B173" s="143"/>
      <c r="C173" s="144"/>
      <c r="D173" s="143"/>
      <c r="E173" s="144"/>
      <c r="F173" s="145"/>
      <c r="G173" s="143"/>
      <c r="H173" s="144"/>
      <c r="I173" s="151"/>
      <c r="J173" s="152"/>
    </row>
    <row r="174" spans="1:10" s="139" customFormat="1" x14ac:dyDescent="0.2">
      <c r="A174" s="159" t="s">
        <v>51</v>
      </c>
      <c r="B174" s="65"/>
      <c r="C174" s="66"/>
      <c r="D174" s="65"/>
      <c r="E174" s="66"/>
      <c r="F174" s="67"/>
      <c r="G174" s="65"/>
      <c r="H174" s="66"/>
      <c r="I174" s="20"/>
      <c r="J174" s="21"/>
    </row>
    <row r="175" spans="1:10" x14ac:dyDescent="0.2">
      <c r="A175" s="158" t="s">
        <v>505</v>
      </c>
      <c r="B175" s="65">
        <v>0</v>
      </c>
      <c r="C175" s="66">
        <v>0</v>
      </c>
      <c r="D175" s="65">
        <v>2</v>
      </c>
      <c r="E175" s="66">
        <v>0</v>
      </c>
      <c r="F175" s="67"/>
      <c r="G175" s="65">
        <f t="shared" ref="G175:G180" si="24">B175-C175</f>
        <v>0</v>
      </c>
      <c r="H175" s="66">
        <f t="shared" ref="H175:H180" si="25">D175-E175</f>
        <v>2</v>
      </c>
      <c r="I175" s="20" t="str">
        <f t="shared" ref="I175:I180" si="26">IF(C175=0, "-", IF(G175/C175&lt;10, G175/C175, "&gt;999%"))</f>
        <v>-</v>
      </c>
      <c r="J175" s="21" t="str">
        <f t="shared" ref="J175:J180" si="27">IF(E175=0, "-", IF(H175/E175&lt;10, H175/E175, "&gt;999%"))</f>
        <v>-</v>
      </c>
    </row>
    <row r="176" spans="1:10" x14ac:dyDescent="0.2">
      <c r="A176" s="158" t="s">
        <v>495</v>
      </c>
      <c r="B176" s="65">
        <v>2</v>
      </c>
      <c r="C176" s="66">
        <v>2</v>
      </c>
      <c r="D176" s="65">
        <v>8</v>
      </c>
      <c r="E176" s="66">
        <v>3</v>
      </c>
      <c r="F176" s="67"/>
      <c r="G176" s="65">
        <f t="shared" si="24"/>
        <v>0</v>
      </c>
      <c r="H176" s="66">
        <f t="shared" si="25"/>
        <v>5</v>
      </c>
      <c r="I176" s="20">
        <f t="shared" si="26"/>
        <v>0</v>
      </c>
      <c r="J176" s="21">
        <f t="shared" si="27"/>
        <v>1.6666666666666667</v>
      </c>
    </row>
    <row r="177" spans="1:10" x14ac:dyDescent="0.2">
      <c r="A177" s="158" t="s">
        <v>506</v>
      </c>
      <c r="B177" s="65">
        <v>0</v>
      </c>
      <c r="C177" s="66">
        <v>0</v>
      </c>
      <c r="D177" s="65">
        <v>0</v>
      </c>
      <c r="E177" s="66">
        <v>2</v>
      </c>
      <c r="F177" s="67"/>
      <c r="G177" s="65">
        <f t="shared" si="24"/>
        <v>0</v>
      </c>
      <c r="H177" s="66">
        <f t="shared" si="25"/>
        <v>-2</v>
      </c>
      <c r="I177" s="20" t="str">
        <f t="shared" si="26"/>
        <v>-</v>
      </c>
      <c r="J177" s="21">
        <f t="shared" si="27"/>
        <v>-1</v>
      </c>
    </row>
    <row r="178" spans="1:10" x14ac:dyDescent="0.2">
      <c r="A178" s="158" t="s">
        <v>507</v>
      </c>
      <c r="B178" s="65">
        <v>0</v>
      </c>
      <c r="C178" s="66">
        <v>1</v>
      </c>
      <c r="D178" s="65">
        <v>0</v>
      </c>
      <c r="E178" s="66">
        <v>1</v>
      </c>
      <c r="F178" s="67"/>
      <c r="G178" s="65">
        <f t="shared" si="24"/>
        <v>-1</v>
      </c>
      <c r="H178" s="66">
        <f t="shared" si="25"/>
        <v>-1</v>
      </c>
      <c r="I178" s="20">
        <f t="shared" si="26"/>
        <v>-1</v>
      </c>
      <c r="J178" s="21">
        <f t="shared" si="27"/>
        <v>-1</v>
      </c>
    </row>
    <row r="179" spans="1:10" x14ac:dyDescent="0.2">
      <c r="A179" s="158" t="s">
        <v>516</v>
      </c>
      <c r="B179" s="65">
        <v>0</v>
      </c>
      <c r="C179" s="66">
        <v>2</v>
      </c>
      <c r="D179" s="65">
        <v>1</v>
      </c>
      <c r="E179" s="66">
        <v>3</v>
      </c>
      <c r="F179" s="67"/>
      <c r="G179" s="65">
        <f t="shared" si="24"/>
        <v>-2</v>
      </c>
      <c r="H179" s="66">
        <f t="shared" si="25"/>
        <v>-2</v>
      </c>
      <c r="I179" s="20">
        <f t="shared" si="26"/>
        <v>-1</v>
      </c>
      <c r="J179" s="21">
        <f t="shared" si="27"/>
        <v>-0.66666666666666663</v>
      </c>
    </row>
    <row r="180" spans="1:10" s="160" customFormat="1" x14ac:dyDescent="0.2">
      <c r="A180" s="178" t="s">
        <v>603</v>
      </c>
      <c r="B180" s="71">
        <v>2</v>
      </c>
      <c r="C180" s="72">
        <v>5</v>
      </c>
      <c r="D180" s="71">
        <v>11</v>
      </c>
      <c r="E180" s="72">
        <v>9</v>
      </c>
      <c r="F180" s="73"/>
      <c r="G180" s="71">
        <f t="shared" si="24"/>
        <v>-3</v>
      </c>
      <c r="H180" s="72">
        <f t="shared" si="25"/>
        <v>2</v>
      </c>
      <c r="I180" s="37">
        <f t="shared" si="26"/>
        <v>-0.6</v>
      </c>
      <c r="J180" s="38">
        <f t="shared" si="27"/>
        <v>0.22222222222222221</v>
      </c>
    </row>
    <row r="181" spans="1:10" x14ac:dyDescent="0.2">
      <c r="A181" s="177"/>
      <c r="B181" s="143"/>
      <c r="C181" s="144"/>
      <c r="D181" s="143"/>
      <c r="E181" s="144"/>
      <c r="F181" s="145"/>
      <c r="G181" s="143"/>
      <c r="H181" s="144"/>
      <c r="I181" s="151"/>
      <c r="J181" s="152"/>
    </row>
    <row r="182" spans="1:10" s="139" customFormat="1" x14ac:dyDescent="0.2">
      <c r="A182" s="159" t="s">
        <v>52</v>
      </c>
      <c r="B182" s="65"/>
      <c r="C182" s="66"/>
      <c r="D182" s="65"/>
      <c r="E182" s="66"/>
      <c r="F182" s="67"/>
      <c r="G182" s="65"/>
      <c r="H182" s="66"/>
      <c r="I182" s="20"/>
      <c r="J182" s="21"/>
    </row>
    <row r="183" spans="1:10" x14ac:dyDescent="0.2">
      <c r="A183" s="158" t="s">
        <v>517</v>
      </c>
      <c r="B183" s="65">
        <v>12</v>
      </c>
      <c r="C183" s="66">
        <v>5</v>
      </c>
      <c r="D183" s="65">
        <v>40</v>
      </c>
      <c r="E183" s="66">
        <v>14</v>
      </c>
      <c r="F183" s="67"/>
      <c r="G183" s="65">
        <f>B183-C183</f>
        <v>7</v>
      </c>
      <c r="H183" s="66">
        <f>D183-E183</f>
        <v>26</v>
      </c>
      <c r="I183" s="20">
        <f>IF(C183=0, "-", IF(G183/C183&lt;10, G183/C183, "&gt;999%"))</f>
        <v>1.4</v>
      </c>
      <c r="J183" s="21">
        <f>IF(E183=0, "-", IF(H183/E183&lt;10, H183/E183, "&gt;999%"))</f>
        <v>1.8571428571428572</v>
      </c>
    </row>
    <row r="184" spans="1:10" x14ac:dyDescent="0.2">
      <c r="A184" s="158" t="s">
        <v>496</v>
      </c>
      <c r="B184" s="65">
        <v>41</v>
      </c>
      <c r="C184" s="66">
        <v>38</v>
      </c>
      <c r="D184" s="65">
        <v>100</v>
      </c>
      <c r="E184" s="66">
        <v>89</v>
      </c>
      <c r="F184" s="67"/>
      <c r="G184" s="65">
        <f>B184-C184</f>
        <v>3</v>
      </c>
      <c r="H184" s="66">
        <f>D184-E184</f>
        <v>11</v>
      </c>
      <c r="I184" s="20">
        <f>IF(C184=0, "-", IF(G184/C184&lt;10, G184/C184, "&gt;999%"))</f>
        <v>7.8947368421052627E-2</v>
      </c>
      <c r="J184" s="21">
        <f>IF(E184=0, "-", IF(H184/E184&lt;10, H184/E184, "&gt;999%"))</f>
        <v>0.12359550561797752</v>
      </c>
    </row>
    <row r="185" spans="1:10" x14ac:dyDescent="0.2">
      <c r="A185" s="158" t="s">
        <v>508</v>
      </c>
      <c r="B185" s="65">
        <v>34</v>
      </c>
      <c r="C185" s="66">
        <v>18</v>
      </c>
      <c r="D185" s="65">
        <v>73</v>
      </c>
      <c r="E185" s="66">
        <v>54</v>
      </c>
      <c r="F185" s="67"/>
      <c r="G185" s="65">
        <f>B185-C185</f>
        <v>16</v>
      </c>
      <c r="H185" s="66">
        <f>D185-E185</f>
        <v>19</v>
      </c>
      <c r="I185" s="20">
        <f>IF(C185=0, "-", IF(G185/C185&lt;10, G185/C185, "&gt;999%"))</f>
        <v>0.88888888888888884</v>
      </c>
      <c r="J185" s="21">
        <f>IF(E185=0, "-", IF(H185/E185&lt;10, H185/E185, "&gt;999%"))</f>
        <v>0.35185185185185186</v>
      </c>
    </row>
    <row r="186" spans="1:10" s="160" customFormat="1" x14ac:dyDescent="0.2">
      <c r="A186" s="178" t="s">
        <v>604</v>
      </c>
      <c r="B186" s="71">
        <v>87</v>
      </c>
      <c r="C186" s="72">
        <v>61</v>
      </c>
      <c r="D186" s="71">
        <v>213</v>
      </c>
      <c r="E186" s="72">
        <v>157</v>
      </c>
      <c r="F186" s="73"/>
      <c r="G186" s="71">
        <f>B186-C186</f>
        <v>26</v>
      </c>
      <c r="H186" s="72">
        <f>D186-E186</f>
        <v>56</v>
      </c>
      <c r="I186" s="37">
        <f>IF(C186=0, "-", IF(G186/C186&lt;10, G186/C186, "&gt;999%"))</f>
        <v>0.42622950819672129</v>
      </c>
      <c r="J186" s="38">
        <f>IF(E186=0, "-", IF(H186/E186&lt;10, H186/E186, "&gt;999%"))</f>
        <v>0.35668789808917195</v>
      </c>
    </row>
    <row r="187" spans="1:10" x14ac:dyDescent="0.2">
      <c r="A187" s="177"/>
      <c r="B187" s="143"/>
      <c r="C187" s="144"/>
      <c r="D187" s="143"/>
      <c r="E187" s="144"/>
      <c r="F187" s="145"/>
      <c r="G187" s="143"/>
      <c r="H187" s="144"/>
      <c r="I187" s="151"/>
      <c r="J187" s="152"/>
    </row>
    <row r="188" spans="1:10" s="139" customFormat="1" x14ac:dyDescent="0.2">
      <c r="A188" s="159" t="s">
        <v>53</v>
      </c>
      <c r="B188" s="65"/>
      <c r="C188" s="66"/>
      <c r="D188" s="65"/>
      <c r="E188" s="66"/>
      <c r="F188" s="67"/>
      <c r="G188" s="65"/>
      <c r="H188" s="66"/>
      <c r="I188" s="20"/>
      <c r="J188" s="21"/>
    </row>
    <row r="189" spans="1:10" x14ac:dyDescent="0.2">
      <c r="A189" s="158" t="s">
        <v>467</v>
      </c>
      <c r="B189" s="65">
        <v>52</v>
      </c>
      <c r="C189" s="66">
        <v>45</v>
      </c>
      <c r="D189" s="65">
        <v>109</v>
      </c>
      <c r="E189" s="66">
        <v>112</v>
      </c>
      <c r="F189" s="67"/>
      <c r="G189" s="65">
        <f>B189-C189</f>
        <v>7</v>
      </c>
      <c r="H189" s="66">
        <f>D189-E189</f>
        <v>-3</v>
      </c>
      <c r="I189" s="20">
        <f>IF(C189=0, "-", IF(G189/C189&lt;10, G189/C189, "&gt;999%"))</f>
        <v>0.15555555555555556</v>
      </c>
      <c r="J189" s="21">
        <f>IF(E189=0, "-", IF(H189/E189&lt;10, H189/E189, "&gt;999%"))</f>
        <v>-2.6785714285714284E-2</v>
      </c>
    </row>
    <row r="190" spans="1:10" x14ac:dyDescent="0.2">
      <c r="A190" s="158" t="s">
        <v>477</v>
      </c>
      <c r="B190" s="65">
        <v>133</v>
      </c>
      <c r="C190" s="66">
        <v>71</v>
      </c>
      <c r="D190" s="65">
        <v>394</v>
      </c>
      <c r="E190" s="66">
        <v>278</v>
      </c>
      <c r="F190" s="67"/>
      <c r="G190" s="65">
        <f>B190-C190</f>
        <v>62</v>
      </c>
      <c r="H190" s="66">
        <f>D190-E190</f>
        <v>116</v>
      </c>
      <c r="I190" s="20">
        <f>IF(C190=0, "-", IF(G190/C190&lt;10, G190/C190, "&gt;999%"))</f>
        <v>0.87323943661971826</v>
      </c>
      <c r="J190" s="21">
        <f>IF(E190=0, "-", IF(H190/E190&lt;10, H190/E190, "&gt;999%"))</f>
        <v>0.41726618705035973</v>
      </c>
    </row>
    <row r="191" spans="1:10" x14ac:dyDescent="0.2">
      <c r="A191" s="158" t="s">
        <v>394</v>
      </c>
      <c r="B191" s="65">
        <v>68</v>
      </c>
      <c r="C191" s="66">
        <v>66</v>
      </c>
      <c r="D191" s="65">
        <v>250</v>
      </c>
      <c r="E191" s="66">
        <v>186</v>
      </c>
      <c r="F191" s="67"/>
      <c r="G191" s="65">
        <f>B191-C191</f>
        <v>2</v>
      </c>
      <c r="H191" s="66">
        <f>D191-E191</f>
        <v>64</v>
      </c>
      <c r="I191" s="20">
        <f>IF(C191=0, "-", IF(G191/C191&lt;10, G191/C191, "&gt;999%"))</f>
        <v>3.0303030303030304E-2</v>
      </c>
      <c r="J191" s="21">
        <f>IF(E191=0, "-", IF(H191/E191&lt;10, H191/E191, "&gt;999%"))</f>
        <v>0.34408602150537637</v>
      </c>
    </row>
    <row r="192" spans="1:10" s="160" customFormat="1" x14ac:dyDescent="0.2">
      <c r="A192" s="178" t="s">
        <v>605</v>
      </c>
      <c r="B192" s="71">
        <v>253</v>
      </c>
      <c r="C192" s="72">
        <v>182</v>
      </c>
      <c r="D192" s="71">
        <v>753</v>
      </c>
      <c r="E192" s="72">
        <v>576</v>
      </c>
      <c r="F192" s="73"/>
      <c r="G192" s="71">
        <f>B192-C192</f>
        <v>71</v>
      </c>
      <c r="H192" s="72">
        <f>D192-E192</f>
        <v>177</v>
      </c>
      <c r="I192" s="37">
        <f>IF(C192=0, "-", IF(G192/C192&lt;10, G192/C192, "&gt;999%"))</f>
        <v>0.39010989010989011</v>
      </c>
      <c r="J192" s="38">
        <f>IF(E192=0, "-", IF(H192/E192&lt;10, H192/E192, "&gt;999%"))</f>
        <v>0.30729166666666669</v>
      </c>
    </row>
    <row r="193" spans="1:10" x14ac:dyDescent="0.2">
      <c r="A193" s="177"/>
      <c r="B193" s="143"/>
      <c r="C193" s="144"/>
      <c r="D193" s="143"/>
      <c r="E193" s="144"/>
      <c r="F193" s="145"/>
      <c r="G193" s="143"/>
      <c r="H193" s="144"/>
      <c r="I193" s="151"/>
      <c r="J193" s="152"/>
    </row>
    <row r="194" spans="1:10" s="139" customFormat="1" x14ac:dyDescent="0.2">
      <c r="A194" s="159" t="s">
        <v>54</v>
      </c>
      <c r="B194" s="65"/>
      <c r="C194" s="66"/>
      <c r="D194" s="65"/>
      <c r="E194" s="66"/>
      <c r="F194" s="67"/>
      <c r="G194" s="65"/>
      <c r="H194" s="66"/>
      <c r="I194" s="20"/>
      <c r="J194" s="21"/>
    </row>
    <row r="195" spans="1:10" x14ac:dyDescent="0.2">
      <c r="A195" s="158" t="s">
        <v>518</v>
      </c>
      <c r="B195" s="65">
        <v>2</v>
      </c>
      <c r="C195" s="66">
        <v>0</v>
      </c>
      <c r="D195" s="65">
        <v>13</v>
      </c>
      <c r="E195" s="66">
        <v>2</v>
      </c>
      <c r="F195" s="67"/>
      <c r="G195" s="65">
        <f>B195-C195</f>
        <v>2</v>
      </c>
      <c r="H195" s="66">
        <f>D195-E195</f>
        <v>11</v>
      </c>
      <c r="I195" s="20" t="str">
        <f>IF(C195=0, "-", IF(G195/C195&lt;10, G195/C195, "&gt;999%"))</f>
        <v>-</v>
      </c>
      <c r="J195" s="21">
        <f>IF(E195=0, "-", IF(H195/E195&lt;10, H195/E195, "&gt;999%"))</f>
        <v>5.5</v>
      </c>
    </row>
    <row r="196" spans="1:10" x14ac:dyDescent="0.2">
      <c r="A196" s="158" t="s">
        <v>509</v>
      </c>
      <c r="B196" s="65">
        <v>1</v>
      </c>
      <c r="C196" s="66">
        <v>0</v>
      </c>
      <c r="D196" s="65">
        <v>2</v>
      </c>
      <c r="E196" s="66">
        <v>0</v>
      </c>
      <c r="F196" s="67"/>
      <c r="G196" s="65">
        <f>B196-C196</f>
        <v>1</v>
      </c>
      <c r="H196" s="66">
        <f>D196-E196</f>
        <v>2</v>
      </c>
      <c r="I196" s="20" t="str">
        <f>IF(C196=0, "-", IF(G196/C196&lt;10, G196/C196, "&gt;999%"))</f>
        <v>-</v>
      </c>
      <c r="J196" s="21" t="str">
        <f>IF(E196=0, "-", IF(H196/E196&lt;10, H196/E196, "&gt;999%"))</f>
        <v>-</v>
      </c>
    </row>
    <row r="197" spans="1:10" x14ac:dyDescent="0.2">
      <c r="A197" s="158" t="s">
        <v>497</v>
      </c>
      <c r="B197" s="65">
        <v>3</v>
      </c>
      <c r="C197" s="66">
        <v>4</v>
      </c>
      <c r="D197" s="65">
        <v>6</v>
      </c>
      <c r="E197" s="66">
        <v>7</v>
      </c>
      <c r="F197" s="67"/>
      <c r="G197" s="65">
        <f>B197-C197</f>
        <v>-1</v>
      </c>
      <c r="H197" s="66">
        <f>D197-E197</f>
        <v>-1</v>
      </c>
      <c r="I197" s="20">
        <f>IF(C197=0, "-", IF(G197/C197&lt;10, G197/C197, "&gt;999%"))</f>
        <v>-0.25</v>
      </c>
      <c r="J197" s="21">
        <f>IF(E197=0, "-", IF(H197/E197&lt;10, H197/E197, "&gt;999%"))</f>
        <v>-0.14285714285714285</v>
      </c>
    </row>
    <row r="198" spans="1:10" x14ac:dyDescent="0.2">
      <c r="A198" s="158" t="s">
        <v>498</v>
      </c>
      <c r="B198" s="65">
        <v>0</v>
      </c>
      <c r="C198" s="66">
        <v>0</v>
      </c>
      <c r="D198" s="65">
        <v>0</v>
      </c>
      <c r="E198" s="66">
        <v>1</v>
      </c>
      <c r="F198" s="67"/>
      <c r="G198" s="65">
        <f>B198-C198</f>
        <v>0</v>
      </c>
      <c r="H198" s="66">
        <f>D198-E198</f>
        <v>-1</v>
      </c>
      <c r="I198" s="20" t="str">
        <f>IF(C198=0, "-", IF(G198/C198&lt;10, G198/C198, "&gt;999%"))</f>
        <v>-</v>
      </c>
      <c r="J198" s="21">
        <f>IF(E198=0, "-", IF(H198/E198&lt;10, H198/E198, "&gt;999%"))</f>
        <v>-1</v>
      </c>
    </row>
    <row r="199" spans="1:10" s="160" customFormat="1" x14ac:dyDescent="0.2">
      <c r="A199" s="178" t="s">
        <v>606</v>
      </c>
      <c r="B199" s="71">
        <v>6</v>
      </c>
      <c r="C199" s="72">
        <v>4</v>
      </c>
      <c r="D199" s="71">
        <v>21</v>
      </c>
      <c r="E199" s="72">
        <v>10</v>
      </c>
      <c r="F199" s="73"/>
      <c r="G199" s="71">
        <f>B199-C199</f>
        <v>2</v>
      </c>
      <c r="H199" s="72">
        <f>D199-E199</f>
        <v>11</v>
      </c>
      <c r="I199" s="37">
        <f>IF(C199=0, "-", IF(G199/C199&lt;10, G199/C199, "&gt;999%"))</f>
        <v>0.5</v>
      </c>
      <c r="J199" s="38">
        <f>IF(E199=0, "-", IF(H199/E199&lt;10, H199/E199, "&gt;999%"))</f>
        <v>1.1000000000000001</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349</v>
      </c>
      <c r="B202" s="65">
        <v>7</v>
      </c>
      <c r="C202" s="66">
        <v>0</v>
      </c>
      <c r="D202" s="65">
        <v>7</v>
      </c>
      <c r="E202" s="66">
        <v>3</v>
      </c>
      <c r="F202" s="67"/>
      <c r="G202" s="65">
        <f t="shared" ref="G202:G207" si="28">B202-C202</f>
        <v>7</v>
      </c>
      <c r="H202" s="66">
        <f t="shared" ref="H202:H207" si="29">D202-E202</f>
        <v>4</v>
      </c>
      <c r="I202" s="20" t="str">
        <f t="shared" ref="I202:I207" si="30">IF(C202=0, "-", IF(G202/C202&lt;10, G202/C202, "&gt;999%"))</f>
        <v>-</v>
      </c>
      <c r="J202" s="21">
        <f t="shared" ref="J202:J207" si="31">IF(E202=0, "-", IF(H202/E202&lt;10, H202/E202, "&gt;999%"))</f>
        <v>1.3333333333333333</v>
      </c>
    </row>
    <row r="203" spans="1:10" x14ac:dyDescent="0.2">
      <c r="A203" s="158" t="s">
        <v>418</v>
      </c>
      <c r="B203" s="65">
        <v>1</v>
      </c>
      <c r="C203" s="66">
        <v>2</v>
      </c>
      <c r="D203" s="65">
        <v>4</v>
      </c>
      <c r="E203" s="66">
        <v>2</v>
      </c>
      <c r="F203" s="67"/>
      <c r="G203" s="65">
        <f t="shared" si="28"/>
        <v>-1</v>
      </c>
      <c r="H203" s="66">
        <f t="shared" si="29"/>
        <v>2</v>
      </c>
      <c r="I203" s="20">
        <f t="shared" si="30"/>
        <v>-0.5</v>
      </c>
      <c r="J203" s="21">
        <f t="shared" si="31"/>
        <v>1</v>
      </c>
    </row>
    <row r="204" spans="1:10" x14ac:dyDescent="0.2">
      <c r="A204" s="158" t="s">
        <v>419</v>
      </c>
      <c r="B204" s="65">
        <v>1</v>
      </c>
      <c r="C204" s="66">
        <v>0</v>
      </c>
      <c r="D204" s="65">
        <v>1</v>
      </c>
      <c r="E204" s="66">
        <v>1</v>
      </c>
      <c r="F204" s="67"/>
      <c r="G204" s="65">
        <f t="shared" si="28"/>
        <v>1</v>
      </c>
      <c r="H204" s="66">
        <f t="shared" si="29"/>
        <v>0</v>
      </c>
      <c r="I204" s="20" t="str">
        <f t="shared" si="30"/>
        <v>-</v>
      </c>
      <c r="J204" s="21">
        <f t="shared" si="31"/>
        <v>0</v>
      </c>
    </row>
    <row r="205" spans="1:10" x14ac:dyDescent="0.2">
      <c r="A205" s="158" t="s">
        <v>245</v>
      </c>
      <c r="B205" s="65">
        <v>1</v>
      </c>
      <c r="C205" s="66">
        <v>0</v>
      </c>
      <c r="D205" s="65">
        <v>1</v>
      </c>
      <c r="E205" s="66">
        <v>0</v>
      </c>
      <c r="F205" s="67"/>
      <c r="G205" s="65">
        <f t="shared" si="28"/>
        <v>1</v>
      </c>
      <c r="H205" s="66">
        <f t="shared" si="29"/>
        <v>1</v>
      </c>
      <c r="I205" s="20" t="str">
        <f t="shared" si="30"/>
        <v>-</v>
      </c>
      <c r="J205" s="21" t="str">
        <f t="shared" si="31"/>
        <v>-</v>
      </c>
    </row>
    <row r="206" spans="1:10" x14ac:dyDescent="0.2">
      <c r="A206" s="158" t="s">
        <v>259</v>
      </c>
      <c r="B206" s="65">
        <v>1</v>
      </c>
      <c r="C206" s="66">
        <v>0</v>
      </c>
      <c r="D206" s="65">
        <v>1</v>
      </c>
      <c r="E206" s="66">
        <v>0</v>
      </c>
      <c r="F206" s="67"/>
      <c r="G206" s="65">
        <f t="shared" si="28"/>
        <v>1</v>
      </c>
      <c r="H206" s="66">
        <f t="shared" si="29"/>
        <v>1</v>
      </c>
      <c r="I206" s="20" t="str">
        <f t="shared" si="30"/>
        <v>-</v>
      </c>
      <c r="J206" s="21" t="str">
        <f t="shared" si="31"/>
        <v>-</v>
      </c>
    </row>
    <row r="207" spans="1:10" s="160" customFormat="1" x14ac:dyDescent="0.2">
      <c r="A207" s="178" t="s">
        <v>607</v>
      </c>
      <c r="B207" s="71">
        <v>11</v>
      </c>
      <c r="C207" s="72">
        <v>2</v>
      </c>
      <c r="D207" s="71">
        <v>14</v>
      </c>
      <c r="E207" s="72">
        <v>6</v>
      </c>
      <c r="F207" s="73"/>
      <c r="G207" s="71">
        <f t="shared" si="28"/>
        <v>9</v>
      </c>
      <c r="H207" s="72">
        <f t="shared" si="29"/>
        <v>8</v>
      </c>
      <c r="I207" s="37">
        <f t="shared" si="30"/>
        <v>4.5</v>
      </c>
      <c r="J207" s="38">
        <f t="shared" si="31"/>
        <v>1.3333333333333333</v>
      </c>
    </row>
    <row r="208" spans="1:10" x14ac:dyDescent="0.2">
      <c r="A208" s="177"/>
      <c r="B208" s="143"/>
      <c r="C208" s="144"/>
      <c r="D208" s="143"/>
      <c r="E208" s="144"/>
      <c r="F208" s="145"/>
      <c r="G208" s="143"/>
      <c r="H208" s="144"/>
      <c r="I208" s="151"/>
      <c r="J208" s="152"/>
    </row>
    <row r="209" spans="1:10" s="139" customFormat="1" x14ac:dyDescent="0.2">
      <c r="A209" s="159" t="s">
        <v>56</v>
      </c>
      <c r="B209" s="65"/>
      <c r="C209" s="66"/>
      <c r="D209" s="65"/>
      <c r="E209" s="66"/>
      <c r="F209" s="67"/>
      <c r="G209" s="65"/>
      <c r="H209" s="66"/>
      <c r="I209" s="20"/>
      <c r="J209" s="21"/>
    </row>
    <row r="210" spans="1:10" x14ac:dyDescent="0.2">
      <c r="A210" s="158" t="s">
        <v>360</v>
      </c>
      <c r="B210" s="65">
        <v>2</v>
      </c>
      <c r="C210" s="66">
        <v>9</v>
      </c>
      <c r="D210" s="65">
        <v>6</v>
      </c>
      <c r="E210" s="66">
        <v>10</v>
      </c>
      <c r="F210" s="67"/>
      <c r="G210" s="65">
        <f t="shared" ref="G210:G215" si="32">B210-C210</f>
        <v>-7</v>
      </c>
      <c r="H210" s="66">
        <f t="shared" ref="H210:H215" si="33">D210-E210</f>
        <v>-4</v>
      </c>
      <c r="I210" s="20">
        <f t="shared" ref="I210:I215" si="34">IF(C210=0, "-", IF(G210/C210&lt;10, G210/C210, "&gt;999%"))</f>
        <v>-0.77777777777777779</v>
      </c>
      <c r="J210" s="21">
        <f t="shared" ref="J210:J215" si="35">IF(E210=0, "-", IF(H210/E210&lt;10, H210/E210, "&gt;999%"))</f>
        <v>-0.4</v>
      </c>
    </row>
    <row r="211" spans="1:10" x14ac:dyDescent="0.2">
      <c r="A211" s="158" t="s">
        <v>328</v>
      </c>
      <c r="B211" s="65">
        <v>5</v>
      </c>
      <c r="C211" s="66">
        <v>2</v>
      </c>
      <c r="D211" s="65">
        <v>13</v>
      </c>
      <c r="E211" s="66">
        <v>13</v>
      </c>
      <c r="F211" s="67"/>
      <c r="G211" s="65">
        <f t="shared" si="32"/>
        <v>3</v>
      </c>
      <c r="H211" s="66">
        <f t="shared" si="33"/>
        <v>0</v>
      </c>
      <c r="I211" s="20">
        <f t="shared" si="34"/>
        <v>1.5</v>
      </c>
      <c r="J211" s="21">
        <f t="shared" si="35"/>
        <v>0</v>
      </c>
    </row>
    <row r="212" spans="1:10" x14ac:dyDescent="0.2">
      <c r="A212" s="158" t="s">
        <v>478</v>
      </c>
      <c r="B212" s="65">
        <v>3</v>
      </c>
      <c r="C212" s="66">
        <v>7</v>
      </c>
      <c r="D212" s="65">
        <v>24</v>
      </c>
      <c r="E212" s="66">
        <v>14</v>
      </c>
      <c r="F212" s="67"/>
      <c r="G212" s="65">
        <f t="shared" si="32"/>
        <v>-4</v>
      </c>
      <c r="H212" s="66">
        <f t="shared" si="33"/>
        <v>10</v>
      </c>
      <c r="I212" s="20">
        <f t="shared" si="34"/>
        <v>-0.5714285714285714</v>
      </c>
      <c r="J212" s="21">
        <f t="shared" si="35"/>
        <v>0.7142857142857143</v>
      </c>
    </row>
    <row r="213" spans="1:10" x14ac:dyDescent="0.2">
      <c r="A213" s="158" t="s">
        <v>395</v>
      </c>
      <c r="B213" s="65">
        <v>17</v>
      </c>
      <c r="C213" s="66">
        <v>15</v>
      </c>
      <c r="D213" s="65">
        <v>37</v>
      </c>
      <c r="E213" s="66">
        <v>33</v>
      </c>
      <c r="F213" s="67"/>
      <c r="G213" s="65">
        <f t="shared" si="32"/>
        <v>2</v>
      </c>
      <c r="H213" s="66">
        <f t="shared" si="33"/>
        <v>4</v>
      </c>
      <c r="I213" s="20">
        <f t="shared" si="34"/>
        <v>0.13333333333333333</v>
      </c>
      <c r="J213" s="21">
        <f t="shared" si="35"/>
        <v>0.12121212121212122</v>
      </c>
    </row>
    <row r="214" spans="1:10" x14ac:dyDescent="0.2">
      <c r="A214" s="158" t="s">
        <v>396</v>
      </c>
      <c r="B214" s="65">
        <v>2</v>
      </c>
      <c r="C214" s="66">
        <v>10</v>
      </c>
      <c r="D214" s="65">
        <v>7</v>
      </c>
      <c r="E214" s="66">
        <v>22</v>
      </c>
      <c r="F214" s="67"/>
      <c r="G214" s="65">
        <f t="shared" si="32"/>
        <v>-8</v>
      </c>
      <c r="H214" s="66">
        <f t="shared" si="33"/>
        <v>-15</v>
      </c>
      <c r="I214" s="20">
        <f t="shared" si="34"/>
        <v>-0.8</v>
      </c>
      <c r="J214" s="21">
        <f t="shared" si="35"/>
        <v>-0.68181818181818177</v>
      </c>
    </row>
    <row r="215" spans="1:10" s="160" customFormat="1" x14ac:dyDescent="0.2">
      <c r="A215" s="178" t="s">
        <v>608</v>
      </c>
      <c r="B215" s="71">
        <v>29</v>
      </c>
      <c r="C215" s="72">
        <v>43</v>
      </c>
      <c r="D215" s="71">
        <v>87</v>
      </c>
      <c r="E215" s="72">
        <v>92</v>
      </c>
      <c r="F215" s="73"/>
      <c r="G215" s="71">
        <f t="shared" si="32"/>
        <v>-14</v>
      </c>
      <c r="H215" s="72">
        <f t="shared" si="33"/>
        <v>-5</v>
      </c>
      <c r="I215" s="37">
        <f t="shared" si="34"/>
        <v>-0.32558139534883723</v>
      </c>
      <c r="J215" s="38">
        <f t="shared" si="35"/>
        <v>-5.434782608695652E-2</v>
      </c>
    </row>
    <row r="216" spans="1:10" x14ac:dyDescent="0.2">
      <c r="A216" s="177"/>
      <c r="B216" s="143"/>
      <c r="C216" s="144"/>
      <c r="D216" s="143"/>
      <c r="E216" s="144"/>
      <c r="F216" s="145"/>
      <c r="G216" s="143"/>
      <c r="H216" s="144"/>
      <c r="I216" s="151"/>
      <c r="J216" s="152"/>
    </row>
    <row r="217" spans="1:10" s="139" customFormat="1" x14ac:dyDescent="0.2">
      <c r="A217" s="159" t="s">
        <v>57</v>
      </c>
      <c r="B217" s="65"/>
      <c r="C217" s="66"/>
      <c r="D217" s="65"/>
      <c r="E217" s="66"/>
      <c r="F217" s="67"/>
      <c r="G217" s="65"/>
      <c r="H217" s="66"/>
      <c r="I217" s="20"/>
      <c r="J217" s="21"/>
    </row>
    <row r="218" spans="1:10" x14ac:dyDescent="0.2">
      <c r="A218" s="158" t="s">
        <v>57</v>
      </c>
      <c r="B218" s="65">
        <v>21</v>
      </c>
      <c r="C218" s="66">
        <v>17</v>
      </c>
      <c r="D218" s="65">
        <v>62</v>
      </c>
      <c r="E218" s="66">
        <v>48</v>
      </c>
      <c r="F218" s="67"/>
      <c r="G218" s="65">
        <f>B218-C218</f>
        <v>4</v>
      </c>
      <c r="H218" s="66">
        <f>D218-E218</f>
        <v>14</v>
      </c>
      <c r="I218" s="20">
        <f>IF(C218=0, "-", IF(G218/C218&lt;10, G218/C218, "&gt;999%"))</f>
        <v>0.23529411764705882</v>
      </c>
      <c r="J218" s="21">
        <f>IF(E218=0, "-", IF(H218/E218&lt;10, H218/E218, "&gt;999%"))</f>
        <v>0.29166666666666669</v>
      </c>
    </row>
    <row r="219" spans="1:10" s="160" customFormat="1" x14ac:dyDescent="0.2">
      <c r="A219" s="178" t="s">
        <v>609</v>
      </c>
      <c r="B219" s="71">
        <v>21</v>
      </c>
      <c r="C219" s="72">
        <v>17</v>
      </c>
      <c r="D219" s="71">
        <v>62</v>
      </c>
      <c r="E219" s="72">
        <v>48</v>
      </c>
      <c r="F219" s="73"/>
      <c r="G219" s="71">
        <f>B219-C219</f>
        <v>4</v>
      </c>
      <c r="H219" s="72">
        <f>D219-E219</f>
        <v>14</v>
      </c>
      <c r="I219" s="37">
        <f>IF(C219=0, "-", IF(G219/C219&lt;10, G219/C219, "&gt;999%"))</f>
        <v>0.23529411764705882</v>
      </c>
      <c r="J219" s="38">
        <f>IF(E219=0, "-", IF(H219/E219&lt;10, H219/E219, "&gt;999%"))</f>
        <v>0.29166666666666669</v>
      </c>
    </row>
    <row r="220" spans="1:10" x14ac:dyDescent="0.2">
      <c r="A220" s="177"/>
      <c r="B220" s="143"/>
      <c r="C220" s="144"/>
      <c r="D220" s="143"/>
      <c r="E220" s="144"/>
      <c r="F220" s="145"/>
      <c r="G220" s="143"/>
      <c r="H220" s="144"/>
      <c r="I220" s="151"/>
      <c r="J220" s="152"/>
    </row>
    <row r="221" spans="1:10" s="139" customFormat="1" x14ac:dyDescent="0.2">
      <c r="A221" s="159" t="s">
        <v>58</v>
      </c>
      <c r="B221" s="65"/>
      <c r="C221" s="66"/>
      <c r="D221" s="65"/>
      <c r="E221" s="66"/>
      <c r="F221" s="67"/>
      <c r="G221" s="65"/>
      <c r="H221" s="66"/>
      <c r="I221" s="20"/>
      <c r="J221" s="21"/>
    </row>
    <row r="222" spans="1:10" x14ac:dyDescent="0.2">
      <c r="A222" s="158" t="s">
        <v>273</v>
      </c>
      <c r="B222" s="65">
        <v>24</v>
      </c>
      <c r="C222" s="66">
        <v>32</v>
      </c>
      <c r="D222" s="65">
        <v>51</v>
      </c>
      <c r="E222" s="66">
        <v>93</v>
      </c>
      <c r="F222" s="67"/>
      <c r="G222" s="65">
        <f t="shared" ref="G222:G233" si="36">B222-C222</f>
        <v>-8</v>
      </c>
      <c r="H222" s="66">
        <f t="shared" ref="H222:H233" si="37">D222-E222</f>
        <v>-42</v>
      </c>
      <c r="I222" s="20">
        <f t="shared" ref="I222:I233" si="38">IF(C222=0, "-", IF(G222/C222&lt;10, G222/C222, "&gt;999%"))</f>
        <v>-0.25</v>
      </c>
      <c r="J222" s="21">
        <f t="shared" ref="J222:J233" si="39">IF(E222=0, "-", IF(H222/E222&lt;10, H222/E222, "&gt;999%"))</f>
        <v>-0.45161290322580644</v>
      </c>
    </row>
    <row r="223" spans="1:10" x14ac:dyDescent="0.2">
      <c r="A223" s="158" t="s">
        <v>213</v>
      </c>
      <c r="B223" s="65">
        <v>74</v>
      </c>
      <c r="C223" s="66">
        <v>58</v>
      </c>
      <c r="D223" s="65">
        <v>193</v>
      </c>
      <c r="E223" s="66">
        <v>196</v>
      </c>
      <c r="F223" s="67"/>
      <c r="G223" s="65">
        <f t="shared" si="36"/>
        <v>16</v>
      </c>
      <c r="H223" s="66">
        <f t="shared" si="37"/>
        <v>-3</v>
      </c>
      <c r="I223" s="20">
        <f t="shared" si="38"/>
        <v>0.27586206896551724</v>
      </c>
      <c r="J223" s="21">
        <f t="shared" si="39"/>
        <v>-1.5306122448979591E-2</v>
      </c>
    </row>
    <row r="224" spans="1:10" x14ac:dyDescent="0.2">
      <c r="A224" s="158" t="s">
        <v>420</v>
      </c>
      <c r="B224" s="65">
        <v>5</v>
      </c>
      <c r="C224" s="66">
        <v>0</v>
      </c>
      <c r="D224" s="65">
        <v>8</v>
      </c>
      <c r="E224" s="66">
        <v>0</v>
      </c>
      <c r="F224" s="67"/>
      <c r="G224" s="65">
        <f t="shared" si="36"/>
        <v>5</v>
      </c>
      <c r="H224" s="66">
        <f t="shared" si="37"/>
        <v>8</v>
      </c>
      <c r="I224" s="20" t="str">
        <f t="shared" si="38"/>
        <v>-</v>
      </c>
      <c r="J224" s="21" t="str">
        <f t="shared" si="39"/>
        <v>-</v>
      </c>
    </row>
    <row r="225" spans="1:10" x14ac:dyDescent="0.2">
      <c r="A225" s="158" t="s">
        <v>329</v>
      </c>
      <c r="B225" s="65">
        <v>7</v>
      </c>
      <c r="C225" s="66">
        <v>0</v>
      </c>
      <c r="D225" s="65">
        <v>19</v>
      </c>
      <c r="E225" s="66">
        <v>0</v>
      </c>
      <c r="F225" s="67"/>
      <c r="G225" s="65">
        <f t="shared" si="36"/>
        <v>7</v>
      </c>
      <c r="H225" s="66">
        <f t="shared" si="37"/>
        <v>19</v>
      </c>
      <c r="I225" s="20" t="str">
        <f t="shared" si="38"/>
        <v>-</v>
      </c>
      <c r="J225" s="21" t="str">
        <f t="shared" si="39"/>
        <v>-</v>
      </c>
    </row>
    <row r="226" spans="1:10" x14ac:dyDescent="0.2">
      <c r="A226" s="158" t="s">
        <v>191</v>
      </c>
      <c r="B226" s="65">
        <v>28</v>
      </c>
      <c r="C226" s="66">
        <v>31</v>
      </c>
      <c r="D226" s="65">
        <v>67</v>
      </c>
      <c r="E226" s="66">
        <v>110</v>
      </c>
      <c r="F226" s="67"/>
      <c r="G226" s="65">
        <f t="shared" si="36"/>
        <v>-3</v>
      </c>
      <c r="H226" s="66">
        <f t="shared" si="37"/>
        <v>-43</v>
      </c>
      <c r="I226" s="20">
        <f t="shared" si="38"/>
        <v>-9.6774193548387094E-2</v>
      </c>
      <c r="J226" s="21">
        <f t="shared" si="39"/>
        <v>-0.39090909090909093</v>
      </c>
    </row>
    <row r="227" spans="1:10" x14ac:dyDescent="0.2">
      <c r="A227" s="158" t="s">
        <v>196</v>
      </c>
      <c r="B227" s="65">
        <v>4</v>
      </c>
      <c r="C227" s="66">
        <v>19</v>
      </c>
      <c r="D227" s="65">
        <v>55</v>
      </c>
      <c r="E227" s="66">
        <v>64</v>
      </c>
      <c r="F227" s="67"/>
      <c r="G227" s="65">
        <f t="shared" si="36"/>
        <v>-15</v>
      </c>
      <c r="H227" s="66">
        <f t="shared" si="37"/>
        <v>-9</v>
      </c>
      <c r="I227" s="20">
        <f t="shared" si="38"/>
        <v>-0.78947368421052633</v>
      </c>
      <c r="J227" s="21">
        <f t="shared" si="39"/>
        <v>-0.140625</v>
      </c>
    </row>
    <row r="228" spans="1:10" x14ac:dyDescent="0.2">
      <c r="A228" s="158" t="s">
        <v>330</v>
      </c>
      <c r="B228" s="65">
        <v>27</v>
      </c>
      <c r="C228" s="66">
        <v>55</v>
      </c>
      <c r="D228" s="65">
        <v>142</v>
      </c>
      <c r="E228" s="66">
        <v>191</v>
      </c>
      <c r="F228" s="67"/>
      <c r="G228" s="65">
        <f t="shared" si="36"/>
        <v>-28</v>
      </c>
      <c r="H228" s="66">
        <f t="shared" si="37"/>
        <v>-49</v>
      </c>
      <c r="I228" s="20">
        <f t="shared" si="38"/>
        <v>-0.50909090909090904</v>
      </c>
      <c r="J228" s="21">
        <f t="shared" si="39"/>
        <v>-0.25654450261780104</v>
      </c>
    </row>
    <row r="229" spans="1:10" x14ac:dyDescent="0.2">
      <c r="A229" s="158" t="s">
        <v>397</v>
      </c>
      <c r="B229" s="65">
        <v>27</v>
      </c>
      <c r="C229" s="66">
        <v>19</v>
      </c>
      <c r="D229" s="65">
        <v>66</v>
      </c>
      <c r="E229" s="66">
        <v>98</v>
      </c>
      <c r="F229" s="67"/>
      <c r="G229" s="65">
        <f t="shared" si="36"/>
        <v>8</v>
      </c>
      <c r="H229" s="66">
        <f t="shared" si="37"/>
        <v>-32</v>
      </c>
      <c r="I229" s="20">
        <f t="shared" si="38"/>
        <v>0.42105263157894735</v>
      </c>
      <c r="J229" s="21">
        <f t="shared" si="39"/>
        <v>-0.32653061224489793</v>
      </c>
    </row>
    <row r="230" spans="1:10" x14ac:dyDescent="0.2">
      <c r="A230" s="158" t="s">
        <v>361</v>
      </c>
      <c r="B230" s="65">
        <v>110</v>
      </c>
      <c r="C230" s="66">
        <v>35</v>
      </c>
      <c r="D230" s="65">
        <v>253</v>
      </c>
      <c r="E230" s="66">
        <v>110</v>
      </c>
      <c r="F230" s="67"/>
      <c r="G230" s="65">
        <f t="shared" si="36"/>
        <v>75</v>
      </c>
      <c r="H230" s="66">
        <f t="shared" si="37"/>
        <v>143</v>
      </c>
      <c r="I230" s="20">
        <f t="shared" si="38"/>
        <v>2.1428571428571428</v>
      </c>
      <c r="J230" s="21">
        <f t="shared" si="39"/>
        <v>1.3</v>
      </c>
    </row>
    <row r="231" spans="1:10" x14ac:dyDescent="0.2">
      <c r="A231" s="158" t="s">
        <v>254</v>
      </c>
      <c r="B231" s="65">
        <v>11</v>
      </c>
      <c r="C231" s="66">
        <v>12</v>
      </c>
      <c r="D231" s="65">
        <v>34</v>
      </c>
      <c r="E231" s="66">
        <v>33</v>
      </c>
      <c r="F231" s="67"/>
      <c r="G231" s="65">
        <f t="shared" si="36"/>
        <v>-1</v>
      </c>
      <c r="H231" s="66">
        <f t="shared" si="37"/>
        <v>1</v>
      </c>
      <c r="I231" s="20">
        <f t="shared" si="38"/>
        <v>-8.3333333333333329E-2</v>
      </c>
      <c r="J231" s="21">
        <f t="shared" si="39"/>
        <v>3.0303030303030304E-2</v>
      </c>
    </row>
    <row r="232" spans="1:10" x14ac:dyDescent="0.2">
      <c r="A232" s="158" t="s">
        <v>315</v>
      </c>
      <c r="B232" s="65">
        <v>14</v>
      </c>
      <c r="C232" s="66">
        <v>52</v>
      </c>
      <c r="D232" s="65">
        <v>76</v>
      </c>
      <c r="E232" s="66">
        <v>90</v>
      </c>
      <c r="F232" s="67"/>
      <c r="G232" s="65">
        <f t="shared" si="36"/>
        <v>-38</v>
      </c>
      <c r="H232" s="66">
        <f t="shared" si="37"/>
        <v>-14</v>
      </c>
      <c r="I232" s="20">
        <f t="shared" si="38"/>
        <v>-0.73076923076923073</v>
      </c>
      <c r="J232" s="21">
        <f t="shared" si="39"/>
        <v>-0.15555555555555556</v>
      </c>
    </row>
    <row r="233" spans="1:10" s="160" customFormat="1" x14ac:dyDescent="0.2">
      <c r="A233" s="178" t="s">
        <v>610</v>
      </c>
      <c r="B233" s="71">
        <v>331</v>
      </c>
      <c r="C233" s="72">
        <v>313</v>
      </c>
      <c r="D233" s="71">
        <v>964</v>
      </c>
      <c r="E233" s="72">
        <v>985</v>
      </c>
      <c r="F233" s="73"/>
      <c r="G233" s="71">
        <f t="shared" si="36"/>
        <v>18</v>
      </c>
      <c r="H233" s="72">
        <f t="shared" si="37"/>
        <v>-21</v>
      </c>
      <c r="I233" s="37">
        <f t="shared" si="38"/>
        <v>5.7507987220447282E-2</v>
      </c>
      <c r="J233" s="38">
        <f t="shared" si="39"/>
        <v>-2.1319796954314719E-2</v>
      </c>
    </row>
    <row r="234" spans="1:10" x14ac:dyDescent="0.2">
      <c r="A234" s="177"/>
      <c r="B234" s="143"/>
      <c r="C234" s="144"/>
      <c r="D234" s="143"/>
      <c r="E234" s="144"/>
      <c r="F234" s="145"/>
      <c r="G234" s="143"/>
      <c r="H234" s="144"/>
      <c r="I234" s="151"/>
      <c r="J234" s="152"/>
    </row>
    <row r="235" spans="1:10" s="139" customFormat="1" x14ac:dyDescent="0.2">
      <c r="A235" s="159" t="s">
        <v>59</v>
      </c>
      <c r="B235" s="65"/>
      <c r="C235" s="66"/>
      <c r="D235" s="65"/>
      <c r="E235" s="66"/>
      <c r="F235" s="67"/>
      <c r="G235" s="65"/>
      <c r="H235" s="66"/>
      <c r="I235" s="20"/>
      <c r="J235" s="21"/>
    </row>
    <row r="236" spans="1:10" x14ac:dyDescent="0.2">
      <c r="A236" s="158" t="s">
        <v>310</v>
      </c>
      <c r="B236" s="65">
        <v>0</v>
      </c>
      <c r="C236" s="66">
        <v>0</v>
      </c>
      <c r="D236" s="65">
        <v>0</v>
      </c>
      <c r="E236" s="66">
        <v>2</v>
      </c>
      <c r="F236" s="67"/>
      <c r="G236" s="65">
        <f>B236-C236</f>
        <v>0</v>
      </c>
      <c r="H236" s="66">
        <f>D236-E236</f>
        <v>-2</v>
      </c>
      <c r="I236" s="20" t="str">
        <f>IF(C236=0, "-", IF(G236/C236&lt;10, G236/C236, "&gt;999%"))</f>
        <v>-</v>
      </c>
      <c r="J236" s="21">
        <f>IF(E236=0, "-", IF(H236/E236&lt;10, H236/E236, "&gt;999%"))</f>
        <v>-1</v>
      </c>
    </row>
    <row r="237" spans="1:10" x14ac:dyDescent="0.2">
      <c r="A237" s="158" t="s">
        <v>438</v>
      </c>
      <c r="B237" s="65">
        <v>2</v>
      </c>
      <c r="C237" s="66">
        <v>0</v>
      </c>
      <c r="D237" s="65">
        <v>2</v>
      </c>
      <c r="E237" s="66">
        <v>1</v>
      </c>
      <c r="F237" s="67"/>
      <c r="G237" s="65">
        <f>B237-C237</f>
        <v>2</v>
      </c>
      <c r="H237" s="66">
        <f>D237-E237</f>
        <v>1</v>
      </c>
      <c r="I237" s="20" t="str">
        <f>IF(C237=0, "-", IF(G237/C237&lt;10, G237/C237, "&gt;999%"))</f>
        <v>-</v>
      </c>
      <c r="J237" s="21">
        <f>IF(E237=0, "-", IF(H237/E237&lt;10, H237/E237, "&gt;999%"))</f>
        <v>1</v>
      </c>
    </row>
    <row r="238" spans="1:10" s="160" customFormat="1" x14ac:dyDescent="0.2">
      <c r="A238" s="178" t="s">
        <v>611</v>
      </c>
      <c r="B238" s="71">
        <v>2</v>
      </c>
      <c r="C238" s="72">
        <v>0</v>
      </c>
      <c r="D238" s="71">
        <v>2</v>
      </c>
      <c r="E238" s="72">
        <v>3</v>
      </c>
      <c r="F238" s="73"/>
      <c r="G238" s="71">
        <f>B238-C238</f>
        <v>2</v>
      </c>
      <c r="H238" s="72">
        <f>D238-E238</f>
        <v>-1</v>
      </c>
      <c r="I238" s="37" t="str">
        <f>IF(C238=0, "-", IF(G238/C238&lt;10, G238/C238, "&gt;999%"))</f>
        <v>-</v>
      </c>
      <c r="J238" s="38">
        <f>IF(E238=0, "-", IF(H238/E238&lt;10, H238/E238, "&gt;999%"))</f>
        <v>-0.33333333333333331</v>
      </c>
    </row>
    <row r="239" spans="1:10" x14ac:dyDescent="0.2">
      <c r="A239" s="177"/>
      <c r="B239" s="143"/>
      <c r="C239" s="144"/>
      <c r="D239" s="143"/>
      <c r="E239" s="144"/>
      <c r="F239" s="145"/>
      <c r="G239" s="143"/>
      <c r="H239" s="144"/>
      <c r="I239" s="151"/>
      <c r="J239" s="152"/>
    </row>
    <row r="240" spans="1:10" s="139" customFormat="1" x14ac:dyDescent="0.2">
      <c r="A240" s="159" t="s">
        <v>60</v>
      </c>
      <c r="B240" s="65"/>
      <c r="C240" s="66"/>
      <c r="D240" s="65"/>
      <c r="E240" s="66"/>
      <c r="F240" s="67"/>
      <c r="G240" s="65"/>
      <c r="H240" s="66"/>
      <c r="I240" s="20"/>
      <c r="J240" s="21"/>
    </row>
    <row r="241" spans="1:10" x14ac:dyDescent="0.2">
      <c r="A241" s="158" t="s">
        <v>421</v>
      </c>
      <c r="B241" s="65">
        <v>3</v>
      </c>
      <c r="C241" s="66">
        <v>6</v>
      </c>
      <c r="D241" s="65">
        <v>14</v>
      </c>
      <c r="E241" s="66">
        <v>17</v>
      </c>
      <c r="F241" s="67"/>
      <c r="G241" s="65">
        <f t="shared" ref="G241:G248" si="40">B241-C241</f>
        <v>-3</v>
      </c>
      <c r="H241" s="66">
        <f t="shared" ref="H241:H248" si="41">D241-E241</f>
        <v>-3</v>
      </c>
      <c r="I241" s="20">
        <f t="shared" ref="I241:I248" si="42">IF(C241=0, "-", IF(G241/C241&lt;10, G241/C241, "&gt;999%"))</f>
        <v>-0.5</v>
      </c>
      <c r="J241" s="21">
        <f t="shared" ref="J241:J248" si="43">IF(E241=0, "-", IF(H241/E241&lt;10, H241/E241, "&gt;999%"))</f>
        <v>-0.17647058823529413</v>
      </c>
    </row>
    <row r="242" spans="1:10" x14ac:dyDescent="0.2">
      <c r="A242" s="158" t="s">
        <v>439</v>
      </c>
      <c r="B242" s="65">
        <v>3</v>
      </c>
      <c r="C242" s="66">
        <v>0</v>
      </c>
      <c r="D242" s="65">
        <v>5</v>
      </c>
      <c r="E242" s="66">
        <v>2</v>
      </c>
      <c r="F242" s="67"/>
      <c r="G242" s="65">
        <f t="shared" si="40"/>
        <v>3</v>
      </c>
      <c r="H242" s="66">
        <f t="shared" si="41"/>
        <v>3</v>
      </c>
      <c r="I242" s="20" t="str">
        <f t="shared" si="42"/>
        <v>-</v>
      </c>
      <c r="J242" s="21">
        <f t="shared" si="43"/>
        <v>1.5</v>
      </c>
    </row>
    <row r="243" spans="1:10" x14ac:dyDescent="0.2">
      <c r="A243" s="158" t="s">
        <v>380</v>
      </c>
      <c r="B243" s="65">
        <v>4</v>
      </c>
      <c r="C243" s="66">
        <v>7</v>
      </c>
      <c r="D243" s="65">
        <v>8</v>
      </c>
      <c r="E243" s="66">
        <v>11</v>
      </c>
      <c r="F243" s="67"/>
      <c r="G243" s="65">
        <f t="shared" si="40"/>
        <v>-3</v>
      </c>
      <c r="H243" s="66">
        <f t="shared" si="41"/>
        <v>-3</v>
      </c>
      <c r="I243" s="20">
        <f t="shared" si="42"/>
        <v>-0.42857142857142855</v>
      </c>
      <c r="J243" s="21">
        <f t="shared" si="43"/>
        <v>-0.27272727272727271</v>
      </c>
    </row>
    <row r="244" spans="1:10" x14ac:dyDescent="0.2">
      <c r="A244" s="158" t="s">
        <v>440</v>
      </c>
      <c r="B244" s="65">
        <v>0</v>
      </c>
      <c r="C244" s="66">
        <v>1</v>
      </c>
      <c r="D244" s="65">
        <v>0</v>
      </c>
      <c r="E244" s="66">
        <v>2</v>
      </c>
      <c r="F244" s="67"/>
      <c r="G244" s="65">
        <f t="shared" si="40"/>
        <v>-1</v>
      </c>
      <c r="H244" s="66">
        <f t="shared" si="41"/>
        <v>-2</v>
      </c>
      <c r="I244" s="20">
        <f t="shared" si="42"/>
        <v>-1</v>
      </c>
      <c r="J244" s="21">
        <f t="shared" si="43"/>
        <v>-1</v>
      </c>
    </row>
    <row r="245" spans="1:10" x14ac:dyDescent="0.2">
      <c r="A245" s="158" t="s">
        <v>381</v>
      </c>
      <c r="B245" s="65">
        <v>7</v>
      </c>
      <c r="C245" s="66">
        <v>8</v>
      </c>
      <c r="D245" s="65">
        <v>9</v>
      </c>
      <c r="E245" s="66">
        <v>15</v>
      </c>
      <c r="F245" s="67"/>
      <c r="G245" s="65">
        <f t="shared" si="40"/>
        <v>-1</v>
      </c>
      <c r="H245" s="66">
        <f t="shared" si="41"/>
        <v>-6</v>
      </c>
      <c r="I245" s="20">
        <f t="shared" si="42"/>
        <v>-0.125</v>
      </c>
      <c r="J245" s="21">
        <f t="shared" si="43"/>
        <v>-0.4</v>
      </c>
    </row>
    <row r="246" spans="1:10" x14ac:dyDescent="0.2">
      <c r="A246" s="158" t="s">
        <v>422</v>
      </c>
      <c r="B246" s="65">
        <v>10</v>
      </c>
      <c r="C246" s="66">
        <v>4</v>
      </c>
      <c r="D246" s="65">
        <v>14</v>
      </c>
      <c r="E246" s="66">
        <v>21</v>
      </c>
      <c r="F246" s="67"/>
      <c r="G246" s="65">
        <f t="shared" si="40"/>
        <v>6</v>
      </c>
      <c r="H246" s="66">
        <f t="shared" si="41"/>
        <v>-7</v>
      </c>
      <c r="I246" s="20">
        <f t="shared" si="42"/>
        <v>1.5</v>
      </c>
      <c r="J246" s="21">
        <f t="shared" si="43"/>
        <v>-0.33333333333333331</v>
      </c>
    </row>
    <row r="247" spans="1:10" x14ac:dyDescent="0.2">
      <c r="A247" s="158" t="s">
        <v>423</v>
      </c>
      <c r="B247" s="65">
        <v>3</v>
      </c>
      <c r="C247" s="66">
        <v>1</v>
      </c>
      <c r="D247" s="65">
        <v>7</v>
      </c>
      <c r="E247" s="66">
        <v>6</v>
      </c>
      <c r="F247" s="67"/>
      <c r="G247" s="65">
        <f t="shared" si="40"/>
        <v>2</v>
      </c>
      <c r="H247" s="66">
        <f t="shared" si="41"/>
        <v>1</v>
      </c>
      <c r="I247" s="20">
        <f t="shared" si="42"/>
        <v>2</v>
      </c>
      <c r="J247" s="21">
        <f t="shared" si="43"/>
        <v>0.16666666666666666</v>
      </c>
    </row>
    <row r="248" spans="1:10" s="160" customFormat="1" x14ac:dyDescent="0.2">
      <c r="A248" s="178" t="s">
        <v>612</v>
      </c>
      <c r="B248" s="71">
        <v>30</v>
      </c>
      <c r="C248" s="72">
        <v>27</v>
      </c>
      <c r="D248" s="71">
        <v>57</v>
      </c>
      <c r="E248" s="72">
        <v>74</v>
      </c>
      <c r="F248" s="73"/>
      <c r="G248" s="71">
        <f t="shared" si="40"/>
        <v>3</v>
      </c>
      <c r="H248" s="72">
        <f t="shared" si="41"/>
        <v>-17</v>
      </c>
      <c r="I248" s="37">
        <f t="shared" si="42"/>
        <v>0.1111111111111111</v>
      </c>
      <c r="J248" s="38">
        <f t="shared" si="43"/>
        <v>-0.22972972972972974</v>
      </c>
    </row>
    <row r="249" spans="1:10" x14ac:dyDescent="0.2">
      <c r="A249" s="177"/>
      <c r="B249" s="143"/>
      <c r="C249" s="144"/>
      <c r="D249" s="143"/>
      <c r="E249" s="144"/>
      <c r="F249" s="145"/>
      <c r="G249" s="143"/>
      <c r="H249" s="144"/>
      <c r="I249" s="151"/>
      <c r="J249" s="152"/>
    </row>
    <row r="250" spans="1:10" s="139" customFormat="1" x14ac:dyDescent="0.2">
      <c r="A250" s="159" t="s">
        <v>61</v>
      </c>
      <c r="B250" s="65"/>
      <c r="C250" s="66"/>
      <c r="D250" s="65"/>
      <c r="E250" s="66"/>
      <c r="F250" s="67"/>
      <c r="G250" s="65"/>
      <c r="H250" s="66"/>
      <c r="I250" s="20"/>
      <c r="J250" s="21"/>
    </row>
    <row r="251" spans="1:10" x14ac:dyDescent="0.2">
      <c r="A251" s="158" t="s">
        <v>398</v>
      </c>
      <c r="B251" s="65">
        <v>3</v>
      </c>
      <c r="C251" s="66">
        <v>2</v>
      </c>
      <c r="D251" s="65">
        <v>14</v>
      </c>
      <c r="E251" s="66">
        <v>4</v>
      </c>
      <c r="F251" s="67"/>
      <c r="G251" s="65">
        <f t="shared" ref="G251:G258" si="44">B251-C251</f>
        <v>1</v>
      </c>
      <c r="H251" s="66">
        <f t="shared" ref="H251:H258" si="45">D251-E251</f>
        <v>10</v>
      </c>
      <c r="I251" s="20">
        <f t="shared" ref="I251:I258" si="46">IF(C251=0, "-", IF(G251/C251&lt;10, G251/C251, "&gt;999%"))</f>
        <v>0.5</v>
      </c>
      <c r="J251" s="21">
        <f t="shared" ref="J251:J258" si="47">IF(E251=0, "-", IF(H251/E251&lt;10, H251/E251, "&gt;999%"))</f>
        <v>2.5</v>
      </c>
    </row>
    <row r="252" spans="1:10" x14ac:dyDescent="0.2">
      <c r="A252" s="158" t="s">
        <v>499</v>
      </c>
      <c r="B252" s="65">
        <v>13</v>
      </c>
      <c r="C252" s="66">
        <v>5</v>
      </c>
      <c r="D252" s="65">
        <v>29</v>
      </c>
      <c r="E252" s="66">
        <v>6</v>
      </c>
      <c r="F252" s="67"/>
      <c r="G252" s="65">
        <f t="shared" si="44"/>
        <v>8</v>
      </c>
      <c r="H252" s="66">
        <f t="shared" si="45"/>
        <v>23</v>
      </c>
      <c r="I252" s="20">
        <f t="shared" si="46"/>
        <v>1.6</v>
      </c>
      <c r="J252" s="21">
        <f t="shared" si="47"/>
        <v>3.8333333333333335</v>
      </c>
    </row>
    <row r="253" spans="1:10" x14ac:dyDescent="0.2">
      <c r="A253" s="158" t="s">
        <v>445</v>
      </c>
      <c r="B253" s="65">
        <v>1</v>
      </c>
      <c r="C253" s="66">
        <v>0</v>
      </c>
      <c r="D253" s="65">
        <v>2</v>
      </c>
      <c r="E253" s="66">
        <v>0</v>
      </c>
      <c r="F253" s="67"/>
      <c r="G253" s="65">
        <f t="shared" si="44"/>
        <v>1</v>
      </c>
      <c r="H253" s="66">
        <f t="shared" si="45"/>
        <v>2</v>
      </c>
      <c r="I253" s="20" t="str">
        <f t="shared" si="46"/>
        <v>-</v>
      </c>
      <c r="J253" s="21" t="str">
        <f t="shared" si="47"/>
        <v>-</v>
      </c>
    </row>
    <row r="254" spans="1:10" x14ac:dyDescent="0.2">
      <c r="A254" s="158" t="s">
        <v>274</v>
      </c>
      <c r="B254" s="65">
        <v>0</v>
      </c>
      <c r="C254" s="66">
        <v>1</v>
      </c>
      <c r="D254" s="65">
        <v>4</v>
      </c>
      <c r="E254" s="66">
        <v>8</v>
      </c>
      <c r="F254" s="67"/>
      <c r="G254" s="65">
        <f t="shared" si="44"/>
        <v>-1</v>
      </c>
      <c r="H254" s="66">
        <f t="shared" si="45"/>
        <v>-4</v>
      </c>
      <c r="I254" s="20">
        <f t="shared" si="46"/>
        <v>-1</v>
      </c>
      <c r="J254" s="21">
        <f t="shared" si="47"/>
        <v>-0.5</v>
      </c>
    </row>
    <row r="255" spans="1:10" x14ac:dyDescent="0.2">
      <c r="A255" s="158" t="s">
        <v>456</v>
      </c>
      <c r="B255" s="65">
        <v>14</v>
      </c>
      <c r="C255" s="66">
        <v>8</v>
      </c>
      <c r="D255" s="65">
        <v>34</v>
      </c>
      <c r="E255" s="66">
        <v>22</v>
      </c>
      <c r="F255" s="67"/>
      <c r="G255" s="65">
        <f t="shared" si="44"/>
        <v>6</v>
      </c>
      <c r="H255" s="66">
        <f t="shared" si="45"/>
        <v>12</v>
      </c>
      <c r="I255" s="20">
        <f t="shared" si="46"/>
        <v>0.75</v>
      </c>
      <c r="J255" s="21">
        <f t="shared" si="47"/>
        <v>0.54545454545454541</v>
      </c>
    </row>
    <row r="256" spans="1:10" x14ac:dyDescent="0.2">
      <c r="A256" s="158" t="s">
        <v>479</v>
      </c>
      <c r="B256" s="65">
        <v>9</v>
      </c>
      <c r="C256" s="66">
        <v>30</v>
      </c>
      <c r="D256" s="65">
        <v>30</v>
      </c>
      <c r="E256" s="66">
        <v>61</v>
      </c>
      <c r="F256" s="67"/>
      <c r="G256" s="65">
        <f t="shared" si="44"/>
        <v>-21</v>
      </c>
      <c r="H256" s="66">
        <f t="shared" si="45"/>
        <v>-31</v>
      </c>
      <c r="I256" s="20">
        <f t="shared" si="46"/>
        <v>-0.7</v>
      </c>
      <c r="J256" s="21">
        <f t="shared" si="47"/>
        <v>-0.50819672131147542</v>
      </c>
    </row>
    <row r="257" spans="1:10" x14ac:dyDescent="0.2">
      <c r="A257" s="158" t="s">
        <v>457</v>
      </c>
      <c r="B257" s="65">
        <v>1</v>
      </c>
      <c r="C257" s="66">
        <v>2</v>
      </c>
      <c r="D257" s="65">
        <v>4</v>
      </c>
      <c r="E257" s="66">
        <v>6</v>
      </c>
      <c r="F257" s="67"/>
      <c r="G257" s="65">
        <f t="shared" si="44"/>
        <v>-1</v>
      </c>
      <c r="H257" s="66">
        <f t="shared" si="45"/>
        <v>-2</v>
      </c>
      <c r="I257" s="20">
        <f t="shared" si="46"/>
        <v>-0.5</v>
      </c>
      <c r="J257" s="21">
        <f t="shared" si="47"/>
        <v>-0.33333333333333331</v>
      </c>
    </row>
    <row r="258" spans="1:10" s="160" customFormat="1" x14ac:dyDescent="0.2">
      <c r="A258" s="178" t="s">
        <v>613</v>
      </c>
      <c r="B258" s="71">
        <v>41</v>
      </c>
      <c r="C258" s="72">
        <v>48</v>
      </c>
      <c r="D258" s="71">
        <v>117</v>
      </c>
      <c r="E258" s="72">
        <v>107</v>
      </c>
      <c r="F258" s="73"/>
      <c r="G258" s="71">
        <f t="shared" si="44"/>
        <v>-7</v>
      </c>
      <c r="H258" s="72">
        <f t="shared" si="45"/>
        <v>10</v>
      </c>
      <c r="I258" s="37">
        <f t="shared" si="46"/>
        <v>-0.14583333333333334</v>
      </c>
      <c r="J258" s="38">
        <f t="shared" si="47"/>
        <v>9.3457943925233641E-2</v>
      </c>
    </row>
    <row r="259" spans="1:10" x14ac:dyDescent="0.2">
      <c r="A259" s="177"/>
      <c r="B259" s="143"/>
      <c r="C259" s="144"/>
      <c r="D259" s="143"/>
      <c r="E259" s="144"/>
      <c r="F259" s="145"/>
      <c r="G259" s="143"/>
      <c r="H259" s="144"/>
      <c r="I259" s="151"/>
      <c r="J259" s="152"/>
    </row>
    <row r="260" spans="1:10" s="139" customFormat="1" x14ac:dyDescent="0.2">
      <c r="A260" s="159" t="s">
        <v>62</v>
      </c>
      <c r="B260" s="65"/>
      <c r="C260" s="66"/>
      <c r="D260" s="65"/>
      <c r="E260" s="66"/>
      <c r="F260" s="67"/>
      <c r="G260" s="65"/>
      <c r="H260" s="66"/>
      <c r="I260" s="20"/>
      <c r="J260" s="21"/>
    </row>
    <row r="261" spans="1:10" x14ac:dyDescent="0.2">
      <c r="A261" s="158" t="s">
        <v>246</v>
      </c>
      <c r="B261" s="65">
        <v>4</v>
      </c>
      <c r="C261" s="66">
        <v>2</v>
      </c>
      <c r="D261" s="65">
        <v>14</v>
      </c>
      <c r="E261" s="66">
        <v>3</v>
      </c>
      <c r="F261" s="67"/>
      <c r="G261" s="65">
        <f t="shared" ref="G261:G270" si="48">B261-C261</f>
        <v>2</v>
      </c>
      <c r="H261" s="66">
        <f t="shared" ref="H261:H270" si="49">D261-E261</f>
        <v>11</v>
      </c>
      <c r="I261" s="20">
        <f t="shared" ref="I261:I270" si="50">IF(C261=0, "-", IF(G261/C261&lt;10, G261/C261, "&gt;999%"))</f>
        <v>1</v>
      </c>
      <c r="J261" s="21">
        <f t="shared" ref="J261:J270" si="51">IF(E261=0, "-", IF(H261/E261&lt;10, H261/E261, "&gt;999%"))</f>
        <v>3.6666666666666665</v>
      </c>
    </row>
    <row r="262" spans="1:10" x14ac:dyDescent="0.2">
      <c r="A262" s="158" t="s">
        <v>247</v>
      </c>
      <c r="B262" s="65">
        <v>0</v>
      </c>
      <c r="C262" s="66">
        <v>13</v>
      </c>
      <c r="D262" s="65">
        <v>0</v>
      </c>
      <c r="E262" s="66">
        <v>25</v>
      </c>
      <c r="F262" s="67"/>
      <c r="G262" s="65">
        <f t="shared" si="48"/>
        <v>-13</v>
      </c>
      <c r="H262" s="66">
        <f t="shared" si="49"/>
        <v>-25</v>
      </c>
      <c r="I262" s="20">
        <f t="shared" si="50"/>
        <v>-1</v>
      </c>
      <c r="J262" s="21">
        <f t="shared" si="51"/>
        <v>-1</v>
      </c>
    </row>
    <row r="263" spans="1:10" x14ac:dyDescent="0.2">
      <c r="A263" s="158" t="s">
        <v>296</v>
      </c>
      <c r="B263" s="65">
        <v>1</v>
      </c>
      <c r="C263" s="66">
        <v>0</v>
      </c>
      <c r="D263" s="65">
        <v>1</v>
      </c>
      <c r="E263" s="66">
        <v>0</v>
      </c>
      <c r="F263" s="67"/>
      <c r="G263" s="65">
        <f t="shared" si="48"/>
        <v>1</v>
      </c>
      <c r="H263" s="66">
        <f t="shared" si="49"/>
        <v>1</v>
      </c>
      <c r="I263" s="20" t="str">
        <f t="shared" si="50"/>
        <v>-</v>
      </c>
      <c r="J263" s="21" t="str">
        <f t="shared" si="51"/>
        <v>-</v>
      </c>
    </row>
    <row r="264" spans="1:10" x14ac:dyDescent="0.2">
      <c r="A264" s="158" t="s">
        <v>267</v>
      </c>
      <c r="B264" s="65">
        <v>1</v>
      </c>
      <c r="C264" s="66">
        <v>0</v>
      </c>
      <c r="D264" s="65">
        <v>1</v>
      </c>
      <c r="E264" s="66">
        <v>1</v>
      </c>
      <c r="F264" s="67"/>
      <c r="G264" s="65">
        <f t="shared" si="48"/>
        <v>1</v>
      </c>
      <c r="H264" s="66">
        <f t="shared" si="49"/>
        <v>0</v>
      </c>
      <c r="I264" s="20" t="str">
        <f t="shared" si="50"/>
        <v>-</v>
      </c>
      <c r="J264" s="21">
        <f t="shared" si="51"/>
        <v>0</v>
      </c>
    </row>
    <row r="265" spans="1:10" x14ac:dyDescent="0.2">
      <c r="A265" s="158" t="s">
        <v>441</v>
      </c>
      <c r="B265" s="65">
        <v>0</v>
      </c>
      <c r="C265" s="66">
        <v>2</v>
      </c>
      <c r="D265" s="65">
        <v>0</v>
      </c>
      <c r="E265" s="66">
        <v>3</v>
      </c>
      <c r="F265" s="67"/>
      <c r="G265" s="65">
        <f t="shared" si="48"/>
        <v>-2</v>
      </c>
      <c r="H265" s="66">
        <f t="shared" si="49"/>
        <v>-3</v>
      </c>
      <c r="I265" s="20">
        <f t="shared" si="50"/>
        <v>-1</v>
      </c>
      <c r="J265" s="21">
        <f t="shared" si="51"/>
        <v>-1</v>
      </c>
    </row>
    <row r="266" spans="1:10" x14ac:dyDescent="0.2">
      <c r="A266" s="158" t="s">
        <v>382</v>
      </c>
      <c r="B266" s="65">
        <v>24</v>
      </c>
      <c r="C266" s="66">
        <v>15</v>
      </c>
      <c r="D266" s="65">
        <v>42</v>
      </c>
      <c r="E266" s="66">
        <v>29</v>
      </c>
      <c r="F266" s="67"/>
      <c r="G266" s="65">
        <f t="shared" si="48"/>
        <v>9</v>
      </c>
      <c r="H266" s="66">
        <f t="shared" si="49"/>
        <v>13</v>
      </c>
      <c r="I266" s="20">
        <f t="shared" si="50"/>
        <v>0.6</v>
      </c>
      <c r="J266" s="21">
        <f t="shared" si="51"/>
        <v>0.44827586206896552</v>
      </c>
    </row>
    <row r="267" spans="1:10" x14ac:dyDescent="0.2">
      <c r="A267" s="158" t="s">
        <v>297</v>
      </c>
      <c r="B267" s="65">
        <v>0</v>
      </c>
      <c r="C267" s="66">
        <v>1</v>
      </c>
      <c r="D267" s="65">
        <v>0</v>
      </c>
      <c r="E267" s="66">
        <v>3</v>
      </c>
      <c r="F267" s="67"/>
      <c r="G267" s="65">
        <f t="shared" si="48"/>
        <v>-1</v>
      </c>
      <c r="H267" s="66">
        <f t="shared" si="49"/>
        <v>-3</v>
      </c>
      <c r="I267" s="20">
        <f t="shared" si="50"/>
        <v>-1</v>
      </c>
      <c r="J267" s="21">
        <f t="shared" si="51"/>
        <v>-1</v>
      </c>
    </row>
    <row r="268" spans="1:10" x14ac:dyDescent="0.2">
      <c r="A268" s="158" t="s">
        <v>424</v>
      </c>
      <c r="B268" s="65">
        <v>9</v>
      </c>
      <c r="C268" s="66">
        <v>12</v>
      </c>
      <c r="D268" s="65">
        <v>17</v>
      </c>
      <c r="E268" s="66">
        <v>20</v>
      </c>
      <c r="F268" s="67"/>
      <c r="G268" s="65">
        <f t="shared" si="48"/>
        <v>-3</v>
      </c>
      <c r="H268" s="66">
        <f t="shared" si="49"/>
        <v>-3</v>
      </c>
      <c r="I268" s="20">
        <f t="shared" si="50"/>
        <v>-0.25</v>
      </c>
      <c r="J268" s="21">
        <f t="shared" si="51"/>
        <v>-0.15</v>
      </c>
    </row>
    <row r="269" spans="1:10" x14ac:dyDescent="0.2">
      <c r="A269" s="158" t="s">
        <v>350</v>
      </c>
      <c r="B269" s="65">
        <v>7</v>
      </c>
      <c r="C269" s="66">
        <v>8</v>
      </c>
      <c r="D269" s="65">
        <v>15</v>
      </c>
      <c r="E269" s="66">
        <v>16</v>
      </c>
      <c r="F269" s="67"/>
      <c r="G269" s="65">
        <f t="shared" si="48"/>
        <v>-1</v>
      </c>
      <c r="H269" s="66">
        <f t="shared" si="49"/>
        <v>-1</v>
      </c>
      <c r="I269" s="20">
        <f t="shared" si="50"/>
        <v>-0.125</v>
      </c>
      <c r="J269" s="21">
        <f t="shared" si="51"/>
        <v>-6.25E-2</v>
      </c>
    </row>
    <row r="270" spans="1:10" s="160" customFormat="1" x14ac:dyDescent="0.2">
      <c r="A270" s="178" t="s">
        <v>614</v>
      </c>
      <c r="B270" s="71">
        <v>46</v>
      </c>
      <c r="C270" s="72">
        <v>53</v>
      </c>
      <c r="D270" s="71">
        <v>90</v>
      </c>
      <c r="E270" s="72">
        <v>100</v>
      </c>
      <c r="F270" s="73"/>
      <c r="G270" s="71">
        <f t="shared" si="48"/>
        <v>-7</v>
      </c>
      <c r="H270" s="72">
        <f t="shared" si="49"/>
        <v>-10</v>
      </c>
      <c r="I270" s="37">
        <f t="shared" si="50"/>
        <v>-0.13207547169811321</v>
      </c>
      <c r="J270" s="38">
        <f t="shared" si="51"/>
        <v>-0.1</v>
      </c>
    </row>
    <row r="271" spans="1:10" x14ac:dyDescent="0.2">
      <c r="A271" s="177"/>
      <c r="B271" s="143"/>
      <c r="C271" s="144"/>
      <c r="D271" s="143"/>
      <c r="E271" s="144"/>
      <c r="F271" s="145"/>
      <c r="G271" s="143"/>
      <c r="H271" s="144"/>
      <c r="I271" s="151"/>
      <c r="J271" s="152"/>
    </row>
    <row r="272" spans="1:10" s="139" customFormat="1" x14ac:dyDescent="0.2">
      <c r="A272" s="159" t="s">
        <v>63</v>
      </c>
      <c r="B272" s="65"/>
      <c r="C272" s="66"/>
      <c r="D272" s="65"/>
      <c r="E272" s="66"/>
      <c r="F272" s="67"/>
      <c r="G272" s="65"/>
      <c r="H272" s="66"/>
      <c r="I272" s="20"/>
      <c r="J272" s="21"/>
    </row>
    <row r="273" spans="1:10" x14ac:dyDescent="0.2">
      <c r="A273" s="158" t="s">
        <v>298</v>
      </c>
      <c r="B273" s="65">
        <v>0</v>
      </c>
      <c r="C273" s="66">
        <v>0</v>
      </c>
      <c r="D273" s="65">
        <v>1</v>
      </c>
      <c r="E273" s="66">
        <v>1</v>
      </c>
      <c r="F273" s="67"/>
      <c r="G273" s="65">
        <f>B273-C273</f>
        <v>0</v>
      </c>
      <c r="H273" s="66">
        <f>D273-E273</f>
        <v>0</v>
      </c>
      <c r="I273" s="20" t="str">
        <f>IF(C273=0, "-", IF(G273/C273&lt;10, G273/C273, "&gt;999%"))</f>
        <v>-</v>
      </c>
      <c r="J273" s="21">
        <f>IF(E273=0, "-", IF(H273/E273&lt;10, H273/E273, "&gt;999%"))</f>
        <v>0</v>
      </c>
    </row>
    <row r="274" spans="1:10" x14ac:dyDescent="0.2">
      <c r="A274" s="158" t="s">
        <v>299</v>
      </c>
      <c r="B274" s="65">
        <v>1</v>
      </c>
      <c r="C274" s="66">
        <v>0</v>
      </c>
      <c r="D274" s="65">
        <v>1</v>
      </c>
      <c r="E274" s="66">
        <v>0</v>
      </c>
      <c r="F274" s="67"/>
      <c r="G274" s="65">
        <f>B274-C274</f>
        <v>1</v>
      </c>
      <c r="H274" s="66">
        <f>D274-E274</f>
        <v>1</v>
      </c>
      <c r="I274" s="20" t="str">
        <f>IF(C274=0, "-", IF(G274/C274&lt;10, G274/C274, "&gt;999%"))</f>
        <v>-</v>
      </c>
      <c r="J274" s="21" t="str">
        <f>IF(E274=0, "-", IF(H274/E274&lt;10, H274/E274, "&gt;999%"))</f>
        <v>-</v>
      </c>
    </row>
    <row r="275" spans="1:10" s="160" customFormat="1" x14ac:dyDescent="0.2">
      <c r="A275" s="178" t="s">
        <v>615</v>
      </c>
      <c r="B275" s="71">
        <v>1</v>
      </c>
      <c r="C275" s="72">
        <v>0</v>
      </c>
      <c r="D275" s="71">
        <v>2</v>
      </c>
      <c r="E275" s="72">
        <v>1</v>
      </c>
      <c r="F275" s="73"/>
      <c r="G275" s="71">
        <f>B275-C275</f>
        <v>1</v>
      </c>
      <c r="H275" s="72">
        <f>D275-E275</f>
        <v>1</v>
      </c>
      <c r="I275" s="37" t="str">
        <f>IF(C275=0, "-", IF(G275/C275&lt;10, G275/C275, "&gt;999%"))</f>
        <v>-</v>
      </c>
      <c r="J275" s="38">
        <f>IF(E275=0, "-", IF(H275/E275&lt;10, H275/E275, "&gt;999%"))</f>
        <v>1</v>
      </c>
    </row>
    <row r="276" spans="1:10" x14ac:dyDescent="0.2">
      <c r="A276" s="177"/>
      <c r="B276" s="143"/>
      <c r="C276" s="144"/>
      <c r="D276" s="143"/>
      <c r="E276" s="144"/>
      <c r="F276" s="145"/>
      <c r="G276" s="143"/>
      <c r="H276" s="144"/>
      <c r="I276" s="151"/>
      <c r="J276" s="152"/>
    </row>
    <row r="277" spans="1:10" s="139" customFormat="1" x14ac:dyDescent="0.2">
      <c r="A277" s="159" t="s">
        <v>64</v>
      </c>
      <c r="B277" s="65"/>
      <c r="C277" s="66"/>
      <c r="D277" s="65"/>
      <c r="E277" s="66"/>
      <c r="F277" s="67"/>
      <c r="G277" s="65"/>
      <c r="H277" s="66"/>
      <c r="I277" s="20"/>
      <c r="J277" s="21"/>
    </row>
    <row r="278" spans="1:10" x14ac:dyDescent="0.2">
      <c r="A278" s="158" t="s">
        <v>519</v>
      </c>
      <c r="B278" s="65">
        <v>3</v>
      </c>
      <c r="C278" s="66">
        <v>1</v>
      </c>
      <c r="D278" s="65">
        <v>6</v>
      </c>
      <c r="E278" s="66">
        <v>4</v>
      </c>
      <c r="F278" s="67"/>
      <c r="G278" s="65">
        <f>B278-C278</f>
        <v>2</v>
      </c>
      <c r="H278" s="66">
        <f>D278-E278</f>
        <v>2</v>
      </c>
      <c r="I278" s="20">
        <f>IF(C278=0, "-", IF(G278/C278&lt;10, G278/C278, "&gt;999%"))</f>
        <v>2</v>
      </c>
      <c r="J278" s="21">
        <f>IF(E278=0, "-", IF(H278/E278&lt;10, H278/E278, "&gt;999%"))</f>
        <v>0.5</v>
      </c>
    </row>
    <row r="279" spans="1:10" s="160" customFormat="1" x14ac:dyDescent="0.2">
      <c r="A279" s="178" t="s">
        <v>616</v>
      </c>
      <c r="B279" s="71">
        <v>3</v>
      </c>
      <c r="C279" s="72">
        <v>1</v>
      </c>
      <c r="D279" s="71">
        <v>6</v>
      </c>
      <c r="E279" s="72">
        <v>4</v>
      </c>
      <c r="F279" s="73"/>
      <c r="G279" s="71">
        <f>B279-C279</f>
        <v>2</v>
      </c>
      <c r="H279" s="72">
        <f>D279-E279</f>
        <v>2</v>
      </c>
      <c r="I279" s="37">
        <f>IF(C279=0, "-", IF(G279/C279&lt;10, G279/C279, "&gt;999%"))</f>
        <v>2</v>
      </c>
      <c r="J279" s="38">
        <f>IF(E279=0, "-", IF(H279/E279&lt;10, H279/E279, "&gt;999%"))</f>
        <v>0.5</v>
      </c>
    </row>
    <row r="280" spans="1:10" x14ac:dyDescent="0.2">
      <c r="A280" s="177"/>
      <c r="B280" s="143"/>
      <c r="C280" s="144"/>
      <c r="D280" s="143"/>
      <c r="E280" s="144"/>
      <c r="F280" s="145"/>
      <c r="G280" s="143"/>
      <c r="H280" s="144"/>
      <c r="I280" s="151"/>
      <c r="J280" s="152"/>
    </row>
    <row r="281" spans="1:10" s="139" customFormat="1" x14ac:dyDescent="0.2">
      <c r="A281" s="159" t="s">
        <v>65</v>
      </c>
      <c r="B281" s="65"/>
      <c r="C281" s="66"/>
      <c r="D281" s="65"/>
      <c r="E281" s="66"/>
      <c r="F281" s="67"/>
      <c r="G281" s="65"/>
      <c r="H281" s="66"/>
      <c r="I281" s="20"/>
      <c r="J281" s="21"/>
    </row>
    <row r="282" spans="1:10" x14ac:dyDescent="0.2">
      <c r="A282" s="158" t="s">
        <v>520</v>
      </c>
      <c r="B282" s="65">
        <v>0</v>
      </c>
      <c r="C282" s="66">
        <v>1</v>
      </c>
      <c r="D282" s="65">
        <v>2</v>
      </c>
      <c r="E282" s="66">
        <v>3</v>
      </c>
      <c r="F282" s="67"/>
      <c r="G282" s="65">
        <f>B282-C282</f>
        <v>-1</v>
      </c>
      <c r="H282" s="66">
        <f>D282-E282</f>
        <v>-1</v>
      </c>
      <c r="I282" s="20">
        <f>IF(C282=0, "-", IF(G282/C282&lt;10, G282/C282, "&gt;999%"))</f>
        <v>-1</v>
      </c>
      <c r="J282" s="21">
        <f>IF(E282=0, "-", IF(H282/E282&lt;10, H282/E282, "&gt;999%"))</f>
        <v>-0.33333333333333331</v>
      </c>
    </row>
    <row r="283" spans="1:10" x14ac:dyDescent="0.2">
      <c r="A283" s="158" t="s">
        <v>510</v>
      </c>
      <c r="B283" s="65">
        <v>1</v>
      </c>
      <c r="C283" s="66">
        <v>2</v>
      </c>
      <c r="D283" s="65">
        <v>1</v>
      </c>
      <c r="E283" s="66">
        <v>4</v>
      </c>
      <c r="F283" s="67"/>
      <c r="G283" s="65">
        <f>B283-C283</f>
        <v>-1</v>
      </c>
      <c r="H283" s="66">
        <f>D283-E283</f>
        <v>-3</v>
      </c>
      <c r="I283" s="20">
        <f>IF(C283=0, "-", IF(G283/C283&lt;10, G283/C283, "&gt;999%"))</f>
        <v>-0.5</v>
      </c>
      <c r="J283" s="21">
        <f>IF(E283=0, "-", IF(H283/E283&lt;10, H283/E283, "&gt;999%"))</f>
        <v>-0.75</v>
      </c>
    </row>
    <row r="284" spans="1:10" s="160" customFormat="1" x14ac:dyDescent="0.2">
      <c r="A284" s="178" t="s">
        <v>617</v>
      </c>
      <c r="B284" s="71">
        <v>1</v>
      </c>
      <c r="C284" s="72">
        <v>3</v>
      </c>
      <c r="D284" s="71">
        <v>3</v>
      </c>
      <c r="E284" s="72">
        <v>7</v>
      </c>
      <c r="F284" s="73"/>
      <c r="G284" s="71">
        <f>B284-C284</f>
        <v>-2</v>
      </c>
      <c r="H284" s="72">
        <f>D284-E284</f>
        <v>-4</v>
      </c>
      <c r="I284" s="37">
        <f>IF(C284=0, "-", IF(G284/C284&lt;10, G284/C284, "&gt;999%"))</f>
        <v>-0.66666666666666663</v>
      </c>
      <c r="J284" s="38">
        <f>IF(E284=0, "-", IF(H284/E284&lt;10, H284/E284, "&gt;999%"))</f>
        <v>-0.5714285714285714</v>
      </c>
    </row>
    <row r="285" spans="1:10" x14ac:dyDescent="0.2">
      <c r="A285" s="177"/>
      <c r="B285" s="143"/>
      <c r="C285" s="144"/>
      <c r="D285" s="143"/>
      <c r="E285" s="144"/>
      <c r="F285" s="145"/>
      <c r="G285" s="143"/>
      <c r="H285" s="144"/>
      <c r="I285" s="151"/>
      <c r="J285" s="152"/>
    </row>
    <row r="286" spans="1:10" s="139" customFormat="1" x14ac:dyDescent="0.2">
      <c r="A286" s="159" t="s">
        <v>66</v>
      </c>
      <c r="B286" s="65"/>
      <c r="C286" s="66"/>
      <c r="D286" s="65"/>
      <c r="E286" s="66"/>
      <c r="F286" s="67"/>
      <c r="G286" s="65"/>
      <c r="H286" s="66"/>
      <c r="I286" s="20"/>
      <c r="J286" s="21"/>
    </row>
    <row r="287" spans="1:10" x14ac:dyDescent="0.2">
      <c r="A287" s="158" t="s">
        <v>425</v>
      </c>
      <c r="B287" s="65">
        <v>2</v>
      </c>
      <c r="C287" s="66">
        <v>0</v>
      </c>
      <c r="D287" s="65">
        <v>3</v>
      </c>
      <c r="E287" s="66">
        <v>3</v>
      </c>
      <c r="F287" s="67"/>
      <c r="G287" s="65">
        <f>B287-C287</f>
        <v>2</v>
      </c>
      <c r="H287" s="66">
        <f>D287-E287</f>
        <v>0</v>
      </c>
      <c r="I287" s="20" t="str">
        <f>IF(C287=0, "-", IF(G287/C287&lt;10, G287/C287, "&gt;999%"))</f>
        <v>-</v>
      </c>
      <c r="J287" s="21">
        <f>IF(E287=0, "-", IF(H287/E287&lt;10, H287/E287, "&gt;999%"))</f>
        <v>0</v>
      </c>
    </row>
    <row r="288" spans="1:10" s="160" customFormat="1" x14ac:dyDescent="0.2">
      <c r="A288" s="178" t="s">
        <v>618</v>
      </c>
      <c r="B288" s="71">
        <v>2</v>
      </c>
      <c r="C288" s="72">
        <v>0</v>
      </c>
      <c r="D288" s="71">
        <v>3</v>
      </c>
      <c r="E288" s="72">
        <v>3</v>
      </c>
      <c r="F288" s="73"/>
      <c r="G288" s="71">
        <f>B288-C288</f>
        <v>2</v>
      </c>
      <c r="H288" s="72">
        <f>D288-E288</f>
        <v>0</v>
      </c>
      <c r="I288" s="37" t="str">
        <f>IF(C288=0, "-", IF(G288/C288&lt;10, G288/C288, "&gt;999%"))</f>
        <v>-</v>
      </c>
      <c r="J288" s="38">
        <f>IF(E288=0, "-", IF(H288/E288&lt;10, H288/E288, "&gt;999%"))</f>
        <v>0</v>
      </c>
    </row>
    <row r="289" spans="1:10" x14ac:dyDescent="0.2">
      <c r="A289" s="177"/>
      <c r="B289" s="143"/>
      <c r="C289" s="144"/>
      <c r="D289" s="143"/>
      <c r="E289" s="144"/>
      <c r="F289" s="145"/>
      <c r="G289" s="143"/>
      <c r="H289" s="144"/>
      <c r="I289" s="151"/>
      <c r="J289" s="152"/>
    </row>
    <row r="290" spans="1:10" s="139" customFormat="1" x14ac:dyDescent="0.2">
      <c r="A290" s="159" t="s">
        <v>67</v>
      </c>
      <c r="B290" s="65"/>
      <c r="C290" s="66"/>
      <c r="D290" s="65"/>
      <c r="E290" s="66"/>
      <c r="F290" s="67"/>
      <c r="G290" s="65"/>
      <c r="H290" s="66"/>
      <c r="I290" s="20"/>
      <c r="J290" s="21"/>
    </row>
    <row r="291" spans="1:10" x14ac:dyDescent="0.2">
      <c r="A291" s="158" t="s">
        <v>468</v>
      </c>
      <c r="B291" s="65">
        <v>15</v>
      </c>
      <c r="C291" s="66">
        <v>6</v>
      </c>
      <c r="D291" s="65">
        <v>30</v>
      </c>
      <c r="E291" s="66">
        <v>24</v>
      </c>
      <c r="F291" s="67"/>
      <c r="G291" s="65">
        <f t="shared" ref="G291:G303" si="52">B291-C291</f>
        <v>9</v>
      </c>
      <c r="H291" s="66">
        <f t="shared" ref="H291:H303" si="53">D291-E291</f>
        <v>6</v>
      </c>
      <c r="I291" s="20">
        <f t="shared" ref="I291:I303" si="54">IF(C291=0, "-", IF(G291/C291&lt;10, G291/C291, "&gt;999%"))</f>
        <v>1.5</v>
      </c>
      <c r="J291" s="21">
        <f t="shared" ref="J291:J303" si="55">IF(E291=0, "-", IF(H291/E291&lt;10, H291/E291, "&gt;999%"))</f>
        <v>0.25</v>
      </c>
    </row>
    <row r="292" spans="1:10" x14ac:dyDescent="0.2">
      <c r="A292" s="158" t="s">
        <v>480</v>
      </c>
      <c r="B292" s="65">
        <v>84</v>
      </c>
      <c r="C292" s="66">
        <v>82</v>
      </c>
      <c r="D292" s="65">
        <v>234</v>
      </c>
      <c r="E292" s="66">
        <v>209</v>
      </c>
      <c r="F292" s="67"/>
      <c r="G292" s="65">
        <f t="shared" si="52"/>
        <v>2</v>
      </c>
      <c r="H292" s="66">
        <f t="shared" si="53"/>
        <v>25</v>
      </c>
      <c r="I292" s="20">
        <f t="shared" si="54"/>
        <v>2.4390243902439025E-2</v>
      </c>
      <c r="J292" s="21">
        <f t="shared" si="55"/>
        <v>0.11961722488038277</v>
      </c>
    </row>
    <row r="293" spans="1:10" x14ac:dyDescent="0.2">
      <c r="A293" s="158" t="s">
        <v>316</v>
      </c>
      <c r="B293" s="65">
        <v>97</v>
      </c>
      <c r="C293" s="66">
        <v>140</v>
      </c>
      <c r="D293" s="65">
        <v>316</v>
      </c>
      <c r="E293" s="66">
        <v>375</v>
      </c>
      <c r="F293" s="67"/>
      <c r="G293" s="65">
        <f t="shared" si="52"/>
        <v>-43</v>
      </c>
      <c r="H293" s="66">
        <f t="shared" si="53"/>
        <v>-59</v>
      </c>
      <c r="I293" s="20">
        <f t="shared" si="54"/>
        <v>-0.30714285714285716</v>
      </c>
      <c r="J293" s="21">
        <f t="shared" si="55"/>
        <v>-0.15733333333333333</v>
      </c>
    </row>
    <row r="294" spans="1:10" x14ac:dyDescent="0.2">
      <c r="A294" s="158" t="s">
        <v>331</v>
      </c>
      <c r="B294" s="65">
        <v>160</v>
      </c>
      <c r="C294" s="66">
        <v>89</v>
      </c>
      <c r="D294" s="65">
        <v>395</v>
      </c>
      <c r="E294" s="66">
        <v>216</v>
      </c>
      <c r="F294" s="67"/>
      <c r="G294" s="65">
        <f t="shared" si="52"/>
        <v>71</v>
      </c>
      <c r="H294" s="66">
        <f t="shared" si="53"/>
        <v>179</v>
      </c>
      <c r="I294" s="20">
        <f t="shared" si="54"/>
        <v>0.797752808988764</v>
      </c>
      <c r="J294" s="21">
        <f t="shared" si="55"/>
        <v>0.82870370370370372</v>
      </c>
    </row>
    <row r="295" spans="1:10" x14ac:dyDescent="0.2">
      <c r="A295" s="158" t="s">
        <v>362</v>
      </c>
      <c r="B295" s="65">
        <v>185</v>
      </c>
      <c r="C295" s="66">
        <v>222</v>
      </c>
      <c r="D295" s="65">
        <v>663</v>
      </c>
      <c r="E295" s="66">
        <v>584</v>
      </c>
      <c r="F295" s="67"/>
      <c r="G295" s="65">
        <f t="shared" si="52"/>
        <v>-37</v>
      </c>
      <c r="H295" s="66">
        <f t="shared" si="53"/>
        <v>79</v>
      </c>
      <c r="I295" s="20">
        <f t="shared" si="54"/>
        <v>-0.16666666666666666</v>
      </c>
      <c r="J295" s="21">
        <f t="shared" si="55"/>
        <v>0.13527397260273974</v>
      </c>
    </row>
    <row r="296" spans="1:10" x14ac:dyDescent="0.2">
      <c r="A296" s="158" t="s">
        <v>399</v>
      </c>
      <c r="B296" s="65">
        <v>37</v>
      </c>
      <c r="C296" s="66">
        <v>26</v>
      </c>
      <c r="D296" s="65">
        <v>104</v>
      </c>
      <c r="E296" s="66">
        <v>113</v>
      </c>
      <c r="F296" s="67"/>
      <c r="G296" s="65">
        <f t="shared" si="52"/>
        <v>11</v>
      </c>
      <c r="H296" s="66">
        <f t="shared" si="53"/>
        <v>-9</v>
      </c>
      <c r="I296" s="20">
        <f t="shared" si="54"/>
        <v>0.42307692307692307</v>
      </c>
      <c r="J296" s="21">
        <f t="shared" si="55"/>
        <v>-7.9646017699115043E-2</v>
      </c>
    </row>
    <row r="297" spans="1:10" x14ac:dyDescent="0.2">
      <c r="A297" s="158" t="s">
        <v>400</v>
      </c>
      <c r="B297" s="65">
        <v>67</v>
      </c>
      <c r="C297" s="66">
        <v>57</v>
      </c>
      <c r="D297" s="65">
        <v>161</v>
      </c>
      <c r="E297" s="66">
        <v>115</v>
      </c>
      <c r="F297" s="67"/>
      <c r="G297" s="65">
        <f t="shared" si="52"/>
        <v>10</v>
      </c>
      <c r="H297" s="66">
        <f t="shared" si="53"/>
        <v>46</v>
      </c>
      <c r="I297" s="20">
        <f t="shared" si="54"/>
        <v>0.17543859649122806</v>
      </c>
      <c r="J297" s="21">
        <f t="shared" si="55"/>
        <v>0.4</v>
      </c>
    </row>
    <row r="298" spans="1:10" x14ac:dyDescent="0.2">
      <c r="A298" s="158" t="s">
        <v>332</v>
      </c>
      <c r="B298" s="65">
        <v>2</v>
      </c>
      <c r="C298" s="66">
        <v>0</v>
      </c>
      <c r="D298" s="65">
        <v>8</v>
      </c>
      <c r="E298" s="66">
        <v>0</v>
      </c>
      <c r="F298" s="67"/>
      <c r="G298" s="65">
        <f t="shared" si="52"/>
        <v>2</v>
      </c>
      <c r="H298" s="66">
        <f t="shared" si="53"/>
        <v>8</v>
      </c>
      <c r="I298" s="20" t="str">
        <f t="shared" si="54"/>
        <v>-</v>
      </c>
      <c r="J298" s="21" t="str">
        <f t="shared" si="55"/>
        <v>-</v>
      </c>
    </row>
    <row r="299" spans="1:10" x14ac:dyDescent="0.2">
      <c r="A299" s="158" t="s">
        <v>286</v>
      </c>
      <c r="B299" s="65">
        <v>0</v>
      </c>
      <c r="C299" s="66">
        <v>6</v>
      </c>
      <c r="D299" s="65">
        <v>8</v>
      </c>
      <c r="E299" s="66">
        <v>15</v>
      </c>
      <c r="F299" s="67"/>
      <c r="G299" s="65">
        <f t="shared" si="52"/>
        <v>-6</v>
      </c>
      <c r="H299" s="66">
        <f t="shared" si="53"/>
        <v>-7</v>
      </c>
      <c r="I299" s="20">
        <f t="shared" si="54"/>
        <v>-1</v>
      </c>
      <c r="J299" s="21">
        <f t="shared" si="55"/>
        <v>-0.46666666666666667</v>
      </c>
    </row>
    <row r="300" spans="1:10" x14ac:dyDescent="0.2">
      <c r="A300" s="158" t="s">
        <v>197</v>
      </c>
      <c r="B300" s="65">
        <v>20</v>
      </c>
      <c r="C300" s="66">
        <v>23</v>
      </c>
      <c r="D300" s="65">
        <v>101</v>
      </c>
      <c r="E300" s="66">
        <v>92</v>
      </c>
      <c r="F300" s="67"/>
      <c r="G300" s="65">
        <f t="shared" si="52"/>
        <v>-3</v>
      </c>
      <c r="H300" s="66">
        <f t="shared" si="53"/>
        <v>9</v>
      </c>
      <c r="I300" s="20">
        <f t="shared" si="54"/>
        <v>-0.13043478260869565</v>
      </c>
      <c r="J300" s="21">
        <f t="shared" si="55"/>
        <v>9.7826086956521743E-2</v>
      </c>
    </row>
    <row r="301" spans="1:10" x14ac:dyDescent="0.2">
      <c r="A301" s="158" t="s">
        <v>214</v>
      </c>
      <c r="B301" s="65">
        <v>89</v>
      </c>
      <c r="C301" s="66">
        <v>130</v>
      </c>
      <c r="D301" s="65">
        <v>280</v>
      </c>
      <c r="E301" s="66">
        <v>358</v>
      </c>
      <c r="F301" s="67"/>
      <c r="G301" s="65">
        <f t="shared" si="52"/>
        <v>-41</v>
      </c>
      <c r="H301" s="66">
        <f t="shared" si="53"/>
        <v>-78</v>
      </c>
      <c r="I301" s="20">
        <f t="shared" si="54"/>
        <v>-0.31538461538461537</v>
      </c>
      <c r="J301" s="21">
        <f t="shared" si="55"/>
        <v>-0.21787709497206703</v>
      </c>
    </row>
    <row r="302" spans="1:10" x14ac:dyDescent="0.2">
      <c r="A302" s="158" t="s">
        <v>233</v>
      </c>
      <c r="B302" s="65">
        <v>8</v>
      </c>
      <c r="C302" s="66">
        <v>12</v>
      </c>
      <c r="D302" s="65">
        <v>27</v>
      </c>
      <c r="E302" s="66">
        <v>26</v>
      </c>
      <c r="F302" s="67"/>
      <c r="G302" s="65">
        <f t="shared" si="52"/>
        <v>-4</v>
      </c>
      <c r="H302" s="66">
        <f t="shared" si="53"/>
        <v>1</v>
      </c>
      <c r="I302" s="20">
        <f t="shared" si="54"/>
        <v>-0.33333333333333331</v>
      </c>
      <c r="J302" s="21">
        <f t="shared" si="55"/>
        <v>3.8461538461538464E-2</v>
      </c>
    </row>
    <row r="303" spans="1:10" s="160" customFormat="1" x14ac:dyDescent="0.2">
      <c r="A303" s="178" t="s">
        <v>619</v>
      </c>
      <c r="B303" s="71">
        <v>764</v>
      </c>
      <c r="C303" s="72">
        <v>793</v>
      </c>
      <c r="D303" s="71">
        <v>2327</v>
      </c>
      <c r="E303" s="72">
        <v>2127</v>
      </c>
      <c r="F303" s="73"/>
      <c r="G303" s="71">
        <f t="shared" si="52"/>
        <v>-29</v>
      </c>
      <c r="H303" s="72">
        <f t="shared" si="53"/>
        <v>200</v>
      </c>
      <c r="I303" s="37">
        <f t="shared" si="54"/>
        <v>-3.6569987389659518E-2</v>
      </c>
      <c r="J303" s="38">
        <f t="shared" si="55"/>
        <v>9.4029149036201229E-2</v>
      </c>
    </row>
    <row r="304" spans="1:10" x14ac:dyDescent="0.2">
      <c r="A304" s="177"/>
      <c r="B304" s="143"/>
      <c r="C304" s="144"/>
      <c r="D304" s="143"/>
      <c r="E304" s="144"/>
      <c r="F304" s="145"/>
      <c r="G304" s="143"/>
      <c r="H304" s="144"/>
      <c r="I304" s="151"/>
      <c r="J304" s="152"/>
    </row>
    <row r="305" spans="1:10" s="139" customFormat="1" x14ac:dyDescent="0.2">
      <c r="A305" s="159" t="s">
        <v>68</v>
      </c>
      <c r="B305" s="65"/>
      <c r="C305" s="66"/>
      <c r="D305" s="65"/>
      <c r="E305" s="66"/>
      <c r="F305" s="67"/>
      <c r="G305" s="65"/>
      <c r="H305" s="66"/>
      <c r="I305" s="20"/>
      <c r="J305" s="21"/>
    </row>
    <row r="306" spans="1:10" x14ac:dyDescent="0.2">
      <c r="A306" s="158" t="s">
        <v>311</v>
      </c>
      <c r="B306" s="65">
        <v>1</v>
      </c>
      <c r="C306" s="66">
        <v>0</v>
      </c>
      <c r="D306" s="65">
        <v>1</v>
      </c>
      <c r="E306" s="66">
        <v>0</v>
      </c>
      <c r="F306" s="67"/>
      <c r="G306" s="65">
        <f>B306-C306</f>
        <v>1</v>
      </c>
      <c r="H306" s="66">
        <f>D306-E306</f>
        <v>1</v>
      </c>
      <c r="I306" s="20" t="str">
        <f>IF(C306=0, "-", IF(G306/C306&lt;10, G306/C306, "&gt;999%"))</f>
        <v>-</v>
      </c>
      <c r="J306" s="21" t="str">
        <f>IF(E306=0, "-", IF(H306/E306&lt;10, H306/E306, "&gt;999%"))</f>
        <v>-</v>
      </c>
    </row>
    <row r="307" spans="1:10" s="160" customFormat="1" x14ac:dyDescent="0.2">
      <c r="A307" s="178" t="s">
        <v>620</v>
      </c>
      <c r="B307" s="71">
        <v>1</v>
      </c>
      <c r="C307" s="72">
        <v>0</v>
      </c>
      <c r="D307" s="71">
        <v>1</v>
      </c>
      <c r="E307" s="72">
        <v>0</v>
      </c>
      <c r="F307" s="73"/>
      <c r="G307" s="71">
        <f>B307-C307</f>
        <v>1</v>
      </c>
      <c r="H307" s="72">
        <f>D307-E307</f>
        <v>1</v>
      </c>
      <c r="I307" s="37" t="str">
        <f>IF(C307=0, "-", IF(G307/C307&lt;10, G307/C307, "&gt;999%"))</f>
        <v>-</v>
      </c>
      <c r="J307" s="38" t="str">
        <f>IF(E307=0, "-", IF(H307/E307&lt;10, H307/E307, "&gt;999%"))</f>
        <v>-</v>
      </c>
    </row>
    <row r="308" spans="1:10" x14ac:dyDescent="0.2">
      <c r="A308" s="177"/>
      <c r="B308" s="143"/>
      <c r="C308" s="144"/>
      <c r="D308" s="143"/>
      <c r="E308" s="144"/>
      <c r="F308" s="145"/>
      <c r="G308" s="143"/>
      <c r="H308" s="144"/>
      <c r="I308" s="151"/>
      <c r="J308" s="152"/>
    </row>
    <row r="309" spans="1:10" s="139" customFormat="1" x14ac:dyDescent="0.2">
      <c r="A309" s="159" t="s">
        <v>69</v>
      </c>
      <c r="B309" s="65"/>
      <c r="C309" s="66"/>
      <c r="D309" s="65"/>
      <c r="E309" s="66"/>
      <c r="F309" s="67"/>
      <c r="G309" s="65"/>
      <c r="H309" s="66"/>
      <c r="I309" s="20"/>
      <c r="J309" s="21"/>
    </row>
    <row r="310" spans="1:10" x14ac:dyDescent="0.2">
      <c r="A310" s="158" t="s">
        <v>227</v>
      </c>
      <c r="B310" s="65">
        <v>13</v>
      </c>
      <c r="C310" s="66">
        <v>9</v>
      </c>
      <c r="D310" s="65">
        <v>32</v>
      </c>
      <c r="E310" s="66">
        <v>38</v>
      </c>
      <c r="F310" s="67"/>
      <c r="G310" s="65">
        <f t="shared" ref="G310:G330" si="56">B310-C310</f>
        <v>4</v>
      </c>
      <c r="H310" s="66">
        <f t="shared" ref="H310:H330" si="57">D310-E310</f>
        <v>-6</v>
      </c>
      <c r="I310" s="20">
        <f t="shared" ref="I310:I330" si="58">IF(C310=0, "-", IF(G310/C310&lt;10, G310/C310, "&gt;999%"))</f>
        <v>0.44444444444444442</v>
      </c>
      <c r="J310" s="21">
        <f t="shared" ref="J310:J330" si="59">IF(E310=0, "-", IF(H310/E310&lt;10, H310/E310, "&gt;999%"))</f>
        <v>-0.15789473684210525</v>
      </c>
    </row>
    <row r="311" spans="1:10" x14ac:dyDescent="0.2">
      <c r="A311" s="158" t="s">
        <v>228</v>
      </c>
      <c r="B311" s="65">
        <v>0</v>
      </c>
      <c r="C311" s="66">
        <v>0</v>
      </c>
      <c r="D311" s="65">
        <v>2</v>
      </c>
      <c r="E311" s="66">
        <v>5</v>
      </c>
      <c r="F311" s="67"/>
      <c r="G311" s="65">
        <f t="shared" si="56"/>
        <v>0</v>
      </c>
      <c r="H311" s="66">
        <f t="shared" si="57"/>
        <v>-3</v>
      </c>
      <c r="I311" s="20" t="str">
        <f t="shared" si="58"/>
        <v>-</v>
      </c>
      <c r="J311" s="21">
        <f t="shared" si="59"/>
        <v>-0.6</v>
      </c>
    </row>
    <row r="312" spans="1:10" x14ac:dyDescent="0.2">
      <c r="A312" s="158" t="s">
        <v>248</v>
      </c>
      <c r="B312" s="65">
        <v>15</v>
      </c>
      <c r="C312" s="66">
        <v>19</v>
      </c>
      <c r="D312" s="65">
        <v>24</v>
      </c>
      <c r="E312" s="66">
        <v>50</v>
      </c>
      <c r="F312" s="67"/>
      <c r="G312" s="65">
        <f t="shared" si="56"/>
        <v>-4</v>
      </c>
      <c r="H312" s="66">
        <f t="shared" si="57"/>
        <v>-26</v>
      </c>
      <c r="I312" s="20">
        <f t="shared" si="58"/>
        <v>-0.21052631578947367</v>
      </c>
      <c r="J312" s="21">
        <f t="shared" si="59"/>
        <v>-0.52</v>
      </c>
    </row>
    <row r="313" spans="1:10" x14ac:dyDescent="0.2">
      <c r="A313" s="158" t="s">
        <v>300</v>
      </c>
      <c r="B313" s="65">
        <v>4</v>
      </c>
      <c r="C313" s="66">
        <v>6</v>
      </c>
      <c r="D313" s="65">
        <v>12</v>
      </c>
      <c r="E313" s="66">
        <v>10</v>
      </c>
      <c r="F313" s="67"/>
      <c r="G313" s="65">
        <f t="shared" si="56"/>
        <v>-2</v>
      </c>
      <c r="H313" s="66">
        <f t="shared" si="57"/>
        <v>2</v>
      </c>
      <c r="I313" s="20">
        <f t="shared" si="58"/>
        <v>-0.33333333333333331</v>
      </c>
      <c r="J313" s="21">
        <f t="shared" si="59"/>
        <v>0.2</v>
      </c>
    </row>
    <row r="314" spans="1:10" x14ac:dyDescent="0.2">
      <c r="A314" s="158" t="s">
        <v>249</v>
      </c>
      <c r="B314" s="65">
        <v>7</v>
      </c>
      <c r="C314" s="66">
        <v>3</v>
      </c>
      <c r="D314" s="65">
        <v>16</v>
      </c>
      <c r="E314" s="66">
        <v>8</v>
      </c>
      <c r="F314" s="67"/>
      <c r="G314" s="65">
        <f t="shared" si="56"/>
        <v>4</v>
      </c>
      <c r="H314" s="66">
        <f t="shared" si="57"/>
        <v>8</v>
      </c>
      <c r="I314" s="20">
        <f t="shared" si="58"/>
        <v>1.3333333333333333</v>
      </c>
      <c r="J314" s="21">
        <f t="shared" si="59"/>
        <v>1</v>
      </c>
    </row>
    <row r="315" spans="1:10" x14ac:dyDescent="0.2">
      <c r="A315" s="158" t="s">
        <v>260</v>
      </c>
      <c r="B315" s="65">
        <v>1</v>
      </c>
      <c r="C315" s="66">
        <v>1</v>
      </c>
      <c r="D315" s="65">
        <v>1</v>
      </c>
      <c r="E315" s="66">
        <v>3</v>
      </c>
      <c r="F315" s="67"/>
      <c r="G315" s="65">
        <f t="shared" si="56"/>
        <v>0</v>
      </c>
      <c r="H315" s="66">
        <f t="shared" si="57"/>
        <v>-2</v>
      </c>
      <c r="I315" s="20">
        <f t="shared" si="58"/>
        <v>0</v>
      </c>
      <c r="J315" s="21">
        <f t="shared" si="59"/>
        <v>-0.66666666666666663</v>
      </c>
    </row>
    <row r="316" spans="1:10" x14ac:dyDescent="0.2">
      <c r="A316" s="158" t="s">
        <v>261</v>
      </c>
      <c r="B316" s="65">
        <v>4</v>
      </c>
      <c r="C316" s="66">
        <v>5</v>
      </c>
      <c r="D316" s="65">
        <v>8</v>
      </c>
      <c r="E316" s="66">
        <v>16</v>
      </c>
      <c r="F316" s="67"/>
      <c r="G316" s="65">
        <f t="shared" si="56"/>
        <v>-1</v>
      </c>
      <c r="H316" s="66">
        <f t="shared" si="57"/>
        <v>-8</v>
      </c>
      <c r="I316" s="20">
        <f t="shared" si="58"/>
        <v>-0.2</v>
      </c>
      <c r="J316" s="21">
        <f t="shared" si="59"/>
        <v>-0.5</v>
      </c>
    </row>
    <row r="317" spans="1:10" x14ac:dyDescent="0.2">
      <c r="A317" s="158" t="s">
        <v>301</v>
      </c>
      <c r="B317" s="65">
        <v>0</v>
      </c>
      <c r="C317" s="66">
        <v>2</v>
      </c>
      <c r="D317" s="65">
        <v>0</v>
      </c>
      <c r="E317" s="66">
        <v>3</v>
      </c>
      <c r="F317" s="67"/>
      <c r="G317" s="65">
        <f t="shared" si="56"/>
        <v>-2</v>
      </c>
      <c r="H317" s="66">
        <f t="shared" si="57"/>
        <v>-3</v>
      </c>
      <c r="I317" s="20">
        <f t="shared" si="58"/>
        <v>-1</v>
      </c>
      <c r="J317" s="21">
        <f t="shared" si="59"/>
        <v>-1</v>
      </c>
    </row>
    <row r="318" spans="1:10" x14ac:dyDescent="0.2">
      <c r="A318" s="158" t="s">
        <v>351</v>
      </c>
      <c r="B318" s="65">
        <v>11</v>
      </c>
      <c r="C318" s="66">
        <v>0</v>
      </c>
      <c r="D318" s="65">
        <v>24</v>
      </c>
      <c r="E318" s="66">
        <v>0</v>
      </c>
      <c r="F318" s="67"/>
      <c r="G318" s="65">
        <f t="shared" si="56"/>
        <v>11</v>
      </c>
      <c r="H318" s="66">
        <f t="shared" si="57"/>
        <v>24</v>
      </c>
      <c r="I318" s="20" t="str">
        <f t="shared" si="58"/>
        <v>-</v>
      </c>
      <c r="J318" s="21" t="str">
        <f t="shared" si="59"/>
        <v>-</v>
      </c>
    </row>
    <row r="319" spans="1:10" x14ac:dyDescent="0.2">
      <c r="A319" s="158" t="s">
        <v>383</v>
      </c>
      <c r="B319" s="65">
        <v>5</v>
      </c>
      <c r="C319" s="66">
        <v>1</v>
      </c>
      <c r="D319" s="65">
        <v>13</v>
      </c>
      <c r="E319" s="66">
        <v>1</v>
      </c>
      <c r="F319" s="67"/>
      <c r="G319" s="65">
        <f t="shared" si="56"/>
        <v>4</v>
      </c>
      <c r="H319" s="66">
        <f t="shared" si="57"/>
        <v>12</v>
      </c>
      <c r="I319" s="20">
        <f t="shared" si="58"/>
        <v>4</v>
      </c>
      <c r="J319" s="21" t="str">
        <f t="shared" si="59"/>
        <v>&gt;999%</v>
      </c>
    </row>
    <row r="320" spans="1:10" x14ac:dyDescent="0.2">
      <c r="A320" s="158" t="s">
        <v>442</v>
      </c>
      <c r="B320" s="65">
        <v>4</v>
      </c>
      <c r="C320" s="66">
        <v>4</v>
      </c>
      <c r="D320" s="65">
        <v>7</v>
      </c>
      <c r="E320" s="66">
        <v>8</v>
      </c>
      <c r="F320" s="67"/>
      <c r="G320" s="65">
        <f t="shared" si="56"/>
        <v>0</v>
      </c>
      <c r="H320" s="66">
        <f t="shared" si="57"/>
        <v>-1</v>
      </c>
      <c r="I320" s="20">
        <f t="shared" si="58"/>
        <v>0</v>
      </c>
      <c r="J320" s="21">
        <f t="shared" si="59"/>
        <v>-0.125</v>
      </c>
    </row>
    <row r="321" spans="1:10" x14ac:dyDescent="0.2">
      <c r="A321" s="158" t="s">
        <v>352</v>
      </c>
      <c r="B321" s="65">
        <v>14</v>
      </c>
      <c r="C321" s="66">
        <v>1</v>
      </c>
      <c r="D321" s="65">
        <v>30</v>
      </c>
      <c r="E321" s="66">
        <v>26</v>
      </c>
      <c r="F321" s="67"/>
      <c r="G321" s="65">
        <f t="shared" si="56"/>
        <v>13</v>
      </c>
      <c r="H321" s="66">
        <f t="shared" si="57"/>
        <v>4</v>
      </c>
      <c r="I321" s="20" t="str">
        <f t="shared" si="58"/>
        <v>&gt;999%</v>
      </c>
      <c r="J321" s="21">
        <f t="shared" si="59"/>
        <v>0.15384615384615385</v>
      </c>
    </row>
    <row r="322" spans="1:10" x14ac:dyDescent="0.2">
      <c r="A322" s="158" t="s">
        <v>384</v>
      </c>
      <c r="B322" s="65">
        <v>3</v>
      </c>
      <c r="C322" s="66">
        <v>26</v>
      </c>
      <c r="D322" s="65">
        <v>23</v>
      </c>
      <c r="E322" s="66">
        <v>52</v>
      </c>
      <c r="F322" s="67"/>
      <c r="G322" s="65">
        <f t="shared" si="56"/>
        <v>-23</v>
      </c>
      <c r="H322" s="66">
        <f t="shared" si="57"/>
        <v>-29</v>
      </c>
      <c r="I322" s="20">
        <f t="shared" si="58"/>
        <v>-0.88461538461538458</v>
      </c>
      <c r="J322" s="21">
        <f t="shared" si="59"/>
        <v>-0.55769230769230771</v>
      </c>
    </row>
    <row r="323" spans="1:10" x14ac:dyDescent="0.2">
      <c r="A323" s="158" t="s">
        <v>385</v>
      </c>
      <c r="B323" s="65">
        <v>7</v>
      </c>
      <c r="C323" s="66">
        <v>3</v>
      </c>
      <c r="D323" s="65">
        <v>20</v>
      </c>
      <c r="E323" s="66">
        <v>5</v>
      </c>
      <c r="F323" s="67"/>
      <c r="G323" s="65">
        <f t="shared" si="56"/>
        <v>4</v>
      </c>
      <c r="H323" s="66">
        <f t="shared" si="57"/>
        <v>15</v>
      </c>
      <c r="I323" s="20">
        <f t="shared" si="58"/>
        <v>1.3333333333333333</v>
      </c>
      <c r="J323" s="21">
        <f t="shared" si="59"/>
        <v>3</v>
      </c>
    </row>
    <row r="324" spans="1:10" x14ac:dyDescent="0.2">
      <c r="A324" s="158" t="s">
        <v>386</v>
      </c>
      <c r="B324" s="65">
        <v>24</v>
      </c>
      <c r="C324" s="66">
        <v>3</v>
      </c>
      <c r="D324" s="65">
        <v>45</v>
      </c>
      <c r="E324" s="66">
        <v>26</v>
      </c>
      <c r="F324" s="67"/>
      <c r="G324" s="65">
        <f t="shared" si="56"/>
        <v>21</v>
      </c>
      <c r="H324" s="66">
        <f t="shared" si="57"/>
        <v>19</v>
      </c>
      <c r="I324" s="20">
        <f t="shared" si="58"/>
        <v>7</v>
      </c>
      <c r="J324" s="21">
        <f t="shared" si="59"/>
        <v>0.73076923076923073</v>
      </c>
    </row>
    <row r="325" spans="1:10" x14ac:dyDescent="0.2">
      <c r="A325" s="158" t="s">
        <v>426</v>
      </c>
      <c r="B325" s="65">
        <v>2</v>
      </c>
      <c r="C325" s="66">
        <v>2</v>
      </c>
      <c r="D325" s="65">
        <v>5</v>
      </c>
      <c r="E325" s="66">
        <v>10</v>
      </c>
      <c r="F325" s="67"/>
      <c r="G325" s="65">
        <f t="shared" si="56"/>
        <v>0</v>
      </c>
      <c r="H325" s="66">
        <f t="shared" si="57"/>
        <v>-5</v>
      </c>
      <c r="I325" s="20">
        <f t="shared" si="58"/>
        <v>0</v>
      </c>
      <c r="J325" s="21">
        <f t="shared" si="59"/>
        <v>-0.5</v>
      </c>
    </row>
    <row r="326" spans="1:10" x14ac:dyDescent="0.2">
      <c r="A326" s="158" t="s">
        <v>427</v>
      </c>
      <c r="B326" s="65">
        <v>4</v>
      </c>
      <c r="C326" s="66">
        <v>7</v>
      </c>
      <c r="D326" s="65">
        <v>18</v>
      </c>
      <c r="E326" s="66">
        <v>21</v>
      </c>
      <c r="F326" s="67"/>
      <c r="G326" s="65">
        <f t="shared" si="56"/>
        <v>-3</v>
      </c>
      <c r="H326" s="66">
        <f t="shared" si="57"/>
        <v>-3</v>
      </c>
      <c r="I326" s="20">
        <f t="shared" si="58"/>
        <v>-0.42857142857142855</v>
      </c>
      <c r="J326" s="21">
        <f t="shared" si="59"/>
        <v>-0.14285714285714285</v>
      </c>
    </row>
    <row r="327" spans="1:10" x14ac:dyDescent="0.2">
      <c r="A327" s="158" t="s">
        <v>443</v>
      </c>
      <c r="B327" s="65">
        <v>2</v>
      </c>
      <c r="C327" s="66">
        <v>1</v>
      </c>
      <c r="D327" s="65">
        <v>5</v>
      </c>
      <c r="E327" s="66">
        <v>2</v>
      </c>
      <c r="F327" s="67"/>
      <c r="G327" s="65">
        <f t="shared" si="56"/>
        <v>1</v>
      </c>
      <c r="H327" s="66">
        <f t="shared" si="57"/>
        <v>3</v>
      </c>
      <c r="I327" s="20">
        <f t="shared" si="58"/>
        <v>1</v>
      </c>
      <c r="J327" s="21">
        <f t="shared" si="59"/>
        <v>1.5</v>
      </c>
    </row>
    <row r="328" spans="1:10" x14ac:dyDescent="0.2">
      <c r="A328" s="158" t="s">
        <v>481</v>
      </c>
      <c r="B328" s="65">
        <v>0</v>
      </c>
      <c r="C328" s="66">
        <v>0</v>
      </c>
      <c r="D328" s="65">
        <v>0</v>
      </c>
      <c r="E328" s="66">
        <v>2</v>
      </c>
      <c r="F328" s="67"/>
      <c r="G328" s="65">
        <f t="shared" si="56"/>
        <v>0</v>
      </c>
      <c r="H328" s="66">
        <f t="shared" si="57"/>
        <v>-2</v>
      </c>
      <c r="I328" s="20" t="str">
        <f t="shared" si="58"/>
        <v>-</v>
      </c>
      <c r="J328" s="21">
        <f t="shared" si="59"/>
        <v>-1</v>
      </c>
    </row>
    <row r="329" spans="1:10" x14ac:dyDescent="0.2">
      <c r="A329" s="158" t="s">
        <v>268</v>
      </c>
      <c r="B329" s="65">
        <v>2</v>
      </c>
      <c r="C329" s="66">
        <v>2</v>
      </c>
      <c r="D329" s="65">
        <v>5</v>
      </c>
      <c r="E329" s="66">
        <v>2</v>
      </c>
      <c r="F329" s="67"/>
      <c r="G329" s="65">
        <f t="shared" si="56"/>
        <v>0</v>
      </c>
      <c r="H329" s="66">
        <f t="shared" si="57"/>
        <v>3</v>
      </c>
      <c r="I329" s="20">
        <f t="shared" si="58"/>
        <v>0</v>
      </c>
      <c r="J329" s="21">
        <f t="shared" si="59"/>
        <v>1.5</v>
      </c>
    </row>
    <row r="330" spans="1:10" s="160" customFormat="1" x14ac:dyDescent="0.2">
      <c r="A330" s="178" t="s">
        <v>621</v>
      </c>
      <c r="B330" s="71">
        <v>122</v>
      </c>
      <c r="C330" s="72">
        <v>95</v>
      </c>
      <c r="D330" s="71">
        <v>290</v>
      </c>
      <c r="E330" s="72">
        <v>288</v>
      </c>
      <c r="F330" s="73"/>
      <c r="G330" s="71">
        <f t="shared" si="56"/>
        <v>27</v>
      </c>
      <c r="H330" s="72">
        <f t="shared" si="57"/>
        <v>2</v>
      </c>
      <c r="I330" s="37">
        <f t="shared" si="58"/>
        <v>0.28421052631578947</v>
      </c>
      <c r="J330" s="38">
        <f t="shared" si="59"/>
        <v>6.9444444444444441E-3</v>
      </c>
    </row>
    <row r="331" spans="1:10" x14ac:dyDescent="0.2">
      <c r="A331" s="177"/>
      <c r="B331" s="143"/>
      <c r="C331" s="144"/>
      <c r="D331" s="143"/>
      <c r="E331" s="144"/>
      <c r="F331" s="145"/>
      <c r="G331" s="143"/>
      <c r="H331" s="144"/>
      <c r="I331" s="151"/>
      <c r="J331" s="152"/>
    </row>
    <row r="332" spans="1:10" s="139" customFormat="1" x14ac:dyDescent="0.2">
      <c r="A332" s="159" t="s">
        <v>70</v>
      </c>
      <c r="B332" s="65"/>
      <c r="C332" s="66"/>
      <c r="D332" s="65"/>
      <c r="E332" s="66"/>
      <c r="F332" s="67"/>
      <c r="G332" s="65"/>
      <c r="H332" s="66"/>
      <c r="I332" s="20"/>
      <c r="J332" s="21"/>
    </row>
    <row r="333" spans="1:10" x14ac:dyDescent="0.2">
      <c r="A333" s="158" t="s">
        <v>521</v>
      </c>
      <c r="B333" s="65">
        <v>4</v>
      </c>
      <c r="C333" s="66">
        <v>7</v>
      </c>
      <c r="D333" s="65">
        <v>6</v>
      </c>
      <c r="E333" s="66">
        <v>11</v>
      </c>
      <c r="F333" s="67"/>
      <c r="G333" s="65">
        <f>B333-C333</f>
        <v>-3</v>
      </c>
      <c r="H333" s="66">
        <f>D333-E333</f>
        <v>-5</v>
      </c>
      <c r="I333" s="20">
        <f>IF(C333=0, "-", IF(G333/C333&lt;10, G333/C333, "&gt;999%"))</f>
        <v>-0.42857142857142855</v>
      </c>
      <c r="J333" s="21">
        <f>IF(E333=0, "-", IF(H333/E333&lt;10, H333/E333, "&gt;999%"))</f>
        <v>-0.45454545454545453</v>
      </c>
    </row>
    <row r="334" spans="1:10" s="160" customFormat="1" x14ac:dyDescent="0.2">
      <c r="A334" s="178" t="s">
        <v>622</v>
      </c>
      <c r="B334" s="71">
        <v>4</v>
      </c>
      <c r="C334" s="72">
        <v>7</v>
      </c>
      <c r="D334" s="71">
        <v>6</v>
      </c>
      <c r="E334" s="72">
        <v>11</v>
      </c>
      <c r="F334" s="73"/>
      <c r="G334" s="71">
        <f>B334-C334</f>
        <v>-3</v>
      </c>
      <c r="H334" s="72">
        <f>D334-E334</f>
        <v>-5</v>
      </c>
      <c r="I334" s="37">
        <f>IF(C334=0, "-", IF(G334/C334&lt;10, G334/C334, "&gt;999%"))</f>
        <v>-0.42857142857142855</v>
      </c>
      <c r="J334" s="38">
        <f>IF(E334=0, "-", IF(H334/E334&lt;10, H334/E334, "&gt;999%"))</f>
        <v>-0.45454545454545453</v>
      </c>
    </row>
    <row r="335" spans="1:10" x14ac:dyDescent="0.2">
      <c r="A335" s="177"/>
      <c r="B335" s="143"/>
      <c r="C335" s="144"/>
      <c r="D335" s="143"/>
      <c r="E335" s="144"/>
      <c r="F335" s="145"/>
      <c r="G335" s="143"/>
      <c r="H335" s="144"/>
      <c r="I335" s="151"/>
      <c r="J335" s="152"/>
    </row>
    <row r="336" spans="1:10" s="139" customFormat="1" x14ac:dyDescent="0.2">
      <c r="A336" s="159" t="s">
        <v>71</v>
      </c>
      <c r="B336" s="65"/>
      <c r="C336" s="66"/>
      <c r="D336" s="65"/>
      <c r="E336" s="66"/>
      <c r="F336" s="67"/>
      <c r="G336" s="65"/>
      <c r="H336" s="66"/>
      <c r="I336" s="20"/>
      <c r="J336" s="21"/>
    </row>
    <row r="337" spans="1:10" x14ac:dyDescent="0.2">
      <c r="A337" s="158" t="s">
        <v>500</v>
      </c>
      <c r="B337" s="65">
        <v>14</v>
      </c>
      <c r="C337" s="66">
        <v>20</v>
      </c>
      <c r="D337" s="65">
        <v>19</v>
      </c>
      <c r="E337" s="66">
        <v>26</v>
      </c>
      <c r="F337" s="67"/>
      <c r="G337" s="65">
        <f t="shared" ref="G337:G343" si="60">B337-C337</f>
        <v>-6</v>
      </c>
      <c r="H337" s="66">
        <f t="shared" ref="H337:H343" si="61">D337-E337</f>
        <v>-7</v>
      </c>
      <c r="I337" s="20">
        <f t="shared" ref="I337:I343" si="62">IF(C337=0, "-", IF(G337/C337&lt;10, G337/C337, "&gt;999%"))</f>
        <v>-0.3</v>
      </c>
      <c r="J337" s="21">
        <f t="shared" ref="J337:J343" si="63">IF(E337=0, "-", IF(H337/E337&lt;10, H337/E337, "&gt;999%"))</f>
        <v>-0.26923076923076922</v>
      </c>
    </row>
    <row r="338" spans="1:10" x14ac:dyDescent="0.2">
      <c r="A338" s="158" t="s">
        <v>446</v>
      </c>
      <c r="B338" s="65">
        <v>0</v>
      </c>
      <c r="C338" s="66">
        <v>1</v>
      </c>
      <c r="D338" s="65">
        <v>0</v>
      </c>
      <c r="E338" s="66">
        <v>2</v>
      </c>
      <c r="F338" s="67"/>
      <c r="G338" s="65">
        <f t="shared" si="60"/>
        <v>-1</v>
      </c>
      <c r="H338" s="66">
        <f t="shared" si="61"/>
        <v>-2</v>
      </c>
      <c r="I338" s="20">
        <f t="shared" si="62"/>
        <v>-1</v>
      </c>
      <c r="J338" s="21">
        <f t="shared" si="63"/>
        <v>-1</v>
      </c>
    </row>
    <row r="339" spans="1:10" x14ac:dyDescent="0.2">
      <c r="A339" s="158" t="s">
        <v>278</v>
      </c>
      <c r="B339" s="65">
        <v>1</v>
      </c>
      <c r="C339" s="66">
        <v>0</v>
      </c>
      <c r="D339" s="65">
        <v>1</v>
      </c>
      <c r="E339" s="66">
        <v>1</v>
      </c>
      <c r="F339" s="67"/>
      <c r="G339" s="65">
        <f t="shared" si="60"/>
        <v>1</v>
      </c>
      <c r="H339" s="66">
        <f t="shared" si="61"/>
        <v>0</v>
      </c>
      <c r="I339" s="20" t="str">
        <f t="shared" si="62"/>
        <v>-</v>
      </c>
      <c r="J339" s="21">
        <f t="shared" si="63"/>
        <v>0</v>
      </c>
    </row>
    <row r="340" spans="1:10" x14ac:dyDescent="0.2">
      <c r="A340" s="158" t="s">
        <v>279</v>
      </c>
      <c r="B340" s="65">
        <v>0</v>
      </c>
      <c r="C340" s="66">
        <v>0</v>
      </c>
      <c r="D340" s="65">
        <v>3</v>
      </c>
      <c r="E340" s="66">
        <v>0</v>
      </c>
      <c r="F340" s="67"/>
      <c r="G340" s="65">
        <f t="shared" si="60"/>
        <v>0</v>
      </c>
      <c r="H340" s="66">
        <f t="shared" si="61"/>
        <v>3</v>
      </c>
      <c r="I340" s="20" t="str">
        <f t="shared" si="62"/>
        <v>-</v>
      </c>
      <c r="J340" s="21" t="str">
        <f t="shared" si="63"/>
        <v>-</v>
      </c>
    </row>
    <row r="341" spans="1:10" x14ac:dyDescent="0.2">
      <c r="A341" s="158" t="s">
        <v>458</v>
      </c>
      <c r="B341" s="65">
        <v>5</v>
      </c>
      <c r="C341" s="66">
        <v>12</v>
      </c>
      <c r="D341" s="65">
        <v>15</v>
      </c>
      <c r="E341" s="66">
        <v>22</v>
      </c>
      <c r="F341" s="67"/>
      <c r="G341" s="65">
        <f t="shared" si="60"/>
        <v>-7</v>
      </c>
      <c r="H341" s="66">
        <f t="shared" si="61"/>
        <v>-7</v>
      </c>
      <c r="I341" s="20">
        <f t="shared" si="62"/>
        <v>-0.58333333333333337</v>
      </c>
      <c r="J341" s="21">
        <f t="shared" si="63"/>
        <v>-0.31818181818181818</v>
      </c>
    </row>
    <row r="342" spans="1:10" x14ac:dyDescent="0.2">
      <c r="A342" s="158" t="s">
        <v>482</v>
      </c>
      <c r="B342" s="65">
        <v>0</v>
      </c>
      <c r="C342" s="66">
        <v>1</v>
      </c>
      <c r="D342" s="65">
        <v>0</v>
      </c>
      <c r="E342" s="66">
        <v>8</v>
      </c>
      <c r="F342" s="67"/>
      <c r="G342" s="65">
        <f t="shared" si="60"/>
        <v>-1</v>
      </c>
      <c r="H342" s="66">
        <f t="shared" si="61"/>
        <v>-8</v>
      </c>
      <c r="I342" s="20">
        <f t="shared" si="62"/>
        <v>-1</v>
      </c>
      <c r="J342" s="21">
        <f t="shared" si="63"/>
        <v>-1</v>
      </c>
    </row>
    <row r="343" spans="1:10" s="160" customFormat="1" x14ac:dyDescent="0.2">
      <c r="A343" s="178" t="s">
        <v>623</v>
      </c>
      <c r="B343" s="71">
        <v>20</v>
      </c>
      <c r="C343" s="72">
        <v>34</v>
      </c>
      <c r="D343" s="71">
        <v>38</v>
      </c>
      <c r="E343" s="72">
        <v>59</v>
      </c>
      <c r="F343" s="73"/>
      <c r="G343" s="71">
        <f t="shared" si="60"/>
        <v>-14</v>
      </c>
      <c r="H343" s="72">
        <f t="shared" si="61"/>
        <v>-21</v>
      </c>
      <c r="I343" s="37">
        <f t="shared" si="62"/>
        <v>-0.41176470588235292</v>
      </c>
      <c r="J343" s="38">
        <f t="shared" si="63"/>
        <v>-0.3559322033898305</v>
      </c>
    </row>
    <row r="344" spans="1:10" x14ac:dyDescent="0.2">
      <c r="A344" s="177"/>
      <c r="B344" s="143"/>
      <c r="C344" s="144"/>
      <c r="D344" s="143"/>
      <c r="E344" s="144"/>
      <c r="F344" s="145"/>
      <c r="G344" s="143"/>
      <c r="H344" s="144"/>
      <c r="I344" s="151"/>
      <c r="J344" s="152"/>
    </row>
    <row r="345" spans="1:10" s="139" customFormat="1" x14ac:dyDescent="0.2">
      <c r="A345" s="159" t="s">
        <v>72</v>
      </c>
      <c r="B345" s="65"/>
      <c r="C345" s="66"/>
      <c r="D345" s="65"/>
      <c r="E345" s="66"/>
      <c r="F345" s="67"/>
      <c r="G345" s="65"/>
      <c r="H345" s="66"/>
      <c r="I345" s="20"/>
      <c r="J345" s="21"/>
    </row>
    <row r="346" spans="1:10" x14ac:dyDescent="0.2">
      <c r="A346" s="158" t="s">
        <v>363</v>
      </c>
      <c r="B346" s="65">
        <v>37</v>
      </c>
      <c r="C346" s="66">
        <v>22</v>
      </c>
      <c r="D346" s="65">
        <v>88</v>
      </c>
      <c r="E346" s="66">
        <v>58</v>
      </c>
      <c r="F346" s="67"/>
      <c r="G346" s="65">
        <f>B346-C346</f>
        <v>15</v>
      </c>
      <c r="H346" s="66">
        <f>D346-E346</f>
        <v>30</v>
      </c>
      <c r="I346" s="20">
        <f>IF(C346=0, "-", IF(G346/C346&lt;10, G346/C346, "&gt;999%"))</f>
        <v>0.68181818181818177</v>
      </c>
      <c r="J346" s="21">
        <f>IF(E346=0, "-", IF(H346/E346&lt;10, H346/E346, "&gt;999%"))</f>
        <v>0.51724137931034486</v>
      </c>
    </row>
    <row r="347" spans="1:10" x14ac:dyDescent="0.2">
      <c r="A347" s="158" t="s">
        <v>198</v>
      </c>
      <c r="B347" s="65">
        <v>81</v>
      </c>
      <c r="C347" s="66">
        <v>84</v>
      </c>
      <c r="D347" s="65">
        <v>301</v>
      </c>
      <c r="E347" s="66">
        <v>298</v>
      </c>
      <c r="F347" s="67"/>
      <c r="G347" s="65">
        <f>B347-C347</f>
        <v>-3</v>
      </c>
      <c r="H347" s="66">
        <f>D347-E347</f>
        <v>3</v>
      </c>
      <c r="I347" s="20">
        <f>IF(C347=0, "-", IF(G347/C347&lt;10, G347/C347, "&gt;999%"))</f>
        <v>-3.5714285714285712E-2</v>
      </c>
      <c r="J347" s="21">
        <f>IF(E347=0, "-", IF(H347/E347&lt;10, H347/E347, "&gt;999%"))</f>
        <v>1.0067114093959731E-2</v>
      </c>
    </row>
    <row r="348" spans="1:10" x14ac:dyDescent="0.2">
      <c r="A348" s="158" t="s">
        <v>333</v>
      </c>
      <c r="B348" s="65">
        <v>109</v>
      </c>
      <c r="C348" s="66">
        <v>105</v>
      </c>
      <c r="D348" s="65">
        <v>381</v>
      </c>
      <c r="E348" s="66">
        <v>264</v>
      </c>
      <c r="F348" s="67"/>
      <c r="G348" s="65">
        <f>B348-C348</f>
        <v>4</v>
      </c>
      <c r="H348" s="66">
        <f>D348-E348</f>
        <v>117</v>
      </c>
      <c r="I348" s="20">
        <f>IF(C348=0, "-", IF(G348/C348&lt;10, G348/C348, "&gt;999%"))</f>
        <v>3.8095238095238099E-2</v>
      </c>
      <c r="J348" s="21">
        <f>IF(E348=0, "-", IF(H348/E348&lt;10, H348/E348, "&gt;999%"))</f>
        <v>0.44318181818181818</v>
      </c>
    </row>
    <row r="349" spans="1:10" s="160" customFormat="1" x14ac:dyDescent="0.2">
      <c r="A349" s="178" t="s">
        <v>624</v>
      </c>
      <c r="B349" s="71">
        <v>227</v>
      </c>
      <c r="C349" s="72">
        <v>211</v>
      </c>
      <c r="D349" s="71">
        <v>770</v>
      </c>
      <c r="E349" s="72">
        <v>620</v>
      </c>
      <c r="F349" s="73"/>
      <c r="G349" s="71">
        <f>B349-C349</f>
        <v>16</v>
      </c>
      <c r="H349" s="72">
        <f>D349-E349</f>
        <v>150</v>
      </c>
      <c r="I349" s="37">
        <f>IF(C349=0, "-", IF(G349/C349&lt;10, G349/C349, "&gt;999%"))</f>
        <v>7.582938388625593E-2</v>
      </c>
      <c r="J349" s="38">
        <f>IF(E349=0, "-", IF(H349/E349&lt;10, H349/E349, "&gt;999%"))</f>
        <v>0.24193548387096775</v>
      </c>
    </row>
    <row r="350" spans="1:10" x14ac:dyDescent="0.2">
      <c r="A350" s="177"/>
      <c r="B350" s="143"/>
      <c r="C350" s="144"/>
      <c r="D350" s="143"/>
      <c r="E350" s="144"/>
      <c r="F350" s="145"/>
      <c r="G350" s="143"/>
      <c r="H350" s="144"/>
      <c r="I350" s="151"/>
      <c r="J350" s="152"/>
    </row>
    <row r="351" spans="1:10" s="139" customFormat="1" x14ac:dyDescent="0.2">
      <c r="A351" s="159" t="s">
        <v>73</v>
      </c>
      <c r="B351" s="65"/>
      <c r="C351" s="66"/>
      <c r="D351" s="65"/>
      <c r="E351" s="66"/>
      <c r="F351" s="67"/>
      <c r="G351" s="65"/>
      <c r="H351" s="66"/>
      <c r="I351" s="20"/>
      <c r="J351" s="21"/>
    </row>
    <row r="352" spans="1:10" x14ac:dyDescent="0.2">
      <c r="A352" s="158" t="s">
        <v>287</v>
      </c>
      <c r="B352" s="65">
        <v>3</v>
      </c>
      <c r="C352" s="66">
        <v>0</v>
      </c>
      <c r="D352" s="65">
        <v>6</v>
      </c>
      <c r="E352" s="66">
        <v>1</v>
      </c>
      <c r="F352" s="67"/>
      <c r="G352" s="65">
        <f>B352-C352</f>
        <v>3</v>
      </c>
      <c r="H352" s="66">
        <f>D352-E352</f>
        <v>5</v>
      </c>
      <c r="I352" s="20" t="str">
        <f>IF(C352=0, "-", IF(G352/C352&lt;10, G352/C352, "&gt;999%"))</f>
        <v>-</v>
      </c>
      <c r="J352" s="21">
        <f>IF(E352=0, "-", IF(H352/E352&lt;10, H352/E352, "&gt;999%"))</f>
        <v>5</v>
      </c>
    </row>
    <row r="353" spans="1:10" x14ac:dyDescent="0.2">
      <c r="A353" s="158" t="s">
        <v>229</v>
      </c>
      <c r="B353" s="65">
        <v>3</v>
      </c>
      <c r="C353" s="66">
        <v>0</v>
      </c>
      <c r="D353" s="65">
        <v>5</v>
      </c>
      <c r="E353" s="66">
        <v>0</v>
      </c>
      <c r="F353" s="67"/>
      <c r="G353" s="65">
        <f>B353-C353</f>
        <v>3</v>
      </c>
      <c r="H353" s="66">
        <f>D353-E353</f>
        <v>5</v>
      </c>
      <c r="I353" s="20" t="str">
        <f>IF(C353=0, "-", IF(G353/C353&lt;10, G353/C353, "&gt;999%"))</f>
        <v>-</v>
      </c>
      <c r="J353" s="21" t="str">
        <f>IF(E353=0, "-", IF(H353/E353&lt;10, H353/E353, "&gt;999%"))</f>
        <v>-</v>
      </c>
    </row>
    <row r="354" spans="1:10" x14ac:dyDescent="0.2">
      <c r="A354" s="158" t="s">
        <v>353</v>
      </c>
      <c r="B354" s="65">
        <v>3</v>
      </c>
      <c r="C354" s="66">
        <v>6</v>
      </c>
      <c r="D354" s="65">
        <v>9</v>
      </c>
      <c r="E354" s="66">
        <v>10</v>
      </c>
      <c r="F354" s="67"/>
      <c r="G354" s="65">
        <f>B354-C354</f>
        <v>-3</v>
      </c>
      <c r="H354" s="66">
        <f>D354-E354</f>
        <v>-1</v>
      </c>
      <c r="I354" s="20">
        <f>IF(C354=0, "-", IF(G354/C354&lt;10, G354/C354, "&gt;999%"))</f>
        <v>-0.5</v>
      </c>
      <c r="J354" s="21">
        <f>IF(E354=0, "-", IF(H354/E354&lt;10, H354/E354, "&gt;999%"))</f>
        <v>-0.1</v>
      </c>
    </row>
    <row r="355" spans="1:10" x14ac:dyDescent="0.2">
      <c r="A355" s="158" t="s">
        <v>206</v>
      </c>
      <c r="B355" s="65">
        <v>10</v>
      </c>
      <c r="C355" s="66">
        <v>3</v>
      </c>
      <c r="D355" s="65">
        <v>27</v>
      </c>
      <c r="E355" s="66">
        <v>17</v>
      </c>
      <c r="F355" s="67"/>
      <c r="G355" s="65">
        <f>B355-C355</f>
        <v>7</v>
      </c>
      <c r="H355" s="66">
        <f>D355-E355</f>
        <v>10</v>
      </c>
      <c r="I355" s="20">
        <f>IF(C355=0, "-", IF(G355/C355&lt;10, G355/C355, "&gt;999%"))</f>
        <v>2.3333333333333335</v>
      </c>
      <c r="J355" s="21">
        <f>IF(E355=0, "-", IF(H355/E355&lt;10, H355/E355, "&gt;999%"))</f>
        <v>0.58823529411764708</v>
      </c>
    </row>
    <row r="356" spans="1:10" s="160" customFormat="1" x14ac:dyDescent="0.2">
      <c r="A356" s="178" t="s">
        <v>625</v>
      </c>
      <c r="B356" s="71">
        <v>19</v>
      </c>
      <c r="C356" s="72">
        <v>9</v>
      </c>
      <c r="D356" s="71">
        <v>47</v>
      </c>
      <c r="E356" s="72">
        <v>28</v>
      </c>
      <c r="F356" s="73"/>
      <c r="G356" s="71">
        <f>B356-C356</f>
        <v>10</v>
      </c>
      <c r="H356" s="72">
        <f>D356-E356</f>
        <v>19</v>
      </c>
      <c r="I356" s="37">
        <f>IF(C356=0, "-", IF(G356/C356&lt;10, G356/C356, "&gt;999%"))</f>
        <v>1.1111111111111112</v>
      </c>
      <c r="J356" s="38">
        <f>IF(E356=0, "-", IF(H356/E356&lt;10, H356/E356, "&gt;999%"))</f>
        <v>0.6785714285714286</v>
      </c>
    </row>
    <row r="357" spans="1:10" x14ac:dyDescent="0.2">
      <c r="A357" s="177"/>
      <c r="B357" s="143"/>
      <c r="C357" s="144"/>
      <c r="D357" s="143"/>
      <c r="E357" s="144"/>
      <c r="F357" s="145"/>
      <c r="G357" s="143"/>
      <c r="H357" s="144"/>
      <c r="I357" s="151"/>
      <c r="J357" s="152"/>
    </row>
    <row r="358" spans="1:10" s="139" customFormat="1" x14ac:dyDescent="0.2">
      <c r="A358" s="159" t="s">
        <v>74</v>
      </c>
      <c r="B358" s="65"/>
      <c r="C358" s="66"/>
      <c r="D358" s="65"/>
      <c r="E358" s="66"/>
      <c r="F358" s="67"/>
      <c r="G358" s="65"/>
      <c r="H358" s="66"/>
      <c r="I358" s="20"/>
      <c r="J358" s="21"/>
    </row>
    <row r="359" spans="1:10" x14ac:dyDescent="0.2">
      <c r="A359" s="158" t="s">
        <v>334</v>
      </c>
      <c r="B359" s="65">
        <v>75</v>
      </c>
      <c r="C359" s="66">
        <v>116</v>
      </c>
      <c r="D359" s="65">
        <v>254</v>
      </c>
      <c r="E359" s="66">
        <v>368</v>
      </c>
      <c r="F359" s="67"/>
      <c r="G359" s="65">
        <f t="shared" ref="G359:G368" si="64">B359-C359</f>
        <v>-41</v>
      </c>
      <c r="H359" s="66">
        <f t="shared" ref="H359:H368" si="65">D359-E359</f>
        <v>-114</v>
      </c>
      <c r="I359" s="20">
        <f t="shared" ref="I359:I368" si="66">IF(C359=0, "-", IF(G359/C359&lt;10, G359/C359, "&gt;999%"))</f>
        <v>-0.35344827586206895</v>
      </c>
      <c r="J359" s="21">
        <f t="shared" ref="J359:J368" si="67">IF(E359=0, "-", IF(H359/E359&lt;10, H359/E359, "&gt;999%"))</f>
        <v>-0.30978260869565216</v>
      </c>
    </row>
    <row r="360" spans="1:10" x14ac:dyDescent="0.2">
      <c r="A360" s="158" t="s">
        <v>335</v>
      </c>
      <c r="B360" s="65">
        <v>43</v>
      </c>
      <c r="C360" s="66">
        <v>96</v>
      </c>
      <c r="D360" s="65">
        <v>154</v>
      </c>
      <c r="E360" s="66">
        <v>210</v>
      </c>
      <c r="F360" s="67"/>
      <c r="G360" s="65">
        <f t="shared" si="64"/>
        <v>-53</v>
      </c>
      <c r="H360" s="66">
        <f t="shared" si="65"/>
        <v>-56</v>
      </c>
      <c r="I360" s="20">
        <f t="shared" si="66"/>
        <v>-0.55208333333333337</v>
      </c>
      <c r="J360" s="21">
        <f t="shared" si="67"/>
        <v>-0.26666666666666666</v>
      </c>
    </row>
    <row r="361" spans="1:10" x14ac:dyDescent="0.2">
      <c r="A361" s="158" t="s">
        <v>459</v>
      </c>
      <c r="B361" s="65">
        <v>7</v>
      </c>
      <c r="C361" s="66">
        <v>5</v>
      </c>
      <c r="D361" s="65">
        <v>19</v>
      </c>
      <c r="E361" s="66">
        <v>14</v>
      </c>
      <c r="F361" s="67"/>
      <c r="G361" s="65">
        <f t="shared" si="64"/>
        <v>2</v>
      </c>
      <c r="H361" s="66">
        <f t="shared" si="65"/>
        <v>5</v>
      </c>
      <c r="I361" s="20">
        <f t="shared" si="66"/>
        <v>0.4</v>
      </c>
      <c r="J361" s="21">
        <f t="shared" si="67"/>
        <v>0.35714285714285715</v>
      </c>
    </row>
    <row r="362" spans="1:10" x14ac:dyDescent="0.2">
      <c r="A362" s="158" t="s">
        <v>192</v>
      </c>
      <c r="B362" s="65">
        <v>5</v>
      </c>
      <c r="C362" s="66">
        <v>9</v>
      </c>
      <c r="D362" s="65">
        <v>50</v>
      </c>
      <c r="E362" s="66">
        <v>22</v>
      </c>
      <c r="F362" s="67"/>
      <c r="G362" s="65">
        <f t="shared" si="64"/>
        <v>-4</v>
      </c>
      <c r="H362" s="66">
        <f t="shared" si="65"/>
        <v>28</v>
      </c>
      <c r="I362" s="20">
        <f t="shared" si="66"/>
        <v>-0.44444444444444442</v>
      </c>
      <c r="J362" s="21">
        <f t="shared" si="67"/>
        <v>1.2727272727272727</v>
      </c>
    </row>
    <row r="363" spans="1:10" x14ac:dyDescent="0.2">
      <c r="A363" s="158" t="s">
        <v>364</v>
      </c>
      <c r="B363" s="65">
        <v>156</v>
      </c>
      <c r="C363" s="66">
        <v>95</v>
      </c>
      <c r="D363" s="65">
        <v>444</v>
      </c>
      <c r="E363" s="66">
        <v>302</v>
      </c>
      <c r="F363" s="67"/>
      <c r="G363" s="65">
        <f t="shared" si="64"/>
        <v>61</v>
      </c>
      <c r="H363" s="66">
        <f t="shared" si="65"/>
        <v>142</v>
      </c>
      <c r="I363" s="20">
        <f t="shared" si="66"/>
        <v>0.64210526315789473</v>
      </c>
      <c r="J363" s="21">
        <f t="shared" si="67"/>
        <v>0.47019867549668876</v>
      </c>
    </row>
    <row r="364" spans="1:10" x14ac:dyDescent="0.2">
      <c r="A364" s="158" t="s">
        <v>401</v>
      </c>
      <c r="B364" s="65">
        <v>1</v>
      </c>
      <c r="C364" s="66">
        <v>34</v>
      </c>
      <c r="D364" s="65">
        <v>1</v>
      </c>
      <c r="E364" s="66">
        <v>84</v>
      </c>
      <c r="F364" s="67"/>
      <c r="G364" s="65">
        <f t="shared" si="64"/>
        <v>-33</v>
      </c>
      <c r="H364" s="66">
        <f t="shared" si="65"/>
        <v>-83</v>
      </c>
      <c r="I364" s="20">
        <f t="shared" si="66"/>
        <v>-0.97058823529411764</v>
      </c>
      <c r="J364" s="21">
        <f t="shared" si="67"/>
        <v>-0.98809523809523814</v>
      </c>
    </row>
    <row r="365" spans="1:10" x14ac:dyDescent="0.2">
      <c r="A365" s="158" t="s">
        <v>402</v>
      </c>
      <c r="B365" s="65">
        <v>171</v>
      </c>
      <c r="C365" s="66">
        <v>67</v>
      </c>
      <c r="D365" s="65">
        <v>239</v>
      </c>
      <c r="E365" s="66">
        <v>181</v>
      </c>
      <c r="F365" s="67"/>
      <c r="G365" s="65">
        <f t="shared" si="64"/>
        <v>104</v>
      </c>
      <c r="H365" s="66">
        <f t="shared" si="65"/>
        <v>58</v>
      </c>
      <c r="I365" s="20">
        <f t="shared" si="66"/>
        <v>1.5522388059701493</v>
      </c>
      <c r="J365" s="21">
        <f t="shared" si="67"/>
        <v>0.32044198895027626</v>
      </c>
    </row>
    <row r="366" spans="1:10" x14ac:dyDescent="0.2">
      <c r="A366" s="158" t="s">
        <v>469</v>
      </c>
      <c r="B366" s="65">
        <v>32</v>
      </c>
      <c r="C366" s="66">
        <v>28</v>
      </c>
      <c r="D366" s="65">
        <v>92</v>
      </c>
      <c r="E366" s="66">
        <v>64</v>
      </c>
      <c r="F366" s="67"/>
      <c r="G366" s="65">
        <f t="shared" si="64"/>
        <v>4</v>
      </c>
      <c r="H366" s="66">
        <f t="shared" si="65"/>
        <v>28</v>
      </c>
      <c r="I366" s="20">
        <f t="shared" si="66"/>
        <v>0.14285714285714285</v>
      </c>
      <c r="J366" s="21">
        <f t="shared" si="67"/>
        <v>0.4375</v>
      </c>
    </row>
    <row r="367" spans="1:10" x14ac:dyDescent="0.2">
      <c r="A367" s="158" t="s">
        <v>483</v>
      </c>
      <c r="B367" s="65">
        <v>262</v>
      </c>
      <c r="C367" s="66">
        <v>157</v>
      </c>
      <c r="D367" s="65">
        <v>771</v>
      </c>
      <c r="E367" s="66">
        <v>440</v>
      </c>
      <c r="F367" s="67"/>
      <c r="G367" s="65">
        <f t="shared" si="64"/>
        <v>105</v>
      </c>
      <c r="H367" s="66">
        <f t="shared" si="65"/>
        <v>331</v>
      </c>
      <c r="I367" s="20">
        <f t="shared" si="66"/>
        <v>0.66878980891719741</v>
      </c>
      <c r="J367" s="21">
        <f t="shared" si="67"/>
        <v>0.75227272727272732</v>
      </c>
    </row>
    <row r="368" spans="1:10" s="160" customFormat="1" x14ac:dyDescent="0.2">
      <c r="A368" s="178" t="s">
        <v>626</v>
      </c>
      <c r="B368" s="71">
        <v>752</v>
      </c>
      <c r="C368" s="72">
        <v>607</v>
      </c>
      <c r="D368" s="71">
        <v>2024</v>
      </c>
      <c r="E368" s="72">
        <v>1685</v>
      </c>
      <c r="F368" s="73"/>
      <c r="G368" s="71">
        <f t="shared" si="64"/>
        <v>145</v>
      </c>
      <c r="H368" s="72">
        <f t="shared" si="65"/>
        <v>339</v>
      </c>
      <c r="I368" s="37">
        <f t="shared" si="66"/>
        <v>0.23887973640856672</v>
      </c>
      <c r="J368" s="38">
        <f t="shared" si="67"/>
        <v>0.20118694362017805</v>
      </c>
    </row>
    <row r="369" spans="1:10" x14ac:dyDescent="0.2">
      <c r="A369" s="177"/>
      <c r="B369" s="143"/>
      <c r="C369" s="144"/>
      <c r="D369" s="143"/>
      <c r="E369" s="144"/>
      <c r="F369" s="145"/>
      <c r="G369" s="143"/>
      <c r="H369" s="144"/>
      <c r="I369" s="151"/>
      <c r="J369" s="152"/>
    </row>
    <row r="370" spans="1:10" s="139" customFormat="1" x14ac:dyDescent="0.2">
      <c r="A370" s="159" t="s">
        <v>75</v>
      </c>
      <c r="B370" s="65"/>
      <c r="C370" s="66"/>
      <c r="D370" s="65"/>
      <c r="E370" s="66"/>
      <c r="F370" s="67"/>
      <c r="G370" s="65"/>
      <c r="H370" s="66"/>
      <c r="I370" s="20"/>
      <c r="J370" s="21"/>
    </row>
    <row r="371" spans="1:10" x14ac:dyDescent="0.2">
      <c r="A371" s="158" t="s">
        <v>288</v>
      </c>
      <c r="B371" s="65">
        <v>0</v>
      </c>
      <c r="C371" s="66">
        <v>1</v>
      </c>
      <c r="D371" s="65">
        <v>1</v>
      </c>
      <c r="E371" s="66">
        <v>2</v>
      </c>
      <c r="F371" s="67"/>
      <c r="G371" s="65">
        <f t="shared" ref="G371:G380" si="68">B371-C371</f>
        <v>-1</v>
      </c>
      <c r="H371" s="66">
        <f t="shared" ref="H371:H380" si="69">D371-E371</f>
        <v>-1</v>
      </c>
      <c r="I371" s="20">
        <f t="shared" ref="I371:I380" si="70">IF(C371=0, "-", IF(G371/C371&lt;10, G371/C371, "&gt;999%"))</f>
        <v>-1</v>
      </c>
      <c r="J371" s="21">
        <f t="shared" ref="J371:J380" si="71">IF(E371=0, "-", IF(H371/E371&lt;10, H371/E371, "&gt;999%"))</f>
        <v>-0.5</v>
      </c>
    </row>
    <row r="372" spans="1:10" x14ac:dyDescent="0.2">
      <c r="A372" s="158" t="s">
        <v>317</v>
      </c>
      <c r="B372" s="65">
        <v>8</v>
      </c>
      <c r="C372" s="66">
        <v>10</v>
      </c>
      <c r="D372" s="65">
        <v>28</v>
      </c>
      <c r="E372" s="66">
        <v>33</v>
      </c>
      <c r="F372" s="67"/>
      <c r="G372" s="65">
        <f t="shared" si="68"/>
        <v>-2</v>
      </c>
      <c r="H372" s="66">
        <f t="shared" si="69"/>
        <v>-5</v>
      </c>
      <c r="I372" s="20">
        <f t="shared" si="70"/>
        <v>-0.2</v>
      </c>
      <c r="J372" s="21">
        <f t="shared" si="71"/>
        <v>-0.15151515151515152</v>
      </c>
    </row>
    <row r="373" spans="1:10" x14ac:dyDescent="0.2">
      <c r="A373" s="158" t="s">
        <v>230</v>
      </c>
      <c r="B373" s="65">
        <v>9</v>
      </c>
      <c r="C373" s="66">
        <v>3</v>
      </c>
      <c r="D373" s="65">
        <v>10</v>
      </c>
      <c r="E373" s="66">
        <v>3</v>
      </c>
      <c r="F373" s="67"/>
      <c r="G373" s="65">
        <f t="shared" si="68"/>
        <v>6</v>
      </c>
      <c r="H373" s="66">
        <f t="shared" si="69"/>
        <v>7</v>
      </c>
      <c r="I373" s="20">
        <f t="shared" si="70"/>
        <v>2</v>
      </c>
      <c r="J373" s="21">
        <f t="shared" si="71"/>
        <v>2.3333333333333335</v>
      </c>
    </row>
    <row r="374" spans="1:10" x14ac:dyDescent="0.2">
      <c r="A374" s="158" t="s">
        <v>470</v>
      </c>
      <c r="B374" s="65">
        <v>10</v>
      </c>
      <c r="C374" s="66">
        <v>5</v>
      </c>
      <c r="D374" s="65">
        <v>23</v>
      </c>
      <c r="E374" s="66">
        <v>15</v>
      </c>
      <c r="F374" s="67"/>
      <c r="G374" s="65">
        <f t="shared" si="68"/>
        <v>5</v>
      </c>
      <c r="H374" s="66">
        <f t="shared" si="69"/>
        <v>8</v>
      </c>
      <c r="I374" s="20">
        <f t="shared" si="70"/>
        <v>1</v>
      </c>
      <c r="J374" s="21">
        <f t="shared" si="71"/>
        <v>0.53333333333333333</v>
      </c>
    </row>
    <row r="375" spans="1:10" x14ac:dyDescent="0.2">
      <c r="A375" s="158" t="s">
        <v>484</v>
      </c>
      <c r="B375" s="65">
        <v>90</v>
      </c>
      <c r="C375" s="66">
        <v>50</v>
      </c>
      <c r="D375" s="65">
        <v>236</v>
      </c>
      <c r="E375" s="66">
        <v>132</v>
      </c>
      <c r="F375" s="67"/>
      <c r="G375" s="65">
        <f t="shared" si="68"/>
        <v>40</v>
      </c>
      <c r="H375" s="66">
        <f t="shared" si="69"/>
        <v>104</v>
      </c>
      <c r="I375" s="20">
        <f t="shared" si="70"/>
        <v>0.8</v>
      </c>
      <c r="J375" s="21">
        <f t="shared" si="71"/>
        <v>0.78787878787878785</v>
      </c>
    </row>
    <row r="376" spans="1:10" x14ac:dyDescent="0.2">
      <c r="A376" s="158" t="s">
        <v>403</v>
      </c>
      <c r="B376" s="65">
        <v>0</v>
      </c>
      <c r="C376" s="66">
        <v>2</v>
      </c>
      <c r="D376" s="65">
        <v>0</v>
      </c>
      <c r="E376" s="66">
        <v>11</v>
      </c>
      <c r="F376" s="67"/>
      <c r="G376" s="65">
        <f t="shared" si="68"/>
        <v>-2</v>
      </c>
      <c r="H376" s="66">
        <f t="shared" si="69"/>
        <v>-11</v>
      </c>
      <c r="I376" s="20">
        <f t="shared" si="70"/>
        <v>-1</v>
      </c>
      <c r="J376" s="21">
        <f t="shared" si="71"/>
        <v>-1</v>
      </c>
    </row>
    <row r="377" spans="1:10" x14ac:dyDescent="0.2">
      <c r="A377" s="158" t="s">
        <v>432</v>
      </c>
      <c r="B377" s="65">
        <v>40</v>
      </c>
      <c r="C377" s="66">
        <v>27</v>
      </c>
      <c r="D377" s="65">
        <v>55</v>
      </c>
      <c r="E377" s="66">
        <v>54</v>
      </c>
      <c r="F377" s="67"/>
      <c r="G377" s="65">
        <f t="shared" si="68"/>
        <v>13</v>
      </c>
      <c r="H377" s="66">
        <f t="shared" si="69"/>
        <v>1</v>
      </c>
      <c r="I377" s="20">
        <f t="shared" si="70"/>
        <v>0.48148148148148145</v>
      </c>
      <c r="J377" s="21">
        <f t="shared" si="71"/>
        <v>1.8518518518518517E-2</v>
      </c>
    </row>
    <row r="378" spans="1:10" x14ac:dyDescent="0.2">
      <c r="A378" s="158" t="s">
        <v>336</v>
      </c>
      <c r="B378" s="65">
        <v>0</v>
      </c>
      <c r="C378" s="66">
        <v>54</v>
      </c>
      <c r="D378" s="65">
        <v>1</v>
      </c>
      <c r="E378" s="66">
        <v>158</v>
      </c>
      <c r="F378" s="67"/>
      <c r="G378" s="65">
        <f t="shared" si="68"/>
        <v>-54</v>
      </c>
      <c r="H378" s="66">
        <f t="shared" si="69"/>
        <v>-157</v>
      </c>
      <c r="I378" s="20">
        <f t="shared" si="70"/>
        <v>-1</v>
      </c>
      <c r="J378" s="21">
        <f t="shared" si="71"/>
        <v>-0.99367088607594933</v>
      </c>
    </row>
    <row r="379" spans="1:10" x14ac:dyDescent="0.2">
      <c r="A379" s="158" t="s">
        <v>365</v>
      </c>
      <c r="B379" s="65">
        <v>21</v>
      </c>
      <c r="C379" s="66">
        <v>97</v>
      </c>
      <c r="D379" s="65">
        <v>111</v>
      </c>
      <c r="E379" s="66">
        <v>243</v>
      </c>
      <c r="F379" s="67"/>
      <c r="G379" s="65">
        <f t="shared" si="68"/>
        <v>-76</v>
      </c>
      <c r="H379" s="66">
        <f t="shared" si="69"/>
        <v>-132</v>
      </c>
      <c r="I379" s="20">
        <f t="shared" si="70"/>
        <v>-0.78350515463917525</v>
      </c>
      <c r="J379" s="21">
        <f t="shared" si="71"/>
        <v>-0.54320987654320985</v>
      </c>
    </row>
    <row r="380" spans="1:10" s="160" customFormat="1" x14ac:dyDescent="0.2">
      <c r="A380" s="178" t="s">
        <v>627</v>
      </c>
      <c r="B380" s="71">
        <v>178</v>
      </c>
      <c r="C380" s="72">
        <v>249</v>
      </c>
      <c r="D380" s="71">
        <v>465</v>
      </c>
      <c r="E380" s="72">
        <v>651</v>
      </c>
      <c r="F380" s="73"/>
      <c r="G380" s="71">
        <f t="shared" si="68"/>
        <v>-71</v>
      </c>
      <c r="H380" s="72">
        <f t="shared" si="69"/>
        <v>-186</v>
      </c>
      <c r="I380" s="37">
        <f t="shared" si="70"/>
        <v>-0.28514056224899598</v>
      </c>
      <c r="J380" s="38">
        <f t="shared" si="71"/>
        <v>-0.2857142857142857</v>
      </c>
    </row>
    <row r="381" spans="1:10" x14ac:dyDescent="0.2">
      <c r="A381" s="177"/>
      <c r="B381" s="143"/>
      <c r="C381" s="144"/>
      <c r="D381" s="143"/>
      <c r="E381" s="144"/>
      <c r="F381" s="145"/>
      <c r="G381" s="143"/>
      <c r="H381" s="144"/>
      <c r="I381" s="151"/>
      <c r="J381" s="152"/>
    </row>
    <row r="382" spans="1:10" s="139" customFormat="1" x14ac:dyDescent="0.2">
      <c r="A382" s="159" t="s">
        <v>76</v>
      </c>
      <c r="B382" s="65"/>
      <c r="C382" s="66"/>
      <c r="D382" s="65"/>
      <c r="E382" s="66"/>
      <c r="F382" s="67"/>
      <c r="G382" s="65"/>
      <c r="H382" s="66"/>
      <c r="I382" s="20"/>
      <c r="J382" s="21"/>
    </row>
    <row r="383" spans="1:10" x14ac:dyDescent="0.2">
      <c r="A383" s="158" t="s">
        <v>337</v>
      </c>
      <c r="B383" s="65">
        <v>0</v>
      </c>
      <c r="C383" s="66">
        <v>1</v>
      </c>
      <c r="D383" s="65">
        <v>0</v>
      </c>
      <c r="E383" s="66">
        <v>3</v>
      </c>
      <c r="F383" s="67"/>
      <c r="G383" s="65">
        <f t="shared" ref="G383:G389" si="72">B383-C383</f>
        <v>-1</v>
      </c>
      <c r="H383" s="66">
        <f t="shared" ref="H383:H389" si="73">D383-E383</f>
        <v>-3</v>
      </c>
      <c r="I383" s="20">
        <f t="shared" ref="I383:I389" si="74">IF(C383=0, "-", IF(G383/C383&lt;10, G383/C383, "&gt;999%"))</f>
        <v>-1</v>
      </c>
      <c r="J383" s="21">
        <f t="shared" ref="J383:J389" si="75">IF(E383=0, "-", IF(H383/E383&lt;10, H383/E383, "&gt;999%"))</f>
        <v>-1</v>
      </c>
    </row>
    <row r="384" spans="1:10" x14ac:dyDescent="0.2">
      <c r="A384" s="158" t="s">
        <v>366</v>
      </c>
      <c r="B384" s="65">
        <v>1</v>
      </c>
      <c r="C384" s="66">
        <v>2</v>
      </c>
      <c r="D384" s="65">
        <v>10</v>
      </c>
      <c r="E384" s="66">
        <v>4</v>
      </c>
      <c r="F384" s="67"/>
      <c r="G384" s="65">
        <f t="shared" si="72"/>
        <v>-1</v>
      </c>
      <c r="H384" s="66">
        <f t="shared" si="73"/>
        <v>6</v>
      </c>
      <c r="I384" s="20">
        <f t="shared" si="74"/>
        <v>-0.5</v>
      </c>
      <c r="J384" s="21">
        <f t="shared" si="75"/>
        <v>1.5</v>
      </c>
    </row>
    <row r="385" spans="1:10" x14ac:dyDescent="0.2">
      <c r="A385" s="158" t="s">
        <v>367</v>
      </c>
      <c r="B385" s="65">
        <v>0</v>
      </c>
      <c r="C385" s="66">
        <v>1</v>
      </c>
      <c r="D385" s="65">
        <v>3</v>
      </c>
      <c r="E385" s="66">
        <v>1</v>
      </c>
      <c r="F385" s="67"/>
      <c r="G385" s="65">
        <f t="shared" si="72"/>
        <v>-1</v>
      </c>
      <c r="H385" s="66">
        <f t="shared" si="73"/>
        <v>2</v>
      </c>
      <c r="I385" s="20">
        <f t="shared" si="74"/>
        <v>-1</v>
      </c>
      <c r="J385" s="21">
        <f t="shared" si="75"/>
        <v>2</v>
      </c>
    </row>
    <row r="386" spans="1:10" x14ac:dyDescent="0.2">
      <c r="A386" s="158" t="s">
        <v>234</v>
      </c>
      <c r="B386" s="65">
        <v>0</v>
      </c>
      <c r="C386" s="66">
        <v>0</v>
      </c>
      <c r="D386" s="65">
        <v>2</v>
      </c>
      <c r="E386" s="66">
        <v>0</v>
      </c>
      <c r="F386" s="67"/>
      <c r="G386" s="65">
        <f t="shared" si="72"/>
        <v>0</v>
      </c>
      <c r="H386" s="66">
        <f t="shared" si="73"/>
        <v>2</v>
      </c>
      <c r="I386" s="20" t="str">
        <f t="shared" si="74"/>
        <v>-</v>
      </c>
      <c r="J386" s="21" t="str">
        <f t="shared" si="75"/>
        <v>-</v>
      </c>
    </row>
    <row r="387" spans="1:10" x14ac:dyDescent="0.2">
      <c r="A387" s="158" t="s">
        <v>460</v>
      </c>
      <c r="B387" s="65">
        <v>0</v>
      </c>
      <c r="C387" s="66">
        <v>1</v>
      </c>
      <c r="D387" s="65">
        <v>2</v>
      </c>
      <c r="E387" s="66">
        <v>3</v>
      </c>
      <c r="F387" s="67"/>
      <c r="G387" s="65">
        <f t="shared" si="72"/>
        <v>-1</v>
      </c>
      <c r="H387" s="66">
        <f t="shared" si="73"/>
        <v>-1</v>
      </c>
      <c r="I387" s="20">
        <f t="shared" si="74"/>
        <v>-1</v>
      </c>
      <c r="J387" s="21">
        <f t="shared" si="75"/>
        <v>-0.33333333333333331</v>
      </c>
    </row>
    <row r="388" spans="1:10" x14ac:dyDescent="0.2">
      <c r="A388" s="158" t="s">
        <v>450</v>
      </c>
      <c r="B388" s="65">
        <v>0</v>
      </c>
      <c r="C388" s="66">
        <v>1</v>
      </c>
      <c r="D388" s="65">
        <v>0</v>
      </c>
      <c r="E388" s="66">
        <v>3</v>
      </c>
      <c r="F388" s="67"/>
      <c r="G388" s="65">
        <f t="shared" si="72"/>
        <v>-1</v>
      </c>
      <c r="H388" s="66">
        <f t="shared" si="73"/>
        <v>-3</v>
      </c>
      <c r="I388" s="20">
        <f t="shared" si="74"/>
        <v>-1</v>
      </c>
      <c r="J388" s="21">
        <f t="shared" si="75"/>
        <v>-1</v>
      </c>
    </row>
    <row r="389" spans="1:10" s="160" customFormat="1" x14ac:dyDescent="0.2">
      <c r="A389" s="178" t="s">
        <v>628</v>
      </c>
      <c r="B389" s="71">
        <v>1</v>
      </c>
      <c r="C389" s="72">
        <v>6</v>
      </c>
      <c r="D389" s="71">
        <v>17</v>
      </c>
      <c r="E389" s="72">
        <v>14</v>
      </c>
      <c r="F389" s="73"/>
      <c r="G389" s="71">
        <f t="shared" si="72"/>
        <v>-5</v>
      </c>
      <c r="H389" s="72">
        <f t="shared" si="73"/>
        <v>3</v>
      </c>
      <c r="I389" s="37">
        <f t="shared" si="74"/>
        <v>-0.83333333333333337</v>
      </c>
      <c r="J389" s="38">
        <f t="shared" si="75"/>
        <v>0.21428571428571427</v>
      </c>
    </row>
    <row r="390" spans="1:10" x14ac:dyDescent="0.2">
      <c r="A390" s="177"/>
      <c r="B390" s="143"/>
      <c r="C390" s="144"/>
      <c r="D390" s="143"/>
      <c r="E390" s="144"/>
      <c r="F390" s="145"/>
      <c r="G390" s="143"/>
      <c r="H390" s="144"/>
      <c r="I390" s="151"/>
      <c r="J390" s="152"/>
    </row>
    <row r="391" spans="1:10" s="139" customFormat="1" x14ac:dyDescent="0.2">
      <c r="A391" s="159" t="s">
        <v>77</v>
      </c>
      <c r="B391" s="65"/>
      <c r="C391" s="66"/>
      <c r="D391" s="65"/>
      <c r="E391" s="66"/>
      <c r="F391" s="67"/>
      <c r="G391" s="65"/>
      <c r="H391" s="66"/>
      <c r="I391" s="20"/>
      <c r="J391" s="21"/>
    </row>
    <row r="392" spans="1:10" x14ac:dyDescent="0.2">
      <c r="A392" s="158" t="s">
        <v>312</v>
      </c>
      <c r="B392" s="65">
        <v>1</v>
      </c>
      <c r="C392" s="66">
        <v>4</v>
      </c>
      <c r="D392" s="65">
        <v>5</v>
      </c>
      <c r="E392" s="66">
        <v>7</v>
      </c>
      <c r="F392" s="67"/>
      <c r="G392" s="65">
        <f t="shared" ref="G392:G400" si="76">B392-C392</f>
        <v>-3</v>
      </c>
      <c r="H392" s="66">
        <f t="shared" ref="H392:H400" si="77">D392-E392</f>
        <v>-2</v>
      </c>
      <c r="I392" s="20">
        <f t="shared" ref="I392:I400" si="78">IF(C392=0, "-", IF(G392/C392&lt;10, G392/C392, "&gt;999%"))</f>
        <v>-0.75</v>
      </c>
      <c r="J392" s="21">
        <f t="shared" ref="J392:J400" si="79">IF(E392=0, "-", IF(H392/E392&lt;10, H392/E392, "&gt;999%"))</f>
        <v>-0.2857142857142857</v>
      </c>
    </row>
    <row r="393" spans="1:10" x14ac:dyDescent="0.2">
      <c r="A393" s="158" t="s">
        <v>302</v>
      </c>
      <c r="B393" s="65">
        <v>0</v>
      </c>
      <c r="C393" s="66">
        <v>0</v>
      </c>
      <c r="D393" s="65">
        <v>2</v>
      </c>
      <c r="E393" s="66">
        <v>2</v>
      </c>
      <c r="F393" s="67"/>
      <c r="G393" s="65">
        <f t="shared" si="76"/>
        <v>0</v>
      </c>
      <c r="H393" s="66">
        <f t="shared" si="77"/>
        <v>0</v>
      </c>
      <c r="I393" s="20" t="str">
        <f t="shared" si="78"/>
        <v>-</v>
      </c>
      <c r="J393" s="21">
        <f t="shared" si="79"/>
        <v>0</v>
      </c>
    </row>
    <row r="394" spans="1:10" x14ac:dyDescent="0.2">
      <c r="A394" s="158" t="s">
        <v>428</v>
      </c>
      <c r="B394" s="65">
        <v>7</v>
      </c>
      <c r="C394" s="66">
        <v>4</v>
      </c>
      <c r="D394" s="65">
        <v>9</v>
      </c>
      <c r="E394" s="66">
        <v>9</v>
      </c>
      <c r="F394" s="67"/>
      <c r="G394" s="65">
        <f t="shared" si="76"/>
        <v>3</v>
      </c>
      <c r="H394" s="66">
        <f t="shared" si="77"/>
        <v>0</v>
      </c>
      <c r="I394" s="20">
        <f t="shared" si="78"/>
        <v>0.75</v>
      </c>
      <c r="J394" s="21">
        <f t="shared" si="79"/>
        <v>0</v>
      </c>
    </row>
    <row r="395" spans="1:10" x14ac:dyDescent="0.2">
      <c r="A395" s="158" t="s">
        <v>429</v>
      </c>
      <c r="B395" s="65">
        <v>6</v>
      </c>
      <c r="C395" s="66">
        <v>2</v>
      </c>
      <c r="D395" s="65">
        <v>10</v>
      </c>
      <c r="E395" s="66">
        <v>9</v>
      </c>
      <c r="F395" s="67"/>
      <c r="G395" s="65">
        <f t="shared" si="76"/>
        <v>4</v>
      </c>
      <c r="H395" s="66">
        <f t="shared" si="77"/>
        <v>1</v>
      </c>
      <c r="I395" s="20">
        <f t="shared" si="78"/>
        <v>2</v>
      </c>
      <c r="J395" s="21">
        <f t="shared" si="79"/>
        <v>0.1111111111111111</v>
      </c>
    </row>
    <row r="396" spans="1:10" x14ac:dyDescent="0.2">
      <c r="A396" s="158" t="s">
        <v>303</v>
      </c>
      <c r="B396" s="65">
        <v>1</v>
      </c>
      <c r="C396" s="66">
        <v>2</v>
      </c>
      <c r="D396" s="65">
        <v>1</v>
      </c>
      <c r="E396" s="66">
        <v>4</v>
      </c>
      <c r="F396" s="67"/>
      <c r="G396" s="65">
        <f t="shared" si="76"/>
        <v>-1</v>
      </c>
      <c r="H396" s="66">
        <f t="shared" si="77"/>
        <v>-3</v>
      </c>
      <c r="I396" s="20">
        <f t="shared" si="78"/>
        <v>-0.5</v>
      </c>
      <c r="J396" s="21">
        <f t="shared" si="79"/>
        <v>-0.75</v>
      </c>
    </row>
    <row r="397" spans="1:10" x14ac:dyDescent="0.2">
      <c r="A397" s="158" t="s">
        <v>387</v>
      </c>
      <c r="B397" s="65">
        <v>26</v>
      </c>
      <c r="C397" s="66">
        <v>17</v>
      </c>
      <c r="D397" s="65">
        <v>59</v>
      </c>
      <c r="E397" s="66">
        <v>39</v>
      </c>
      <c r="F397" s="67"/>
      <c r="G397" s="65">
        <f t="shared" si="76"/>
        <v>9</v>
      </c>
      <c r="H397" s="66">
        <f t="shared" si="77"/>
        <v>20</v>
      </c>
      <c r="I397" s="20">
        <f t="shared" si="78"/>
        <v>0.52941176470588236</v>
      </c>
      <c r="J397" s="21">
        <f t="shared" si="79"/>
        <v>0.51282051282051277</v>
      </c>
    </row>
    <row r="398" spans="1:10" x14ac:dyDescent="0.2">
      <c r="A398" s="158" t="s">
        <v>269</v>
      </c>
      <c r="B398" s="65">
        <v>0</v>
      </c>
      <c r="C398" s="66">
        <v>0</v>
      </c>
      <c r="D398" s="65">
        <v>1</v>
      </c>
      <c r="E398" s="66">
        <v>1</v>
      </c>
      <c r="F398" s="67"/>
      <c r="G398" s="65">
        <f t="shared" si="76"/>
        <v>0</v>
      </c>
      <c r="H398" s="66">
        <f t="shared" si="77"/>
        <v>0</v>
      </c>
      <c r="I398" s="20" t="str">
        <f t="shared" si="78"/>
        <v>-</v>
      </c>
      <c r="J398" s="21">
        <f t="shared" si="79"/>
        <v>0</v>
      </c>
    </row>
    <row r="399" spans="1:10" x14ac:dyDescent="0.2">
      <c r="A399" s="158" t="s">
        <v>262</v>
      </c>
      <c r="B399" s="65">
        <v>5</v>
      </c>
      <c r="C399" s="66">
        <v>9</v>
      </c>
      <c r="D399" s="65">
        <v>10</v>
      </c>
      <c r="E399" s="66">
        <v>11</v>
      </c>
      <c r="F399" s="67"/>
      <c r="G399" s="65">
        <f t="shared" si="76"/>
        <v>-4</v>
      </c>
      <c r="H399" s="66">
        <f t="shared" si="77"/>
        <v>-1</v>
      </c>
      <c r="I399" s="20">
        <f t="shared" si="78"/>
        <v>-0.44444444444444442</v>
      </c>
      <c r="J399" s="21">
        <f t="shared" si="79"/>
        <v>-9.0909090909090912E-2</v>
      </c>
    </row>
    <row r="400" spans="1:10" s="160" customFormat="1" x14ac:dyDescent="0.2">
      <c r="A400" s="178" t="s">
        <v>629</v>
      </c>
      <c r="B400" s="71">
        <v>46</v>
      </c>
      <c r="C400" s="72">
        <v>38</v>
      </c>
      <c r="D400" s="71">
        <v>97</v>
      </c>
      <c r="E400" s="72">
        <v>82</v>
      </c>
      <c r="F400" s="73"/>
      <c r="G400" s="71">
        <f t="shared" si="76"/>
        <v>8</v>
      </c>
      <c r="H400" s="72">
        <f t="shared" si="77"/>
        <v>15</v>
      </c>
      <c r="I400" s="37">
        <f t="shared" si="78"/>
        <v>0.21052631578947367</v>
      </c>
      <c r="J400" s="38">
        <f t="shared" si="79"/>
        <v>0.18292682926829268</v>
      </c>
    </row>
    <row r="401" spans="1:10" x14ac:dyDescent="0.2">
      <c r="A401" s="177"/>
      <c r="B401" s="143"/>
      <c r="C401" s="144"/>
      <c r="D401" s="143"/>
      <c r="E401" s="144"/>
      <c r="F401" s="145"/>
      <c r="G401" s="143"/>
      <c r="H401" s="144"/>
      <c r="I401" s="151"/>
      <c r="J401" s="152"/>
    </row>
    <row r="402" spans="1:10" s="139" customFormat="1" x14ac:dyDescent="0.2">
      <c r="A402" s="159" t="s">
        <v>78</v>
      </c>
      <c r="B402" s="65"/>
      <c r="C402" s="66"/>
      <c r="D402" s="65"/>
      <c r="E402" s="66"/>
      <c r="F402" s="67"/>
      <c r="G402" s="65"/>
      <c r="H402" s="66"/>
      <c r="I402" s="20"/>
      <c r="J402" s="21"/>
    </row>
    <row r="403" spans="1:10" x14ac:dyDescent="0.2">
      <c r="A403" s="158" t="s">
        <v>485</v>
      </c>
      <c r="B403" s="65">
        <v>19</v>
      </c>
      <c r="C403" s="66">
        <v>9</v>
      </c>
      <c r="D403" s="65">
        <v>38</v>
      </c>
      <c r="E403" s="66">
        <v>33</v>
      </c>
      <c r="F403" s="67"/>
      <c r="G403" s="65">
        <f>B403-C403</f>
        <v>10</v>
      </c>
      <c r="H403" s="66">
        <f>D403-E403</f>
        <v>5</v>
      </c>
      <c r="I403" s="20">
        <f>IF(C403=0, "-", IF(G403/C403&lt;10, G403/C403, "&gt;999%"))</f>
        <v>1.1111111111111112</v>
      </c>
      <c r="J403" s="21">
        <f>IF(E403=0, "-", IF(H403/E403&lt;10, H403/E403, "&gt;999%"))</f>
        <v>0.15151515151515152</v>
      </c>
    </row>
    <row r="404" spans="1:10" x14ac:dyDescent="0.2">
      <c r="A404" s="158" t="s">
        <v>486</v>
      </c>
      <c r="B404" s="65">
        <v>1</v>
      </c>
      <c r="C404" s="66">
        <v>0</v>
      </c>
      <c r="D404" s="65">
        <v>4</v>
      </c>
      <c r="E404" s="66">
        <v>0</v>
      </c>
      <c r="F404" s="67"/>
      <c r="G404" s="65">
        <f>B404-C404</f>
        <v>1</v>
      </c>
      <c r="H404" s="66">
        <f>D404-E404</f>
        <v>4</v>
      </c>
      <c r="I404" s="20" t="str">
        <f>IF(C404=0, "-", IF(G404/C404&lt;10, G404/C404, "&gt;999%"))</f>
        <v>-</v>
      </c>
      <c r="J404" s="21" t="str">
        <f>IF(E404=0, "-", IF(H404/E404&lt;10, H404/E404, "&gt;999%"))</f>
        <v>-</v>
      </c>
    </row>
    <row r="405" spans="1:10" s="160" customFormat="1" x14ac:dyDescent="0.2">
      <c r="A405" s="178" t="s">
        <v>630</v>
      </c>
      <c r="B405" s="71">
        <v>20</v>
      </c>
      <c r="C405" s="72">
        <v>9</v>
      </c>
      <c r="D405" s="71">
        <v>42</v>
      </c>
      <c r="E405" s="72">
        <v>33</v>
      </c>
      <c r="F405" s="73"/>
      <c r="G405" s="71">
        <f>B405-C405</f>
        <v>11</v>
      </c>
      <c r="H405" s="72">
        <f>D405-E405</f>
        <v>9</v>
      </c>
      <c r="I405" s="37">
        <f>IF(C405=0, "-", IF(G405/C405&lt;10, G405/C405, "&gt;999%"))</f>
        <v>1.2222222222222223</v>
      </c>
      <c r="J405" s="38">
        <f>IF(E405=0, "-", IF(H405/E405&lt;10, H405/E405, "&gt;999%"))</f>
        <v>0.27272727272727271</v>
      </c>
    </row>
    <row r="406" spans="1:10" x14ac:dyDescent="0.2">
      <c r="A406" s="177"/>
      <c r="B406" s="143"/>
      <c r="C406" s="144"/>
      <c r="D406" s="143"/>
      <c r="E406" s="144"/>
      <c r="F406" s="145"/>
      <c r="G406" s="143"/>
      <c r="H406" s="144"/>
      <c r="I406" s="151"/>
      <c r="J406" s="152"/>
    </row>
    <row r="407" spans="1:10" s="139" customFormat="1" x14ac:dyDescent="0.2">
      <c r="A407" s="159" t="s">
        <v>79</v>
      </c>
      <c r="B407" s="65"/>
      <c r="C407" s="66"/>
      <c r="D407" s="65"/>
      <c r="E407" s="66"/>
      <c r="F407" s="67"/>
      <c r="G407" s="65"/>
      <c r="H407" s="66"/>
      <c r="I407" s="20"/>
      <c r="J407" s="21"/>
    </row>
    <row r="408" spans="1:10" x14ac:dyDescent="0.2">
      <c r="A408" s="158" t="s">
        <v>338</v>
      </c>
      <c r="B408" s="65">
        <v>2</v>
      </c>
      <c r="C408" s="66">
        <v>0</v>
      </c>
      <c r="D408" s="65">
        <v>15</v>
      </c>
      <c r="E408" s="66">
        <v>0</v>
      </c>
      <c r="F408" s="67"/>
      <c r="G408" s="65">
        <f t="shared" ref="G408:G416" si="80">B408-C408</f>
        <v>2</v>
      </c>
      <c r="H408" s="66">
        <f t="shared" ref="H408:H416" si="81">D408-E408</f>
        <v>15</v>
      </c>
      <c r="I408" s="20" t="str">
        <f t="shared" ref="I408:I416" si="82">IF(C408=0, "-", IF(G408/C408&lt;10, G408/C408, "&gt;999%"))</f>
        <v>-</v>
      </c>
      <c r="J408" s="21" t="str">
        <f t="shared" ref="J408:J416" si="83">IF(E408=0, "-", IF(H408/E408&lt;10, H408/E408, "&gt;999%"))</f>
        <v>-</v>
      </c>
    </row>
    <row r="409" spans="1:10" x14ac:dyDescent="0.2">
      <c r="A409" s="158" t="s">
        <v>318</v>
      </c>
      <c r="B409" s="65">
        <v>15</v>
      </c>
      <c r="C409" s="66">
        <v>0</v>
      </c>
      <c r="D409" s="65">
        <v>36</v>
      </c>
      <c r="E409" s="66">
        <v>0</v>
      </c>
      <c r="F409" s="67"/>
      <c r="G409" s="65">
        <f t="shared" si="80"/>
        <v>15</v>
      </c>
      <c r="H409" s="66">
        <f t="shared" si="81"/>
        <v>36</v>
      </c>
      <c r="I409" s="20" t="str">
        <f t="shared" si="82"/>
        <v>-</v>
      </c>
      <c r="J409" s="21" t="str">
        <f t="shared" si="83"/>
        <v>-</v>
      </c>
    </row>
    <row r="410" spans="1:10" x14ac:dyDescent="0.2">
      <c r="A410" s="158" t="s">
        <v>451</v>
      </c>
      <c r="B410" s="65">
        <v>14</v>
      </c>
      <c r="C410" s="66">
        <v>5</v>
      </c>
      <c r="D410" s="65">
        <v>19</v>
      </c>
      <c r="E410" s="66">
        <v>15</v>
      </c>
      <c r="F410" s="67"/>
      <c r="G410" s="65">
        <f t="shared" si="80"/>
        <v>9</v>
      </c>
      <c r="H410" s="66">
        <f t="shared" si="81"/>
        <v>4</v>
      </c>
      <c r="I410" s="20">
        <f t="shared" si="82"/>
        <v>1.8</v>
      </c>
      <c r="J410" s="21">
        <f t="shared" si="83"/>
        <v>0.26666666666666666</v>
      </c>
    </row>
    <row r="411" spans="1:10" x14ac:dyDescent="0.2">
      <c r="A411" s="158" t="s">
        <v>368</v>
      </c>
      <c r="B411" s="65">
        <v>15</v>
      </c>
      <c r="C411" s="66">
        <v>22</v>
      </c>
      <c r="D411" s="65">
        <v>32</v>
      </c>
      <c r="E411" s="66">
        <v>22</v>
      </c>
      <c r="F411" s="67"/>
      <c r="G411" s="65">
        <f t="shared" si="80"/>
        <v>-7</v>
      </c>
      <c r="H411" s="66">
        <f t="shared" si="81"/>
        <v>10</v>
      </c>
      <c r="I411" s="20">
        <f t="shared" si="82"/>
        <v>-0.31818181818181818</v>
      </c>
      <c r="J411" s="21">
        <f t="shared" si="83"/>
        <v>0.45454545454545453</v>
      </c>
    </row>
    <row r="412" spans="1:10" x14ac:dyDescent="0.2">
      <c r="A412" s="158" t="s">
        <v>501</v>
      </c>
      <c r="B412" s="65">
        <v>14</v>
      </c>
      <c r="C412" s="66">
        <v>5</v>
      </c>
      <c r="D412" s="65">
        <v>19</v>
      </c>
      <c r="E412" s="66">
        <v>8</v>
      </c>
      <c r="F412" s="67"/>
      <c r="G412" s="65">
        <f t="shared" si="80"/>
        <v>9</v>
      </c>
      <c r="H412" s="66">
        <f t="shared" si="81"/>
        <v>11</v>
      </c>
      <c r="I412" s="20">
        <f t="shared" si="82"/>
        <v>1.8</v>
      </c>
      <c r="J412" s="21">
        <f t="shared" si="83"/>
        <v>1.375</v>
      </c>
    </row>
    <row r="413" spans="1:10" x14ac:dyDescent="0.2">
      <c r="A413" s="158" t="s">
        <v>447</v>
      </c>
      <c r="B413" s="65">
        <v>0</v>
      </c>
      <c r="C413" s="66">
        <v>1</v>
      </c>
      <c r="D413" s="65">
        <v>1</v>
      </c>
      <c r="E413" s="66">
        <v>1</v>
      </c>
      <c r="F413" s="67"/>
      <c r="G413" s="65">
        <f t="shared" si="80"/>
        <v>-1</v>
      </c>
      <c r="H413" s="66">
        <f t="shared" si="81"/>
        <v>0</v>
      </c>
      <c r="I413" s="20">
        <f t="shared" si="82"/>
        <v>-1</v>
      </c>
      <c r="J413" s="21">
        <f t="shared" si="83"/>
        <v>0</v>
      </c>
    </row>
    <row r="414" spans="1:10" x14ac:dyDescent="0.2">
      <c r="A414" s="158" t="s">
        <v>215</v>
      </c>
      <c r="B414" s="65">
        <v>5</v>
      </c>
      <c r="C414" s="66">
        <v>0</v>
      </c>
      <c r="D414" s="65">
        <v>6</v>
      </c>
      <c r="E414" s="66">
        <v>0</v>
      </c>
      <c r="F414" s="67"/>
      <c r="G414" s="65">
        <f t="shared" si="80"/>
        <v>5</v>
      </c>
      <c r="H414" s="66">
        <f t="shared" si="81"/>
        <v>6</v>
      </c>
      <c r="I414" s="20" t="str">
        <f t="shared" si="82"/>
        <v>-</v>
      </c>
      <c r="J414" s="21" t="str">
        <f t="shared" si="83"/>
        <v>-</v>
      </c>
    </row>
    <row r="415" spans="1:10" x14ac:dyDescent="0.2">
      <c r="A415" s="158" t="s">
        <v>461</v>
      </c>
      <c r="B415" s="65">
        <v>3</v>
      </c>
      <c r="C415" s="66">
        <v>19</v>
      </c>
      <c r="D415" s="65">
        <v>9</v>
      </c>
      <c r="E415" s="66">
        <v>46</v>
      </c>
      <c r="F415" s="67"/>
      <c r="G415" s="65">
        <f t="shared" si="80"/>
        <v>-16</v>
      </c>
      <c r="H415" s="66">
        <f t="shared" si="81"/>
        <v>-37</v>
      </c>
      <c r="I415" s="20">
        <f t="shared" si="82"/>
        <v>-0.84210526315789469</v>
      </c>
      <c r="J415" s="21">
        <f t="shared" si="83"/>
        <v>-0.80434782608695654</v>
      </c>
    </row>
    <row r="416" spans="1:10" s="160" customFormat="1" x14ac:dyDescent="0.2">
      <c r="A416" s="178" t="s">
        <v>631</v>
      </c>
      <c r="B416" s="71">
        <v>68</v>
      </c>
      <c r="C416" s="72">
        <v>52</v>
      </c>
      <c r="D416" s="71">
        <v>137</v>
      </c>
      <c r="E416" s="72">
        <v>92</v>
      </c>
      <c r="F416" s="73"/>
      <c r="G416" s="71">
        <f t="shared" si="80"/>
        <v>16</v>
      </c>
      <c r="H416" s="72">
        <f t="shared" si="81"/>
        <v>45</v>
      </c>
      <c r="I416" s="37">
        <f t="shared" si="82"/>
        <v>0.30769230769230771</v>
      </c>
      <c r="J416" s="38">
        <f t="shared" si="83"/>
        <v>0.4891304347826087</v>
      </c>
    </row>
    <row r="417" spans="1:10" x14ac:dyDescent="0.2">
      <c r="A417" s="177"/>
      <c r="B417" s="143"/>
      <c r="C417" s="144"/>
      <c r="D417" s="143"/>
      <c r="E417" s="144"/>
      <c r="F417" s="145"/>
      <c r="G417" s="143"/>
      <c r="H417" s="144"/>
      <c r="I417" s="151"/>
      <c r="J417" s="152"/>
    </row>
    <row r="418" spans="1:10" s="139" customFormat="1" x14ac:dyDescent="0.2">
      <c r="A418" s="159" t="s">
        <v>80</v>
      </c>
      <c r="B418" s="65"/>
      <c r="C418" s="66"/>
      <c r="D418" s="65"/>
      <c r="E418" s="66"/>
      <c r="F418" s="67"/>
      <c r="G418" s="65"/>
      <c r="H418" s="66"/>
      <c r="I418" s="20"/>
      <c r="J418" s="21"/>
    </row>
    <row r="419" spans="1:10" x14ac:dyDescent="0.2">
      <c r="A419" s="158" t="s">
        <v>522</v>
      </c>
      <c r="B419" s="65">
        <v>5</v>
      </c>
      <c r="C419" s="66">
        <v>13</v>
      </c>
      <c r="D419" s="65">
        <v>11</v>
      </c>
      <c r="E419" s="66">
        <v>23</v>
      </c>
      <c r="F419" s="67"/>
      <c r="G419" s="65">
        <f>B419-C419</f>
        <v>-8</v>
      </c>
      <c r="H419" s="66">
        <f>D419-E419</f>
        <v>-12</v>
      </c>
      <c r="I419" s="20">
        <f>IF(C419=0, "-", IF(G419/C419&lt;10, G419/C419, "&gt;999%"))</f>
        <v>-0.61538461538461542</v>
      </c>
      <c r="J419" s="21">
        <f>IF(E419=0, "-", IF(H419/E419&lt;10, H419/E419, "&gt;999%"))</f>
        <v>-0.52173913043478259</v>
      </c>
    </row>
    <row r="420" spans="1:10" s="160" customFormat="1" x14ac:dyDescent="0.2">
      <c r="A420" s="178" t="s">
        <v>632</v>
      </c>
      <c r="B420" s="71">
        <v>5</v>
      </c>
      <c r="C420" s="72">
        <v>13</v>
      </c>
      <c r="D420" s="71">
        <v>11</v>
      </c>
      <c r="E420" s="72">
        <v>23</v>
      </c>
      <c r="F420" s="73"/>
      <c r="G420" s="71">
        <f>B420-C420</f>
        <v>-8</v>
      </c>
      <c r="H420" s="72">
        <f>D420-E420</f>
        <v>-12</v>
      </c>
      <c r="I420" s="37">
        <f>IF(C420=0, "-", IF(G420/C420&lt;10, G420/C420, "&gt;999%"))</f>
        <v>-0.61538461538461542</v>
      </c>
      <c r="J420" s="38">
        <f>IF(E420=0, "-", IF(H420/E420&lt;10, H420/E420, "&gt;999%"))</f>
        <v>-0.52173913043478259</v>
      </c>
    </row>
    <row r="421" spans="1:10" x14ac:dyDescent="0.2">
      <c r="A421" s="177"/>
      <c r="B421" s="143"/>
      <c r="C421" s="144"/>
      <c r="D421" s="143"/>
      <c r="E421" s="144"/>
      <c r="F421" s="145"/>
      <c r="G421" s="143"/>
      <c r="H421" s="144"/>
      <c r="I421" s="151"/>
      <c r="J421" s="152"/>
    </row>
    <row r="422" spans="1:10" s="139" customFormat="1" x14ac:dyDescent="0.2">
      <c r="A422" s="159" t="s">
        <v>81</v>
      </c>
      <c r="B422" s="65"/>
      <c r="C422" s="66"/>
      <c r="D422" s="65"/>
      <c r="E422" s="66"/>
      <c r="F422" s="67"/>
      <c r="G422" s="65"/>
      <c r="H422" s="66"/>
      <c r="I422" s="20"/>
      <c r="J422" s="21"/>
    </row>
    <row r="423" spans="1:10" x14ac:dyDescent="0.2">
      <c r="A423" s="158" t="s">
        <v>199</v>
      </c>
      <c r="B423" s="65">
        <v>0</v>
      </c>
      <c r="C423" s="66">
        <v>0</v>
      </c>
      <c r="D423" s="65">
        <v>2</v>
      </c>
      <c r="E423" s="66">
        <v>8</v>
      </c>
      <c r="F423" s="67"/>
      <c r="G423" s="65">
        <f t="shared" ref="G423:G430" si="84">B423-C423</f>
        <v>0</v>
      </c>
      <c r="H423" s="66">
        <f t="shared" ref="H423:H430" si="85">D423-E423</f>
        <v>-6</v>
      </c>
      <c r="I423" s="20" t="str">
        <f t="shared" ref="I423:I430" si="86">IF(C423=0, "-", IF(G423/C423&lt;10, G423/C423, "&gt;999%"))</f>
        <v>-</v>
      </c>
      <c r="J423" s="21">
        <f t="shared" ref="J423:J430" si="87">IF(E423=0, "-", IF(H423/E423&lt;10, H423/E423, "&gt;999%"))</f>
        <v>-0.75</v>
      </c>
    </row>
    <row r="424" spans="1:10" x14ac:dyDescent="0.2">
      <c r="A424" s="158" t="s">
        <v>339</v>
      </c>
      <c r="B424" s="65">
        <v>10</v>
      </c>
      <c r="C424" s="66">
        <v>12</v>
      </c>
      <c r="D424" s="65">
        <v>15</v>
      </c>
      <c r="E424" s="66">
        <v>54</v>
      </c>
      <c r="F424" s="67"/>
      <c r="G424" s="65">
        <f t="shared" si="84"/>
        <v>-2</v>
      </c>
      <c r="H424" s="66">
        <f t="shared" si="85"/>
        <v>-39</v>
      </c>
      <c r="I424" s="20">
        <f t="shared" si="86"/>
        <v>-0.16666666666666666</v>
      </c>
      <c r="J424" s="21">
        <f t="shared" si="87"/>
        <v>-0.72222222222222221</v>
      </c>
    </row>
    <row r="425" spans="1:10" x14ac:dyDescent="0.2">
      <c r="A425" s="158" t="s">
        <v>369</v>
      </c>
      <c r="B425" s="65">
        <v>4</v>
      </c>
      <c r="C425" s="66">
        <v>6</v>
      </c>
      <c r="D425" s="65">
        <v>10</v>
      </c>
      <c r="E425" s="66">
        <v>21</v>
      </c>
      <c r="F425" s="67"/>
      <c r="G425" s="65">
        <f t="shared" si="84"/>
        <v>-2</v>
      </c>
      <c r="H425" s="66">
        <f t="shared" si="85"/>
        <v>-11</v>
      </c>
      <c r="I425" s="20">
        <f t="shared" si="86"/>
        <v>-0.33333333333333331</v>
      </c>
      <c r="J425" s="21">
        <f t="shared" si="87"/>
        <v>-0.52380952380952384</v>
      </c>
    </row>
    <row r="426" spans="1:10" x14ac:dyDescent="0.2">
      <c r="A426" s="158" t="s">
        <v>404</v>
      </c>
      <c r="B426" s="65">
        <v>9</v>
      </c>
      <c r="C426" s="66">
        <v>12</v>
      </c>
      <c r="D426" s="65">
        <v>12</v>
      </c>
      <c r="E426" s="66">
        <v>27</v>
      </c>
      <c r="F426" s="67"/>
      <c r="G426" s="65">
        <f t="shared" si="84"/>
        <v>-3</v>
      </c>
      <c r="H426" s="66">
        <f t="shared" si="85"/>
        <v>-15</v>
      </c>
      <c r="I426" s="20">
        <f t="shared" si="86"/>
        <v>-0.25</v>
      </c>
      <c r="J426" s="21">
        <f t="shared" si="87"/>
        <v>-0.55555555555555558</v>
      </c>
    </row>
    <row r="427" spans="1:10" x14ac:dyDescent="0.2">
      <c r="A427" s="158" t="s">
        <v>235</v>
      </c>
      <c r="B427" s="65">
        <v>13</v>
      </c>
      <c r="C427" s="66">
        <v>2</v>
      </c>
      <c r="D427" s="65">
        <v>20</v>
      </c>
      <c r="E427" s="66">
        <v>11</v>
      </c>
      <c r="F427" s="67"/>
      <c r="G427" s="65">
        <f t="shared" si="84"/>
        <v>11</v>
      </c>
      <c r="H427" s="66">
        <f t="shared" si="85"/>
        <v>9</v>
      </c>
      <c r="I427" s="20">
        <f t="shared" si="86"/>
        <v>5.5</v>
      </c>
      <c r="J427" s="21">
        <f t="shared" si="87"/>
        <v>0.81818181818181823</v>
      </c>
    </row>
    <row r="428" spans="1:10" x14ac:dyDescent="0.2">
      <c r="A428" s="158" t="s">
        <v>216</v>
      </c>
      <c r="B428" s="65">
        <v>3</v>
      </c>
      <c r="C428" s="66">
        <v>9</v>
      </c>
      <c r="D428" s="65">
        <v>6</v>
      </c>
      <c r="E428" s="66">
        <v>15</v>
      </c>
      <c r="F428" s="67"/>
      <c r="G428" s="65">
        <f t="shared" si="84"/>
        <v>-6</v>
      </c>
      <c r="H428" s="66">
        <f t="shared" si="85"/>
        <v>-9</v>
      </c>
      <c r="I428" s="20">
        <f t="shared" si="86"/>
        <v>-0.66666666666666663</v>
      </c>
      <c r="J428" s="21">
        <f t="shared" si="87"/>
        <v>-0.6</v>
      </c>
    </row>
    <row r="429" spans="1:10" x14ac:dyDescent="0.2">
      <c r="A429" s="158" t="s">
        <v>255</v>
      </c>
      <c r="B429" s="65">
        <v>1</v>
      </c>
      <c r="C429" s="66">
        <v>7</v>
      </c>
      <c r="D429" s="65">
        <v>11</v>
      </c>
      <c r="E429" s="66">
        <v>12</v>
      </c>
      <c r="F429" s="67"/>
      <c r="G429" s="65">
        <f t="shared" si="84"/>
        <v>-6</v>
      </c>
      <c r="H429" s="66">
        <f t="shared" si="85"/>
        <v>-1</v>
      </c>
      <c r="I429" s="20">
        <f t="shared" si="86"/>
        <v>-0.8571428571428571</v>
      </c>
      <c r="J429" s="21">
        <f t="shared" si="87"/>
        <v>-8.3333333333333329E-2</v>
      </c>
    </row>
    <row r="430" spans="1:10" s="160" customFormat="1" x14ac:dyDescent="0.2">
      <c r="A430" s="178" t="s">
        <v>633</v>
      </c>
      <c r="B430" s="71">
        <v>40</v>
      </c>
      <c r="C430" s="72">
        <v>48</v>
      </c>
      <c r="D430" s="71">
        <v>76</v>
      </c>
      <c r="E430" s="72">
        <v>148</v>
      </c>
      <c r="F430" s="73"/>
      <c r="G430" s="71">
        <f t="shared" si="84"/>
        <v>-8</v>
      </c>
      <c r="H430" s="72">
        <f t="shared" si="85"/>
        <v>-72</v>
      </c>
      <c r="I430" s="37">
        <f t="shared" si="86"/>
        <v>-0.16666666666666666</v>
      </c>
      <c r="J430" s="38">
        <f t="shared" si="87"/>
        <v>-0.48648648648648651</v>
      </c>
    </row>
    <row r="431" spans="1:10" x14ac:dyDescent="0.2">
      <c r="A431" s="177"/>
      <c r="B431" s="143"/>
      <c r="C431" s="144"/>
      <c r="D431" s="143"/>
      <c r="E431" s="144"/>
      <c r="F431" s="145"/>
      <c r="G431" s="143"/>
      <c r="H431" s="144"/>
      <c r="I431" s="151"/>
      <c r="J431" s="152"/>
    </row>
    <row r="432" spans="1:10" s="139" customFormat="1" x14ac:dyDescent="0.2">
      <c r="A432" s="159" t="s">
        <v>82</v>
      </c>
      <c r="B432" s="65"/>
      <c r="C432" s="66"/>
      <c r="D432" s="65"/>
      <c r="E432" s="66"/>
      <c r="F432" s="67"/>
      <c r="G432" s="65"/>
      <c r="H432" s="66"/>
      <c r="I432" s="20"/>
      <c r="J432" s="21"/>
    </row>
    <row r="433" spans="1:10" x14ac:dyDescent="0.2">
      <c r="A433" s="158" t="s">
        <v>370</v>
      </c>
      <c r="B433" s="65">
        <v>1</v>
      </c>
      <c r="C433" s="66">
        <v>3</v>
      </c>
      <c r="D433" s="65">
        <v>3</v>
      </c>
      <c r="E433" s="66">
        <v>3</v>
      </c>
      <c r="F433" s="67"/>
      <c r="G433" s="65">
        <f>B433-C433</f>
        <v>-2</v>
      </c>
      <c r="H433" s="66">
        <f>D433-E433</f>
        <v>0</v>
      </c>
      <c r="I433" s="20">
        <f>IF(C433=0, "-", IF(G433/C433&lt;10, G433/C433, "&gt;999%"))</f>
        <v>-0.66666666666666663</v>
      </c>
      <c r="J433" s="21">
        <f>IF(E433=0, "-", IF(H433/E433&lt;10, H433/E433, "&gt;999%"))</f>
        <v>0</v>
      </c>
    </row>
    <row r="434" spans="1:10" x14ac:dyDescent="0.2">
      <c r="A434" s="158" t="s">
        <v>487</v>
      </c>
      <c r="B434" s="65">
        <v>3</v>
      </c>
      <c r="C434" s="66">
        <v>6</v>
      </c>
      <c r="D434" s="65">
        <v>12</v>
      </c>
      <c r="E434" s="66">
        <v>9</v>
      </c>
      <c r="F434" s="67"/>
      <c r="G434" s="65">
        <f>B434-C434</f>
        <v>-3</v>
      </c>
      <c r="H434" s="66">
        <f>D434-E434</f>
        <v>3</v>
      </c>
      <c r="I434" s="20">
        <f>IF(C434=0, "-", IF(G434/C434&lt;10, G434/C434, "&gt;999%"))</f>
        <v>-0.5</v>
      </c>
      <c r="J434" s="21">
        <f>IF(E434=0, "-", IF(H434/E434&lt;10, H434/E434, "&gt;999%"))</f>
        <v>0.33333333333333331</v>
      </c>
    </row>
    <row r="435" spans="1:10" x14ac:dyDescent="0.2">
      <c r="A435" s="158" t="s">
        <v>405</v>
      </c>
      <c r="B435" s="65">
        <v>3</v>
      </c>
      <c r="C435" s="66">
        <v>1</v>
      </c>
      <c r="D435" s="65">
        <v>9</v>
      </c>
      <c r="E435" s="66">
        <v>2</v>
      </c>
      <c r="F435" s="67"/>
      <c r="G435" s="65">
        <f>B435-C435</f>
        <v>2</v>
      </c>
      <c r="H435" s="66">
        <f>D435-E435</f>
        <v>7</v>
      </c>
      <c r="I435" s="20">
        <f>IF(C435=0, "-", IF(G435/C435&lt;10, G435/C435, "&gt;999%"))</f>
        <v>2</v>
      </c>
      <c r="J435" s="21">
        <f>IF(E435=0, "-", IF(H435/E435&lt;10, H435/E435, "&gt;999%"))</f>
        <v>3.5</v>
      </c>
    </row>
    <row r="436" spans="1:10" s="160" customFormat="1" x14ac:dyDescent="0.2">
      <c r="A436" s="178" t="s">
        <v>634</v>
      </c>
      <c r="B436" s="71">
        <v>7</v>
      </c>
      <c r="C436" s="72">
        <v>10</v>
      </c>
      <c r="D436" s="71">
        <v>24</v>
      </c>
      <c r="E436" s="72">
        <v>14</v>
      </c>
      <c r="F436" s="73"/>
      <c r="G436" s="71">
        <f>B436-C436</f>
        <v>-3</v>
      </c>
      <c r="H436" s="72">
        <f>D436-E436</f>
        <v>10</v>
      </c>
      <c r="I436" s="37">
        <f>IF(C436=0, "-", IF(G436/C436&lt;10, G436/C436, "&gt;999%"))</f>
        <v>-0.3</v>
      </c>
      <c r="J436" s="38">
        <f>IF(E436=0, "-", IF(H436/E436&lt;10, H436/E436, "&gt;999%"))</f>
        <v>0.7142857142857143</v>
      </c>
    </row>
    <row r="437" spans="1:10" x14ac:dyDescent="0.2">
      <c r="A437" s="177"/>
      <c r="B437" s="143"/>
      <c r="C437" s="144"/>
      <c r="D437" s="143"/>
      <c r="E437" s="144"/>
      <c r="F437" s="145"/>
      <c r="G437" s="143"/>
      <c r="H437" s="144"/>
      <c r="I437" s="151"/>
      <c r="J437" s="152"/>
    </row>
    <row r="438" spans="1:10" s="139" customFormat="1" x14ac:dyDescent="0.2">
      <c r="A438" s="159" t="s">
        <v>83</v>
      </c>
      <c r="B438" s="65"/>
      <c r="C438" s="66"/>
      <c r="D438" s="65"/>
      <c r="E438" s="66"/>
      <c r="F438" s="67"/>
      <c r="G438" s="65"/>
      <c r="H438" s="66"/>
      <c r="I438" s="20"/>
      <c r="J438" s="21"/>
    </row>
    <row r="439" spans="1:10" x14ac:dyDescent="0.2">
      <c r="A439" s="158" t="s">
        <v>289</v>
      </c>
      <c r="B439" s="65">
        <v>10</v>
      </c>
      <c r="C439" s="66">
        <v>2</v>
      </c>
      <c r="D439" s="65">
        <v>17</v>
      </c>
      <c r="E439" s="66">
        <v>4</v>
      </c>
      <c r="F439" s="67"/>
      <c r="G439" s="65">
        <f t="shared" ref="G439:G446" si="88">B439-C439</f>
        <v>8</v>
      </c>
      <c r="H439" s="66">
        <f t="shared" ref="H439:H446" si="89">D439-E439</f>
        <v>13</v>
      </c>
      <c r="I439" s="20">
        <f t="shared" ref="I439:I446" si="90">IF(C439=0, "-", IF(G439/C439&lt;10, G439/C439, "&gt;999%"))</f>
        <v>4</v>
      </c>
      <c r="J439" s="21">
        <f t="shared" ref="J439:J446" si="91">IF(E439=0, "-", IF(H439/E439&lt;10, H439/E439, "&gt;999%"))</f>
        <v>3.25</v>
      </c>
    </row>
    <row r="440" spans="1:10" x14ac:dyDescent="0.2">
      <c r="A440" s="158" t="s">
        <v>371</v>
      </c>
      <c r="B440" s="65">
        <v>50</v>
      </c>
      <c r="C440" s="66">
        <v>89</v>
      </c>
      <c r="D440" s="65">
        <v>309</v>
      </c>
      <c r="E440" s="66">
        <v>300</v>
      </c>
      <c r="F440" s="67"/>
      <c r="G440" s="65">
        <f t="shared" si="88"/>
        <v>-39</v>
      </c>
      <c r="H440" s="66">
        <f t="shared" si="89"/>
        <v>9</v>
      </c>
      <c r="I440" s="20">
        <f t="shared" si="90"/>
        <v>-0.43820224719101125</v>
      </c>
      <c r="J440" s="21">
        <f t="shared" si="91"/>
        <v>0.03</v>
      </c>
    </row>
    <row r="441" spans="1:10" x14ac:dyDescent="0.2">
      <c r="A441" s="158" t="s">
        <v>217</v>
      </c>
      <c r="B441" s="65">
        <v>6</v>
      </c>
      <c r="C441" s="66">
        <v>31</v>
      </c>
      <c r="D441" s="65">
        <v>36</v>
      </c>
      <c r="E441" s="66">
        <v>71</v>
      </c>
      <c r="F441" s="67"/>
      <c r="G441" s="65">
        <f t="shared" si="88"/>
        <v>-25</v>
      </c>
      <c r="H441" s="66">
        <f t="shared" si="89"/>
        <v>-35</v>
      </c>
      <c r="I441" s="20">
        <f t="shared" si="90"/>
        <v>-0.80645161290322576</v>
      </c>
      <c r="J441" s="21">
        <f t="shared" si="91"/>
        <v>-0.49295774647887325</v>
      </c>
    </row>
    <row r="442" spans="1:10" x14ac:dyDescent="0.2">
      <c r="A442" s="158" t="s">
        <v>236</v>
      </c>
      <c r="B442" s="65">
        <v>0</v>
      </c>
      <c r="C442" s="66">
        <v>1</v>
      </c>
      <c r="D442" s="65">
        <v>0</v>
      </c>
      <c r="E442" s="66">
        <v>12</v>
      </c>
      <c r="F442" s="67"/>
      <c r="G442" s="65">
        <f t="shared" si="88"/>
        <v>-1</v>
      </c>
      <c r="H442" s="66">
        <f t="shared" si="89"/>
        <v>-12</v>
      </c>
      <c r="I442" s="20">
        <f t="shared" si="90"/>
        <v>-1</v>
      </c>
      <c r="J442" s="21">
        <f t="shared" si="91"/>
        <v>-1</v>
      </c>
    </row>
    <row r="443" spans="1:10" x14ac:dyDescent="0.2">
      <c r="A443" s="158" t="s">
        <v>406</v>
      </c>
      <c r="B443" s="65">
        <v>77</v>
      </c>
      <c r="C443" s="66">
        <v>86</v>
      </c>
      <c r="D443" s="65">
        <v>125</v>
      </c>
      <c r="E443" s="66">
        <v>159</v>
      </c>
      <c r="F443" s="67"/>
      <c r="G443" s="65">
        <f t="shared" si="88"/>
        <v>-9</v>
      </c>
      <c r="H443" s="66">
        <f t="shared" si="89"/>
        <v>-34</v>
      </c>
      <c r="I443" s="20">
        <f t="shared" si="90"/>
        <v>-0.10465116279069768</v>
      </c>
      <c r="J443" s="21">
        <f t="shared" si="91"/>
        <v>-0.21383647798742139</v>
      </c>
    </row>
    <row r="444" spans="1:10" x14ac:dyDescent="0.2">
      <c r="A444" s="158" t="s">
        <v>218</v>
      </c>
      <c r="B444" s="65">
        <v>0</v>
      </c>
      <c r="C444" s="66">
        <v>15</v>
      </c>
      <c r="D444" s="65">
        <v>0</v>
      </c>
      <c r="E444" s="66">
        <v>25</v>
      </c>
      <c r="F444" s="67"/>
      <c r="G444" s="65">
        <f t="shared" si="88"/>
        <v>-15</v>
      </c>
      <c r="H444" s="66">
        <f t="shared" si="89"/>
        <v>-25</v>
      </c>
      <c r="I444" s="20">
        <f t="shared" si="90"/>
        <v>-1</v>
      </c>
      <c r="J444" s="21">
        <f t="shared" si="91"/>
        <v>-1</v>
      </c>
    </row>
    <row r="445" spans="1:10" x14ac:dyDescent="0.2">
      <c r="A445" s="158" t="s">
        <v>340</v>
      </c>
      <c r="B445" s="65">
        <v>20</v>
      </c>
      <c r="C445" s="66">
        <v>67</v>
      </c>
      <c r="D445" s="65">
        <v>140</v>
      </c>
      <c r="E445" s="66">
        <v>203</v>
      </c>
      <c r="F445" s="67"/>
      <c r="G445" s="65">
        <f t="shared" si="88"/>
        <v>-47</v>
      </c>
      <c r="H445" s="66">
        <f t="shared" si="89"/>
        <v>-63</v>
      </c>
      <c r="I445" s="20">
        <f t="shared" si="90"/>
        <v>-0.70149253731343286</v>
      </c>
      <c r="J445" s="21">
        <f t="shared" si="91"/>
        <v>-0.31034482758620691</v>
      </c>
    </row>
    <row r="446" spans="1:10" s="160" customFormat="1" x14ac:dyDescent="0.2">
      <c r="A446" s="178" t="s">
        <v>635</v>
      </c>
      <c r="B446" s="71">
        <v>163</v>
      </c>
      <c r="C446" s="72">
        <v>291</v>
      </c>
      <c r="D446" s="71">
        <v>627</v>
      </c>
      <c r="E446" s="72">
        <v>774</v>
      </c>
      <c r="F446" s="73"/>
      <c r="G446" s="71">
        <f t="shared" si="88"/>
        <v>-128</v>
      </c>
      <c r="H446" s="72">
        <f t="shared" si="89"/>
        <v>-147</v>
      </c>
      <c r="I446" s="37">
        <f t="shared" si="90"/>
        <v>-0.43986254295532645</v>
      </c>
      <c r="J446" s="38">
        <f t="shared" si="91"/>
        <v>-0.18992248062015504</v>
      </c>
    </row>
    <row r="447" spans="1:10" x14ac:dyDescent="0.2">
      <c r="A447" s="177"/>
      <c r="B447" s="143"/>
      <c r="C447" s="144"/>
      <c r="D447" s="143"/>
      <c r="E447" s="144"/>
      <c r="F447" s="145"/>
      <c r="G447" s="143"/>
      <c r="H447" s="144"/>
      <c r="I447" s="151"/>
      <c r="J447" s="152"/>
    </row>
    <row r="448" spans="1:10" s="139" customFormat="1" x14ac:dyDescent="0.2">
      <c r="A448" s="159" t="s">
        <v>84</v>
      </c>
      <c r="B448" s="65"/>
      <c r="C448" s="66"/>
      <c r="D448" s="65"/>
      <c r="E448" s="66"/>
      <c r="F448" s="67"/>
      <c r="G448" s="65"/>
      <c r="H448" s="66"/>
      <c r="I448" s="20"/>
      <c r="J448" s="21"/>
    </row>
    <row r="449" spans="1:10" x14ac:dyDescent="0.2">
      <c r="A449" s="158" t="s">
        <v>200</v>
      </c>
      <c r="B449" s="65">
        <v>70</v>
      </c>
      <c r="C449" s="66">
        <v>26</v>
      </c>
      <c r="D449" s="65">
        <v>125</v>
      </c>
      <c r="E449" s="66">
        <v>87</v>
      </c>
      <c r="F449" s="67"/>
      <c r="G449" s="65">
        <f t="shared" ref="G449:G455" si="92">B449-C449</f>
        <v>44</v>
      </c>
      <c r="H449" s="66">
        <f t="shared" ref="H449:H455" si="93">D449-E449</f>
        <v>38</v>
      </c>
      <c r="I449" s="20">
        <f t="shared" ref="I449:I455" si="94">IF(C449=0, "-", IF(G449/C449&lt;10, G449/C449, "&gt;999%"))</f>
        <v>1.6923076923076923</v>
      </c>
      <c r="J449" s="21">
        <f t="shared" ref="J449:J455" si="95">IF(E449=0, "-", IF(H449/E449&lt;10, H449/E449, "&gt;999%"))</f>
        <v>0.43678160919540232</v>
      </c>
    </row>
    <row r="450" spans="1:10" x14ac:dyDescent="0.2">
      <c r="A450" s="158" t="s">
        <v>319</v>
      </c>
      <c r="B450" s="65">
        <v>15</v>
      </c>
      <c r="C450" s="66">
        <v>8</v>
      </c>
      <c r="D450" s="65">
        <v>55</v>
      </c>
      <c r="E450" s="66">
        <v>18</v>
      </c>
      <c r="F450" s="67"/>
      <c r="G450" s="65">
        <f t="shared" si="92"/>
        <v>7</v>
      </c>
      <c r="H450" s="66">
        <f t="shared" si="93"/>
        <v>37</v>
      </c>
      <c r="I450" s="20">
        <f t="shared" si="94"/>
        <v>0.875</v>
      </c>
      <c r="J450" s="21">
        <f t="shared" si="95"/>
        <v>2.0555555555555554</v>
      </c>
    </row>
    <row r="451" spans="1:10" x14ac:dyDescent="0.2">
      <c r="A451" s="158" t="s">
        <v>320</v>
      </c>
      <c r="B451" s="65">
        <v>77</v>
      </c>
      <c r="C451" s="66">
        <v>9</v>
      </c>
      <c r="D451" s="65">
        <v>141</v>
      </c>
      <c r="E451" s="66">
        <v>32</v>
      </c>
      <c r="F451" s="67"/>
      <c r="G451" s="65">
        <f t="shared" si="92"/>
        <v>68</v>
      </c>
      <c r="H451" s="66">
        <f t="shared" si="93"/>
        <v>109</v>
      </c>
      <c r="I451" s="20">
        <f t="shared" si="94"/>
        <v>7.5555555555555554</v>
      </c>
      <c r="J451" s="21">
        <f t="shared" si="95"/>
        <v>3.40625</v>
      </c>
    </row>
    <row r="452" spans="1:10" x14ac:dyDescent="0.2">
      <c r="A452" s="158" t="s">
        <v>341</v>
      </c>
      <c r="B452" s="65">
        <v>1</v>
      </c>
      <c r="C452" s="66">
        <v>3</v>
      </c>
      <c r="D452" s="65">
        <v>8</v>
      </c>
      <c r="E452" s="66">
        <v>7</v>
      </c>
      <c r="F452" s="67"/>
      <c r="G452" s="65">
        <f t="shared" si="92"/>
        <v>-2</v>
      </c>
      <c r="H452" s="66">
        <f t="shared" si="93"/>
        <v>1</v>
      </c>
      <c r="I452" s="20">
        <f t="shared" si="94"/>
        <v>-0.66666666666666663</v>
      </c>
      <c r="J452" s="21">
        <f t="shared" si="95"/>
        <v>0.14285714285714285</v>
      </c>
    </row>
    <row r="453" spans="1:10" x14ac:dyDescent="0.2">
      <c r="A453" s="158" t="s">
        <v>201</v>
      </c>
      <c r="B453" s="65">
        <v>21</v>
      </c>
      <c r="C453" s="66">
        <v>55</v>
      </c>
      <c r="D453" s="65">
        <v>60</v>
      </c>
      <c r="E453" s="66">
        <v>114</v>
      </c>
      <c r="F453" s="67"/>
      <c r="G453" s="65">
        <f t="shared" si="92"/>
        <v>-34</v>
      </c>
      <c r="H453" s="66">
        <f t="shared" si="93"/>
        <v>-54</v>
      </c>
      <c r="I453" s="20">
        <f t="shared" si="94"/>
        <v>-0.61818181818181817</v>
      </c>
      <c r="J453" s="21">
        <f t="shared" si="95"/>
        <v>-0.47368421052631576</v>
      </c>
    </row>
    <row r="454" spans="1:10" x14ac:dyDescent="0.2">
      <c r="A454" s="158" t="s">
        <v>342</v>
      </c>
      <c r="B454" s="65">
        <v>2</v>
      </c>
      <c r="C454" s="66">
        <v>26</v>
      </c>
      <c r="D454" s="65">
        <v>9</v>
      </c>
      <c r="E454" s="66">
        <v>90</v>
      </c>
      <c r="F454" s="67"/>
      <c r="G454" s="65">
        <f t="shared" si="92"/>
        <v>-24</v>
      </c>
      <c r="H454" s="66">
        <f t="shared" si="93"/>
        <v>-81</v>
      </c>
      <c r="I454" s="20">
        <f t="shared" si="94"/>
        <v>-0.92307692307692313</v>
      </c>
      <c r="J454" s="21">
        <f t="shared" si="95"/>
        <v>-0.9</v>
      </c>
    </row>
    <row r="455" spans="1:10" s="160" customFormat="1" x14ac:dyDescent="0.2">
      <c r="A455" s="178" t="s">
        <v>636</v>
      </c>
      <c r="B455" s="71">
        <v>186</v>
      </c>
      <c r="C455" s="72">
        <v>127</v>
      </c>
      <c r="D455" s="71">
        <v>398</v>
      </c>
      <c r="E455" s="72">
        <v>348</v>
      </c>
      <c r="F455" s="73"/>
      <c r="G455" s="71">
        <f t="shared" si="92"/>
        <v>59</v>
      </c>
      <c r="H455" s="72">
        <f t="shared" si="93"/>
        <v>50</v>
      </c>
      <c r="I455" s="37">
        <f t="shared" si="94"/>
        <v>0.46456692913385828</v>
      </c>
      <c r="J455" s="38">
        <f t="shared" si="95"/>
        <v>0.14367816091954022</v>
      </c>
    </row>
    <row r="456" spans="1:10" x14ac:dyDescent="0.2">
      <c r="A456" s="177"/>
      <c r="B456" s="143"/>
      <c r="C456" s="144"/>
      <c r="D456" s="143"/>
      <c r="E456" s="144"/>
      <c r="F456" s="145"/>
      <c r="G456" s="143"/>
      <c r="H456" s="144"/>
      <c r="I456" s="151"/>
      <c r="J456" s="152"/>
    </row>
    <row r="457" spans="1:10" s="139" customFormat="1" x14ac:dyDescent="0.2">
      <c r="A457" s="159" t="s">
        <v>85</v>
      </c>
      <c r="B457" s="65"/>
      <c r="C457" s="66"/>
      <c r="D457" s="65"/>
      <c r="E457" s="66"/>
      <c r="F457" s="67"/>
      <c r="G457" s="65"/>
      <c r="H457" s="66"/>
      <c r="I457" s="20"/>
      <c r="J457" s="21"/>
    </row>
    <row r="458" spans="1:10" x14ac:dyDescent="0.2">
      <c r="A458" s="158" t="s">
        <v>250</v>
      </c>
      <c r="B458" s="65">
        <v>145</v>
      </c>
      <c r="C458" s="66">
        <v>0</v>
      </c>
      <c r="D458" s="65">
        <v>145</v>
      </c>
      <c r="E458" s="66">
        <v>0</v>
      </c>
      <c r="F458" s="67"/>
      <c r="G458" s="65">
        <f>B458-C458</f>
        <v>145</v>
      </c>
      <c r="H458" s="66">
        <f>D458-E458</f>
        <v>145</v>
      </c>
      <c r="I458" s="20" t="str">
        <f>IF(C458=0, "-", IF(G458/C458&lt;10, G458/C458, "&gt;999%"))</f>
        <v>-</v>
      </c>
      <c r="J458" s="21" t="str">
        <f>IF(E458=0, "-", IF(H458/E458&lt;10, H458/E458, "&gt;999%"))</f>
        <v>-</v>
      </c>
    </row>
    <row r="459" spans="1:10" s="160" customFormat="1" x14ac:dyDescent="0.2">
      <c r="A459" s="178" t="s">
        <v>637</v>
      </c>
      <c r="B459" s="71">
        <v>145</v>
      </c>
      <c r="C459" s="72">
        <v>0</v>
      </c>
      <c r="D459" s="71">
        <v>145</v>
      </c>
      <c r="E459" s="72">
        <v>0</v>
      </c>
      <c r="F459" s="73"/>
      <c r="G459" s="71">
        <f>B459-C459</f>
        <v>145</v>
      </c>
      <c r="H459" s="72">
        <f>D459-E459</f>
        <v>145</v>
      </c>
      <c r="I459" s="37" t="str">
        <f>IF(C459=0, "-", IF(G459/C459&lt;10, G459/C459, "&gt;999%"))</f>
        <v>-</v>
      </c>
      <c r="J459" s="38" t="str">
        <f>IF(E459=0, "-", IF(H459/E459&lt;10, H459/E459, "&gt;999%"))</f>
        <v>-</v>
      </c>
    </row>
    <row r="460" spans="1:10" x14ac:dyDescent="0.2">
      <c r="A460" s="177"/>
      <c r="B460" s="143"/>
      <c r="C460" s="144"/>
      <c r="D460" s="143"/>
      <c r="E460" s="144"/>
      <c r="F460" s="145"/>
      <c r="G460" s="143"/>
      <c r="H460" s="144"/>
      <c r="I460" s="151"/>
      <c r="J460" s="152"/>
    </row>
    <row r="461" spans="1:10" s="139" customFormat="1" x14ac:dyDescent="0.2">
      <c r="A461" s="159" t="s">
        <v>86</v>
      </c>
      <c r="B461" s="65"/>
      <c r="C461" s="66"/>
      <c r="D461" s="65"/>
      <c r="E461" s="66"/>
      <c r="F461" s="67"/>
      <c r="G461" s="65"/>
      <c r="H461" s="66"/>
      <c r="I461" s="20"/>
      <c r="J461" s="21"/>
    </row>
    <row r="462" spans="1:10" x14ac:dyDescent="0.2">
      <c r="A462" s="158" t="s">
        <v>290</v>
      </c>
      <c r="B462" s="65">
        <v>0</v>
      </c>
      <c r="C462" s="66">
        <v>5</v>
      </c>
      <c r="D462" s="65">
        <v>0</v>
      </c>
      <c r="E462" s="66">
        <v>11</v>
      </c>
      <c r="F462" s="67"/>
      <c r="G462" s="65">
        <f t="shared" ref="G462:G483" si="96">B462-C462</f>
        <v>-5</v>
      </c>
      <c r="H462" s="66">
        <f t="shared" ref="H462:H483" si="97">D462-E462</f>
        <v>-11</v>
      </c>
      <c r="I462" s="20">
        <f t="shared" ref="I462:I483" si="98">IF(C462=0, "-", IF(G462/C462&lt;10, G462/C462, "&gt;999%"))</f>
        <v>-1</v>
      </c>
      <c r="J462" s="21">
        <f t="shared" ref="J462:J483" si="99">IF(E462=0, "-", IF(H462/E462&lt;10, H462/E462, "&gt;999%"))</f>
        <v>-1</v>
      </c>
    </row>
    <row r="463" spans="1:10" x14ac:dyDescent="0.2">
      <c r="A463" s="158" t="s">
        <v>237</v>
      </c>
      <c r="B463" s="65">
        <v>131</v>
      </c>
      <c r="C463" s="66">
        <v>119</v>
      </c>
      <c r="D463" s="65">
        <v>416</v>
      </c>
      <c r="E463" s="66">
        <v>280</v>
      </c>
      <c r="F463" s="67"/>
      <c r="G463" s="65">
        <f t="shared" si="96"/>
        <v>12</v>
      </c>
      <c r="H463" s="66">
        <f t="shared" si="97"/>
        <v>136</v>
      </c>
      <c r="I463" s="20">
        <f t="shared" si="98"/>
        <v>0.10084033613445378</v>
      </c>
      <c r="J463" s="21">
        <f t="shared" si="99"/>
        <v>0.48571428571428571</v>
      </c>
    </row>
    <row r="464" spans="1:10" x14ac:dyDescent="0.2">
      <c r="A464" s="158" t="s">
        <v>343</v>
      </c>
      <c r="B464" s="65">
        <v>38</v>
      </c>
      <c r="C464" s="66">
        <v>69</v>
      </c>
      <c r="D464" s="65">
        <v>160</v>
      </c>
      <c r="E464" s="66">
        <v>157</v>
      </c>
      <c r="F464" s="67"/>
      <c r="G464" s="65">
        <f t="shared" si="96"/>
        <v>-31</v>
      </c>
      <c r="H464" s="66">
        <f t="shared" si="97"/>
        <v>3</v>
      </c>
      <c r="I464" s="20">
        <f t="shared" si="98"/>
        <v>-0.44927536231884058</v>
      </c>
      <c r="J464" s="21">
        <f t="shared" si="99"/>
        <v>1.9108280254777069E-2</v>
      </c>
    </row>
    <row r="465" spans="1:10" x14ac:dyDescent="0.2">
      <c r="A465" s="158" t="s">
        <v>449</v>
      </c>
      <c r="B465" s="65">
        <v>2</v>
      </c>
      <c r="C465" s="66">
        <v>1</v>
      </c>
      <c r="D465" s="65">
        <v>7</v>
      </c>
      <c r="E465" s="66">
        <v>2</v>
      </c>
      <c r="F465" s="67"/>
      <c r="G465" s="65">
        <f t="shared" si="96"/>
        <v>1</v>
      </c>
      <c r="H465" s="66">
        <f t="shared" si="97"/>
        <v>5</v>
      </c>
      <c r="I465" s="20">
        <f t="shared" si="98"/>
        <v>1</v>
      </c>
      <c r="J465" s="21">
        <f t="shared" si="99"/>
        <v>2.5</v>
      </c>
    </row>
    <row r="466" spans="1:10" x14ac:dyDescent="0.2">
      <c r="A466" s="158" t="s">
        <v>219</v>
      </c>
      <c r="B466" s="65">
        <v>168</v>
      </c>
      <c r="C466" s="66">
        <v>215</v>
      </c>
      <c r="D466" s="65">
        <v>352</v>
      </c>
      <c r="E466" s="66">
        <v>471</v>
      </c>
      <c r="F466" s="67"/>
      <c r="G466" s="65">
        <f t="shared" si="96"/>
        <v>-47</v>
      </c>
      <c r="H466" s="66">
        <f t="shared" si="97"/>
        <v>-119</v>
      </c>
      <c r="I466" s="20">
        <f t="shared" si="98"/>
        <v>-0.21860465116279071</v>
      </c>
      <c r="J466" s="21">
        <f t="shared" si="99"/>
        <v>-0.25265392781316348</v>
      </c>
    </row>
    <row r="467" spans="1:10" x14ac:dyDescent="0.2">
      <c r="A467" s="158" t="s">
        <v>407</v>
      </c>
      <c r="B467" s="65">
        <v>48</v>
      </c>
      <c r="C467" s="66">
        <v>25</v>
      </c>
      <c r="D467" s="65">
        <v>122</v>
      </c>
      <c r="E467" s="66">
        <v>56</v>
      </c>
      <c r="F467" s="67"/>
      <c r="G467" s="65">
        <f t="shared" si="96"/>
        <v>23</v>
      </c>
      <c r="H467" s="66">
        <f t="shared" si="97"/>
        <v>66</v>
      </c>
      <c r="I467" s="20">
        <f t="shared" si="98"/>
        <v>0.92</v>
      </c>
      <c r="J467" s="21">
        <f t="shared" si="99"/>
        <v>1.1785714285714286</v>
      </c>
    </row>
    <row r="468" spans="1:10" x14ac:dyDescent="0.2">
      <c r="A468" s="158" t="s">
        <v>280</v>
      </c>
      <c r="B468" s="65">
        <v>2</v>
      </c>
      <c r="C468" s="66">
        <v>3</v>
      </c>
      <c r="D468" s="65">
        <v>4</v>
      </c>
      <c r="E468" s="66">
        <v>5</v>
      </c>
      <c r="F468" s="67"/>
      <c r="G468" s="65">
        <f t="shared" si="96"/>
        <v>-1</v>
      </c>
      <c r="H468" s="66">
        <f t="shared" si="97"/>
        <v>-1</v>
      </c>
      <c r="I468" s="20">
        <f t="shared" si="98"/>
        <v>-0.33333333333333331</v>
      </c>
      <c r="J468" s="21">
        <f t="shared" si="99"/>
        <v>-0.2</v>
      </c>
    </row>
    <row r="469" spans="1:10" x14ac:dyDescent="0.2">
      <c r="A469" s="158" t="s">
        <v>448</v>
      </c>
      <c r="B469" s="65">
        <v>16</v>
      </c>
      <c r="C469" s="66">
        <v>15</v>
      </c>
      <c r="D469" s="65">
        <v>64</v>
      </c>
      <c r="E469" s="66">
        <v>39</v>
      </c>
      <c r="F469" s="67"/>
      <c r="G469" s="65">
        <f t="shared" si="96"/>
        <v>1</v>
      </c>
      <c r="H469" s="66">
        <f t="shared" si="97"/>
        <v>25</v>
      </c>
      <c r="I469" s="20">
        <f t="shared" si="98"/>
        <v>6.6666666666666666E-2</v>
      </c>
      <c r="J469" s="21">
        <f t="shared" si="99"/>
        <v>0.64102564102564108</v>
      </c>
    </row>
    <row r="470" spans="1:10" x14ac:dyDescent="0.2">
      <c r="A470" s="158" t="s">
        <v>462</v>
      </c>
      <c r="B470" s="65">
        <v>87</v>
      </c>
      <c r="C470" s="66">
        <v>82</v>
      </c>
      <c r="D470" s="65">
        <v>235</v>
      </c>
      <c r="E470" s="66">
        <v>217</v>
      </c>
      <c r="F470" s="67"/>
      <c r="G470" s="65">
        <f t="shared" si="96"/>
        <v>5</v>
      </c>
      <c r="H470" s="66">
        <f t="shared" si="97"/>
        <v>18</v>
      </c>
      <c r="I470" s="20">
        <f t="shared" si="98"/>
        <v>6.097560975609756E-2</v>
      </c>
      <c r="J470" s="21">
        <f t="shared" si="99"/>
        <v>8.294930875576037E-2</v>
      </c>
    </row>
    <row r="471" spans="1:10" x14ac:dyDescent="0.2">
      <c r="A471" s="158" t="s">
        <v>471</v>
      </c>
      <c r="B471" s="65">
        <v>86</v>
      </c>
      <c r="C471" s="66">
        <v>64</v>
      </c>
      <c r="D471" s="65">
        <v>178</v>
      </c>
      <c r="E471" s="66">
        <v>149</v>
      </c>
      <c r="F471" s="67"/>
      <c r="G471" s="65">
        <f t="shared" si="96"/>
        <v>22</v>
      </c>
      <c r="H471" s="66">
        <f t="shared" si="97"/>
        <v>29</v>
      </c>
      <c r="I471" s="20">
        <f t="shared" si="98"/>
        <v>0.34375</v>
      </c>
      <c r="J471" s="21">
        <f t="shared" si="99"/>
        <v>0.19463087248322147</v>
      </c>
    </row>
    <row r="472" spans="1:10" x14ac:dyDescent="0.2">
      <c r="A472" s="158" t="s">
        <v>488</v>
      </c>
      <c r="B472" s="65">
        <v>307</v>
      </c>
      <c r="C472" s="66">
        <v>230</v>
      </c>
      <c r="D472" s="65">
        <v>715</v>
      </c>
      <c r="E472" s="66">
        <v>724</v>
      </c>
      <c r="F472" s="67"/>
      <c r="G472" s="65">
        <f t="shared" si="96"/>
        <v>77</v>
      </c>
      <c r="H472" s="66">
        <f t="shared" si="97"/>
        <v>-9</v>
      </c>
      <c r="I472" s="20">
        <f t="shared" si="98"/>
        <v>0.33478260869565218</v>
      </c>
      <c r="J472" s="21">
        <f t="shared" si="99"/>
        <v>-1.2430939226519336E-2</v>
      </c>
    </row>
    <row r="473" spans="1:10" x14ac:dyDescent="0.2">
      <c r="A473" s="158" t="s">
        <v>408</v>
      </c>
      <c r="B473" s="65">
        <v>54</v>
      </c>
      <c r="C473" s="66">
        <v>15</v>
      </c>
      <c r="D473" s="65">
        <v>102</v>
      </c>
      <c r="E473" s="66">
        <v>50</v>
      </c>
      <c r="F473" s="67"/>
      <c r="G473" s="65">
        <f t="shared" si="96"/>
        <v>39</v>
      </c>
      <c r="H473" s="66">
        <f t="shared" si="97"/>
        <v>52</v>
      </c>
      <c r="I473" s="20">
        <f t="shared" si="98"/>
        <v>2.6</v>
      </c>
      <c r="J473" s="21">
        <f t="shared" si="99"/>
        <v>1.04</v>
      </c>
    </row>
    <row r="474" spans="1:10" x14ac:dyDescent="0.2">
      <c r="A474" s="158" t="s">
        <v>489</v>
      </c>
      <c r="B474" s="65">
        <v>38</v>
      </c>
      <c r="C474" s="66">
        <v>72</v>
      </c>
      <c r="D474" s="65">
        <v>139</v>
      </c>
      <c r="E474" s="66">
        <v>190</v>
      </c>
      <c r="F474" s="67"/>
      <c r="G474" s="65">
        <f t="shared" si="96"/>
        <v>-34</v>
      </c>
      <c r="H474" s="66">
        <f t="shared" si="97"/>
        <v>-51</v>
      </c>
      <c r="I474" s="20">
        <f t="shared" si="98"/>
        <v>-0.47222222222222221</v>
      </c>
      <c r="J474" s="21">
        <f t="shared" si="99"/>
        <v>-0.26842105263157895</v>
      </c>
    </row>
    <row r="475" spans="1:10" x14ac:dyDescent="0.2">
      <c r="A475" s="158" t="s">
        <v>433</v>
      </c>
      <c r="B475" s="65">
        <v>59</v>
      </c>
      <c r="C475" s="66">
        <v>180</v>
      </c>
      <c r="D475" s="65">
        <v>165</v>
      </c>
      <c r="E475" s="66">
        <v>388</v>
      </c>
      <c r="F475" s="67"/>
      <c r="G475" s="65">
        <f t="shared" si="96"/>
        <v>-121</v>
      </c>
      <c r="H475" s="66">
        <f t="shared" si="97"/>
        <v>-223</v>
      </c>
      <c r="I475" s="20">
        <f t="shared" si="98"/>
        <v>-0.67222222222222228</v>
      </c>
      <c r="J475" s="21">
        <f t="shared" si="99"/>
        <v>-0.57474226804123707</v>
      </c>
    </row>
    <row r="476" spans="1:10" x14ac:dyDescent="0.2">
      <c r="A476" s="158" t="s">
        <v>409</v>
      </c>
      <c r="B476" s="65">
        <v>179</v>
      </c>
      <c r="C476" s="66">
        <v>120</v>
      </c>
      <c r="D476" s="65">
        <v>534</v>
      </c>
      <c r="E476" s="66">
        <v>271</v>
      </c>
      <c r="F476" s="67"/>
      <c r="G476" s="65">
        <f t="shared" si="96"/>
        <v>59</v>
      </c>
      <c r="H476" s="66">
        <f t="shared" si="97"/>
        <v>263</v>
      </c>
      <c r="I476" s="20">
        <f t="shared" si="98"/>
        <v>0.49166666666666664</v>
      </c>
      <c r="J476" s="21">
        <f t="shared" si="99"/>
        <v>0.97047970479704793</v>
      </c>
    </row>
    <row r="477" spans="1:10" x14ac:dyDescent="0.2">
      <c r="A477" s="158" t="s">
        <v>220</v>
      </c>
      <c r="B477" s="65">
        <v>1</v>
      </c>
      <c r="C477" s="66">
        <v>2</v>
      </c>
      <c r="D477" s="65">
        <v>2</v>
      </c>
      <c r="E477" s="66">
        <v>2</v>
      </c>
      <c r="F477" s="67"/>
      <c r="G477" s="65">
        <f t="shared" si="96"/>
        <v>-1</v>
      </c>
      <c r="H477" s="66">
        <f t="shared" si="97"/>
        <v>0</v>
      </c>
      <c r="I477" s="20">
        <f t="shared" si="98"/>
        <v>-0.5</v>
      </c>
      <c r="J477" s="21">
        <f t="shared" si="99"/>
        <v>0</v>
      </c>
    </row>
    <row r="478" spans="1:10" x14ac:dyDescent="0.2">
      <c r="A478" s="158" t="s">
        <v>221</v>
      </c>
      <c r="B478" s="65">
        <v>0</v>
      </c>
      <c r="C478" s="66">
        <v>0</v>
      </c>
      <c r="D478" s="65">
        <v>0</v>
      </c>
      <c r="E478" s="66">
        <v>1</v>
      </c>
      <c r="F478" s="67"/>
      <c r="G478" s="65">
        <f t="shared" si="96"/>
        <v>0</v>
      </c>
      <c r="H478" s="66">
        <f t="shared" si="97"/>
        <v>-1</v>
      </c>
      <c r="I478" s="20" t="str">
        <f t="shared" si="98"/>
        <v>-</v>
      </c>
      <c r="J478" s="21">
        <f t="shared" si="99"/>
        <v>-1</v>
      </c>
    </row>
    <row r="479" spans="1:10" x14ac:dyDescent="0.2">
      <c r="A479" s="158" t="s">
        <v>372</v>
      </c>
      <c r="B479" s="65">
        <v>361</v>
      </c>
      <c r="C479" s="66">
        <v>313</v>
      </c>
      <c r="D479" s="65">
        <v>805</v>
      </c>
      <c r="E479" s="66">
        <v>771</v>
      </c>
      <c r="F479" s="67"/>
      <c r="G479" s="65">
        <f t="shared" si="96"/>
        <v>48</v>
      </c>
      <c r="H479" s="66">
        <f t="shared" si="97"/>
        <v>34</v>
      </c>
      <c r="I479" s="20">
        <f t="shared" si="98"/>
        <v>0.15335463258785942</v>
      </c>
      <c r="J479" s="21">
        <f t="shared" si="99"/>
        <v>4.4098573281452662E-2</v>
      </c>
    </row>
    <row r="480" spans="1:10" x14ac:dyDescent="0.2">
      <c r="A480" s="158" t="s">
        <v>304</v>
      </c>
      <c r="B480" s="65">
        <v>1</v>
      </c>
      <c r="C480" s="66">
        <v>1</v>
      </c>
      <c r="D480" s="65">
        <v>1</v>
      </c>
      <c r="E480" s="66">
        <v>1</v>
      </c>
      <c r="F480" s="67"/>
      <c r="G480" s="65">
        <f t="shared" si="96"/>
        <v>0</v>
      </c>
      <c r="H480" s="66">
        <f t="shared" si="97"/>
        <v>0</v>
      </c>
      <c r="I480" s="20">
        <f t="shared" si="98"/>
        <v>0</v>
      </c>
      <c r="J480" s="21">
        <f t="shared" si="99"/>
        <v>0</v>
      </c>
    </row>
    <row r="481" spans="1:10" x14ac:dyDescent="0.2">
      <c r="A481" s="158" t="s">
        <v>202</v>
      </c>
      <c r="B481" s="65">
        <v>19</v>
      </c>
      <c r="C481" s="66">
        <v>42</v>
      </c>
      <c r="D481" s="65">
        <v>49</v>
      </c>
      <c r="E481" s="66">
        <v>96</v>
      </c>
      <c r="F481" s="67"/>
      <c r="G481" s="65">
        <f t="shared" si="96"/>
        <v>-23</v>
      </c>
      <c r="H481" s="66">
        <f t="shared" si="97"/>
        <v>-47</v>
      </c>
      <c r="I481" s="20">
        <f t="shared" si="98"/>
        <v>-0.54761904761904767</v>
      </c>
      <c r="J481" s="21">
        <f t="shared" si="99"/>
        <v>-0.48958333333333331</v>
      </c>
    </row>
    <row r="482" spans="1:10" x14ac:dyDescent="0.2">
      <c r="A482" s="158" t="s">
        <v>321</v>
      </c>
      <c r="B482" s="65">
        <v>51</v>
      </c>
      <c r="C482" s="66">
        <v>66</v>
      </c>
      <c r="D482" s="65">
        <v>206</v>
      </c>
      <c r="E482" s="66">
        <v>160</v>
      </c>
      <c r="F482" s="67"/>
      <c r="G482" s="65">
        <f t="shared" si="96"/>
        <v>-15</v>
      </c>
      <c r="H482" s="66">
        <f t="shared" si="97"/>
        <v>46</v>
      </c>
      <c r="I482" s="20">
        <f t="shared" si="98"/>
        <v>-0.22727272727272727</v>
      </c>
      <c r="J482" s="21">
        <f t="shared" si="99"/>
        <v>0.28749999999999998</v>
      </c>
    </row>
    <row r="483" spans="1:10" s="160" customFormat="1" x14ac:dyDescent="0.2">
      <c r="A483" s="178" t="s">
        <v>638</v>
      </c>
      <c r="B483" s="71">
        <v>1648</v>
      </c>
      <c r="C483" s="72">
        <v>1639</v>
      </c>
      <c r="D483" s="71">
        <v>4256</v>
      </c>
      <c r="E483" s="72">
        <v>4041</v>
      </c>
      <c r="F483" s="73"/>
      <c r="G483" s="71">
        <f t="shared" si="96"/>
        <v>9</v>
      </c>
      <c r="H483" s="72">
        <f t="shared" si="97"/>
        <v>215</v>
      </c>
      <c r="I483" s="37">
        <f t="shared" si="98"/>
        <v>5.4911531421598537E-3</v>
      </c>
      <c r="J483" s="38">
        <f t="shared" si="99"/>
        <v>5.3204652313783719E-2</v>
      </c>
    </row>
    <row r="484" spans="1:10" x14ac:dyDescent="0.2">
      <c r="A484" s="177"/>
      <c r="B484" s="143"/>
      <c r="C484" s="144"/>
      <c r="D484" s="143"/>
      <c r="E484" s="144"/>
      <c r="F484" s="145"/>
      <c r="G484" s="143"/>
      <c r="H484" s="144"/>
      <c r="I484" s="151"/>
      <c r="J484" s="152"/>
    </row>
    <row r="485" spans="1:10" s="139" customFormat="1" x14ac:dyDescent="0.2">
      <c r="A485" s="159" t="s">
        <v>87</v>
      </c>
      <c r="B485" s="65"/>
      <c r="C485" s="66"/>
      <c r="D485" s="65"/>
      <c r="E485" s="66"/>
      <c r="F485" s="67"/>
      <c r="G485" s="65"/>
      <c r="H485" s="66"/>
      <c r="I485" s="20"/>
      <c r="J485" s="21"/>
    </row>
    <row r="486" spans="1:10" x14ac:dyDescent="0.2">
      <c r="A486" s="158" t="s">
        <v>523</v>
      </c>
      <c r="B486" s="65">
        <v>4</v>
      </c>
      <c r="C486" s="66">
        <v>3</v>
      </c>
      <c r="D486" s="65">
        <v>11</v>
      </c>
      <c r="E486" s="66">
        <v>6</v>
      </c>
      <c r="F486" s="67"/>
      <c r="G486" s="65">
        <f>B486-C486</f>
        <v>1</v>
      </c>
      <c r="H486" s="66">
        <f>D486-E486</f>
        <v>5</v>
      </c>
      <c r="I486" s="20">
        <f>IF(C486=0, "-", IF(G486/C486&lt;10, G486/C486, "&gt;999%"))</f>
        <v>0.33333333333333331</v>
      </c>
      <c r="J486" s="21">
        <f>IF(E486=0, "-", IF(H486/E486&lt;10, H486/E486, "&gt;999%"))</f>
        <v>0.83333333333333337</v>
      </c>
    </row>
    <row r="487" spans="1:10" x14ac:dyDescent="0.2">
      <c r="A487" s="158" t="s">
        <v>511</v>
      </c>
      <c r="B487" s="65">
        <v>1</v>
      </c>
      <c r="C487" s="66">
        <v>0</v>
      </c>
      <c r="D487" s="65">
        <v>2</v>
      </c>
      <c r="E487" s="66">
        <v>1</v>
      </c>
      <c r="F487" s="67"/>
      <c r="G487" s="65">
        <f>B487-C487</f>
        <v>1</v>
      </c>
      <c r="H487" s="66">
        <f>D487-E487</f>
        <v>1</v>
      </c>
      <c r="I487" s="20" t="str">
        <f>IF(C487=0, "-", IF(G487/C487&lt;10, G487/C487, "&gt;999%"))</f>
        <v>-</v>
      </c>
      <c r="J487" s="21">
        <f>IF(E487=0, "-", IF(H487/E487&lt;10, H487/E487, "&gt;999%"))</f>
        <v>1</v>
      </c>
    </row>
    <row r="488" spans="1:10" s="160" customFormat="1" x14ac:dyDescent="0.2">
      <c r="A488" s="178" t="s">
        <v>639</v>
      </c>
      <c r="B488" s="71">
        <v>5</v>
      </c>
      <c r="C488" s="72">
        <v>3</v>
      </c>
      <c r="D488" s="71">
        <v>13</v>
      </c>
      <c r="E488" s="72">
        <v>7</v>
      </c>
      <c r="F488" s="73"/>
      <c r="G488" s="71">
        <f>B488-C488</f>
        <v>2</v>
      </c>
      <c r="H488" s="72">
        <f>D488-E488</f>
        <v>6</v>
      </c>
      <c r="I488" s="37">
        <f>IF(C488=0, "-", IF(G488/C488&lt;10, G488/C488, "&gt;999%"))</f>
        <v>0.66666666666666663</v>
      </c>
      <c r="J488" s="38">
        <f>IF(E488=0, "-", IF(H488/E488&lt;10, H488/E488, "&gt;999%"))</f>
        <v>0.8571428571428571</v>
      </c>
    </row>
    <row r="489" spans="1:10" x14ac:dyDescent="0.2">
      <c r="A489" s="177"/>
      <c r="B489" s="143"/>
      <c r="C489" s="144"/>
      <c r="D489" s="143"/>
      <c r="E489" s="144"/>
      <c r="F489" s="145"/>
      <c r="G489" s="143"/>
      <c r="H489" s="144"/>
      <c r="I489" s="151"/>
      <c r="J489" s="152"/>
    </row>
    <row r="490" spans="1:10" s="139" customFormat="1" x14ac:dyDescent="0.2">
      <c r="A490" s="159" t="s">
        <v>88</v>
      </c>
      <c r="B490" s="65"/>
      <c r="C490" s="66"/>
      <c r="D490" s="65"/>
      <c r="E490" s="66"/>
      <c r="F490" s="67"/>
      <c r="G490" s="65"/>
      <c r="H490" s="66"/>
      <c r="I490" s="20"/>
      <c r="J490" s="21"/>
    </row>
    <row r="491" spans="1:10" x14ac:dyDescent="0.2">
      <c r="A491" s="158" t="s">
        <v>490</v>
      </c>
      <c r="B491" s="65">
        <v>33</v>
      </c>
      <c r="C491" s="66">
        <v>40</v>
      </c>
      <c r="D491" s="65">
        <v>73</v>
      </c>
      <c r="E491" s="66">
        <v>116</v>
      </c>
      <c r="F491" s="67"/>
      <c r="G491" s="65">
        <f t="shared" ref="G491:G509" si="100">B491-C491</f>
        <v>-7</v>
      </c>
      <c r="H491" s="66">
        <f t="shared" ref="H491:H509" si="101">D491-E491</f>
        <v>-43</v>
      </c>
      <c r="I491" s="20">
        <f t="shared" ref="I491:I509" si="102">IF(C491=0, "-", IF(G491/C491&lt;10, G491/C491, "&gt;999%"))</f>
        <v>-0.17499999999999999</v>
      </c>
      <c r="J491" s="21">
        <f t="shared" ref="J491:J509" si="103">IF(E491=0, "-", IF(H491/E491&lt;10, H491/E491, "&gt;999%"))</f>
        <v>-0.37068965517241381</v>
      </c>
    </row>
    <row r="492" spans="1:10" x14ac:dyDescent="0.2">
      <c r="A492" s="158" t="s">
        <v>251</v>
      </c>
      <c r="B492" s="65">
        <v>6</v>
      </c>
      <c r="C492" s="66">
        <v>0</v>
      </c>
      <c r="D492" s="65">
        <v>10</v>
      </c>
      <c r="E492" s="66">
        <v>0</v>
      </c>
      <c r="F492" s="67"/>
      <c r="G492" s="65">
        <f t="shared" si="100"/>
        <v>6</v>
      </c>
      <c r="H492" s="66">
        <f t="shared" si="101"/>
        <v>10</v>
      </c>
      <c r="I492" s="20" t="str">
        <f t="shared" si="102"/>
        <v>-</v>
      </c>
      <c r="J492" s="21" t="str">
        <f t="shared" si="103"/>
        <v>-</v>
      </c>
    </row>
    <row r="493" spans="1:10" x14ac:dyDescent="0.2">
      <c r="A493" s="158" t="s">
        <v>275</v>
      </c>
      <c r="B493" s="65">
        <v>4</v>
      </c>
      <c r="C493" s="66">
        <v>2</v>
      </c>
      <c r="D493" s="65">
        <v>4</v>
      </c>
      <c r="E493" s="66">
        <v>5</v>
      </c>
      <c r="F493" s="67"/>
      <c r="G493" s="65">
        <f t="shared" si="100"/>
        <v>2</v>
      </c>
      <c r="H493" s="66">
        <f t="shared" si="101"/>
        <v>-1</v>
      </c>
      <c r="I493" s="20">
        <f t="shared" si="102"/>
        <v>1</v>
      </c>
      <c r="J493" s="21">
        <f t="shared" si="103"/>
        <v>-0.2</v>
      </c>
    </row>
    <row r="494" spans="1:10" x14ac:dyDescent="0.2">
      <c r="A494" s="158" t="s">
        <v>452</v>
      </c>
      <c r="B494" s="65">
        <v>3</v>
      </c>
      <c r="C494" s="66">
        <v>0</v>
      </c>
      <c r="D494" s="65">
        <v>8</v>
      </c>
      <c r="E494" s="66">
        <v>5</v>
      </c>
      <c r="F494" s="67"/>
      <c r="G494" s="65">
        <f t="shared" si="100"/>
        <v>3</v>
      </c>
      <c r="H494" s="66">
        <f t="shared" si="101"/>
        <v>3</v>
      </c>
      <c r="I494" s="20" t="str">
        <f t="shared" si="102"/>
        <v>-</v>
      </c>
      <c r="J494" s="21">
        <f t="shared" si="103"/>
        <v>0.6</v>
      </c>
    </row>
    <row r="495" spans="1:10" x14ac:dyDescent="0.2">
      <c r="A495" s="158" t="s">
        <v>281</v>
      </c>
      <c r="B495" s="65">
        <v>0</v>
      </c>
      <c r="C495" s="66">
        <v>0</v>
      </c>
      <c r="D495" s="65">
        <v>0</v>
      </c>
      <c r="E495" s="66">
        <v>3</v>
      </c>
      <c r="F495" s="67"/>
      <c r="G495" s="65">
        <f t="shared" si="100"/>
        <v>0</v>
      </c>
      <c r="H495" s="66">
        <f t="shared" si="101"/>
        <v>-3</v>
      </c>
      <c r="I495" s="20" t="str">
        <f t="shared" si="102"/>
        <v>-</v>
      </c>
      <c r="J495" s="21">
        <f t="shared" si="103"/>
        <v>-1</v>
      </c>
    </row>
    <row r="496" spans="1:10" x14ac:dyDescent="0.2">
      <c r="A496" s="158" t="s">
        <v>276</v>
      </c>
      <c r="B496" s="65">
        <v>0</v>
      </c>
      <c r="C496" s="66">
        <v>1</v>
      </c>
      <c r="D496" s="65">
        <v>0</v>
      </c>
      <c r="E496" s="66">
        <v>1</v>
      </c>
      <c r="F496" s="67"/>
      <c r="G496" s="65">
        <f t="shared" si="100"/>
        <v>-1</v>
      </c>
      <c r="H496" s="66">
        <f t="shared" si="101"/>
        <v>-1</v>
      </c>
      <c r="I496" s="20">
        <f t="shared" si="102"/>
        <v>-1</v>
      </c>
      <c r="J496" s="21">
        <f t="shared" si="103"/>
        <v>-1</v>
      </c>
    </row>
    <row r="497" spans="1:10" x14ac:dyDescent="0.2">
      <c r="A497" s="158" t="s">
        <v>502</v>
      </c>
      <c r="B497" s="65">
        <v>3</v>
      </c>
      <c r="C497" s="66">
        <v>3</v>
      </c>
      <c r="D497" s="65">
        <v>5</v>
      </c>
      <c r="E497" s="66">
        <v>13</v>
      </c>
      <c r="F497" s="67"/>
      <c r="G497" s="65">
        <f t="shared" si="100"/>
        <v>0</v>
      </c>
      <c r="H497" s="66">
        <f t="shared" si="101"/>
        <v>-8</v>
      </c>
      <c r="I497" s="20">
        <f t="shared" si="102"/>
        <v>0</v>
      </c>
      <c r="J497" s="21">
        <f t="shared" si="103"/>
        <v>-0.61538461538461542</v>
      </c>
    </row>
    <row r="498" spans="1:10" x14ac:dyDescent="0.2">
      <c r="A498" s="158" t="s">
        <v>222</v>
      </c>
      <c r="B498" s="65">
        <v>15</v>
      </c>
      <c r="C498" s="66">
        <v>0</v>
      </c>
      <c r="D498" s="65">
        <v>28</v>
      </c>
      <c r="E498" s="66">
        <v>0</v>
      </c>
      <c r="F498" s="67"/>
      <c r="G498" s="65">
        <f t="shared" si="100"/>
        <v>15</v>
      </c>
      <c r="H498" s="66">
        <f t="shared" si="101"/>
        <v>28</v>
      </c>
      <c r="I498" s="20" t="str">
        <f t="shared" si="102"/>
        <v>-</v>
      </c>
      <c r="J498" s="21" t="str">
        <f t="shared" si="103"/>
        <v>-</v>
      </c>
    </row>
    <row r="499" spans="1:10" x14ac:dyDescent="0.2">
      <c r="A499" s="158" t="s">
        <v>277</v>
      </c>
      <c r="B499" s="65">
        <v>0</v>
      </c>
      <c r="C499" s="66">
        <v>4</v>
      </c>
      <c r="D499" s="65">
        <v>1</v>
      </c>
      <c r="E499" s="66">
        <v>7</v>
      </c>
      <c r="F499" s="67"/>
      <c r="G499" s="65">
        <f t="shared" si="100"/>
        <v>-4</v>
      </c>
      <c r="H499" s="66">
        <f t="shared" si="101"/>
        <v>-6</v>
      </c>
      <c r="I499" s="20">
        <f t="shared" si="102"/>
        <v>-1</v>
      </c>
      <c r="J499" s="21">
        <f t="shared" si="103"/>
        <v>-0.8571428571428571</v>
      </c>
    </row>
    <row r="500" spans="1:10" x14ac:dyDescent="0.2">
      <c r="A500" s="158" t="s">
        <v>238</v>
      </c>
      <c r="B500" s="65">
        <v>2</v>
      </c>
      <c r="C500" s="66">
        <v>2</v>
      </c>
      <c r="D500" s="65">
        <v>4</v>
      </c>
      <c r="E500" s="66">
        <v>4</v>
      </c>
      <c r="F500" s="67"/>
      <c r="G500" s="65">
        <f t="shared" si="100"/>
        <v>0</v>
      </c>
      <c r="H500" s="66">
        <f t="shared" si="101"/>
        <v>0</v>
      </c>
      <c r="I500" s="20">
        <f t="shared" si="102"/>
        <v>0</v>
      </c>
      <c r="J500" s="21">
        <f t="shared" si="103"/>
        <v>0</v>
      </c>
    </row>
    <row r="501" spans="1:10" x14ac:dyDescent="0.2">
      <c r="A501" s="158" t="s">
        <v>410</v>
      </c>
      <c r="B501" s="65">
        <v>1</v>
      </c>
      <c r="C501" s="66">
        <v>0</v>
      </c>
      <c r="D501" s="65">
        <v>3</v>
      </c>
      <c r="E501" s="66">
        <v>0</v>
      </c>
      <c r="F501" s="67"/>
      <c r="G501" s="65">
        <f t="shared" si="100"/>
        <v>1</v>
      </c>
      <c r="H501" s="66">
        <f t="shared" si="101"/>
        <v>3</v>
      </c>
      <c r="I501" s="20" t="str">
        <f t="shared" si="102"/>
        <v>-</v>
      </c>
      <c r="J501" s="21" t="str">
        <f t="shared" si="103"/>
        <v>-</v>
      </c>
    </row>
    <row r="502" spans="1:10" x14ac:dyDescent="0.2">
      <c r="A502" s="158" t="s">
        <v>203</v>
      </c>
      <c r="B502" s="65">
        <v>8</v>
      </c>
      <c r="C502" s="66">
        <v>27</v>
      </c>
      <c r="D502" s="65">
        <v>52</v>
      </c>
      <c r="E502" s="66">
        <v>103</v>
      </c>
      <c r="F502" s="67"/>
      <c r="G502" s="65">
        <f t="shared" si="100"/>
        <v>-19</v>
      </c>
      <c r="H502" s="66">
        <f t="shared" si="101"/>
        <v>-51</v>
      </c>
      <c r="I502" s="20">
        <f t="shared" si="102"/>
        <v>-0.70370370370370372</v>
      </c>
      <c r="J502" s="21">
        <f t="shared" si="103"/>
        <v>-0.49514563106796117</v>
      </c>
    </row>
    <row r="503" spans="1:10" x14ac:dyDescent="0.2">
      <c r="A503" s="158" t="s">
        <v>322</v>
      </c>
      <c r="B503" s="65">
        <v>30</v>
      </c>
      <c r="C503" s="66">
        <v>29</v>
      </c>
      <c r="D503" s="65">
        <v>76</v>
      </c>
      <c r="E503" s="66">
        <v>103</v>
      </c>
      <c r="F503" s="67"/>
      <c r="G503" s="65">
        <f t="shared" si="100"/>
        <v>1</v>
      </c>
      <c r="H503" s="66">
        <f t="shared" si="101"/>
        <v>-27</v>
      </c>
      <c r="I503" s="20">
        <f t="shared" si="102"/>
        <v>3.4482758620689655E-2</v>
      </c>
      <c r="J503" s="21">
        <f t="shared" si="103"/>
        <v>-0.26213592233009708</v>
      </c>
    </row>
    <row r="504" spans="1:10" x14ac:dyDescent="0.2">
      <c r="A504" s="158" t="s">
        <v>373</v>
      </c>
      <c r="B504" s="65">
        <v>20</v>
      </c>
      <c r="C504" s="66">
        <v>8</v>
      </c>
      <c r="D504" s="65">
        <v>26</v>
      </c>
      <c r="E504" s="66">
        <v>19</v>
      </c>
      <c r="F504" s="67"/>
      <c r="G504" s="65">
        <f t="shared" si="100"/>
        <v>12</v>
      </c>
      <c r="H504" s="66">
        <f t="shared" si="101"/>
        <v>7</v>
      </c>
      <c r="I504" s="20">
        <f t="shared" si="102"/>
        <v>1.5</v>
      </c>
      <c r="J504" s="21">
        <f t="shared" si="103"/>
        <v>0.36842105263157893</v>
      </c>
    </row>
    <row r="505" spans="1:10" x14ac:dyDescent="0.2">
      <c r="A505" s="158" t="s">
        <v>411</v>
      </c>
      <c r="B505" s="65">
        <v>1</v>
      </c>
      <c r="C505" s="66">
        <v>57</v>
      </c>
      <c r="D505" s="65">
        <v>2</v>
      </c>
      <c r="E505" s="66">
        <v>124</v>
      </c>
      <c r="F505" s="67"/>
      <c r="G505" s="65">
        <f t="shared" si="100"/>
        <v>-56</v>
      </c>
      <c r="H505" s="66">
        <f t="shared" si="101"/>
        <v>-122</v>
      </c>
      <c r="I505" s="20">
        <f t="shared" si="102"/>
        <v>-0.98245614035087714</v>
      </c>
      <c r="J505" s="21">
        <f t="shared" si="103"/>
        <v>-0.9838709677419355</v>
      </c>
    </row>
    <row r="506" spans="1:10" x14ac:dyDescent="0.2">
      <c r="A506" s="158" t="s">
        <v>430</v>
      </c>
      <c r="B506" s="65">
        <v>2</v>
      </c>
      <c r="C506" s="66">
        <v>17</v>
      </c>
      <c r="D506" s="65">
        <v>5</v>
      </c>
      <c r="E506" s="66">
        <v>34</v>
      </c>
      <c r="F506" s="67"/>
      <c r="G506" s="65">
        <f t="shared" si="100"/>
        <v>-15</v>
      </c>
      <c r="H506" s="66">
        <f t="shared" si="101"/>
        <v>-29</v>
      </c>
      <c r="I506" s="20">
        <f t="shared" si="102"/>
        <v>-0.88235294117647056</v>
      </c>
      <c r="J506" s="21">
        <f t="shared" si="103"/>
        <v>-0.8529411764705882</v>
      </c>
    </row>
    <row r="507" spans="1:10" x14ac:dyDescent="0.2">
      <c r="A507" s="158" t="s">
        <v>463</v>
      </c>
      <c r="B507" s="65">
        <v>5</v>
      </c>
      <c r="C507" s="66">
        <v>5</v>
      </c>
      <c r="D507" s="65">
        <v>10</v>
      </c>
      <c r="E507" s="66">
        <v>12</v>
      </c>
      <c r="F507" s="67"/>
      <c r="G507" s="65">
        <f t="shared" si="100"/>
        <v>0</v>
      </c>
      <c r="H507" s="66">
        <f t="shared" si="101"/>
        <v>-2</v>
      </c>
      <c r="I507" s="20">
        <f t="shared" si="102"/>
        <v>0</v>
      </c>
      <c r="J507" s="21">
        <f t="shared" si="103"/>
        <v>-0.16666666666666666</v>
      </c>
    </row>
    <row r="508" spans="1:10" x14ac:dyDescent="0.2">
      <c r="A508" s="158" t="s">
        <v>344</v>
      </c>
      <c r="B508" s="65">
        <v>44</v>
      </c>
      <c r="C508" s="66">
        <v>18</v>
      </c>
      <c r="D508" s="65">
        <v>62</v>
      </c>
      <c r="E508" s="66">
        <v>41</v>
      </c>
      <c r="F508" s="67"/>
      <c r="G508" s="65">
        <f t="shared" si="100"/>
        <v>26</v>
      </c>
      <c r="H508" s="66">
        <f t="shared" si="101"/>
        <v>21</v>
      </c>
      <c r="I508" s="20">
        <f t="shared" si="102"/>
        <v>1.4444444444444444</v>
      </c>
      <c r="J508" s="21">
        <f t="shared" si="103"/>
        <v>0.51219512195121952</v>
      </c>
    </row>
    <row r="509" spans="1:10" s="160" customFormat="1" x14ac:dyDescent="0.2">
      <c r="A509" s="178" t="s">
        <v>640</v>
      </c>
      <c r="B509" s="71">
        <v>177</v>
      </c>
      <c r="C509" s="72">
        <v>213</v>
      </c>
      <c r="D509" s="71">
        <v>369</v>
      </c>
      <c r="E509" s="72">
        <v>590</v>
      </c>
      <c r="F509" s="73"/>
      <c r="G509" s="71">
        <f t="shared" si="100"/>
        <v>-36</v>
      </c>
      <c r="H509" s="72">
        <f t="shared" si="101"/>
        <v>-221</v>
      </c>
      <c r="I509" s="37">
        <f t="shared" si="102"/>
        <v>-0.16901408450704225</v>
      </c>
      <c r="J509" s="38">
        <f t="shared" si="103"/>
        <v>-0.37457627118644066</v>
      </c>
    </row>
    <row r="510" spans="1:10" x14ac:dyDescent="0.2">
      <c r="A510" s="177"/>
      <c r="B510" s="143"/>
      <c r="C510" s="144"/>
      <c r="D510" s="143"/>
      <c r="E510" s="144"/>
      <c r="F510" s="145"/>
      <c r="G510" s="143"/>
      <c r="H510" s="144"/>
      <c r="I510" s="151"/>
      <c r="J510" s="152"/>
    </row>
    <row r="511" spans="1:10" s="139" customFormat="1" x14ac:dyDescent="0.2">
      <c r="A511" s="159" t="s">
        <v>89</v>
      </c>
      <c r="B511" s="65"/>
      <c r="C511" s="66"/>
      <c r="D511" s="65"/>
      <c r="E511" s="66"/>
      <c r="F511" s="67"/>
      <c r="G511" s="65"/>
      <c r="H511" s="66"/>
      <c r="I511" s="20"/>
      <c r="J511" s="21"/>
    </row>
    <row r="512" spans="1:10" x14ac:dyDescent="0.2">
      <c r="A512" s="158" t="s">
        <v>252</v>
      </c>
      <c r="B512" s="65">
        <v>0</v>
      </c>
      <c r="C512" s="66">
        <v>0</v>
      </c>
      <c r="D512" s="65">
        <v>1</v>
      </c>
      <c r="E512" s="66">
        <v>1</v>
      </c>
      <c r="F512" s="67"/>
      <c r="G512" s="65">
        <f t="shared" ref="G512:G517" si="104">B512-C512</f>
        <v>0</v>
      </c>
      <c r="H512" s="66">
        <f t="shared" ref="H512:H517" si="105">D512-E512</f>
        <v>0</v>
      </c>
      <c r="I512" s="20" t="str">
        <f t="shared" ref="I512:I517" si="106">IF(C512=0, "-", IF(G512/C512&lt;10, G512/C512, "&gt;999%"))</f>
        <v>-</v>
      </c>
      <c r="J512" s="21">
        <f t="shared" ref="J512:J517" si="107">IF(E512=0, "-", IF(H512/E512&lt;10, H512/E512, "&gt;999%"))</f>
        <v>0</v>
      </c>
    </row>
    <row r="513" spans="1:10" x14ac:dyDescent="0.2">
      <c r="A513" s="158" t="s">
        <v>253</v>
      </c>
      <c r="B513" s="65">
        <v>1</v>
      </c>
      <c r="C513" s="66">
        <v>0</v>
      </c>
      <c r="D513" s="65">
        <v>1</v>
      </c>
      <c r="E513" s="66">
        <v>0</v>
      </c>
      <c r="F513" s="67"/>
      <c r="G513" s="65">
        <f t="shared" si="104"/>
        <v>1</v>
      </c>
      <c r="H513" s="66">
        <f t="shared" si="105"/>
        <v>1</v>
      </c>
      <c r="I513" s="20" t="str">
        <f t="shared" si="106"/>
        <v>-</v>
      </c>
      <c r="J513" s="21" t="str">
        <f t="shared" si="107"/>
        <v>-</v>
      </c>
    </row>
    <row r="514" spans="1:10" x14ac:dyDescent="0.2">
      <c r="A514" s="158" t="s">
        <v>354</v>
      </c>
      <c r="B514" s="65">
        <v>15</v>
      </c>
      <c r="C514" s="66">
        <v>20</v>
      </c>
      <c r="D514" s="65">
        <v>60</v>
      </c>
      <c r="E514" s="66">
        <v>52</v>
      </c>
      <c r="F514" s="67"/>
      <c r="G514" s="65">
        <f t="shared" si="104"/>
        <v>-5</v>
      </c>
      <c r="H514" s="66">
        <f t="shared" si="105"/>
        <v>8</v>
      </c>
      <c r="I514" s="20">
        <f t="shared" si="106"/>
        <v>-0.25</v>
      </c>
      <c r="J514" s="21">
        <f t="shared" si="107"/>
        <v>0.15384615384615385</v>
      </c>
    </row>
    <row r="515" spans="1:10" x14ac:dyDescent="0.2">
      <c r="A515" s="158" t="s">
        <v>388</v>
      </c>
      <c r="B515" s="65">
        <v>10</v>
      </c>
      <c r="C515" s="66">
        <v>11</v>
      </c>
      <c r="D515" s="65">
        <v>24</v>
      </c>
      <c r="E515" s="66">
        <v>23</v>
      </c>
      <c r="F515" s="67"/>
      <c r="G515" s="65">
        <f t="shared" si="104"/>
        <v>-1</v>
      </c>
      <c r="H515" s="66">
        <f t="shared" si="105"/>
        <v>1</v>
      </c>
      <c r="I515" s="20">
        <f t="shared" si="106"/>
        <v>-9.0909090909090912E-2</v>
      </c>
      <c r="J515" s="21">
        <f t="shared" si="107"/>
        <v>4.3478260869565216E-2</v>
      </c>
    </row>
    <row r="516" spans="1:10" x14ac:dyDescent="0.2">
      <c r="A516" s="158" t="s">
        <v>431</v>
      </c>
      <c r="B516" s="65">
        <v>3</v>
      </c>
      <c r="C516" s="66">
        <v>2</v>
      </c>
      <c r="D516" s="65">
        <v>5</v>
      </c>
      <c r="E516" s="66">
        <v>12</v>
      </c>
      <c r="F516" s="67"/>
      <c r="G516" s="65">
        <f t="shared" si="104"/>
        <v>1</v>
      </c>
      <c r="H516" s="66">
        <f t="shared" si="105"/>
        <v>-7</v>
      </c>
      <c r="I516" s="20">
        <f t="shared" si="106"/>
        <v>0.5</v>
      </c>
      <c r="J516" s="21">
        <f t="shared" si="107"/>
        <v>-0.58333333333333337</v>
      </c>
    </row>
    <row r="517" spans="1:10" s="160" customFormat="1" x14ac:dyDescent="0.2">
      <c r="A517" s="178" t="s">
        <v>641</v>
      </c>
      <c r="B517" s="71">
        <v>29</v>
      </c>
      <c r="C517" s="72">
        <v>33</v>
      </c>
      <c r="D517" s="71">
        <v>91</v>
      </c>
      <c r="E517" s="72">
        <v>88</v>
      </c>
      <c r="F517" s="73"/>
      <c r="G517" s="71">
        <f t="shared" si="104"/>
        <v>-4</v>
      </c>
      <c r="H517" s="72">
        <f t="shared" si="105"/>
        <v>3</v>
      </c>
      <c r="I517" s="37">
        <f t="shared" si="106"/>
        <v>-0.12121212121212122</v>
      </c>
      <c r="J517" s="38">
        <f t="shared" si="107"/>
        <v>3.4090909090909088E-2</v>
      </c>
    </row>
    <row r="518" spans="1:10" x14ac:dyDescent="0.2">
      <c r="A518" s="177"/>
      <c r="B518" s="143"/>
      <c r="C518" s="144"/>
      <c r="D518" s="143"/>
      <c r="E518" s="144"/>
      <c r="F518" s="145"/>
      <c r="G518" s="143"/>
      <c r="H518" s="144"/>
      <c r="I518" s="151"/>
      <c r="J518" s="152"/>
    </row>
    <row r="519" spans="1:10" s="139" customFormat="1" x14ac:dyDescent="0.2">
      <c r="A519" s="159" t="s">
        <v>90</v>
      </c>
      <c r="B519" s="65"/>
      <c r="C519" s="66"/>
      <c r="D519" s="65"/>
      <c r="E519" s="66"/>
      <c r="F519" s="67"/>
      <c r="G519" s="65"/>
      <c r="H519" s="66"/>
      <c r="I519" s="20"/>
      <c r="J519" s="21"/>
    </row>
    <row r="520" spans="1:10" x14ac:dyDescent="0.2">
      <c r="A520" s="158" t="s">
        <v>524</v>
      </c>
      <c r="B520" s="65">
        <v>5</v>
      </c>
      <c r="C520" s="66">
        <v>3</v>
      </c>
      <c r="D520" s="65">
        <v>23</v>
      </c>
      <c r="E520" s="66">
        <v>22</v>
      </c>
      <c r="F520" s="67"/>
      <c r="G520" s="65">
        <f>B520-C520</f>
        <v>2</v>
      </c>
      <c r="H520" s="66">
        <f>D520-E520</f>
        <v>1</v>
      </c>
      <c r="I520" s="20">
        <f>IF(C520=0, "-", IF(G520/C520&lt;10, G520/C520, "&gt;999%"))</f>
        <v>0.66666666666666663</v>
      </c>
      <c r="J520" s="21">
        <f>IF(E520=0, "-", IF(H520/E520&lt;10, H520/E520, "&gt;999%"))</f>
        <v>4.5454545454545456E-2</v>
      </c>
    </row>
    <row r="521" spans="1:10" s="160" customFormat="1" x14ac:dyDescent="0.2">
      <c r="A521" s="178" t="s">
        <v>642</v>
      </c>
      <c r="B521" s="71">
        <v>5</v>
      </c>
      <c r="C521" s="72">
        <v>3</v>
      </c>
      <c r="D521" s="71">
        <v>23</v>
      </c>
      <c r="E521" s="72">
        <v>22</v>
      </c>
      <c r="F521" s="73"/>
      <c r="G521" s="71">
        <f>B521-C521</f>
        <v>2</v>
      </c>
      <c r="H521" s="72">
        <f>D521-E521</f>
        <v>1</v>
      </c>
      <c r="I521" s="37">
        <f>IF(C521=0, "-", IF(G521/C521&lt;10, G521/C521, "&gt;999%"))</f>
        <v>0.66666666666666663</v>
      </c>
      <c r="J521" s="38">
        <f>IF(E521=0, "-", IF(H521/E521&lt;10, H521/E521, "&gt;999%"))</f>
        <v>4.5454545454545456E-2</v>
      </c>
    </row>
    <row r="522" spans="1:10" x14ac:dyDescent="0.2">
      <c r="A522" s="177"/>
      <c r="B522" s="143"/>
      <c r="C522" s="144"/>
      <c r="D522" s="143"/>
      <c r="E522" s="144"/>
      <c r="F522" s="145"/>
      <c r="G522" s="143"/>
      <c r="H522" s="144"/>
      <c r="I522" s="151"/>
      <c r="J522" s="152"/>
    </row>
    <row r="523" spans="1:10" s="139" customFormat="1" x14ac:dyDescent="0.2">
      <c r="A523" s="159" t="s">
        <v>91</v>
      </c>
      <c r="B523" s="65"/>
      <c r="C523" s="66"/>
      <c r="D523" s="65"/>
      <c r="E523" s="66"/>
      <c r="F523" s="67"/>
      <c r="G523" s="65"/>
      <c r="H523" s="66"/>
      <c r="I523" s="20"/>
      <c r="J523" s="21"/>
    </row>
    <row r="524" spans="1:10" x14ac:dyDescent="0.2">
      <c r="A524" s="158" t="s">
        <v>525</v>
      </c>
      <c r="B524" s="65">
        <v>7</v>
      </c>
      <c r="C524" s="66">
        <v>3</v>
      </c>
      <c r="D524" s="65">
        <v>19</v>
      </c>
      <c r="E524" s="66">
        <v>7</v>
      </c>
      <c r="F524" s="67"/>
      <c r="G524" s="65">
        <f>B524-C524</f>
        <v>4</v>
      </c>
      <c r="H524" s="66">
        <f>D524-E524</f>
        <v>12</v>
      </c>
      <c r="I524" s="20">
        <f>IF(C524=0, "-", IF(G524/C524&lt;10, G524/C524, "&gt;999%"))</f>
        <v>1.3333333333333333</v>
      </c>
      <c r="J524" s="21">
        <f>IF(E524=0, "-", IF(H524/E524&lt;10, H524/E524, "&gt;999%"))</f>
        <v>1.7142857142857142</v>
      </c>
    </row>
    <row r="525" spans="1:10" s="160" customFormat="1" x14ac:dyDescent="0.2">
      <c r="A525" s="165" t="s">
        <v>643</v>
      </c>
      <c r="B525" s="166">
        <v>7</v>
      </c>
      <c r="C525" s="167">
        <v>3</v>
      </c>
      <c r="D525" s="166">
        <v>19</v>
      </c>
      <c r="E525" s="167">
        <v>7</v>
      </c>
      <c r="F525" s="168"/>
      <c r="G525" s="166">
        <f>B525-C525</f>
        <v>4</v>
      </c>
      <c r="H525" s="167">
        <f>D525-E525</f>
        <v>12</v>
      </c>
      <c r="I525" s="169">
        <f>IF(C525=0, "-", IF(G525/C525&lt;10, G525/C525, "&gt;999%"))</f>
        <v>1.3333333333333333</v>
      </c>
      <c r="J525" s="170">
        <f>IF(E525=0, "-", IF(H525/E525&lt;10, H525/E525, "&gt;999%"))</f>
        <v>1.7142857142857142</v>
      </c>
    </row>
    <row r="526" spans="1:10" x14ac:dyDescent="0.2">
      <c r="A526" s="171"/>
      <c r="B526" s="172"/>
      <c r="C526" s="173"/>
      <c r="D526" s="172"/>
      <c r="E526" s="173"/>
      <c r="F526" s="174"/>
      <c r="G526" s="172"/>
      <c r="H526" s="173"/>
      <c r="I526" s="175"/>
      <c r="J526" s="176"/>
    </row>
    <row r="527" spans="1:10" x14ac:dyDescent="0.2">
      <c r="A527" s="27" t="s">
        <v>16</v>
      </c>
      <c r="B527" s="71">
        <f>SUM(B7:B526)/2</f>
        <v>6380</v>
      </c>
      <c r="C527" s="77">
        <f>SUM(C7:C526)/2</f>
        <v>6389</v>
      </c>
      <c r="D527" s="71">
        <f>SUM(D7:D526)/2</f>
        <v>17360</v>
      </c>
      <c r="E527" s="77">
        <f>SUM(E7:E526)/2</f>
        <v>17010</v>
      </c>
      <c r="F527" s="73"/>
      <c r="G527" s="71">
        <f>B527-C527</f>
        <v>-9</v>
      </c>
      <c r="H527" s="72">
        <f>D527-E527</f>
        <v>350</v>
      </c>
      <c r="I527" s="37">
        <f>IF(C527=0, 0, G527/C527)</f>
        <v>-1.4086711535451558E-3</v>
      </c>
      <c r="J527" s="38">
        <f>IF(E527=0, 0, H527/E527)</f>
        <v>2.0576131687242798E-2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5" max="16383" man="1"/>
    <brk id="127" max="16383" man="1"/>
    <brk id="186" max="16383" man="1"/>
    <brk id="248" max="16383" man="1"/>
    <brk id="307" max="16383" man="1"/>
    <brk id="368" max="16383" man="1"/>
    <brk id="430" max="16383" man="1"/>
    <brk id="48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104</v>
      </c>
      <c r="B7" s="65">
        <v>1271</v>
      </c>
      <c r="C7" s="66">
        <v>1339</v>
      </c>
      <c r="D7" s="65">
        <v>3337</v>
      </c>
      <c r="E7" s="66">
        <v>3638</v>
      </c>
      <c r="F7" s="67"/>
      <c r="G7" s="65">
        <f>B7-C7</f>
        <v>-68</v>
      </c>
      <c r="H7" s="66">
        <f>D7-E7</f>
        <v>-301</v>
      </c>
      <c r="I7" s="28">
        <f>IF(C7=0, "-", IF(G7/C7&lt;10, G7/C7*100, "&gt;999"))</f>
        <v>-5.078416728902166</v>
      </c>
      <c r="J7" s="29">
        <f>IF(E7=0, "-", IF(H7/E7&lt;10, H7/E7*100, "&gt;999"))</f>
        <v>-8.2737768004398031</v>
      </c>
    </row>
    <row r="8" spans="1:10" x14ac:dyDescent="0.2">
      <c r="A8" s="7" t="s">
        <v>113</v>
      </c>
      <c r="B8" s="65">
        <v>3297</v>
      </c>
      <c r="C8" s="66">
        <v>3466</v>
      </c>
      <c r="D8" s="65">
        <v>9149</v>
      </c>
      <c r="E8" s="66">
        <v>8998</v>
      </c>
      <c r="F8" s="67"/>
      <c r="G8" s="65">
        <f>B8-C8</f>
        <v>-169</v>
      </c>
      <c r="H8" s="66">
        <f>D8-E8</f>
        <v>151</v>
      </c>
      <c r="I8" s="28">
        <f>IF(C8=0, "-", IF(G8/C8&lt;10, G8/C8*100, "&gt;999"))</f>
        <v>-4.8759376803231387</v>
      </c>
      <c r="J8" s="29">
        <f>IF(E8=0, "-", IF(H8/E8&lt;10, H8/E8*100, "&gt;999"))</f>
        <v>1.6781507001555902</v>
      </c>
    </row>
    <row r="9" spans="1:10" x14ac:dyDescent="0.2">
      <c r="A9" s="7" t="s">
        <v>119</v>
      </c>
      <c r="B9" s="65">
        <v>1543</v>
      </c>
      <c r="C9" s="66">
        <v>1356</v>
      </c>
      <c r="D9" s="65">
        <v>4219</v>
      </c>
      <c r="E9" s="66">
        <v>3802</v>
      </c>
      <c r="F9" s="67"/>
      <c r="G9" s="65">
        <f>B9-C9</f>
        <v>187</v>
      </c>
      <c r="H9" s="66">
        <f>D9-E9</f>
        <v>417</v>
      </c>
      <c r="I9" s="28">
        <f>IF(C9=0, "-", IF(G9/C9&lt;10, G9/C9*100, "&gt;999"))</f>
        <v>13.790560471976402</v>
      </c>
      <c r="J9" s="29">
        <f>IF(E9=0, "-", IF(H9/E9&lt;10, H9/E9*100, "&gt;999"))</f>
        <v>10.967911625460285</v>
      </c>
    </row>
    <row r="10" spans="1:10" x14ac:dyDescent="0.2">
      <c r="A10" s="7" t="s">
        <v>120</v>
      </c>
      <c r="B10" s="65">
        <v>269</v>
      </c>
      <c r="C10" s="66">
        <v>228</v>
      </c>
      <c r="D10" s="65">
        <v>655</v>
      </c>
      <c r="E10" s="66">
        <v>572</v>
      </c>
      <c r="F10" s="67"/>
      <c r="G10" s="65">
        <f>B10-C10</f>
        <v>41</v>
      </c>
      <c r="H10" s="66">
        <f>D10-E10</f>
        <v>83</v>
      </c>
      <c r="I10" s="28">
        <f>IF(C10=0, "-", IF(G10/C10&lt;10, G10/C10*100, "&gt;999"))</f>
        <v>17.982456140350877</v>
      </c>
      <c r="J10" s="29">
        <f>IF(E10=0, "-", IF(H10/E10&lt;10, H10/E10*100, "&gt;999"))</f>
        <v>14.51048951048951</v>
      </c>
    </row>
    <row r="11" spans="1:10" s="43" customFormat="1" x14ac:dyDescent="0.2">
      <c r="A11" s="27" t="s">
        <v>0</v>
      </c>
      <c r="B11" s="71">
        <f>SUM(B7:B10)</f>
        <v>6380</v>
      </c>
      <c r="C11" s="72">
        <f>SUM(C7:C10)</f>
        <v>6389</v>
      </c>
      <c r="D11" s="71">
        <f>SUM(D7:D10)</f>
        <v>17360</v>
      </c>
      <c r="E11" s="72">
        <f>SUM(E7:E10)</f>
        <v>17010</v>
      </c>
      <c r="F11" s="73"/>
      <c r="G11" s="71">
        <f>B11-C11</f>
        <v>-9</v>
      </c>
      <c r="H11" s="72">
        <f>D11-E11</f>
        <v>350</v>
      </c>
      <c r="I11" s="44">
        <f>IF(C11=0, 0, G11/C11*100)</f>
        <v>-0.14086711535451557</v>
      </c>
      <c r="J11" s="45">
        <f>IF(E11=0, 0, H11/E11*100)</f>
        <v>2.0576131687242798</v>
      </c>
    </row>
    <row r="13" spans="1:10" x14ac:dyDescent="0.2">
      <c r="A13" s="3"/>
      <c r="B13" s="196" t="s">
        <v>1</v>
      </c>
      <c r="C13" s="197"/>
      <c r="D13" s="196" t="s">
        <v>2</v>
      </c>
      <c r="E13" s="197"/>
      <c r="F13" s="59"/>
      <c r="G13" s="196" t="s">
        <v>3</v>
      </c>
      <c r="H13" s="200"/>
      <c r="I13" s="200"/>
      <c r="J13" s="197"/>
    </row>
    <row r="14" spans="1:10" x14ac:dyDescent="0.2">
      <c r="A14" s="7" t="s">
        <v>105</v>
      </c>
      <c r="B14" s="65">
        <v>40</v>
      </c>
      <c r="C14" s="66">
        <v>44</v>
      </c>
      <c r="D14" s="65">
        <v>136</v>
      </c>
      <c r="E14" s="66">
        <v>145</v>
      </c>
      <c r="F14" s="67"/>
      <c r="G14" s="65">
        <f t="shared" ref="G14:G34" si="0">B14-C14</f>
        <v>-4</v>
      </c>
      <c r="H14" s="66">
        <f t="shared" ref="H14:H34" si="1">D14-E14</f>
        <v>-9</v>
      </c>
      <c r="I14" s="28">
        <f t="shared" ref="I14:I33" si="2">IF(C14=0, "-", IF(G14/C14&lt;10, G14/C14*100, "&gt;999"))</f>
        <v>-9.0909090909090917</v>
      </c>
      <c r="J14" s="29">
        <f t="shared" ref="J14:J33" si="3">IF(E14=0, "-", IF(H14/E14&lt;10, H14/E14*100, "&gt;999"))</f>
        <v>-6.2068965517241379</v>
      </c>
    </row>
    <row r="15" spans="1:10" x14ac:dyDescent="0.2">
      <c r="A15" s="7" t="s">
        <v>106</v>
      </c>
      <c r="B15" s="65">
        <v>238</v>
      </c>
      <c r="C15" s="66">
        <v>286</v>
      </c>
      <c r="D15" s="65">
        <v>815</v>
      </c>
      <c r="E15" s="66">
        <v>922</v>
      </c>
      <c r="F15" s="67"/>
      <c r="G15" s="65">
        <f t="shared" si="0"/>
        <v>-48</v>
      </c>
      <c r="H15" s="66">
        <f t="shared" si="1"/>
        <v>-107</v>
      </c>
      <c r="I15" s="28">
        <f t="shared" si="2"/>
        <v>-16.783216783216783</v>
      </c>
      <c r="J15" s="29">
        <f t="shared" si="3"/>
        <v>-11.605206073752711</v>
      </c>
    </row>
    <row r="16" spans="1:10" x14ac:dyDescent="0.2">
      <c r="A16" s="7" t="s">
        <v>107</v>
      </c>
      <c r="B16" s="65">
        <v>514</v>
      </c>
      <c r="C16" s="66">
        <v>656</v>
      </c>
      <c r="D16" s="65">
        <v>1333</v>
      </c>
      <c r="E16" s="66">
        <v>1709</v>
      </c>
      <c r="F16" s="67"/>
      <c r="G16" s="65">
        <f t="shared" si="0"/>
        <v>-142</v>
      </c>
      <c r="H16" s="66">
        <f t="shared" si="1"/>
        <v>-376</v>
      </c>
      <c r="I16" s="28">
        <f t="shared" si="2"/>
        <v>-21.646341463414632</v>
      </c>
      <c r="J16" s="29">
        <f t="shared" si="3"/>
        <v>-22.00117027501463</v>
      </c>
    </row>
    <row r="17" spans="1:10" x14ac:dyDescent="0.2">
      <c r="A17" s="7" t="s">
        <v>108</v>
      </c>
      <c r="B17" s="65">
        <v>368</v>
      </c>
      <c r="C17" s="66">
        <v>208</v>
      </c>
      <c r="D17" s="65">
        <v>752</v>
      </c>
      <c r="E17" s="66">
        <v>479</v>
      </c>
      <c r="F17" s="67"/>
      <c r="G17" s="65">
        <f t="shared" si="0"/>
        <v>160</v>
      </c>
      <c r="H17" s="66">
        <f t="shared" si="1"/>
        <v>273</v>
      </c>
      <c r="I17" s="28">
        <f t="shared" si="2"/>
        <v>76.923076923076934</v>
      </c>
      <c r="J17" s="29">
        <f t="shared" si="3"/>
        <v>56.993736951983301</v>
      </c>
    </row>
    <row r="18" spans="1:10" x14ac:dyDescent="0.2">
      <c r="A18" s="7" t="s">
        <v>109</v>
      </c>
      <c r="B18" s="65">
        <v>25</v>
      </c>
      <c r="C18" s="66">
        <v>36</v>
      </c>
      <c r="D18" s="65">
        <v>71</v>
      </c>
      <c r="E18" s="66">
        <v>80</v>
      </c>
      <c r="F18" s="67"/>
      <c r="G18" s="65">
        <f t="shared" si="0"/>
        <v>-11</v>
      </c>
      <c r="H18" s="66">
        <f t="shared" si="1"/>
        <v>-9</v>
      </c>
      <c r="I18" s="28">
        <f t="shared" si="2"/>
        <v>-30.555555555555557</v>
      </c>
      <c r="J18" s="29">
        <f t="shared" si="3"/>
        <v>-11.25</v>
      </c>
    </row>
    <row r="19" spans="1:10" x14ac:dyDescent="0.2">
      <c r="A19" s="7" t="s">
        <v>110</v>
      </c>
      <c r="B19" s="65">
        <v>6</v>
      </c>
      <c r="C19" s="66">
        <v>5</v>
      </c>
      <c r="D19" s="65">
        <v>14</v>
      </c>
      <c r="E19" s="66">
        <v>11</v>
      </c>
      <c r="F19" s="67"/>
      <c r="G19" s="65">
        <f t="shared" si="0"/>
        <v>1</v>
      </c>
      <c r="H19" s="66">
        <f t="shared" si="1"/>
        <v>3</v>
      </c>
      <c r="I19" s="28">
        <f t="shared" si="2"/>
        <v>20</v>
      </c>
      <c r="J19" s="29">
        <f t="shared" si="3"/>
        <v>27.27272727272727</v>
      </c>
    </row>
    <row r="20" spans="1:10" x14ac:dyDescent="0.2">
      <c r="A20" s="7" t="s">
        <v>111</v>
      </c>
      <c r="B20" s="65">
        <v>43</v>
      </c>
      <c r="C20" s="66">
        <v>56</v>
      </c>
      <c r="D20" s="65">
        <v>110</v>
      </c>
      <c r="E20" s="66">
        <v>152</v>
      </c>
      <c r="F20" s="67"/>
      <c r="G20" s="65">
        <f t="shared" si="0"/>
        <v>-13</v>
      </c>
      <c r="H20" s="66">
        <f t="shared" si="1"/>
        <v>-42</v>
      </c>
      <c r="I20" s="28">
        <f t="shared" si="2"/>
        <v>-23.214285714285715</v>
      </c>
      <c r="J20" s="29">
        <f t="shared" si="3"/>
        <v>-27.631578947368425</v>
      </c>
    </row>
    <row r="21" spans="1:10" x14ac:dyDescent="0.2">
      <c r="A21" s="7" t="s">
        <v>112</v>
      </c>
      <c r="B21" s="65">
        <v>37</v>
      </c>
      <c r="C21" s="66">
        <v>48</v>
      </c>
      <c r="D21" s="65">
        <v>106</v>
      </c>
      <c r="E21" s="66">
        <v>140</v>
      </c>
      <c r="F21" s="67"/>
      <c r="G21" s="65">
        <f t="shared" si="0"/>
        <v>-11</v>
      </c>
      <c r="H21" s="66">
        <f t="shared" si="1"/>
        <v>-34</v>
      </c>
      <c r="I21" s="28">
        <f t="shared" si="2"/>
        <v>-22.916666666666664</v>
      </c>
      <c r="J21" s="29">
        <f t="shared" si="3"/>
        <v>-24.285714285714285</v>
      </c>
    </row>
    <row r="22" spans="1:10" x14ac:dyDescent="0.2">
      <c r="A22" s="142" t="s">
        <v>114</v>
      </c>
      <c r="B22" s="143">
        <v>367</v>
      </c>
      <c r="C22" s="144">
        <v>384</v>
      </c>
      <c r="D22" s="143">
        <v>1073</v>
      </c>
      <c r="E22" s="144">
        <v>952</v>
      </c>
      <c r="F22" s="145"/>
      <c r="G22" s="143">
        <f t="shared" si="0"/>
        <v>-17</v>
      </c>
      <c r="H22" s="144">
        <f t="shared" si="1"/>
        <v>121</v>
      </c>
      <c r="I22" s="146">
        <f t="shared" si="2"/>
        <v>-4.4270833333333339</v>
      </c>
      <c r="J22" s="147">
        <f t="shared" si="3"/>
        <v>12.710084033613445</v>
      </c>
    </row>
    <row r="23" spans="1:10" x14ac:dyDescent="0.2">
      <c r="A23" s="7" t="s">
        <v>115</v>
      </c>
      <c r="B23" s="65">
        <v>758</v>
      </c>
      <c r="C23" s="66">
        <v>950</v>
      </c>
      <c r="D23" s="65">
        <v>2300</v>
      </c>
      <c r="E23" s="66">
        <v>2550</v>
      </c>
      <c r="F23" s="67"/>
      <c r="G23" s="65">
        <f t="shared" si="0"/>
        <v>-192</v>
      </c>
      <c r="H23" s="66">
        <f t="shared" si="1"/>
        <v>-250</v>
      </c>
      <c r="I23" s="28">
        <f t="shared" si="2"/>
        <v>-20.210526315789473</v>
      </c>
      <c r="J23" s="29">
        <f t="shared" si="3"/>
        <v>-9.8039215686274517</v>
      </c>
    </row>
    <row r="24" spans="1:10" x14ac:dyDescent="0.2">
      <c r="A24" s="7" t="s">
        <v>116</v>
      </c>
      <c r="B24" s="65">
        <v>1153</v>
      </c>
      <c r="C24" s="66">
        <v>1151</v>
      </c>
      <c r="D24" s="65">
        <v>3366</v>
      </c>
      <c r="E24" s="66">
        <v>3062</v>
      </c>
      <c r="F24" s="67"/>
      <c r="G24" s="65">
        <f t="shared" si="0"/>
        <v>2</v>
      </c>
      <c r="H24" s="66">
        <f t="shared" si="1"/>
        <v>304</v>
      </c>
      <c r="I24" s="28">
        <f t="shared" si="2"/>
        <v>0.1737619461337967</v>
      </c>
      <c r="J24" s="29">
        <f t="shared" si="3"/>
        <v>9.9281515349444813</v>
      </c>
    </row>
    <row r="25" spans="1:10" x14ac:dyDescent="0.2">
      <c r="A25" s="7" t="s">
        <v>117</v>
      </c>
      <c r="B25" s="65">
        <v>901</v>
      </c>
      <c r="C25" s="66">
        <v>763</v>
      </c>
      <c r="D25" s="65">
        <v>2157</v>
      </c>
      <c r="E25" s="66">
        <v>1968</v>
      </c>
      <c r="F25" s="67"/>
      <c r="G25" s="65">
        <f t="shared" si="0"/>
        <v>138</v>
      </c>
      <c r="H25" s="66">
        <f t="shared" si="1"/>
        <v>189</v>
      </c>
      <c r="I25" s="28">
        <f t="shared" si="2"/>
        <v>18.086500655307994</v>
      </c>
      <c r="J25" s="29">
        <f t="shared" si="3"/>
        <v>9.6036585365853657</v>
      </c>
    </row>
    <row r="26" spans="1:10" x14ac:dyDescent="0.2">
      <c r="A26" s="7" t="s">
        <v>118</v>
      </c>
      <c r="B26" s="65">
        <v>118</v>
      </c>
      <c r="C26" s="66">
        <v>218</v>
      </c>
      <c r="D26" s="65">
        <v>253</v>
      </c>
      <c r="E26" s="66">
        <v>466</v>
      </c>
      <c r="F26" s="67"/>
      <c r="G26" s="65">
        <f t="shared" si="0"/>
        <v>-100</v>
      </c>
      <c r="H26" s="66">
        <f t="shared" si="1"/>
        <v>-213</v>
      </c>
      <c r="I26" s="28">
        <f t="shared" si="2"/>
        <v>-45.871559633027523</v>
      </c>
      <c r="J26" s="29">
        <f t="shared" si="3"/>
        <v>-45.708154506437772</v>
      </c>
    </row>
    <row r="27" spans="1:10" x14ac:dyDescent="0.2">
      <c r="A27" s="142" t="s">
        <v>121</v>
      </c>
      <c r="B27" s="143">
        <v>17</v>
      </c>
      <c r="C27" s="144">
        <v>17</v>
      </c>
      <c r="D27" s="143">
        <v>67</v>
      </c>
      <c r="E27" s="144">
        <v>43</v>
      </c>
      <c r="F27" s="145"/>
      <c r="G27" s="143">
        <f t="shared" si="0"/>
        <v>0</v>
      </c>
      <c r="H27" s="144">
        <f t="shared" si="1"/>
        <v>24</v>
      </c>
      <c r="I27" s="146">
        <f t="shared" si="2"/>
        <v>0</v>
      </c>
      <c r="J27" s="147">
        <f t="shared" si="3"/>
        <v>55.813953488372093</v>
      </c>
    </row>
    <row r="28" spans="1:10" x14ac:dyDescent="0.2">
      <c r="A28" s="7" t="s">
        <v>122</v>
      </c>
      <c r="B28" s="65">
        <v>2</v>
      </c>
      <c r="C28" s="66">
        <v>1</v>
      </c>
      <c r="D28" s="65">
        <v>7</v>
      </c>
      <c r="E28" s="66">
        <v>2</v>
      </c>
      <c r="F28" s="67"/>
      <c r="G28" s="65">
        <f t="shared" si="0"/>
        <v>1</v>
      </c>
      <c r="H28" s="66">
        <f t="shared" si="1"/>
        <v>5</v>
      </c>
      <c r="I28" s="28">
        <f t="shared" si="2"/>
        <v>100</v>
      </c>
      <c r="J28" s="29">
        <f t="shared" si="3"/>
        <v>250</v>
      </c>
    </row>
    <row r="29" spans="1:10" x14ac:dyDescent="0.2">
      <c r="A29" s="7" t="s">
        <v>123</v>
      </c>
      <c r="B29" s="65">
        <v>17</v>
      </c>
      <c r="C29" s="66">
        <v>6</v>
      </c>
      <c r="D29" s="65">
        <v>27</v>
      </c>
      <c r="E29" s="66">
        <v>23</v>
      </c>
      <c r="F29" s="67"/>
      <c r="G29" s="65">
        <f t="shared" si="0"/>
        <v>11</v>
      </c>
      <c r="H29" s="66">
        <f t="shared" si="1"/>
        <v>4</v>
      </c>
      <c r="I29" s="28">
        <f t="shared" si="2"/>
        <v>183.33333333333331</v>
      </c>
      <c r="J29" s="29">
        <f t="shared" si="3"/>
        <v>17.391304347826086</v>
      </c>
    </row>
    <row r="30" spans="1:10" x14ac:dyDescent="0.2">
      <c r="A30" s="7" t="s">
        <v>124</v>
      </c>
      <c r="B30" s="65">
        <v>138</v>
      </c>
      <c r="C30" s="66">
        <v>160</v>
      </c>
      <c r="D30" s="65">
        <v>375</v>
      </c>
      <c r="E30" s="66">
        <v>450</v>
      </c>
      <c r="F30" s="67"/>
      <c r="G30" s="65">
        <f t="shared" si="0"/>
        <v>-22</v>
      </c>
      <c r="H30" s="66">
        <f t="shared" si="1"/>
        <v>-75</v>
      </c>
      <c r="I30" s="28">
        <f t="shared" si="2"/>
        <v>-13.750000000000002</v>
      </c>
      <c r="J30" s="29">
        <f t="shared" si="3"/>
        <v>-16.666666666666664</v>
      </c>
    </row>
    <row r="31" spans="1:10" x14ac:dyDescent="0.2">
      <c r="A31" s="7" t="s">
        <v>125</v>
      </c>
      <c r="B31" s="65">
        <v>211</v>
      </c>
      <c r="C31" s="66">
        <v>156</v>
      </c>
      <c r="D31" s="65">
        <v>468</v>
      </c>
      <c r="E31" s="66">
        <v>415</v>
      </c>
      <c r="F31" s="67"/>
      <c r="G31" s="65">
        <f t="shared" si="0"/>
        <v>55</v>
      </c>
      <c r="H31" s="66">
        <f t="shared" si="1"/>
        <v>53</v>
      </c>
      <c r="I31" s="28">
        <f t="shared" si="2"/>
        <v>35.256410256410255</v>
      </c>
      <c r="J31" s="29">
        <f t="shared" si="3"/>
        <v>12.771084337349398</v>
      </c>
    </row>
    <row r="32" spans="1:10" x14ac:dyDescent="0.2">
      <c r="A32" s="7" t="s">
        <v>126</v>
      </c>
      <c r="B32" s="65">
        <v>1158</v>
      </c>
      <c r="C32" s="66">
        <v>1016</v>
      </c>
      <c r="D32" s="65">
        <v>3275</v>
      </c>
      <c r="E32" s="66">
        <v>2869</v>
      </c>
      <c r="F32" s="67"/>
      <c r="G32" s="65">
        <f t="shared" si="0"/>
        <v>142</v>
      </c>
      <c r="H32" s="66">
        <f t="shared" si="1"/>
        <v>406</v>
      </c>
      <c r="I32" s="28">
        <f t="shared" si="2"/>
        <v>13.976377952755906</v>
      </c>
      <c r="J32" s="29">
        <f t="shared" si="3"/>
        <v>14.151272220285813</v>
      </c>
    </row>
    <row r="33" spans="1:10" x14ac:dyDescent="0.2">
      <c r="A33" s="142" t="s">
        <v>120</v>
      </c>
      <c r="B33" s="143">
        <v>269</v>
      </c>
      <c r="C33" s="144">
        <v>228</v>
      </c>
      <c r="D33" s="143">
        <v>655</v>
      </c>
      <c r="E33" s="144">
        <v>572</v>
      </c>
      <c r="F33" s="145"/>
      <c r="G33" s="143">
        <f t="shared" si="0"/>
        <v>41</v>
      </c>
      <c r="H33" s="144">
        <f t="shared" si="1"/>
        <v>83</v>
      </c>
      <c r="I33" s="146">
        <f t="shared" si="2"/>
        <v>17.982456140350877</v>
      </c>
      <c r="J33" s="147">
        <f t="shared" si="3"/>
        <v>14.51048951048951</v>
      </c>
    </row>
    <row r="34" spans="1:10" s="43" customFormat="1" x14ac:dyDescent="0.2">
      <c r="A34" s="27" t="s">
        <v>0</v>
      </c>
      <c r="B34" s="71">
        <f>SUM(B14:B33)</f>
        <v>6380</v>
      </c>
      <c r="C34" s="72">
        <f>SUM(C14:C33)</f>
        <v>6389</v>
      </c>
      <c r="D34" s="71">
        <f>SUM(D14:D33)</f>
        <v>17360</v>
      </c>
      <c r="E34" s="72">
        <f>SUM(E14:E33)</f>
        <v>17010</v>
      </c>
      <c r="F34" s="73"/>
      <c r="G34" s="71">
        <f t="shared" si="0"/>
        <v>-9</v>
      </c>
      <c r="H34" s="72">
        <f t="shared" si="1"/>
        <v>350</v>
      </c>
      <c r="I34" s="44">
        <f>IF(C34=0, 0, G34/C34*100)</f>
        <v>-0.14086711535451557</v>
      </c>
      <c r="J34" s="45">
        <f>IF(E34=0, 0, H34/E34*100)</f>
        <v>2.0576131687242798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104</v>
      </c>
      <c r="B39" s="30">
        <f>$B$7/$B$11*100</f>
        <v>19.921630094043888</v>
      </c>
      <c r="C39" s="31">
        <f>$C$7/$C$11*100</f>
        <v>20.957896384410706</v>
      </c>
      <c r="D39" s="30">
        <f>$D$7/$D$11*100</f>
        <v>19.222350230414747</v>
      </c>
      <c r="E39" s="31">
        <f>$E$7/$E$11*100</f>
        <v>21.387419165196945</v>
      </c>
      <c r="F39" s="32"/>
      <c r="G39" s="30">
        <f>B39-C39</f>
        <v>-1.0362662903668181</v>
      </c>
      <c r="H39" s="31">
        <f>D39-E39</f>
        <v>-2.1650689347821981</v>
      </c>
    </row>
    <row r="40" spans="1:10" x14ac:dyDescent="0.2">
      <c r="A40" s="7" t="s">
        <v>113</v>
      </c>
      <c r="B40" s="30">
        <f>$B$8/$B$11*100</f>
        <v>51.677115987460823</v>
      </c>
      <c r="C40" s="31">
        <f>$C$8/$C$11*100</f>
        <v>54.249491313194554</v>
      </c>
      <c r="D40" s="30">
        <f>$D$8/$D$11*100</f>
        <v>52.701612903225801</v>
      </c>
      <c r="E40" s="31">
        <f>$E$8/$E$11*100</f>
        <v>52.898295120517346</v>
      </c>
      <c r="F40" s="32"/>
      <c r="G40" s="30">
        <f>B40-C40</f>
        <v>-2.5723753257337307</v>
      </c>
      <c r="H40" s="31">
        <f>D40-E40</f>
        <v>-0.19668221729154567</v>
      </c>
    </row>
    <row r="41" spans="1:10" x14ac:dyDescent="0.2">
      <c r="A41" s="7" t="s">
        <v>119</v>
      </c>
      <c r="B41" s="30">
        <f>$B$9/$B$11*100</f>
        <v>24.184952978056426</v>
      </c>
      <c r="C41" s="31">
        <f>$C$9/$C$11*100</f>
        <v>21.223978713413679</v>
      </c>
      <c r="D41" s="30">
        <f>$D$9/$D$11*100</f>
        <v>24.302995391705068</v>
      </c>
      <c r="E41" s="31">
        <f>$E$9/$E$11*100</f>
        <v>22.351557907113463</v>
      </c>
      <c r="F41" s="32"/>
      <c r="G41" s="30">
        <f>B41-C41</f>
        <v>2.960974264642747</v>
      </c>
      <c r="H41" s="31">
        <f>D41-E41</f>
        <v>1.9514374845916045</v>
      </c>
    </row>
    <row r="42" spans="1:10" x14ac:dyDescent="0.2">
      <c r="A42" s="7" t="s">
        <v>120</v>
      </c>
      <c r="B42" s="30">
        <f>$B$10/$B$11*100</f>
        <v>4.2163009404388712</v>
      </c>
      <c r="C42" s="31">
        <f>$C$10/$C$11*100</f>
        <v>3.5686335889810614</v>
      </c>
      <c r="D42" s="30">
        <f>$D$10/$D$11*100</f>
        <v>3.7730414746543781</v>
      </c>
      <c r="E42" s="31">
        <f>$E$10/$E$11*100</f>
        <v>3.3627278071722513</v>
      </c>
      <c r="F42" s="32"/>
      <c r="G42" s="30">
        <f>B42-C42</f>
        <v>0.64766735145780974</v>
      </c>
      <c r="H42" s="31">
        <f>D42-E42</f>
        <v>0.41031366748212683</v>
      </c>
    </row>
    <row r="43" spans="1:10" s="43" customFormat="1" x14ac:dyDescent="0.2">
      <c r="A43" s="27" t="s">
        <v>0</v>
      </c>
      <c r="B43" s="46">
        <f>SUM(B39:B42)</f>
        <v>100.00000000000001</v>
      </c>
      <c r="C43" s="47">
        <f>SUM(C39:C42)</f>
        <v>99.999999999999986</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105</v>
      </c>
      <c r="B46" s="30">
        <f>$B$14/$B$34*100</f>
        <v>0.62695924764890276</v>
      </c>
      <c r="C46" s="31">
        <f>$C$14/$C$34*100</f>
        <v>0.68868367506652062</v>
      </c>
      <c r="D46" s="30">
        <f>$D$14/$D$34*100</f>
        <v>0.78341013824884798</v>
      </c>
      <c r="E46" s="31">
        <f>$E$14/$E$34*100</f>
        <v>0.85243974132863021</v>
      </c>
      <c r="F46" s="32"/>
      <c r="G46" s="30">
        <f t="shared" ref="G46:G66" si="4">B46-C46</f>
        <v>-6.1724427417617855E-2</v>
      </c>
      <c r="H46" s="31">
        <f t="shared" ref="H46:H66" si="5">D46-E46</f>
        <v>-6.9029603079782231E-2</v>
      </c>
    </row>
    <row r="47" spans="1:10" x14ac:dyDescent="0.2">
      <c r="A47" s="7" t="s">
        <v>106</v>
      </c>
      <c r="B47" s="30">
        <f>$B$15/$B$34*100</f>
        <v>3.7304075235109715</v>
      </c>
      <c r="C47" s="31">
        <f>$C$15/$C$34*100</f>
        <v>4.4764438879323842</v>
      </c>
      <c r="D47" s="30">
        <f>$D$15/$D$34*100</f>
        <v>4.6947004608294929</v>
      </c>
      <c r="E47" s="31">
        <f>$E$15/$E$34*100</f>
        <v>5.4203409758965311</v>
      </c>
      <c r="F47" s="32"/>
      <c r="G47" s="30">
        <f t="shared" si="4"/>
        <v>-0.74603636442141275</v>
      </c>
      <c r="H47" s="31">
        <f t="shared" si="5"/>
        <v>-0.72564051506703819</v>
      </c>
    </row>
    <row r="48" spans="1:10" x14ac:dyDescent="0.2">
      <c r="A48" s="7" t="s">
        <v>107</v>
      </c>
      <c r="B48" s="30">
        <f>$B$16/$B$34*100</f>
        <v>8.0564263322884013</v>
      </c>
      <c r="C48" s="31">
        <f>$C$16/$C$34*100</f>
        <v>10.267647519173579</v>
      </c>
      <c r="D48" s="30">
        <f>$D$16/$D$34*100</f>
        <v>7.6785714285714288</v>
      </c>
      <c r="E48" s="31">
        <f>$E$16/$E$34*100</f>
        <v>10.04703115814227</v>
      </c>
      <c r="F48" s="32"/>
      <c r="G48" s="30">
        <f t="shared" si="4"/>
        <v>-2.2112211868851777</v>
      </c>
      <c r="H48" s="31">
        <f t="shared" si="5"/>
        <v>-2.3684597295708407</v>
      </c>
    </row>
    <row r="49" spans="1:8" x14ac:dyDescent="0.2">
      <c r="A49" s="7" t="s">
        <v>108</v>
      </c>
      <c r="B49" s="30">
        <f>$B$17/$B$34*100</f>
        <v>5.7680250783699059</v>
      </c>
      <c r="C49" s="31">
        <f>$C$17/$C$34*100</f>
        <v>3.2555955548599158</v>
      </c>
      <c r="D49" s="30">
        <f>$D$17/$D$34*100</f>
        <v>4.3317972350230418</v>
      </c>
      <c r="E49" s="31">
        <f>$E$17/$E$34*100</f>
        <v>2.8159905937683716</v>
      </c>
      <c r="F49" s="32"/>
      <c r="G49" s="30">
        <f t="shared" si="4"/>
        <v>2.51242952350999</v>
      </c>
      <c r="H49" s="31">
        <f t="shared" si="5"/>
        <v>1.5158066412546702</v>
      </c>
    </row>
    <row r="50" spans="1:8" x14ac:dyDescent="0.2">
      <c r="A50" s="7" t="s">
        <v>109</v>
      </c>
      <c r="B50" s="30">
        <f>$B$18/$B$34*100</f>
        <v>0.3918495297805642</v>
      </c>
      <c r="C50" s="31">
        <f>$C$18/$C$34*100</f>
        <v>0.56346846141806228</v>
      </c>
      <c r="D50" s="30">
        <f>$D$18/$D$34*100</f>
        <v>0.40898617511520741</v>
      </c>
      <c r="E50" s="31">
        <f>$E$18/$E$34*100</f>
        <v>0.47031158142269253</v>
      </c>
      <c r="F50" s="32"/>
      <c r="G50" s="30">
        <f t="shared" si="4"/>
        <v>-0.17161893163749808</v>
      </c>
      <c r="H50" s="31">
        <f t="shared" si="5"/>
        <v>-6.132540630748512E-2</v>
      </c>
    </row>
    <row r="51" spans="1:8" x14ac:dyDescent="0.2">
      <c r="A51" s="7" t="s">
        <v>110</v>
      </c>
      <c r="B51" s="30">
        <f>$B$19/$B$34*100</f>
        <v>9.4043887147335428E-2</v>
      </c>
      <c r="C51" s="31">
        <f>$C$19/$C$34*100</f>
        <v>7.8259508530286431E-2</v>
      </c>
      <c r="D51" s="30">
        <f>$D$19/$D$34*100</f>
        <v>8.0645161290322578E-2</v>
      </c>
      <c r="E51" s="31">
        <f>$E$19/$E$34*100</f>
        <v>6.4667842445620224E-2</v>
      </c>
      <c r="F51" s="32"/>
      <c r="G51" s="30">
        <f t="shared" si="4"/>
        <v>1.5784378617048997E-2</v>
      </c>
      <c r="H51" s="31">
        <f t="shared" si="5"/>
        <v>1.5977318844702354E-2</v>
      </c>
    </row>
    <row r="52" spans="1:8" x14ac:dyDescent="0.2">
      <c r="A52" s="7" t="s">
        <v>111</v>
      </c>
      <c r="B52" s="30">
        <f>$B$20/$B$34*100</f>
        <v>0.67398119122257061</v>
      </c>
      <c r="C52" s="31">
        <f>$C$20/$C$34*100</f>
        <v>0.87650649553920812</v>
      </c>
      <c r="D52" s="30">
        <f>$D$20/$D$34*100</f>
        <v>0.63364055299539168</v>
      </c>
      <c r="E52" s="31">
        <f>$E$20/$E$34*100</f>
        <v>0.89359200470311584</v>
      </c>
      <c r="F52" s="32"/>
      <c r="G52" s="30">
        <f t="shared" si="4"/>
        <v>-0.20252530431663751</v>
      </c>
      <c r="H52" s="31">
        <f t="shared" si="5"/>
        <v>-0.25995145170772416</v>
      </c>
    </row>
    <row r="53" spans="1:8" x14ac:dyDescent="0.2">
      <c r="A53" s="7" t="s">
        <v>112</v>
      </c>
      <c r="B53" s="30">
        <f>$B$21/$B$34*100</f>
        <v>0.57993730407523514</v>
      </c>
      <c r="C53" s="31">
        <f>$C$21/$C$34*100</f>
        <v>0.75129128189074978</v>
      </c>
      <c r="D53" s="30">
        <f>$D$21/$D$34*100</f>
        <v>0.61059907834101379</v>
      </c>
      <c r="E53" s="31">
        <f>$E$21/$E$34*100</f>
        <v>0.82304526748971196</v>
      </c>
      <c r="F53" s="32"/>
      <c r="G53" s="30">
        <f t="shared" si="4"/>
        <v>-0.17135397781551465</v>
      </c>
      <c r="H53" s="31">
        <f t="shared" si="5"/>
        <v>-0.21244618914869817</v>
      </c>
    </row>
    <row r="54" spans="1:8" x14ac:dyDescent="0.2">
      <c r="A54" s="142" t="s">
        <v>114</v>
      </c>
      <c r="B54" s="148">
        <f>$B$22/$B$34*100</f>
        <v>5.7523510971786829</v>
      </c>
      <c r="C54" s="149">
        <f>$C$22/$C$34*100</f>
        <v>6.0103302551259983</v>
      </c>
      <c r="D54" s="148">
        <f>$D$22/$D$34*100</f>
        <v>6.1808755760368665</v>
      </c>
      <c r="E54" s="149">
        <f>$E$22/$E$34*100</f>
        <v>5.5967078189300414</v>
      </c>
      <c r="F54" s="150"/>
      <c r="G54" s="148">
        <f t="shared" si="4"/>
        <v>-0.25797915794731541</v>
      </c>
      <c r="H54" s="149">
        <f t="shared" si="5"/>
        <v>0.58416775710682511</v>
      </c>
    </row>
    <row r="55" spans="1:8" x14ac:dyDescent="0.2">
      <c r="A55" s="7" t="s">
        <v>115</v>
      </c>
      <c r="B55" s="30">
        <f>$B$23/$B$34*100</f>
        <v>11.880877742946709</v>
      </c>
      <c r="C55" s="31">
        <f>$C$23/$C$34*100</f>
        <v>14.869306620754422</v>
      </c>
      <c r="D55" s="30">
        <f>$D$23/$D$34*100</f>
        <v>13.248847926267281</v>
      </c>
      <c r="E55" s="31">
        <f>$E$23/$E$34*100</f>
        <v>14.991181657848324</v>
      </c>
      <c r="F55" s="32"/>
      <c r="G55" s="30">
        <f t="shared" si="4"/>
        <v>-2.9884288778077135</v>
      </c>
      <c r="H55" s="31">
        <f t="shared" si="5"/>
        <v>-1.7423337315810432</v>
      </c>
    </row>
    <row r="56" spans="1:8" x14ac:dyDescent="0.2">
      <c r="A56" s="7" t="s">
        <v>116</v>
      </c>
      <c r="B56" s="30">
        <f>$B$24/$B$34*100</f>
        <v>18.072100313479623</v>
      </c>
      <c r="C56" s="31">
        <f>$C$24/$C$34*100</f>
        <v>18.015338863671936</v>
      </c>
      <c r="D56" s="30">
        <f>$D$24/$D$34*100</f>
        <v>19.389400921658986</v>
      </c>
      <c r="E56" s="31">
        <f>$E$24/$E$34*100</f>
        <v>18.001175778953556</v>
      </c>
      <c r="F56" s="32"/>
      <c r="G56" s="30">
        <f t="shared" si="4"/>
        <v>5.6761449807687825E-2</v>
      </c>
      <c r="H56" s="31">
        <f t="shared" si="5"/>
        <v>1.38822514270543</v>
      </c>
    </row>
    <row r="57" spans="1:8" x14ac:dyDescent="0.2">
      <c r="A57" s="7" t="s">
        <v>117</v>
      </c>
      <c r="B57" s="30">
        <f>$B$25/$B$34*100</f>
        <v>14.122257053291538</v>
      </c>
      <c r="C57" s="31">
        <f>$C$25/$C$34*100</f>
        <v>11.942401001721709</v>
      </c>
      <c r="D57" s="30">
        <f>$D$25/$D$34*100</f>
        <v>12.425115207373272</v>
      </c>
      <c r="E57" s="31">
        <f>$E$25/$E$34*100</f>
        <v>11.569664902998236</v>
      </c>
      <c r="F57" s="32"/>
      <c r="G57" s="30">
        <f t="shared" si="4"/>
        <v>2.1798560515698284</v>
      </c>
      <c r="H57" s="31">
        <f t="shared" si="5"/>
        <v>0.85545030437503655</v>
      </c>
    </row>
    <row r="58" spans="1:8" x14ac:dyDescent="0.2">
      <c r="A58" s="7" t="s">
        <v>118</v>
      </c>
      <c r="B58" s="30">
        <f>$B$26/$B$34*100</f>
        <v>1.8495297805642634</v>
      </c>
      <c r="C58" s="31">
        <f>$C$26/$C$34*100</f>
        <v>3.4121145719204882</v>
      </c>
      <c r="D58" s="30">
        <f>$D$26/$D$34*100</f>
        <v>1.457373271889401</v>
      </c>
      <c r="E58" s="31">
        <f>$E$26/$E$34*100</f>
        <v>2.7395649617871842</v>
      </c>
      <c r="F58" s="32"/>
      <c r="G58" s="30">
        <f t="shared" si="4"/>
        <v>-1.5625847913562247</v>
      </c>
      <c r="H58" s="31">
        <f t="shared" si="5"/>
        <v>-1.2821916898977832</v>
      </c>
    </row>
    <row r="59" spans="1:8" x14ac:dyDescent="0.2">
      <c r="A59" s="142" t="s">
        <v>121</v>
      </c>
      <c r="B59" s="148">
        <f>$B$27/$B$34*100</f>
        <v>0.2664576802507837</v>
      </c>
      <c r="C59" s="149">
        <f>$C$27/$C$34*100</f>
        <v>0.26608232900297385</v>
      </c>
      <c r="D59" s="148">
        <f>$D$27/$D$34*100</f>
        <v>0.38594470046082952</v>
      </c>
      <c r="E59" s="149">
        <f>$E$27/$E$34*100</f>
        <v>0.2527924750146972</v>
      </c>
      <c r="F59" s="150"/>
      <c r="G59" s="148">
        <f t="shared" si="4"/>
        <v>3.7535124780985196E-4</v>
      </c>
      <c r="H59" s="149">
        <f t="shared" si="5"/>
        <v>0.13315222544613231</v>
      </c>
    </row>
    <row r="60" spans="1:8" x14ac:dyDescent="0.2">
      <c r="A60" s="7" t="s">
        <v>122</v>
      </c>
      <c r="B60" s="30">
        <f>$B$28/$B$34*100</f>
        <v>3.1347962382445145E-2</v>
      </c>
      <c r="C60" s="31">
        <f>$C$28/$C$34*100</f>
        <v>1.5651901706057285E-2</v>
      </c>
      <c r="D60" s="30">
        <f>$D$28/$D$34*100</f>
        <v>4.0322580645161289E-2</v>
      </c>
      <c r="E60" s="31">
        <f>$E$28/$E$34*100</f>
        <v>1.1757789535567314E-2</v>
      </c>
      <c r="F60" s="32"/>
      <c r="G60" s="30">
        <f t="shared" si="4"/>
        <v>1.569606067638786E-2</v>
      </c>
      <c r="H60" s="31">
        <f t="shared" si="5"/>
        <v>2.8564791109593975E-2</v>
      </c>
    </row>
    <row r="61" spans="1:8" x14ac:dyDescent="0.2">
      <c r="A61" s="7" t="s">
        <v>123</v>
      </c>
      <c r="B61" s="30">
        <f>$B$29/$B$34*100</f>
        <v>0.2664576802507837</v>
      </c>
      <c r="C61" s="31">
        <f>$C$29/$C$34*100</f>
        <v>9.3911410236343723E-2</v>
      </c>
      <c r="D61" s="30">
        <f>$D$29/$D$34*100</f>
        <v>0.15552995391705068</v>
      </c>
      <c r="E61" s="31">
        <f>$E$29/$E$34*100</f>
        <v>0.13521457965902409</v>
      </c>
      <c r="F61" s="32"/>
      <c r="G61" s="30">
        <f t="shared" si="4"/>
        <v>0.17254627001443998</v>
      </c>
      <c r="H61" s="31">
        <f t="shared" si="5"/>
        <v>2.0315374258026597E-2</v>
      </c>
    </row>
    <row r="62" spans="1:8" x14ac:dyDescent="0.2">
      <c r="A62" s="7" t="s">
        <v>124</v>
      </c>
      <c r="B62" s="30">
        <f>$B$30/$B$34*100</f>
        <v>2.1630094043887147</v>
      </c>
      <c r="C62" s="31">
        <f>$C$30/$C$34*100</f>
        <v>2.5043042729691658</v>
      </c>
      <c r="D62" s="30">
        <f>$D$30/$D$34*100</f>
        <v>2.1601382488479262</v>
      </c>
      <c r="E62" s="31">
        <f>$E$30/$E$34*100</f>
        <v>2.6455026455026456</v>
      </c>
      <c r="F62" s="32"/>
      <c r="G62" s="30">
        <f t="shared" si="4"/>
        <v>-0.34129486858045111</v>
      </c>
      <c r="H62" s="31">
        <f t="shared" si="5"/>
        <v>-0.48536439665471942</v>
      </c>
    </row>
    <row r="63" spans="1:8" x14ac:dyDescent="0.2">
      <c r="A63" s="7" t="s">
        <v>125</v>
      </c>
      <c r="B63" s="30">
        <f>$B$31/$B$34*100</f>
        <v>3.3072100313479624</v>
      </c>
      <c r="C63" s="31">
        <f>$C$31/$C$34*100</f>
        <v>2.4416966661449364</v>
      </c>
      <c r="D63" s="30">
        <f>$D$31/$D$34*100</f>
        <v>2.6958525345622117</v>
      </c>
      <c r="E63" s="31">
        <f>$E$31/$E$34*100</f>
        <v>2.4397413286302174</v>
      </c>
      <c r="F63" s="32"/>
      <c r="G63" s="30">
        <f t="shared" si="4"/>
        <v>0.86551336520302602</v>
      </c>
      <c r="H63" s="31">
        <f t="shared" si="5"/>
        <v>0.25611120593199432</v>
      </c>
    </row>
    <row r="64" spans="1:8" x14ac:dyDescent="0.2">
      <c r="A64" s="7" t="s">
        <v>126</v>
      </c>
      <c r="B64" s="30">
        <f>$B$32/$B$34*100</f>
        <v>18.150470219435736</v>
      </c>
      <c r="C64" s="31">
        <f>$C$32/$C$34*100</f>
        <v>15.902332133354202</v>
      </c>
      <c r="D64" s="30">
        <f>$D$32/$D$34*100</f>
        <v>18.86520737327189</v>
      </c>
      <c r="E64" s="31">
        <f>$E$32/$E$34*100</f>
        <v>16.866549088771311</v>
      </c>
      <c r="F64" s="32"/>
      <c r="G64" s="30">
        <f t="shared" si="4"/>
        <v>2.2481380860815339</v>
      </c>
      <c r="H64" s="31">
        <f t="shared" si="5"/>
        <v>1.9986582845005785</v>
      </c>
    </row>
    <row r="65" spans="1:8" x14ac:dyDescent="0.2">
      <c r="A65" s="142" t="s">
        <v>120</v>
      </c>
      <c r="B65" s="148">
        <f>$B$33/$B$34*100</f>
        <v>4.2163009404388712</v>
      </c>
      <c r="C65" s="149">
        <f>$C$33/$C$34*100</f>
        <v>3.5686335889810614</v>
      </c>
      <c r="D65" s="148">
        <f>$D$33/$D$34*100</f>
        <v>3.7730414746543781</v>
      </c>
      <c r="E65" s="149">
        <f>$E$33/$E$34*100</f>
        <v>3.3627278071722513</v>
      </c>
      <c r="F65" s="150"/>
      <c r="G65" s="148">
        <f t="shared" si="4"/>
        <v>0.64766735145780974</v>
      </c>
      <c r="H65" s="149">
        <f t="shared" si="5"/>
        <v>0.41031366748212683</v>
      </c>
    </row>
    <row r="66" spans="1:8" s="43" customFormat="1" x14ac:dyDescent="0.2">
      <c r="A66" s="27" t="s">
        <v>0</v>
      </c>
      <c r="B66" s="46">
        <f>SUM(B46:B65)</f>
        <v>99.999999999999986</v>
      </c>
      <c r="C66" s="47">
        <f>SUM(C46:C65)</f>
        <v>99.999999999999986</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8"/>
  <sheetViews>
    <sheetView tabSelected="1"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6</v>
      </c>
      <c r="C6" s="66">
        <v>3</v>
      </c>
      <c r="D6" s="65">
        <v>17</v>
      </c>
      <c r="E6" s="66">
        <v>10</v>
      </c>
      <c r="F6" s="67"/>
      <c r="G6" s="65">
        <f t="shared" ref="G6:G37" si="0">B6-C6</f>
        <v>3</v>
      </c>
      <c r="H6" s="66">
        <f t="shared" ref="H6:H37" si="1">D6-E6</f>
        <v>7</v>
      </c>
      <c r="I6" s="20">
        <f t="shared" ref="I6:I37" si="2">IF(C6=0, "-", IF(G6/C6&lt;10, G6/C6, "&gt;999%"))</f>
        <v>1</v>
      </c>
      <c r="J6" s="21">
        <f t="shared" ref="J6:J37" si="3">IF(E6=0, "-", IF(H6/E6&lt;10, H6/E6, "&gt;999%"))</f>
        <v>0.7</v>
      </c>
    </row>
    <row r="7" spans="1:10" x14ac:dyDescent="0.2">
      <c r="A7" s="7" t="s">
        <v>32</v>
      </c>
      <c r="B7" s="65">
        <v>0</v>
      </c>
      <c r="C7" s="66">
        <v>1</v>
      </c>
      <c r="D7" s="65">
        <v>2</v>
      </c>
      <c r="E7" s="66">
        <v>4</v>
      </c>
      <c r="F7" s="67"/>
      <c r="G7" s="65">
        <f t="shared" si="0"/>
        <v>-1</v>
      </c>
      <c r="H7" s="66">
        <f t="shared" si="1"/>
        <v>-2</v>
      </c>
      <c r="I7" s="20">
        <f t="shared" si="2"/>
        <v>-1</v>
      </c>
      <c r="J7" s="21">
        <f t="shared" si="3"/>
        <v>-0.5</v>
      </c>
    </row>
    <row r="8" spans="1:10" x14ac:dyDescent="0.2">
      <c r="A8" s="7" t="s">
        <v>33</v>
      </c>
      <c r="B8" s="65">
        <v>49</v>
      </c>
      <c r="C8" s="66">
        <v>77</v>
      </c>
      <c r="D8" s="65">
        <v>108</v>
      </c>
      <c r="E8" s="66">
        <v>185</v>
      </c>
      <c r="F8" s="67"/>
      <c r="G8" s="65">
        <f t="shared" si="0"/>
        <v>-28</v>
      </c>
      <c r="H8" s="66">
        <f t="shared" si="1"/>
        <v>-77</v>
      </c>
      <c r="I8" s="20">
        <f t="shared" si="2"/>
        <v>-0.36363636363636365</v>
      </c>
      <c r="J8" s="21">
        <f t="shared" si="3"/>
        <v>-0.41621621621621624</v>
      </c>
    </row>
    <row r="9" spans="1:10" x14ac:dyDescent="0.2">
      <c r="A9" s="7" t="s">
        <v>34</v>
      </c>
      <c r="B9" s="65">
        <v>1</v>
      </c>
      <c r="C9" s="66">
        <v>1</v>
      </c>
      <c r="D9" s="65">
        <v>2</v>
      </c>
      <c r="E9" s="66">
        <v>4</v>
      </c>
      <c r="F9" s="67"/>
      <c r="G9" s="65">
        <f t="shared" si="0"/>
        <v>0</v>
      </c>
      <c r="H9" s="66">
        <f t="shared" si="1"/>
        <v>-2</v>
      </c>
      <c r="I9" s="20">
        <f t="shared" si="2"/>
        <v>0</v>
      </c>
      <c r="J9" s="21">
        <f t="shared" si="3"/>
        <v>-0.5</v>
      </c>
    </row>
    <row r="10" spans="1:10" x14ac:dyDescent="0.2">
      <c r="A10" s="7" t="s">
        <v>35</v>
      </c>
      <c r="B10" s="65">
        <v>85</v>
      </c>
      <c r="C10" s="66">
        <v>91</v>
      </c>
      <c r="D10" s="65">
        <v>248</v>
      </c>
      <c r="E10" s="66">
        <v>193</v>
      </c>
      <c r="F10" s="67"/>
      <c r="G10" s="65">
        <f t="shared" si="0"/>
        <v>-6</v>
      </c>
      <c r="H10" s="66">
        <f t="shared" si="1"/>
        <v>55</v>
      </c>
      <c r="I10" s="20">
        <f t="shared" si="2"/>
        <v>-6.5934065934065936E-2</v>
      </c>
      <c r="J10" s="21">
        <f t="shared" si="3"/>
        <v>0.28497409326424872</v>
      </c>
    </row>
    <row r="11" spans="1:10" x14ac:dyDescent="0.2">
      <c r="A11" s="7" t="s">
        <v>36</v>
      </c>
      <c r="B11" s="65">
        <v>5</v>
      </c>
      <c r="C11" s="66">
        <v>3</v>
      </c>
      <c r="D11" s="65">
        <v>14</v>
      </c>
      <c r="E11" s="66">
        <v>7</v>
      </c>
      <c r="F11" s="67"/>
      <c r="G11" s="65">
        <f t="shared" si="0"/>
        <v>2</v>
      </c>
      <c r="H11" s="66">
        <f t="shared" si="1"/>
        <v>7</v>
      </c>
      <c r="I11" s="20">
        <f t="shared" si="2"/>
        <v>0.66666666666666663</v>
      </c>
      <c r="J11" s="21">
        <f t="shared" si="3"/>
        <v>1</v>
      </c>
    </row>
    <row r="12" spans="1:10" x14ac:dyDescent="0.2">
      <c r="A12" s="7" t="s">
        <v>37</v>
      </c>
      <c r="B12" s="65">
        <v>2</v>
      </c>
      <c r="C12" s="66">
        <v>2</v>
      </c>
      <c r="D12" s="65">
        <v>4</v>
      </c>
      <c r="E12" s="66">
        <v>6</v>
      </c>
      <c r="F12" s="67"/>
      <c r="G12" s="65">
        <f t="shared" si="0"/>
        <v>0</v>
      </c>
      <c r="H12" s="66">
        <f t="shared" si="1"/>
        <v>-2</v>
      </c>
      <c r="I12" s="20">
        <f t="shared" si="2"/>
        <v>0</v>
      </c>
      <c r="J12" s="21">
        <f t="shared" si="3"/>
        <v>-0.33333333333333331</v>
      </c>
    </row>
    <row r="13" spans="1:10" x14ac:dyDescent="0.2">
      <c r="A13" s="7" t="s">
        <v>38</v>
      </c>
      <c r="B13" s="65">
        <v>3</v>
      </c>
      <c r="C13" s="66">
        <v>1</v>
      </c>
      <c r="D13" s="65">
        <v>5</v>
      </c>
      <c r="E13" s="66">
        <v>2</v>
      </c>
      <c r="F13" s="67"/>
      <c r="G13" s="65">
        <f t="shared" si="0"/>
        <v>2</v>
      </c>
      <c r="H13" s="66">
        <f t="shared" si="1"/>
        <v>3</v>
      </c>
      <c r="I13" s="20">
        <f t="shared" si="2"/>
        <v>2</v>
      </c>
      <c r="J13" s="21">
        <f t="shared" si="3"/>
        <v>1.5</v>
      </c>
    </row>
    <row r="14" spans="1:10" x14ac:dyDescent="0.2">
      <c r="A14" s="7" t="s">
        <v>40</v>
      </c>
      <c r="B14" s="65">
        <v>1</v>
      </c>
      <c r="C14" s="66">
        <v>0</v>
      </c>
      <c r="D14" s="65">
        <v>4</v>
      </c>
      <c r="E14" s="66">
        <v>2</v>
      </c>
      <c r="F14" s="67"/>
      <c r="G14" s="65">
        <f t="shared" si="0"/>
        <v>1</v>
      </c>
      <c r="H14" s="66">
        <f t="shared" si="1"/>
        <v>2</v>
      </c>
      <c r="I14" s="20" t="str">
        <f t="shared" si="2"/>
        <v>-</v>
      </c>
      <c r="J14" s="21">
        <f t="shared" si="3"/>
        <v>1</v>
      </c>
    </row>
    <row r="15" spans="1:10" x14ac:dyDescent="0.2">
      <c r="A15" s="7" t="s">
        <v>41</v>
      </c>
      <c r="B15" s="65">
        <v>7</v>
      </c>
      <c r="C15" s="66">
        <v>4</v>
      </c>
      <c r="D15" s="65">
        <v>19</v>
      </c>
      <c r="E15" s="66">
        <v>13</v>
      </c>
      <c r="F15" s="67"/>
      <c r="G15" s="65">
        <f t="shared" si="0"/>
        <v>3</v>
      </c>
      <c r="H15" s="66">
        <f t="shared" si="1"/>
        <v>6</v>
      </c>
      <c r="I15" s="20">
        <f t="shared" si="2"/>
        <v>0.75</v>
      </c>
      <c r="J15" s="21">
        <f t="shared" si="3"/>
        <v>0.46153846153846156</v>
      </c>
    </row>
    <row r="16" spans="1:10" x14ac:dyDescent="0.2">
      <c r="A16" s="7" t="s">
        <v>42</v>
      </c>
      <c r="B16" s="65">
        <v>7</v>
      </c>
      <c r="C16" s="66">
        <v>6</v>
      </c>
      <c r="D16" s="65">
        <v>17</v>
      </c>
      <c r="E16" s="66">
        <v>18</v>
      </c>
      <c r="F16" s="67"/>
      <c r="G16" s="65">
        <f t="shared" si="0"/>
        <v>1</v>
      </c>
      <c r="H16" s="66">
        <f t="shared" si="1"/>
        <v>-1</v>
      </c>
      <c r="I16" s="20">
        <f t="shared" si="2"/>
        <v>0.16666666666666666</v>
      </c>
      <c r="J16" s="21">
        <f t="shared" si="3"/>
        <v>-5.5555555555555552E-2</v>
      </c>
    </row>
    <row r="17" spans="1:10" x14ac:dyDescent="0.2">
      <c r="A17" s="7" t="s">
        <v>43</v>
      </c>
      <c r="B17" s="65">
        <v>240</v>
      </c>
      <c r="C17" s="66">
        <v>354</v>
      </c>
      <c r="D17" s="65">
        <v>812</v>
      </c>
      <c r="E17" s="66">
        <v>992</v>
      </c>
      <c r="F17" s="67"/>
      <c r="G17" s="65">
        <f t="shared" si="0"/>
        <v>-114</v>
      </c>
      <c r="H17" s="66">
        <f t="shared" si="1"/>
        <v>-180</v>
      </c>
      <c r="I17" s="20">
        <f t="shared" si="2"/>
        <v>-0.32203389830508472</v>
      </c>
      <c r="J17" s="21">
        <f t="shared" si="3"/>
        <v>-0.18145161290322581</v>
      </c>
    </row>
    <row r="18" spans="1:10" x14ac:dyDescent="0.2">
      <c r="A18" s="7" t="s">
        <v>46</v>
      </c>
      <c r="B18" s="65">
        <v>0</v>
      </c>
      <c r="C18" s="66">
        <v>0</v>
      </c>
      <c r="D18" s="65">
        <v>5</v>
      </c>
      <c r="E18" s="66">
        <v>0</v>
      </c>
      <c r="F18" s="67"/>
      <c r="G18" s="65">
        <f t="shared" si="0"/>
        <v>0</v>
      </c>
      <c r="H18" s="66">
        <f t="shared" si="1"/>
        <v>5</v>
      </c>
      <c r="I18" s="20" t="str">
        <f t="shared" si="2"/>
        <v>-</v>
      </c>
      <c r="J18" s="21" t="str">
        <f t="shared" si="3"/>
        <v>-</v>
      </c>
    </row>
    <row r="19" spans="1:10" x14ac:dyDescent="0.2">
      <c r="A19" s="7" t="s">
        <v>47</v>
      </c>
      <c r="B19" s="65">
        <v>26</v>
      </c>
      <c r="C19" s="66">
        <v>50</v>
      </c>
      <c r="D19" s="65">
        <v>127</v>
      </c>
      <c r="E19" s="66">
        <v>139</v>
      </c>
      <c r="F19" s="67"/>
      <c r="G19" s="65">
        <f t="shared" si="0"/>
        <v>-24</v>
      </c>
      <c r="H19" s="66">
        <f t="shared" si="1"/>
        <v>-12</v>
      </c>
      <c r="I19" s="20">
        <f t="shared" si="2"/>
        <v>-0.48</v>
      </c>
      <c r="J19" s="21">
        <f t="shared" si="3"/>
        <v>-8.6330935251798566E-2</v>
      </c>
    </row>
    <row r="20" spans="1:10" x14ac:dyDescent="0.2">
      <c r="A20" s="7" t="s">
        <v>49</v>
      </c>
      <c r="B20" s="65">
        <v>52</v>
      </c>
      <c r="C20" s="66">
        <v>170</v>
      </c>
      <c r="D20" s="65">
        <v>192</v>
      </c>
      <c r="E20" s="66">
        <v>387</v>
      </c>
      <c r="F20" s="67"/>
      <c r="G20" s="65">
        <f t="shared" si="0"/>
        <v>-118</v>
      </c>
      <c r="H20" s="66">
        <f t="shared" si="1"/>
        <v>-195</v>
      </c>
      <c r="I20" s="20">
        <f t="shared" si="2"/>
        <v>-0.69411764705882351</v>
      </c>
      <c r="J20" s="21">
        <f t="shared" si="3"/>
        <v>-0.50387596899224807</v>
      </c>
    </row>
    <row r="21" spans="1:10" x14ac:dyDescent="0.2">
      <c r="A21" s="7" t="s">
        <v>50</v>
      </c>
      <c r="B21" s="65">
        <v>328</v>
      </c>
      <c r="C21" s="66">
        <v>320</v>
      </c>
      <c r="D21" s="65">
        <v>899</v>
      </c>
      <c r="E21" s="66">
        <v>952</v>
      </c>
      <c r="F21" s="67"/>
      <c r="G21" s="65">
        <f t="shared" si="0"/>
        <v>8</v>
      </c>
      <c r="H21" s="66">
        <f t="shared" si="1"/>
        <v>-53</v>
      </c>
      <c r="I21" s="20">
        <f t="shared" si="2"/>
        <v>2.5000000000000001E-2</v>
      </c>
      <c r="J21" s="21">
        <f t="shared" si="3"/>
        <v>-5.5672268907563029E-2</v>
      </c>
    </row>
    <row r="22" spans="1:10" x14ac:dyDescent="0.2">
      <c r="A22" s="7" t="s">
        <v>53</v>
      </c>
      <c r="B22" s="65">
        <v>253</v>
      </c>
      <c r="C22" s="66">
        <v>182</v>
      </c>
      <c r="D22" s="65">
        <v>753</v>
      </c>
      <c r="E22" s="66">
        <v>576</v>
      </c>
      <c r="F22" s="67"/>
      <c r="G22" s="65">
        <f t="shared" si="0"/>
        <v>71</v>
      </c>
      <c r="H22" s="66">
        <f t="shared" si="1"/>
        <v>177</v>
      </c>
      <c r="I22" s="20">
        <f t="shared" si="2"/>
        <v>0.39010989010989011</v>
      </c>
      <c r="J22" s="21">
        <f t="shared" si="3"/>
        <v>0.30729166666666669</v>
      </c>
    </row>
    <row r="23" spans="1:10" x14ac:dyDescent="0.2">
      <c r="A23" s="7" t="s">
        <v>55</v>
      </c>
      <c r="B23" s="65">
        <v>11</v>
      </c>
      <c r="C23" s="66">
        <v>2</v>
      </c>
      <c r="D23" s="65">
        <v>14</v>
      </c>
      <c r="E23" s="66">
        <v>6</v>
      </c>
      <c r="F23" s="67"/>
      <c r="G23" s="65">
        <f t="shared" si="0"/>
        <v>9</v>
      </c>
      <c r="H23" s="66">
        <f t="shared" si="1"/>
        <v>8</v>
      </c>
      <c r="I23" s="20">
        <f t="shared" si="2"/>
        <v>4.5</v>
      </c>
      <c r="J23" s="21">
        <f t="shared" si="3"/>
        <v>1.3333333333333333</v>
      </c>
    </row>
    <row r="24" spans="1:10" x14ac:dyDescent="0.2">
      <c r="A24" s="7" t="s">
        <v>56</v>
      </c>
      <c r="B24" s="65">
        <v>29</v>
      </c>
      <c r="C24" s="66">
        <v>43</v>
      </c>
      <c r="D24" s="65">
        <v>87</v>
      </c>
      <c r="E24" s="66">
        <v>92</v>
      </c>
      <c r="F24" s="67"/>
      <c r="G24" s="65">
        <f t="shared" si="0"/>
        <v>-14</v>
      </c>
      <c r="H24" s="66">
        <f t="shared" si="1"/>
        <v>-5</v>
      </c>
      <c r="I24" s="20">
        <f t="shared" si="2"/>
        <v>-0.32558139534883723</v>
      </c>
      <c r="J24" s="21">
        <f t="shared" si="3"/>
        <v>-5.434782608695652E-2</v>
      </c>
    </row>
    <row r="25" spans="1:10" x14ac:dyDescent="0.2">
      <c r="A25" s="7" t="s">
        <v>58</v>
      </c>
      <c r="B25" s="65">
        <v>331</v>
      </c>
      <c r="C25" s="66">
        <v>313</v>
      </c>
      <c r="D25" s="65">
        <v>964</v>
      </c>
      <c r="E25" s="66">
        <v>985</v>
      </c>
      <c r="F25" s="67"/>
      <c r="G25" s="65">
        <f t="shared" si="0"/>
        <v>18</v>
      </c>
      <c r="H25" s="66">
        <f t="shared" si="1"/>
        <v>-21</v>
      </c>
      <c r="I25" s="20">
        <f t="shared" si="2"/>
        <v>5.7507987220447282E-2</v>
      </c>
      <c r="J25" s="21">
        <f t="shared" si="3"/>
        <v>-2.1319796954314719E-2</v>
      </c>
    </row>
    <row r="26" spans="1:10" x14ac:dyDescent="0.2">
      <c r="A26" s="7" t="s">
        <v>59</v>
      </c>
      <c r="B26" s="65">
        <v>2</v>
      </c>
      <c r="C26" s="66">
        <v>0</v>
      </c>
      <c r="D26" s="65">
        <v>2</v>
      </c>
      <c r="E26" s="66">
        <v>3</v>
      </c>
      <c r="F26" s="67"/>
      <c r="G26" s="65">
        <f t="shared" si="0"/>
        <v>2</v>
      </c>
      <c r="H26" s="66">
        <f t="shared" si="1"/>
        <v>-1</v>
      </c>
      <c r="I26" s="20" t="str">
        <f t="shared" si="2"/>
        <v>-</v>
      </c>
      <c r="J26" s="21">
        <f t="shared" si="3"/>
        <v>-0.33333333333333331</v>
      </c>
    </row>
    <row r="27" spans="1:10" x14ac:dyDescent="0.2">
      <c r="A27" s="7" t="s">
        <v>60</v>
      </c>
      <c r="B27" s="65">
        <v>30</v>
      </c>
      <c r="C27" s="66">
        <v>27</v>
      </c>
      <c r="D27" s="65">
        <v>57</v>
      </c>
      <c r="E27" s="66">
        <v>74</v>
      </c>
      <c r="F27" s="67"/>
      <c r="G27" s="65">
        <f t="shared" si="0"/>
        <v>3</v>
      </c>
      <c r="H27" s="66">
        <f t="shared" si="1"/>
        <v>-17</v>
      </c>
      <c r="I27" s="20">
        <f t="shared" si="2"/>
        <v>0.1111111111111111</v>
      </c>
      <c r="J27" s="21">
        <f t="shared" si="3"/>
        <v>-0.22972972972972974</v>
      </c>
    </row>
    <row r="28" spans="1:10" x14ac:dyDescent="0.2">
      <c r="A28" s="7" t="s">
        <v>61</v>
      </c>
      <c r="B28" s="65">
        <v>41</v>
      </c>
      <c r="C28" s="66">
        <v>48</v>
      </c>
      <c r="D28" s="65">
        <v>117</v>
      </c>
      <c r="E28" s="66">
        <v>107</v>
      </c>
      <c r="F28" s="67"/>
      <c r="G28" s="65">
        <f t="shared" si="0"/>
        <v>-7</v>
      </c>
      <c r="H28" s="66">
        <f t="shared" si="1"/>
        <v>10</v>
      </c>
      <c r="I28" s="20">
        <f t="shared" si="2"/>
        <v>-0.14583333333333334</v>
      </c>
      <c r="J28" s="21">
        <f t="shared" si="3"/>
        <v>9.3457943925233641E-2</v>
      </c>
    </row>
    <row r="29" spans="1:10" x14ac:dyDescent="0.2">
      <c r="A29" s="7" t="s">
        <v>62</v>
      </c>
      <c r="B29" s="65">
        <v>46</v>
      </c>
      <c r="C29" s="66">
        <v>53</v>
      </c>
      <c r="D29" s="65">
        <v>90</v>
      </c>
      <c r="E29" s="66">
        <v>100</v>
      </c>
      <c r="F29" s="67"/>
      <c r="G29" s="65">
        <f t="shared" si="0"/>
        <v>-7</v>
      </c>
      <c r="H29" s="66">
        <f t="shared" si="1"/>
        <v>-10</v>
      </c>
      <c r="I29" s="20">
        <f t="shared" si="2"/>
        <v>-0.13207547169811321</v>
      </c>
      <c r="J29" s="21">
        <f t="shared" si="3"/>
        <v>-0.1</v>
      </c>
    </row>
    <row r="30" spans="1:10" x14ac:dyDescent="0.2">
      <c r="A30" s="7" t="s">
        <v>63</v>
      </c>
      <c r="B30" s="65">
        <v>1</v>
      </c>
      <c r="C30" s="66">
        <v>0</v>
      </c>
      <c r="D30" s="65">
        <v>2</v>
      </c>
      <c r="E30" s="66">
        <v>1</v>
      </c>
      <c r="F30" s="67"/>
      <c r="G30" s="65">
        <f t="shared" si="0"/>
        <v>1</v>
      </c>
      <c r="H30" s="66">
        <f t="shared" si="1"/>
        <v>1</v>
      </c>
      <c r="I30" s="20" t="str">
        <f t="shared" si="2"/>
        <v>-</v>
      </c>
      <c r="J30" s="21">
        <f t="shared" si="3"/>
        <v>1</v>
      </c>
    </row>
    <row r="31" spans="1:10" x14ac:dyDescent="0.2">
      <c r="A31" s="7" t="s">
        <v>66</v>
      </c>
      <c r="B31" s="65">
        <v>2</v>
      </c>
      <c r="C31" s="66">
        <v>0</v>
      </c>
      <c r="D31" s="65">
        <v>3</v>
      </c>
      <c r="E31" s="66">
        <v>3</v>
      </c>
      <c r="F31" s="67"/>
      <c r="G31" s="65">
        <f t="shared" si="0"/>
        <v>2</v>
      </c>
      <c r="H31" s="66">
        <f t="shared" si="1"/>
        <v>0</v>
      </c>
      <c r="I31" s="20" t="str">
        <f t="shared" si="2"/>
        <v>-</v>
      </c>
      <c r="J31" s="21">
        <f t="shared" si="3"/>
        <v>0</v>
      </c>
    </row>
    <row r="32" spans="1:10" x14ac:dyDescent="0.2">
      <c r="A32" s="7" t="s">
        <v>67</v>
      </c>
      <c r="B32" s="65">
        <v>764</v>
      </c>
      <c r="C32" s="66">
        <v>793</v>
      </c>
      <c r="D32" s="65">
        <v>2327</v>
      </c>
      <c r="E32" s="66">
        <v>2127</v>
      </c>
      <c r="F32" s="67"/>
      <c r="G32" s="65">
        <f t="shared" si="0"/>
        <v>-29</v>
      </c>
      <c r="H32" s="66">
        <f t="shared" si="1"/>
        <v>200</v>
      </c>
      <c r="I32" s="20">
        <f t="shared" si="2"/>
        <v>-3.6569987389659518E-2</v>
      </c>
      <c r="J32" s="21">
        <f t="shared" si="3"/>
        <v>9.4029149036201229E-2</v>
      </c>
    </row>
    <row r="33" spans="1:10" x14ac:dyDescent="0.2">
      <c r="A33" s="7" t="s">
        <v>68</v>
      </c>
      <c r="B33" s="65">
        <v>1</v>
      </c>
      <c r="C33" s="66">
        <v>0</v>
      </c>
      <c r="D33" s="65">
        <v>1</v>
      </c>
      <c r="E33" s="66">
        <v>0</v>
      </c>
      <c r="F33" s="67"/>
      <c r="G33" s="65">
        <f t="shared" si="0"/>
        <v>1</v>
      </c>
      <c r="H33" s="66">
        <f t="shared" si="1"/>
        <v>1</v>
      </c>
      <c r="I33" s="20" t="str">
        <f t="shared" si="2"/>
        <v>-</v>
      </c>
      <c r="J33" s="21" t="str">
        <f t="shared" si="3"/>
        <v>-</v>
      </c>
    </row>
    <row r="34" spans="1:10" x14ac:dyDescent="0.2">
      <c r="A34" s="7" t="s">
        <v>69</v>
      </c>
      <c r="B34" s="65">
        <v>122</v>
      </c>
      <c r="C34" s="66">
        <v>95</v>
      </c>
      <c r="D34" s="65">
        <v>290</v>
      </c>
      <c r="E34" s="66">
        <v>288</v>
      </c>
      <c r="F34" s="67"/>
      <c r="G34" s="65">
        <f t="shared" si="0"/>
        <v>27</v>
      </c>
      <c r="H34" s="66">
        <f t="shared" si="1"/>
        <v>2</v>
      </c>
      <c r="I34" s="20">
        <f t="shared" si="2"/>
        <v>0.28421052631578947</v>
      </c>
      <c r="J34" s="21">
        <f t="shared" si="3"/>
        <v>6.9444444444444441E-3</v>
      </c>
    </row>
    <row r="35" spans="1:10" x14ac:dyDescent="0.2">
      <c r="A35" s="7" t="s">
        <v>71</v>
      </c>
      <c r="B35" s="65">
        <v>20</v>
      </c>
      <c r="C35" s="66">
        <v>34</v>
      </c>
      <c r="D35" s="65">
        <v>38</v>
      </c>
      <c r="E35" s="66">
        <v>59</v>
      </c>
      <c r="F35" s="67"/>
      <c r="G35" s="65">
        <f t="shared" si="0"/>
        <v>-14</v>
      </c>
      <c r="H35" s="66">
        <f t="shared" si="1"/>
        <v>-21</v>
      </c>
      <c r="I35" s="20">
        <f t="shared" si="2"/>
        <v>-0.41176470588235292</v>
      </c>
      <c r="J35" s="21">
        <f t="shared" si="3"/>
        <v>-0.3559322033898305</v>
      </c>
    </row>
    <row r="36" spans="1:10" x14ac:dyDescent="0.2">
      <c r="A36" s="7" t="s">
        <v>72</v>
      </c>
      <c r="B36" s="65">
        <v>227</v>
      </c>
      <c r="C36" s="66">
        <v>211</v>
      </c>
      <c r="D36" s="65">
        <v>770</v>
      </c>
      <c r="E36" s="66">
        <v>620</v>
      </c>
      <c r="F36" s="67"/>
      <c r="G36" s="65">
        <f t="shared" si="0"/>
        <v>16</v>
      </c>
      <c r="H36" s="66">
        <f t="shared" si="1"/>
        <v>150</v>
      </c>
      <c r="I36" s="20">
        <f t="shared" si="2"/>
        <v>7.582938388625593E-2</v>
      </c>
      <c r="J36" s="21">
        <f t="shared" si="3"/>
        <v>0.24193548387096775</v>
      </c>
    </row>
    <row r="37" spans="1:10" x14ac:dyDescent="0.2">
      <c r="A37" s="7" t="s">
        <v>73</v>
      </c>
      <c r="B37" s="65">
        <v>19</v>
      </c>
      <c r="C37" s="66">
        <v>9</v>
      </c>
      <c r="D37" s="65">
        <v>47</v>
      </c>
      <c r="E37" s="66">
        <v>28</v>
      </c>
      <c r="F37" s="67"/>
      <c r="G37" s="65">
        <f t="shared" si="0"/>
        <v>10</v>
      </c>
      <c r="H37" s="66">
        <f t="shared" si="1"/>
        <v>19</v>
      </c>
      <c r="I37" s="20">
        <f t="shared" si="2"/>
        <v>1.1111111111111112</v>
      </c>
      <c r="J37" s="21">
        <f t="shared" si="3"/>
        <v>0.6785714285714286</v>
      </c>
    </row>
    <row r="38" spans="1:10" x14ac:dyDescent="0.2">
      <c r="A38" s="7" t="s">
        <v>74</v>
      </c>
      <c r="B38" s="65">
        <v>752</v>
      </c>
      <c r="C38" s="66">
        <v>607</v>
      </c>
      <c r="D38" s="65">
        <v>2024</v>
      </c>
      <c r="E38" s="66">
        <v>1685</v>
      </c>
      <c r="F38" s="67"/>
      <c r="G38" s="65">
        <f t="shared" ref="G38:G66" si="4">B38-C38</f>
        <v>145</v>
      </c>
      <c r="H38" s="66">
        <f t="shared" ref="H38:H66" si="5">D38-E38</f>
        <v>339</v>
      </c>
      <c r="I38" s="20">
        <f t="shared" ref="I38:I66" si="6">IF(C38=0, "-", IF(G38/C38&lt;10, G38/C38, "&gt;999%"))</f>
        <v>0.23887973640856672</v>
      </c>
      <c r="J38" s="21">
        <f t="shared" ref="J38:J66" si="7">IF(E38=0, "-", IF(H38/E38&lt;10, H38/E38, "&gt;999%"))</f>
        <v>0.20118694362017805</v>
      </c>
    </row>
    <row r="39" spans="1:10" x14ac:dyDescent="0.2">
      <c r="A39" s="7" t="s">
        <v>75</v>
      </c>
      <c r="B39" s="65">
        <v>178</v>
      </c>
      <c r="C39" s="66">
        <v>249</v>
      </c>
      <c r="D39" s="65">
        <v>465</v>
      </c>
      <c r="E39" s="66">
        <v>651</v>
      </c>
      <c r="F39" s="67"/>
      <c r="G39" s="65">
        <f t="shared" si="4"/>
        <v>-71</v>
      </c>
      <c r="H39" s="66">
        <f t="shared" si="5"/>
        <v>-186</v>
      </c>
      <c r="I39" s="20">
        <f t="shared" si="6"/>
        <v>-0.28514056224899598</v>
      </c>
      <c r="J39" s="21">
        <f t="shared" si="7"/>
        <v>-0.2857142857142857</v>
      </c>
    </row>
    <row r="40" spans="1:10" x14ac:dyDescent="0.2">
      <c r="A40" s="7" t="s">
        <v>76</v>
      </c>
      <c r="B40" s="65">
        <v>1</v>
      </c>
      <c r="C40" s="66">
        <v>6</v>
      </c>
      <c r="D40" s="65">
        <v>17</v>
      </c>
      <c r="E40" s="66">
        <v>14</v>
      </c>
      <c r="F40" s="67"/>
      <c r="G40" s="65">
        <f t="shared" si="4"/>
        <v>-5</v>
      </c>
      <c r="H40" s="66">
        <f t="shared" si="5"/>
        <v>3</v>
      </c>
      <c r="I40" s="20">
        <f t="shared" si="6"/>
        <v>-0.83333333333333337</v>
      </c>
      <c r="J40" s="21">
        <f t="shared" si="7"/>
        <v>0.21428571428571427</v>
      </c>
    </row>
    <row r="41" spans="1:10" x14ac:dyDescent="0.2">
      <c r="A41" s="7" t="s">
        <v>77</v>
      </c>
      <c r="B41" s="65">
        <v>46</v>
      </c>
      <c r="C41" s="66">
        <v>38</v>
      </c>
      <c r="D41" s="65">
        <v>97</v>
      </c>
      <c r="E41" s="66">
        <v>82</v>
      </c>
      <c r="F41" s="67"/>
      <c r="G41" s="65">
        <f t="shared" si="4"/>
        <v>8</v>
      </c>
      <c r="H41" s="66">
        <f t="shared" si="5"/>
        <v>15</v>
      </c>
      <c r="I41" s="20">
        <f t="shared" si="6"/>
        <v>0.21052631578947367</v>
      </c>
      <c r="J41" s="21">
        <f t="shared" si="7"/>
        <v>0.18292682926829268</v>
      </c>
    </row>
    <row r="42" spans="1:10" x14ac:dyDescent="0.2">
      <c r="A42" s="7" t="s">
        <v>78</v>
      </c>
      <c r="B42" s="65">
        <v>20</v>
      </c>
      <c r="C42" s="66">
        <v>9</v>
      </c>
      <c r="D42" s="65">
        <v>42</v>
      </c>
      <c r="E42" s="66">
        <v>33</v>
      </c>
      <c r="F42" s="67"/>
      <c r="G42" s="65">
        <f t="shared" si="4"/>
        <v>11</v>
      </c>
      <c r="H42" s="66">
        <f t="shared" si="5"/>
        <v>9</v>
      </c>
      <c r="I42" s="20">
        <f t="shared" si="6"/>
        <v>1.2222222222222223</v>
      </c>
      <c r="J42" s="21">
        <f t="shared" si="7"/>
        <v>0.27272727272727271</v>
      </c>
    </row>
    <row r="43" spans="1:10" x14ac:dyDescent="0.2">
      <c r="A43" s="7" t="s">
        <v>79</v>
      </c>
      <c r="B43" s="65">
        <v>68</v>
      </c>
      <c r="C43" s="66">
        <v>52</v>
      </c>
      <c r="D43" s="65">
        <v>137</v>
      </c>
      <c r="E43" s="66">
        <v>92</v>
      </c>
      <c r="F43" s="67"/>
      <c r="G43" s="65">
        <f t="shared" si="4"/>
        <v>16</v>
      </c>
      <c r="H43" s="66">
        <f t="shared" si="5"/>
        <v>45</v>
      </c>
      <c r="I43" s="20">
        <f t="shared" si="6"/>
        <v>0.30769230769230771</v>
      </c>
      <c r="J43" s="21">
        <f t="shared" si="7"/>
        <v>0.4891304347826087</v>
      </c>
    </row>
    <row r="44" spans="1:10" x14ac:dyDescent="0.2">
      <c r="A44" s="7" t="s">
        <v>81</v>
      </c>
      <c r="B44" s="65">
        <v>40</v>
      </c>
      <c r="C44" s="66">
        <v>48</v>
      </c>
      <c r="D44" s="65">
        <v>76</v>
      </c>
      <c r="E44" s="66">
        <v>148</v>
      </c>
      <c r="F44" s="67"/>
      <c r="G44" s="65">
        <f t="shared" si="4"/>
        <v>-8</v>
      </c>
      <c r="H44" s="66">
        <f t="shared" si="5"/>
        <v>-72</v>
      </c>
      <c r="I44" s="20">
        <f t="shared" si="6"/>
        <v>-0.16666666666666666</v>
      </c>
      <c r="J44" s="21">
        <f t="shared" si="7"/>
        <v>-0.48648648648648651</v>
      </c>
    </row>
    <row r="45" spans="1:10" x14ac:dyDescent="0.2">
      <c r="A45" s="7" t="s">
        <v>82</v>
      </c>
      <c r="B45" s="65">
        <v>7</v>
      </c>
      <c r="C45" s="66">
        <v>10</v>
      </c>
      <c r="D45" s="65">
        <v>24</v>
      </c>
      <c r="E45" s="66">
        <v>14</v>
      </c>
      <c r="F45" s="67"/>
      <c r="G45" s="65">
        <f t="shared" si="4"/>
        <v>-3</v>
      </c>
      <c r="H45" s="66">
        <f t="shared" si="5"/>
        <v>10</v>
      </c>
      <c r="I45" s="20">
        <f t="shared" si="6"/>
        <v>-0.3</v>
      </c>
      <c r="J45" s="21">
        <f t="shared" si="7"/>
        <v>0.7142857142857143</v>
      </c>
    </row>
    <row r="46" spans="1:10" x14ac:dyDescent="0.2">
      <c r="A46" s="7" t="s">
        <v>83</v>
      </c>
      <c r="B46" s="65">
        <v>163</v>
      </c>
      <c r="C46" s="66">
        <v>291</v>
      </c>
      <c r="D46" s="65">
        <v>627</v>
      </c>
      <c r="E46" s="66">
        <v>774</v>
      </c>
      <c r="F46" s="67"/>
      <c r="G46" s="65">
        <f t="shared" si="4"/>
        <v>-128</v>
      </c>
      <c r="H46" s="66">
        <f t="shared" si="5"/>
        <v>-147</v>
      </c>
      <c r="I46" s="20">
        <f t="shared" si="6"/>
        <v>-0.43986254295532645</v>
      </c>
      <c r="J46" s="21">
        <f t="shared" si="7"/>
        <v>-0.18992248062015504</v>
      </c>
    </row>
    <row r="47" spans="1:10" x14ac:dyDescent="0.2">
      <c r="A47" s="7" t="s">
        <v>84</v>
      </c>
      <c r="B47" s="65">
        <v>186</v>
      </c>
      <c r="C47" s="66">
        <v>127</v>
      </c>
      <c r="D47" s="65">
        <v>398</v>
      </c>
      <c r="E47" s="66">
        <v>348</v>
      </c>
      <c r="F47" s="67"/>
      <c r="G47" s="65">
        <f t="shared" si="4"/>
        <v>59</v>
      </c>
      <c r="H47" s="66">
        <f t="shared" si="5"/>
        <v>50</v>
      </c>
      <c r="I47" s="20">
        <f t="shared" si="6"/>
        <v>0.46456692913385828</v>
      </c>
      <c r="J47" s="21">
        <f t="shared" si="7"/>
        <v>0.14367816091954022</v>
      </c>
    </row>
    <row r="48" spans="1:10" x14ac:dyDescent="0.2">
      <c r="A48" s="7" t="s">
        <v>85</v>
      </c>
      <c r="B48" s="65">
        <v>145</v>
      </c>
      <c r="C48" s="66">
        <v>0</v>
      </c>
      <c r="D48" s="65">
        <v>145</v>
      </c>
      <c r="E48" s="66">
        <v>0</v>
      </c>
      <c r="F48" s="67"/>
      <c r="G48" s="65">
        <f t="shared" si="4"/>
        <v>145</v>
      </c>
      <c r="H48" s="66">
        <f t="shared" si="5"/>
        <v>145</v>
      </c>
      <c r="I48" s="20" t="str">
        <f t="shared" si="6"/>
        <v>-</v>
      </c>
      <c r="J48" s="21" t="str">
        <f t="shared" si="7"/>
        <v>-</v>
      </c>
    </row>
    <row r="49" spans="1:10" x14ac:dyDescent="0.2">
      <c r="A49" s="7" t="s">
        <v>86</v>
      </c>
      <c r="B49" s="65">
        <v>1648</v>
      </c>
      <c r="C49" s="66">
        <v>1639</v>
      </c>
      <c r="D49" s="65">
        <v>4256</v>
      </c>
      <c r="E49" s="66">
        <v>4041</v>
      </c>
      <c r="F49" s="67"/>
      <c r="G49" s="65">
        <f t="shared" si="4"/>
        <v>9</v>
      </c>
      <c r="H49" s="66">
        <f t="shared" si="5"/>
        <v>215</v>
      </c>
      <c r="I49" s="20">
        <f t="shared" si="6"/>
        <v>5.4911531421598537E-3</v>
      </c>
      <c r="J49" s="21">
        <f t="shared" si="7"/>
        <v>5.3204652313783719E-2</v>
      </c>
    </row>
    <row r="50" spans="1:10" x14ac:dyDescent="0.2">
      <c r="A50" s="7" t="s">
        <v>88</v>
      </c>
      <c r="B50" s="65">
        <v>177</v>
      </c>
      <c r="C50" s="66">
        <v>213</v>
      </c>
      <c r="D50" s="65">
        <v>369</v>
      </c>
      <c r="E50" s="66">
        <v>590</v>
      </c>
      <c r="F50" s="67"/>
      <c r="G50" s="65">
        <f t="shared" si="4"/>
        <v>-36</v>
      </c>
      <c r="H50" s="66">
        <f t="shared" si="5"/>
        <v>-221</v>
      </c>
      <c r="I50" s="20">
        <f t="shared" si="6"/>
        <v>-0.16901408450704225</v>
      </c>
      <c r="J50" s="21">
        <f t="shared" si="7"/>
        <v>-0.37457627118644066</v>
      </c>
    </row>
    <row r="51" spans="1:10" x14ac:dyDescent="0.2">
      <c r="A51" s="7" t="s">
        <v>89</v>
      </c>
      <c r="B51" s="65">
        <v>29</v>
      </c>
      <c r="C51" s="66">
        <v>33</v>
      </c>
      <c r="D51" s="65">
        <v>91</v>
      </c>
      <c r="E51" s="66">
        <v>88</v>
      </c>
      <c r="F51" s="67"/>
      <c r="G51" s="65">
        <f t="shared" si="4"/>
        <v>-4</v>
      </c>
      <c r="H51" s="66">
        <f t="shared" si="5"/>
        <v>3</v>
      </c>
      <c r="I51" s="20">
        <f t="shared" si="6"/>
        <v>-0.12121212121212122</v>
      </c>
      <c r="J51" s="21">
        <f t="shared" si="7"/>
        <v>3.4090909090909088E-2</v>
      </c>
    </row>
    <row r="52" spans="1:10" x14ac:dyDescent="0.2">
      <c r="A52" s="142" t="s">
        <v>39</v>
      </c>
      <c r="B52" s="143">
        <v>10</v>
      </c>
      <c r="C52" s="144">
        <v>3</v>
      </c>
      <c r="D52" s="143">
        <v>15</v>
      </c>
      <c r="E52" s="144">
        <v>6</v>
      </c>
      <c r="F52" s="145"/>
      <c r="G52" s="143">
        <f t="shared" si="4"/>
        <v>7</v>
      </c>
      <c r="H52" s="144">
        <f t="shared" si="5"/>
        <v>9</v>
      </c>
      <c r="I52" s="151">
        <f t="shared" si="6"/>
        <v>2.3333333333333335</v>
      </c>
      <c r="J52" s="152">
        <f t="shared" si="7"/>
        <v>1.5</v>
      </c>
    </row>
    <row r="53" spans="1:10" x14ac:dyDescent="0.2">
      <c r="A53" s="7" t="s">
        <v>44</v>
      </c>
      <c r="B53" s="65">
        <v>2</v>
      </c>
      <c r="C53" s="66">
        <v>2</v>
      </c>
      <c r="D53" s="65">
        <v>6</v>
      </c>
      <c r="E53" s="66">
        <v>9</v>
      </c>
      <c r="F53" s="67"/>
      <c r="G53" s="65">
        <f t="shared" si="4"/>
        <v>0</v>
      </c>
      <c r="H53" s="66">
        <f t="shared" si="5"/>
        <v>-3</v>
      </c>
      <c r="I53" s="20">
        <f t="shared" si="6"/>
        <v>0</v>
      </c>
      <c r="J53" s="21">
        <f t="shared" si="7"/>
        <v>-0.33333333333333331</v>
      </c>
    </row>
    <row r="54" spans="1:10" x14ac:dyDescent="0.2">
      <c r="A54" s="7" t="s">
        <v>45</v>
      </c>
      <c r="B54" s="65">
        <v>12</v>
      </c>
      <c r="C54" s="66">
        <v>20</v>
      </c>
      <c r="D54" s="65">
        <v>46</v>
      </c>
      <c r="E54" s="66">
        <v>60</v>
      </c>
      <c r="F54" s="67"/>
      <c r="G54" s="65">
        <f t="shared" si="4"/>
        <v>-8</v>
      </c>
      <c r="H54" s="66">
        <f t="shared" si="5"/>
        <v>-14</v>
      </c>
      <c r="I54" s="20">
        <f t="shared" si="6"/>
        <v>-0.4</v>
      </c>
      <c r="J54" s="21">
        <f t="shared" si="7"/>
        <v>-0.23333333333333334</v>
      </c>
    </row>
    <row r="55" spans="1:10" x14ac:dyDescent="0.2">
      <c r="A55" s="7" t="s">
        <v>48</v>
      </c>
      <c r="B55" s="65">
        <v>39</v>
      </c>
      <c r="C55" s="66">
        <v>29</v>
      </c>
      <c r="D55" s="65">
        <v>100</v>
      </c>
      <c r="E55" s="66">
        <v>87</v>
      </c>
      <c r="F55" s="67"/>
      <c r="G55" s="65">
        <f t="shared" si="4"/>
        <v>10</v>
      </c>
      <c r="H55" s="66">
        <f t="shared" si="5"/>
        <v>13</v>
      </c>
      <c r="I55" s="20">
        <f t="shared" si="6"/>
        <v>0.34482758620689657</v>
      </c>
      <c r="J55" s="21">
        <f t="shared" si="7"/>
        <v>0.14942528735632185</v>
      </c>
    </row>
    <row r="56" spans="1:10" x14ac:dyDescent="0.2">
      <c r="A56" s="7" t="s">
        <v>51</v>
      </c>
      <c r="B56" s="65">
        <v>2</v>
      </c>
      <c r="C56" s="66">
        <v>5</v>
      </c>
      <c r="D56" s="65">
        <v>11</v>
      </c>
      <c r="E56" s="66">
        <v>9</v>
      </c>
      <c r="F56" s="67"/>
      <c r="G56" s="65">
        <f t="shared" si="4"/>
        <v>-3</v>
      </c>
      <c r="H56" s="66">
        <f t="shared" si="5"/>
        <v>2</v>
      </c>
      <c r="I56" s="20">
        <f t="shared" si="6"/>
        <v>-0.6</v>
      </c>
      <c r="J56" s="21">
        <f t="shared" si="7"/>
        <v>0.22222222222222221</v>
      </c>
    </row>
    <row r="57" spans="1:10" x14ac:dyDescent="0.2">
      <c r="A57" s="7" t="s">
        <v>52</v>
      </c>
      <c r="B57" s="65">
        <v>87</v>
      </c>
      <c r="C57" s="66">
        <v>61</v>
      </c>
      <c r="D57" s="65">
        <v>213</v>
      </c>
      <c r="E57" s="66">
        <v>157</v>
      </c>
      <c r="F57" s="67"/>
      <c r="G57" s="65">
        <f t="shared" si="4"/>
        <v>26</v>
      </c>
      <c r="H57" s="66">
        <f t="shared" si="5"/>
        <v>56</v>
      </c>
      <c r="I57" s="20">
        <f t="shared" si="6"/>
        <v>0.42622950819672129</v>
      </c>
      <c r="J57" s="21">
        <f t="shared" si="7"/>
        <v>0.35668789808917195</v>
      </c>
    </row>
    <row r="58" spans="1:10" x14ac:dyDescent="0.2">
      <c r="A58" s="7" t="s">
        <v>54</v>
      </c>
      <c r="B58" s="65">
        <v>6</v>
      </c>
      <c r="C58" s="66">
        <v>4</v>
      </c>
      <c r="D58" s="65">
        <v>21</v>
      </c>
      <c r="E58" s="66">
        <v>10</v>
      </c>
      <c r="F58" s="67"/>
      <c r="G58" s="65">
        <f t="shared" si="4"/>
        <v>2</v>
      </c>
      <c r="H58" s="66">
        <f t="shared" si="5"/>
        <v>11</v>
      </c>
      <c r="I58" s="20">
        <f t="shared" si="6"/>
        <v>0.5</v>
      </c>
      <c r="J58" s="21">
        <f t="shared" si="7"/>
        <v>1.1000000000000001</v>
      </c>
    </row>
    <row r="59" spans="1:10" x14ac:dyDescent="0.2">
      <c r="A59" s="7" t="s">
        <v>57</v>
      </c>
      <c r="B59" s="65">
        <v>21</v>
      </c>
      <c r="C59" s="66">
        <v>17</v>
      </c>
      <c r="D59" s="65">
        <v>62</v>
      </c>
      <c r="E59" s="66">
        <v>48</v>
      </c>
      <c r="F59" s="67"/>
      <c r="G59" s="65">
        <f t="shared" si="4"/>
        <v>4</v>
      </c>
      <c r="H59" s="66">
        <f t="shared" si="5"/>
        <v>14</v>
      </c>
      <c r="I59" s="20">
        <f t="shared" si="6"/>
        <v>0.23529411764705882</v>
      </c>
      <c r="J59" s="21">
        <f t="shared" si="7"/>
        <v>0.29166666666666669</v>
      </c>
    </row>
    <row r="60" spans="1:10" x14ac:dyDescent="0.2">
      <c r="A60" s="7" t="s">
        <v>64</v>
      </c>
      <c r="B60" s="65">
        <v>3</v>
      </c>
      <c r="C60" s="66">
        <v>1</v>
      </c>
      <c r="D60" s="65">
        <v>6</v>
      </c>
      <c r="E60" s="66">
        <v>4</v>
      </c>
      <c r="F60" s="67"/>
      <c r="G60" s="65">
        <f t="shared" si="4"/>
        <v>2</v>
      </c>
      <c r="H60" s="66">
        <f t="shared" si="5"/>
        <v>2</v>
      </c>
      <c r="I60" s="20">
        <f t="shared" si="6"/>
        <v>2</v>
      </c>
      <c r="J60" s="21">
        <f t="shared" si="7"/>
        <v>0.5</v>
      </c>
    </row>
    <row r="61" spans="1:10" x14ac:dyDescent="0.2">
      <c r="A61" s="7" t="s">
        <v>65</v>
      </c>
      <c r="B61" s="65">
        <v>1</v>
      </c>
      <c r="C61" s="66">
        <v>3</v>
      </c>
      <c r="D61" s="65">
        <v>3</v>
      </c>
      <c r="E61" s="66">
        <v>7</v>
      </c>
      <c r="F61" s="67"/>
      <c r="G61" s="65">
        <f t="shared" si="4"/>
        <v>-2</v>
      </c>
      <c r="H61" s="66">
        <f t="shared" si="5"/>
        <v>-4</v>
      </c>
      <c r="I61" s="20">
        <f t="shared" si="6"/>
        <v>-0.66666666666666663</v>
      </c>
      <c r="J61" s="21">
        <f t="shared" si="7"/>
        <v>-0.5714285714285714</v>
      </c>
    </row>
    <row r="62" spans="1:10" x14ac:dyDescent="0.2">
      <c r="A62" s="7" t="s">
        <v>70</v>
      </c>
      <c r="B62" s="65">
        <v>4</v>
      </c>
      <c r="C62" s="66">
        <v>7</v>
      </c>
      <c r="D62" s="65">
        <v>6</v>
      </c>
      <c r="E62" s="66">
        <v>11</v>
      </c>
      <c r="F62" s="67"/>
      <c r="G62" s="65">
        <f t="shared" si="4"/>
        <v>-3</v>
      </c>
      <c r="H62" s="66">
        <f t="shared" si="5"/>
        <v>-5</v>
      </c>
      <c r="I62" s="20">
        <f t="shared" si="6"/>
        <v>-0.42857142857142855</v>
      </c>
      <c r="J62" s="21">
        <f t="shared" si="7"/>
        <v>-0.45454545454545453</v>
      </c>
    </row>
    <row r="63" spans="1:10" x14ac:dyDescent="0.2">
      <c r="A63" s="7" t="s">
        <v>80</v>
      </c>
      <c r="B63" s="65">
        <v>5</v>
      </c>
      <c r="C63" s="66">
        <v>13</v>
      </c>
      <c r="D63" s="65">
        <v>11</v>
      </c>
      <c r="E63" s="66">
        <v>23</v>
      </c>
      <c r="F63" s="67"/>
      <c r="G63" s="65">
        <f t="shared" si="4"/>
        <v>-8</v>
      </c>
      <c r="H63" s="66">
        <f t="shared" si="5"/>
        <v>-12</v>
      </c>
      <c r="I63" s="20">
        <f t="shared" si="6"/>
        <v>-0.61538461538461542</v>
      </c>
      <c r="J63" s="21">
        <f t="shared" si="7"/>
        <v>-0.52173913043478259</v>
      </c>
    </row>
    <row r="64" spans="1:10" x14ac:dyDescent="0.2">
      <c r="A64" s="7" t="s">
        <v>87</v>
      </c>
      <c r="B64" s="65">
        <v>5</v>
      </c>
      <c r="C64" s="66">
        <v>3</v>
      </c>
      <c r="D64" s="65">
        <v>13</v>
      </c>
      <c r="E64" s="66">
        <v>7</v>
      </c>
      <c r="F64" s="67"/>
      <c r="G64" s="65">
        <f t="shared" si="4"/>
        <v>2</v>
      </c>
      <c r="H64" s="66">
        <f t="shared" si="5"/>
        <v>6</v>
      </c>
      <c r="I64" s="20">
        <f t="shared" si="6"/>
        <v>0.66666666666666663</v>
      </c>
      <c r="J64" s="21">
        <f t="shared" si="7"/>
        <v>0.8571428571428571</v>
      </c>
    </row>
    <row r="65" spans="1:10" x14ac:dyDescent="0.2">
      <c r="A65" s="7" t="s">
        <v>90</v>
      </c>
      <c r="B65" s="65">
        <v>5</v>
      </c>
      <c r="C65" s="66">
        <v>3</v>
      </c>
      <c r="D65" s="65">
        <v>23</v>
      </c>
      <c r="E65" s="66">
        <v>22</v>
      </c>
      <c r="F65" s="67"/>
      <c r="G65" s="65">
        <f t="shared" si="4"/>
        <v>2</v>
      </c>
      <c r="H65" s="66">
        <f t="shared" si="5"/>
        <v>1</v>
      </c>
      <c r="I65" s="20">
        <f t="shared" si="6"/>
        <v>0.66666666666666663</v>
      </c>
      <c r="J65" s="21">
        <f t="shared" si="7"/>
        <v>4.5454545454545456E-2</v>
      </c>
    </row>
    <row r="66" spans="1:10" x14ac:dyDescent="0.2">
      <c r="A66" s="7" t="s">
        <v>91</v>
      </c>
      <c r="B66" s="65">
        <v>7</v>
      </c>
      <c r="C66" s="66">
        <v>3</v>
      </c>
      <c r="D66" s="65">
        <v>19</v>
      </c>
      <c r="E66" s="66">
        <v>7</v>
      </c>
      <c r="F66" s="67"/>
      <c r="G66" s="65">
        <f t="shared" si="4"/>
        <v>4</v>
      </c>
      <c r="H66" s="66">
        <f t="shared" si="5"/>
        <v>12</v>
      </c>
      <c r="I66" s="20">
        <f t="shared" si="6"/>
        <v>1.3333333333333333</v>
      </c>
      <c r="J66" s="21">
        <f t="shared" si="7"/>
        <v>1.7142857142857142</v>
      </c>
    </row>
    <row r="67" spans="1:10" x14ac:dyDescent="0.2">
      <c r="A67" s="1"/>
      <c r="B67" s="68"/>
      <c r="C67" s="69"/>
      <c r="D67" s="68"/>
      <c r="E67" s="69"/>
      <c r="F67" s="70"/>
      <c r="G67" s="68"/>
      <c r="H67" s="69"/>
      <c r="I67" s="5"/>
      <c r="J67" s="6"/>
    </row>
    <row r="68" spans="1:10" s="43" customFormat="1" x14ac:dyDescent="0.2">
      <c r="A68" s="27" t="s">
        <v>5</v>
      </c>
      <c r="B68" s="71">
        <f>SUM(B6:B67)</f>
        <v>6380</v>
      </c>
      <c r="C68" s="72">
        <f>SUM(C6:C67)</f>
        <v>6389</v>
      </c>
      <c r="D68" s="71">
        <f>SUM(D6:D67)</f>
        <v>17360</v>
      </c>
      <c r="E68" s="72">
        <f>SUM(E6:E67)</f>
        <v>17010</v>
      </c>
      <c r="F68" s="73"/>
      <c r="G68" s="71">
        <f>SUM(G6:G67)</f>
        <v>-9</v>
      </c>
      <c r="H68" s="72">
        <f>SUM(H6:H67)</f>
        <v>350</v>
      </c>
      <c r="I68" s="37">
        <f>IF(C68=0, 0, G68/C68)</f>
        <v>-1.4086711535451558E-3</v>
      </c>
      <c r="J68" s="38">
        <f>IF(E68=0, 0, H68/E68)</f>
        <v>2.0576131687242798E-2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8"/>
  <sheetViews>
    <sheetView tabSelected="1"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103</v>
      </c>
      <c r="B2" s="202" t="s">
        <v>93</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9.40438871473354E-2</v>
      </c>
      <c r="C6" s="17">
        <v>4.6955705118171903E-2</v>
      </c>
      <c r="D6" s="16">
        <v>9.7926267281105997E-2</v>
      </c>
      <c r="E6" s="17">
        <v>5.87889476778366E-2</v>
      </c>
      <c r="F6" s="12"/>
      <c r="G6" s="10">
        <f t="shared" ref="G6:G37" si="0">B6-C6</f>
        <v>4.7088182029163497E-2</v>
      </c>
      <c r="H6" s="11">
        <f t="shared" ref="H6:H37" si="1">D6-E6</f>
        <v>3.9137319603269397E-2</v>
      </c>
    </row>
    <row r="7" spans="1:8" x14ac:dyDescent="0.2">
      <c r="A7" s="7" t="s">
        <v>32</v>
      </c>
      <c r="B7" s="16">
        <v>0</v>
      </c>
      <c r="C7" s="17">
        <v>1.5651901706057299E-2</v>
      </c>
      <c r="D7" s="16">
        <v>1.1520737327188899E-2</v>
      </c>
      <c r="E7" s="17">
        <v>2.35155790711346E-2</v>
      </c>
      <c r="F7" s="12"/>
      <c r="G7" s="10">
        <f t="shared" si="0"/>
        <v>-1.5651901706057299E-2</v>
      </c>
      <c r="H7" s="11">
        <f t="shared" si="1"/>
        <v>-1.1994841743945701E-2</v>
      </c>
    </row>
    <row r="8" spans="1:8" x14ac:dyDescent="0.2">
      <c r="A8" s="7" t="s">
        <v>33</v>
      </c>
      <c r="B8" s="16">
        <v>0.76802507836990597</v>
      </c>
      <c r="C8" s="17">
        <v>1.2051964313664101</v>
      </c>
      <c r="D8" s="16">
        <v>0.62211981566820296</v>
      </c>
      <c r="E8" s="17">
        <v>1.0875955320399799</v>
      </c>
      <c r="F8" s="12"/>
      <c r="G8" s="10">
        <f t="shared" si="0"/>
        <v>-0.43717135299650411</v>
      </c>
      <c r="H8" s="11">
        <f t="shared" si="1"/>
        <v>-0.46547571637177698</v>
      </c>
    </row>
    <row r="9" spans="1:8" x14ac:dyDescent="0.2">
      <c r="A9" s="7" t="s">
        <v>34</v>
      </c>
      <c r="B9" s="16">
        <v>1.56739811912226E-2</v>
      </c>
      <c r="C9" s="17">
        <v>1.5651901706057299E-2</v>
      </c>
      <c r="D9" s="16">
        <v>1.1520737327188899E-2</v>
      </c>
      <c r="E9" s="17">
        <v>2.35155790711346E-2</v>
      </c>
      <c r="F9" s="12"/>
      <c r="G9" s="10">
        <f t="shared" si="0"/>
        <v>2.2079485165301532E-5</v>
      </c>
      <c r="H9" s="11">
        <f t="shared" si="1"/>
        <v>-1.1994841743945701E-2</v>
      </c>
    </row>
    <row r="10" spans="1:8" x14ac:dyDescent="0.2">
      <c r="A10" s="7" t="s">
        <v>35</v>
      </c>
      <c r="B10" s="16">
        <v>1.33228840125392</v>
      </c>
      <c r="C10" s="17">
        <v>1.4243230552512098</v>
      </c>
      <c r="D10" s="16">
        <v>1.4285714285714299</v>
      </c>
      <c r="E10" s="17">
        <v>1.1346266901822499</v>
      </c>
      <c r="F10" s="12"/>
      <c r="G10" s="10">
        <f t="shared" si="0"/>
        <v>-9.2034653997289828E-2</v>
      </c>
      <c r="H10" s="11">
        <f t="shared" si="1"/>
        <v>0.29394473838918</v>
      </c>
    </row>
    <row r="11" spans="1:8" x14ac:dyDescent="0.2">
      <c r="A11" s="7" t="s">
        <v>36</v>
      </c>
      <c r="B11" s="16">
        <v>7.836990595611279E-2</v>
      </c>
      <c r="C11" s="17">
        <v>4.6955705118171903E-2</v>
      </c>
      <c r="D11" s="16">
        <v>8.0645161290322606E-2</v>
      </c>
      <c r="E11" s="17">
        <v>4.1152263374485604E-2</v>
      </c>
      <c r="F11" s="12"/>
      <c r="G11" s="10">
        <f t="shared" si="0"/>
        <v>3.1414200837940887E-2</v>
      </c>
      <c r="H11" s="11">
        <f t="shared" si="1"/>
        <v>3.9492897915837002E-2</v>
      </c>
    </row>
    <row r="12" spans="1:8" x14ac:dyDescent="0.2">
      <c r="A12" s="7" t="s">
        <v>37</v>
      </c>
      <c r="B12" s="16">
        <v>3.1347962382445096E-2</v>
      </c>
      <c r="C12" s="17">
        <v>3.1303803412114597E-2</v>
      </c>
      <c r="D12" s="16">
        <v>2.3041474654377898E-2</v>
      </c>
      <c r="E12" s="17">
        <v>3.5273368606701896E-2</v>
      </c>
      <c r="F12" s="12"/>
      <c r="G12" s="10">
        <f t="shared" si="0"/>
        <v>4.4158970330498981E-5</v>
      </c>
      <c r="H12" s="11">
        <f t="shared" si="1"/>
        <v>-1.2231893952323998E-2</v>
      </c>
    </row>
    <row r="13" spans="1:8" x14ac:dyDescent="0.2">
      <c r="A13" s="7" t="s">
        <v>38</v>
      </c>
      <c r="B13" s="16">
        <v>4.70219435736677E-2</v>
      </c>
      <c r="C13" s="17">
        <v>1.5651901706057299E-2</v>
      </c>
      <c r="D13" s="16">
        <v>2.8801843317972399E-2</v>
      </c>
      <c r="E13" s="17">
        <v>1.17577895355673E-2</v>
      </c>
      <c r="F13" s="12"/>
      <c r="G13" s="10">
        <f t="shared" si="0"/>
        <v>3.1370041867610401E-2</v>
      </c>
      <c r="H13" s="11">
        <f t="shared" si="1"/>
        <v>1.7044053782405099E-2</v>
      </c>
    </row>
    <row r="14" spans="1:8" x14ac:dyDescent="0.2">
      <c r="A14" s="7" t="s">
        <v>40</v>
      </c>
      <c r="B14" s="16">
        <v>1.56739811912226E-2</v>
      </c>
      <c r="C14" s="17">
        <v>0</v>
      </c>
      <c r="D14" s="16">
        <v>2.3041474654377898E-2</v>
      </c>
      <c r="E14" s="17">
        <v>1.17577895355673E-2</v>
      </c>
      <c r="F14" s="12"/>
      <c r="G14" s="10">
        <f t="shared" si="0"/>
        <v>1.56739811912226E-2</v>
      </c>
      <c r="H14" s="11">
        <f t="shared" si="1"/>
        <v>1.1283685118810598E-2</v>
      </c>
    </row>
    <row r="15" spans="1:8" x14ac:dyDescent="0.2">
      <c r="A15" s="7" t="s">
        <v>41</v>
      </c>
      <c r="B15" s="16">
        <v>0.109717868338558</v>
      </c>
      <c r="C15" s="17">
        <v>6.2607606824229098E-2</v>
      </c>
      <c r="D15" s="16">
        <v>0.10944700460829498</v>
      </c>
      <c r="E15" s="17">
        <v>7.64256319811875E-2</v>
      </c>
      <c r="F15" s="12"/>
      <c r="G15" s="10">
        <f t="shared" si="0"/>
        <v>4.7110261514328899E-2</v>
      </c>
      <c r="H15" s="11">
        <f t="shared" si="1"/>
        <v>3.3021372627107484E-2</v>
      </c>
    </row>
    <row r="16" spans="1:8" x14ac:dyDescent="0.2">
      <c r="A16" s="7" t="s">
        <v>42</v>
      </c>
      <c r="B16" s="16">
        <v>0.109717868338558</v>
      </c>
      <c r="C16" s="17">
        <v>9.3911410236343695E-2</v>
      </c>
      <c r="D16" s="16">
        <v>9.7926267281105997E-2</v>
      </c>
      <c r="E16" s="17">
        <v>0.10582010582010599</v>
      </c>
      <c r="F16" s="12"/>
      <c r="G16" s="10">
        <f t="shared" si="0"/>
        <v>1.5806458102214302E-2</v>
      </c>
      <c r="H16" s="11">
        <f t="shared" si="1"/>
        <v>-7.8938385389999977E-3</v>
      </c>
    </row>
    <row r="17" spans="1:8" x14ac:dyDescent="0.2">
      <c r="A17" s="7" t="s">
        <v>43</v>
      </c>
      <c r="B17" s="16">
        <v>3.7617554858934197</v>
      </c>
      <c r="C17" s="17">
        <v>5.5407732039442799</v>
      </c>
      <c r="D17" s="16">
        <v>4.67741935483871</v>
      </c>
      <c r="E17" s="17">
        <v>5.8318636096413901</v>
      </c>
      <c r="F17" s="12"/>
      <c r="G17" s="10">
        <f t="shared" si="0"/>
        <v>-1.7790177180508602</v>
      </c>
      <c r="H17" s="11">
        <f t="shared" si="1"/>
        <v>-1.1544442548026801</v>
      </c>
    </row>
    <row r="18" spans="1:8" x14ac:dyDescent="0.2">
      <c r="A18" s="7" t="s">
        <v>46</v>
      </c>
      <c r="B18" s="16">
        <v>0</v>
      </c>
      <c r="C18" s="17">
        <v>0</v>
      </c>
      <c r="D18" s="16">
        <v>2.8801843317972399E-2</v>
      </c>
      <c r="E18" s="17">
        <v>0</v>
      </c>
      <c r="F18" s="12"/>
      <c r="G18" s="10">
        <f t="shared" si="0"/>
        <v>0</v>
      </c>
      <c r="H18" s="11">
        <f t="shared" si="1"/>
        <v>2.8801843317972399E-2</v>
      </c>
    </row>
    <row r="19" spans="1:8" x14ac:dyDescent="0.2">
      <c r="A19" s="7" t="s">
        <v>47</v>
      </c>
      <c r="B19" s="16">
        <v>0.40752351097178702</v>
      </c>
      <c r="C19" s="17">
        <v>0.78259508530286404</v>
      </c>
      <c r="D19" s="16">
        <v>0.731566820276498</v>
      </c>
      <c r="E19" s="17">
        <v>0.81716637272192805</v>
      </c>
      <c r="F19" s="12"/>
      <c r="G19" s="10">
        <f t="shared" si="0"/>
        <v>-0.37507157433107702</v>
      </c>
      <c r="H19" s="11">
        <f t="shared" si="1"/>
        <v>-8.5599552445430049E-2</v>
      </c>
    </row>
    <row r="20" spans="1:8" x14ac:dyDescent="0.2">
      <c r="A20" s="7" t="s">
        <v>49</v>
      </c>
      <c r="B20" s="16">
        <v>0.81504702194357403</v>
      </c>
      <c r="C20" s="17">
        <v>2.6608232900297404</v>
      </c>
      <c r="D20" s="16">
        <v>1.1059907834101399</v>
      </c>
      <c r="E20" s="17">
        <v>2.2751322751322798</v>
      </c>
      <c r="F20" s="12"/>
      <c r="G20" s="10">
        <f t="shared" si="0"/>
        <v>-1.8457762680861665</v>
      </c>
      <c r="H20" s="11">
        <f t="shared" si="1"/>
        <v>-1.1691414917221399</v>
      </c>
    </row>
    <row r="21" spans="1:8" x14ac:dyDescent="0.2">
      <c r="A21" s="7" t="s">
        <v>50</v>
      </c>
      <c r="B21" s="16">
        <v>5.1410658307209998</v>
      </c>
      <c r="C21" s="17">
        <v>5.0086085459383298</v>
      </c>
      <c r="D21" s="16">
        <v>5.1785714285714306</v>
      </c>
      <c r="E21" s="17">
        <v>5.5967078189300397</v>
      </c>
      <c r="F21" s="12"/>
      <c r="G21" s="10">
        <f t="shared" si="0"/>
        <v>0.13245728478266994</v>
      </c>
      <c r="H21" s="11">
        <f t="shared" si="1"/>
        <v>-0.41813639035860906</v>
      </c>
    </row>
    <row r="22" spans="1:8" x14ac:dyDescent="0.2">
      <c r="A22" s="7" t="s">
        <v>53</v>
      </c>
      <c r="B22" s="16">
        <v>3.9655172413793101</v>
      </c>
      <c r="C22" s="17">
        <v>2.8486461105024299</v>
      </c>
      <c r="D22" s="16">
        <v>4.3375576036866397</v>
      </c>
      <c r="E22" s="17">
        <v>3.3862433862433901</v>
      </c>
      <c r="F22" s="12"/>
      <c r="G22" s="10">
        <f t="shared" si="0"/>
        <v>1.1168711308768802</v>
      </c>
      <c r="H22" s="11">
        <f t="shared" si="1"/>
        <v>0.95131421744324962</v>
      </c>
    </row>
    <row r="23" spans="1:8" x14ac:dyDescent="0.2">
      <c r="A23" s="7" t="s">
        <v>55</v>
      </c>
      <c r="B23" s="16">
        <v>0.17241379310344798</v>
      </c>
      <c r="C23" s="17">
        <v>3.1303803412114597E-2</v>
      </c>
      <c r="D23" s="16">
        <v>8.0645161290322606E-2</v>
      </c>
      <c r="E23" s="17">
        <v>3.5273368606701896E-2</v>
      </c>
      <c r="F23" s="12"/>
      <c r="G23" s="10">
        <f t="shared" si="0"/>
        <v>0.14110998969133337</v>
      </c>
      <c r="H23" s="11">
        <f t="shared" si="1"/>
        <v>4.537179268362071E-2</v>
      </c>
    </row>
    <row r="24" spans="1:8" x14ac:dyDescent="0.2">
      <c r="A24" s="7" t="s">
        <v>56</v>
      </c>
      <c r="B24" s="16">
        <v>0.45454545454545497</v>
      </c>
      <c r="C24" s="17">
        <v>0.67303177336046294</v>
      </c>
      <c r="D24" s="16">
        <v>0.50115207373271897</v>
      </c>
      <c r="E24" s="17">
        <v>0.54085831863609601</v>
      </c>
      <c r="F24" s="12"/>
      <c r="G24" s="10">
        <f t="shared" si="0"/>
        <v>-0.21848631881500796</v>
      </c>
      <c r="H24" s="11">
        <f t="shared" si="1"/>
        <v>-3.9706244903377041E-2</v>
      </c>
    </row>
    <row r="25" spans="1:8" x14ac:dyDescent="0.2">
      <c r="A25" s="7" t="s">
        <v>58</v>
      </c>
      <c r="B25" s="16">
        <v>5.1880877742946705</v>
      </c>
      <c r="C25" s="17">
        <v>4.8990452339959303</v>
      </c>
      <c r="D25" s="16">
        <v>5.5529953917050703</v>
      </c>
      <c r="E25" s="17">
        <v>5.7907113462669004</v>
      </c>
      <c r="F25" s="12"/>
      <c r="G25" s="10">
        <f t="shared" si="0"/>
        <v>0.28904254029874021</v>
      </c>
      <c r="H25" s="11">
        <f t="shared" si="1"/>
        <v>-0.23771595456183015</v>
      </c>
    </row>
    <row r="26" spans="1:8" x14ac:dyDescent="0.2">
      <c r="A26" s="7" t="s">
        <v>59</v>
      </c>
      <c r="B26" s="16">
        <v>3.1347962382445096E-2</v>
      </c>
      <c r="C26" s="17">
        <v>0</v>
      </c>
      <c r="D26" s="16">
        <v>1.1520737327188899E-2</v>
      </c>
      <c r="E26" s="17">
        <v>1.7636684303351E-2</v>
      </c>
      <c r="F26" s="12"/>
      <c r="G26" s="10">
        <f t="shared" si="0"/>
        <v>3.1347962382445096E-2</v>
      </c>
      <c r="H26" s="11">
        <f t="shared" si="1"/>
        <v>-6.1159469761621014E-3</v>
      </c>
    </row>
    <row r="27" spans="1:8" x14ac:dyDescent="0.2">
      <c r="A27" s="7" t="s">
        <v>60</v>
      </c>
      <c r="B27" s="16">
        <v>0.47021943573667696</v>
      </c>
      <c r="C27" s="17">
        <v>0.42260134606354699</v>
      </c>
      <c r="D27" s="16">
        <v>0.32834101382488501</v>
      </c>
      <c r="E27" s="17">
        <v>0.43503821281599098</v>
      </c>
      <c r="F27" s="12"/>
      <c r="G27" s="10">
        <f t="shared" si="0"/>
        <v>4.7618089673129971E-2</v>
      </c>
      <c r="H27" s="11">
        <f t="shared" si="1"/>
        <v>-0.10669719899110597</v>
      </c>
    </row>
    <row r="28" spans="1:8" x14ac:dyDescent="0.2">
      <c r="A28" s="7" t="s">
        <v>61</v>
      </c>
      <c r="B28" s="16">
        <v>0.64263322884012497</v>
      </c>
      <c r="C28" s="17">
        <v>0.75129128189075001</v>
      </c>
      <c r="D28" s="16">
        <v>0.67396313364055294</v>
      </c>
      <c r="E28" s="17">
        <v>0.62904174015285097</v>
      </c>
      <c r="F28" s="12"/>
      <c r="G28" s="10">
        <f t="shared" si="0"/>
        <v>-0.10865805305062504</v>
      </c>
      <c r="H28" s="11">
        <f t="shared" si="1"/>
        <v>4.4921393487701966E-2</v>
      </c>
    </row>
    <row r="29" spans="1:8" x14ac:dyDescent="0.2">
      <c r="A29" s="7" t="s">
        <v>62</v>
      </c>
      <c r="B29" s="16">
        <v>0.72100313479623801</v>
      </c>
      <c r="C29" s="17">
        <v>0.82955079042103597</v>
      </c>
      <c r="D29" s="16">
        <v>0.518433179723502</v>
      </c>
      <c r="E29" s="17">
        <v>0.587889476778366</v>
      </c>
      <c r="F29" s="12"/>
      <c r="G29" s="10">
        <f t="shared" si="0"/>
        <v>-0.10854765562479796</v>
      </c>
      <c r="H29" s="11">
        <f t="shared" si="1"/>
        <v>-6.9456297054864002E-2</v>
      </c>
    </row>
    <row r="30" spans="1:8" x14ac:dyDescent="0.2">
      <c r="A30" s="7" t="s">
        <v>63</v>
      </c>
      <c r="B30" s="16">
        <v>1.56739811912226E-2</v>
      </c>
      <c r="C30" s="17">
        <v>0</v>
      </c>
      <c r="D30" s="16">
        <v>1.1520737327188899E-2</v>
      </c>
      <c r="E30" s="17">
        <v>5.8788947677836604E-3</v>
      </c>
      <c r="F30" s="12"/>
      <c r="G30" s="10">
        <f t="shared" si="0"/>
        <v>1.56739811912226E-2</v>
      </c>
      <c r="H30" s="11">
        <f t="shared" si="1"/>
        <v>5.6418425594052385E-3</v>
      </c>
    </row>
    <row r="31" spans="1:8" x14ac:dyDescent="0.2">
      <c r="A31" s="7" t="s">
        <v>66</v>
      </c>
      <c r="B31" s="16">
        <v>3.1347962382445096E-2</v>
      </c>
      <c r="C31" s="17">
        <v>0</v>
      </c>
      <c r="D31" s="16">
        <v>1.7281105990783398E-2</v>
      </c>
      <c r="E31" s="17">
        <v>1.7636684303351E-2</v>
      </c>
      <c r="F31" s="12"/>
      <c r="G31" s="10">
        <f t="shared" si="0"/>
        <v>3.1347962382445096E-2</v>
      </c>
      <c r="H31" s="11">
        <f t="shared" si="1"/>
        <v>-3.555783125676025E-4</v>
      </c>
    </row>
    <row r="32" spans="1:8" x14ac:dyDescent="0.2">
      <c r="A32" s="7" t="s">
        <v>67</v>
      </c>
      <c r="B32" s="16">
        <v>11.974921630094</v>
      </c>
      <c r="C32" s="17">
        <v>12.411958052903401</v>
      </c>
      <c r="D32" s="16">
        <v>13.404377880184301</v>
      </c>
      <c r="E32" s="17">
        <v>12.5044091710758</v>
      </c>
      <c r="F32" s="12"/>
      <c r="G32" s="10">
        <f t="shared" si="0"/>
        <v>-0.4370364228094008</v>
      </c>
      <c r="H32" s="11">
        <f t="shared" si="1"/>
        <v>0.89996870910850113</v>
      </c>
    </row>
    <row r="33" spans="1:8" x14ac:dyDescent="0.2">
      <c r="A33" s="7" t="s">
        <v>68</v>
      </c>
      <c r="B33" s="16">
        <v>1.56739811912226E-2</v>
      </c>
      <c r="C33" s="17">
        <v>0</v>
      </c>
      <c r="D33" s="16">
        <v>5.7603686635944703E-3</v>
      </c>
      <c r="E33" s="17">
        <v>0</v>
      </c>
      <c r="F33" s="12"/>
      <c r="G33" s="10">
        <f t="shared" si="0"/>
        <v>1.56739811912226E-2</v>
      </c>
      <c r="H33" s="11">
        <f t="shared" si="1"/>
        <v>5.7603686635944703E-3</v>
      </c>
    </row>
    <row r="34" spans="1:8" x14ac:dyDescent="0.2">
      <c r="A34" s="7" t="s">
        <v>69</v>
      </c>
      <c r="B34" s="16">
        <v>1.91222570532915</v>
      </c>
      <c r="C34" s="17">
        <v>1.4869306620754399</v>
      </c>
      <c r="D34" s="16">
        <v>1.6705069124423999</v>
      </c>
      <c r="E34" s="17">
        <v>1.6931216931216901</v>
      </c>
      <c r="F34" s="12"/>
      <c r="G34" s="10">
        <f t="shared" si="0"/>
        <v>0.42529504325371015</v>
      </c>
      <c r="H34" s="11">
        <f t="shared" si="1"/>
        <v>-2.2614780679290236E-2</v>
      </c>
    </row>
    <row r="35" spans="1:8" x14ac:dyDescent="0.2">
      <c r="A35" s="7" t="s">
        <v>71</v>
      </c>
      <c r="B35" s="16">
        <v>0.31347962382445099</v>
      </c>
      <c r="C35" s="17">
        <v>0.53216465800594803</v>
      </c>
      <c r="D35" s="16">
        <v>0.21889400921658997</v>
      </c>
      <c r="E35" s="17">
        <v>0.34685479129923596</v>
      </c>
      <c r="F35" s="12"/>
      <c r="G35" s="10">
        <f t="shared" si="0"/>
        <v>-0.21868503418149704</v>
      </c>
      <c r="H35" s="11">
        <f t="shared" si="1"/>
        <v>-0.127960782082646</v>
      </c>
    </row>
    <row r="36" spans="1:8" x14ac:dyDescent="0.2">
      <c r="A36" s="7" t="s">
        <v>72</v>
      </c>
      <c r="B36" s="16">
        <v>3.55799373040752</v>
      </c>
      <c r="C36" s="17">
        <v>3.30255125997809</v>
      </c>
      <c r="D36" s="16">
        <v>4.4354838709677402</v>
      </c>
      <c r="E36" s="17">
        <v>3.6449147560258703</v>
      </c>
      <c r="F36" s="12"/>
      <c r="G36" s="10">
        <f t="shared" si="0"/>
        <v>0.25544247042943002</v>
      </c>
      <c r="H36" s="11">
        <f t="shared" si="1"/>
        <v>0.79056911494186988</v>
      </c>
    </row>
    <row r="37" spans="1:8" x14ac:dyDescent="0.2">
      <c r="A37" s="7" t="s">
        <v>73</v>
      </c>
      <c r="B37" s="16">
        <v>0.29780564263322901</v>
      </c>
      <c r="C37" s="17">
        <v>0.14086711535451601</v>
      </c>
      <c r="D37" s="16">
        <v>0.27073732718894</v>
      </c>
      <c r="E37" s="17">
        <v>0.164609053497942</v>
      </c>
      <c r="F37" s="12"/>
      <c r="G37" s="10">
        <f t="shared" si="0"/>
        <v>0.15693852727871299</v>
      </c>
      <c r="H37" s="11">
        <f t="shared" si="1"/>
        <v>0.106128273690998</v>
      </c>
    </row>
    <row r="38" spans="1:8" x14ac:dyDescent="0.2">
      <c r="A38" s="7" t="s">
        <v>74</v>
      </c>
      <c r="B38" s="16">
        <v>11.786833855799401</v>
      </c>
      <c r="C38" s="17">
        <v>9.5007043355767706</v>
      </c>
      <c r="D38" s="16">
        <v>11.658986175115201</v>
      </c>
      <c r="E38" s="17">
        <v>9.9059376837154609</v>
      </c>
      <c r="F38" s="12"/>
      <c r="G38" s="10">
        <f t="shared" ref="G38:G66" si="2">B38-C38</f>
        <v>2.2861295202226302</v>
      </c>
      <c r="H38" s="11">
        <f t="shared" ref="H38:H66" si="3">D38-E38</f>
        <v>1.7530484913997402</v>
      </c>
    </row>
    <row r="39" spans="1:8" x14ac:dyDescent="0.2">
      <c r="A39" s="7" t="s">
        <v>75</v>
      </c>
      <c r="B39" s="16">
        <v>2.7899686520376199</v>
      </c>
      <c r="C39" s="17">
        <v>3.8973235248082596</v>
      </c>
      <c r="D39" s="16">
        <v>2.6785714285714302</v>
      </c>
      <c r="E39" s="17">
        <v>3.8271604938271602</v>
      </c>
      <c r="F39" s="12"/>
      <c r="G39" s="10">
        <f t="shared" si="2"/>
        <v>-1.1073548727706397</v>
      </c>
      <c r="H39" s="11">
        <f t="shared" si="3"/>
        <v>-1.14858906525573</v>
      </c>
    </row>
    <row r="40" spans="1:8" x14ac:dyDescent="0.2">
      <c r="A40" s="7" t="s">
        <v>76</v>
      </c>
      <c r="B40" s="16">
        <v>1.56739811912226E-2</v>
      </c>
      <c r="C40" s="17">
        <v>9.3911410236343695E-2</v>
      </c>
      <c r="D40" s="16">
        <v>9.7926267281105997E-2</v>
      </c>
      <c r="E40" s="17">
        <v>8.2304526748971207E-2</v>
      </c>
      <c r="F40" s="12"/>
      <c r="G40" s="10">
        <f t="shared" si="2"/>
        <v>-7.8237429045121099E-2</v>
      </c>
      <c r="H40" s="11">
        <f t="shared" si="3"/>
        <v>1.562174053213479E-2</v>
      </c>
    </row>
    <row r="41" spans="1:8" x14ac:dyDescent="0.2">
      <c r="A41" s="7" t="s">
        <v>77</v>
      </c>
      <c r="B41" s="16">
        <v>0.72100313479623801</v>
      </c>
      <c r="C41" s="17">
        <v>0.59477226483017698</v>
      </c>
      <c r="D41" s="16">
        <v>0.55875576036866392</v>
      </c>
      <c r="E41" s="17">
        <v>0.48206937095826002</v>
      </c>
      <c r="F41" s="12"/>
      <c r="G41" s="10">
        <f t="shared" si="2"/>
        <v>0.12623086996606103</v>
      </c>
      <c r="H41" s="11">
        <f t="shared" si="3"/>
        <v>7.6686389410403899E-2</v>
      </c>
    </row>
    <row r="42" spans="1:8" x14ac:dyDescent="0.2">
      <c r="A42" s="7" t="s">
        <v>78</v>
      </c>
      <c r="B42" s="16">
        <v>0.31347962382445099</v>
      </c>
      <c r="C42" s="17">
        <v>0.14086711535451601</v>
      </c>
      <c r="D42" s="16">
        <v>0.24193548387096803</v>
      </c>
      <c r="E42" s="17">
        <v>0.19400352733686099</v>
      </c>
      <c r="F42" s="12"/>
      <c r="G42" s="10">
        <f t="shared" si="2"/>
        <v>0.17261250846993498</v>
      </c>
      <c r="H42" s="11">
        <f t="shared" si="3"/>
        <v>4.7931956534107034E-2</v>
      </c>
    </row>
    <row r="43" spans="1:8" x14ac:dyDescent="0.2">
      <c r="A43" s="7" t="s">
        <v>79</v>
      </c>
      <c r="B43" s="16">
        <v>1.0658307210031299</v>
      </c>
      <c r="C43" s="17">
        <v>0.81389888871497895</v>
      </c>
      <c r="D43" s="16">
        <v>0.78917050691244206</v>
      </c>
      <c r="E43" s="17">
        <v>0.54085831863609601</v>
      </c>
      <c r="F43" s="12"/>
      <c r="G43" s="10">
        <f t="shared" si="2"/>
        <v>0.25193183228815097</v>
      </c>
      <c r="H43" s="11">
        <f t="shared" si="3"/>
        <v>0.24831218827634605</v>
      </c>
    </row>
    <row r="44" spans="1:8" x14ac:dyDescent="0.2">
      <c r="A44" s="7" t="s">
        <v>81</v>
      </c>
      <c r="B44" s="16">
        <v>0.62695924764890298</v>
      </c>
      <c r="C44" s="17">
        <v>0.75129128189075001</v>
      </c>
      <c r="D44" s="16">
        <v>0.43778801843317994</v>
      </c>
      <c r="E44" s="17">
        <v>0.87007642563198107</v>
      </c>
      <c r="F44" s="12"/>
      <c r="G44" s="10">
        <f t="shared" si="2"/>
        <v>-0.12433203424184702</v>
      </c>
      <c r="H44" s="11">
        <f t="shared" si="3"/>
        <v>-0.43228840719880113</v>
      </c>
    </row>
    <row r="45" spans="1:8" x14ac:dyDescent="0.2">
      <c r="A45" s="7" t="s">
        <v>82</v>
      </c>
      <c r="B45" s="16">
        <v>0.109717868338558</v>
      </c>
      <c r="C45" s="17">
        <v>0.156519017060573</v>
      </c>
      <c r="D45" s="16">
        <v>0.13824884792626699</v>
      </c>
      <c r="E45" s="17">
        <v>8.2304526748971207E-2</v>
      </c>
      <c r="F45" s="12"/>
      <c r="G45" s="10">
        <f t="shared" si="2"/>
        <v>-4.6801148722015004E-2</v>
      </c>
      <c r="H45" s="11">
        <f t="shared" si="3"/>
        <v>5.594432117729578E-2</v>
      </c>
    </row>
    <row r="46" spans="1:8" x14ac:dyDescent="0.2">
      <c r="A46" s="7" t="s">
        <v>83</v>
      </c>
      <c r="B46" s="16">
        <v>2.55485893416928</v>
      </c>
      <c r="C46" s="17">
        <v>4.5547033964626698</v>
      </c>
      <c r="D46" s="16">
        <v>3.61175115207373</v>
      </c>
      <c r="E46" s="17">
        <v>4.5502645502645507</v>
      </c>
      <c r="F46" s="12"/>
      <c r="G46" s="10">
        <f t="shared" si="2"/>
        <v>-1.9998444622933897</v>
      </c>
      <c r="H46" s="11">
        <f t="shared" si="3"/>
        <v>-0.93851339819082069</v>
      </c>
    </row>
    <row r="47" spans="1:8" x14ac:dyDescent="0.2">
      <c r="A47" s="7" t="s">
        <v>84</v>
      </c>
      <c r="B47" s="16">
        <v>2.9153605015673998</v>
      </c>
      <c r="C47" s="17">
        <v>1.9877915166692801</v>
      </c>
      <c r="D47" s="16">
        <v>2.2926267281106001</v>
      </c>
      <c r="E47" s="17">
        <v>2.0458553791887097</v>
      </c>
      <c r="F47" s="12"/>
      <c r="G47" s="10">
        <f t="shared" si="2"/>
        <v>0.92756898489811968</v>
      </c>
      <c r="H47" s="11">
        <f t="shared" si="3"/>
        <v>0.24677134892189034</v>
      </c>
    </row>
    <row r="48" spans="1:8" x14ac:dyDescent="0.2">
      <c r="A48" s="7" t="s">
        <v>85</v>
      </c>
      <c r="B48" s="16">
        <v>2.2727272727272698</v>
      </c>
      <c r="C48" s="17">
        <v>0</v>
      </c>
      <c r="D48" s="16">
        <v>0.83525345622119795</v>
      </c>
      <c r="E48" s="17">
        <v>0</v>
      </c>
      <c r="F48" s="12"/>
      <c r="G48" s="10">
        <f t="shared" si="2"/>
        <v>2.2727272727272698</v>
      </c>
      <c r="H48" s="11">
        <f t="shared" si="3"/>
        <v>0.83525345622119795</v>
      </c>
    </row>
    <row r="49" spans="1:8" x14ac:dyDescent="0.2">
      <c r="A49" s="7" t="s">
        <v>86</v>
      </c>
      <c r="B49" s="16">
        <v>25.830721003134798</v>
      </c>
      <c r="C49" s="17">
        <v>25.653466896227901</v>
      </c>
      <c r="D49" s="16">
        <v>24.5161290322581</v>
      </c>
      <c r="E49" s="17">
        <v>23.756613756613802</v>
      </c>
      <c r="F49" s="12"/>
      <c r="G49" s="10">
        <f t="shared" si="2"/>
        <v>0.17725410690689714</v>
      </c>
      <c r="H49" s="11">
        <f t="shared" si="3"/>
        <v>0.75951527564429711</v>
      </c>
    </row>
    <row r="50" spans="1:8" x14ac:dyDescent="0.2">
      <c r="A50" s="7" t="s">
        <v>88</v>
      </c>
      <c r="B50" s="16">
        <v>2.7742946708463898</v>
      </c>
      <c r="C50" s="17">
        <v>3.3338550633902</v>
      </c>
      <c r="D50" s="16">
        <v>2.1255760368663603</v>
      </c>
      <c r="E50" s="17">
        <v>3.46854791299236</v>
      </c>
      <c r="F50" s="12"/>
      <c r="G50" s="10">
        <f t="shared" si="2"/>
        <v>-0.55956039254381018</v>
      </c>
      <c r="H50" s="11">
        <f t="shared" si="3"/>
        <v>-1.3429718761259997</v>
      </c>
    </row>
    <row r="51" spans="1:8" x14ac:dyDescent="0.2">
      <c r="A51" s="7" t="s">
        <v>89</v>
      </c>
      <c r="B51" s="16">
        <v>0.45454545454545497</v>
      </c>
      <c r="C51" s="17">
        <v>0.51651275629989002</v>
      </c>
      <c r="D51" s="16">
        <v>0.52419354838709697</v>
      </c>
      <c r="E51" s="17">
        <v>0.51734273956496202</v>
      </c>
      <c r="F51" s="12"/>
      <c r="G51" s="10">
        <f t="shared" si="2"/>
        <v>-6.1967301754435045E-2</v>
      </c>
      <c r="H51" s="11">
        <f t="shared" si="3"/>
        <v>6.8508088221349572E-3</v>
      </c>
    </row>
    <row r="52" spans="1:8" x14ac:dyDescent="0.2">
      <c r="A52" s="142" t="s">
        <v>39</v>
      </c>
      <c r="B52" s="153">
        <v>0.156739811912226</v>
      </c>
      <c r="C52" s="154">
        <v>4.6955705118171903E-2</v>
      </c>
      <c r="D52" s="153">
        <v>8.6405529953917093E-2</v>
      </c>
      <c r="E52" s="154">
        <v>3.5273368606701896E-2</v>
      </c>
      <c r="F52" s="155"/>
      <c r="G52" s="156">
        <f t="shared" si="2"/>
        <v>0.10978410679405409</v>
      </c>
      <c r="H52" s="157">
        <f t="shared" si="3"/>
        <v>5.1132161347215196E-2</v>
      </c>
    </row>
    <row r="53" spans="1:8" x14ac:dyDescent="0.2">
      <c r="A53" s="7" t="s">
        <v>44</v>
      </c>
      <c r="B53" s="16">
        <v>3.1347962382445096E-2</v>
      </c>
      <c r="C53" s="17">
        <v>3.1303803412114597E-2</v>
      </c>
      <c r="D53" s="16">
        <v>3.4562211981566796E-2</v>
      </c>
      <c r="E53" s="17">
        <v>5.29100529100529E-2</v>
      </c>
      <c r="F53" s="12"/>
      <c r="G53" s="10">
        <f t="shared" si="2"/>
        <v>4.4158970330498981E-5</v>
      </c>
      <c r="H53" s="11">
        <f t="shared" si="3"/>
        <v>-1.8347840928486105E-2</v>
      </c>
    </row>
    <row r="54" spans="1:8" x14ac:dyDescent="0.2">
      <c r="A54" s="7" t="s">
        <v>45</v>
      </c>
      <c r="B54" s="16">
        <v>0.188087774294671</v>
      </c>
      <c r="C54" s="17">
        <v>0.313038034121146</v>
      </c>
      <c r="D54" s="16">
        <v>0.26497695852534597</v>
      </c>
      <c r="E54" s="17">
        <v>0.35273368606701899</v>
      </c>
      <c r="F54" s="12"/>
      <c r="G54" s="10">
        <f t="shared" si="2"/>
        <v>-0.12495025982647501</v>
      </c>
      <c r="H54" s="11">
        <f t="shared" si="3"/>
        <v>-8.7756727541673019E-2</v>
      </c>
    </row>
    <row r="55" spans="1:8" x14ac:dyDescent="0.2">
      <c r="A55" s="7" t="s">
        <v>48</v>
      </c>
      <c r="B55" s="16">
        <v>0.61128526645768</v>
      </c>
      <c r="C55" s="17">
        <v>0.45390514947566102</v>
      </c>
      <c r="D55" s="16">
        <v>0.57603686635944706</v>
      </c>
      <c r="E55" s="17">
        <v>0.51146384479717799</v>
      </c>
      <c r="F55" s="12"/>
      <c r="G55" s="10">
        <f t="shared" si="2"/>
        <v>0.15738011698201898</v>
      </c>
      <c r="H55" s="11">
        <f t="shared" si="3"/>
        <v>6.4573021562269073E-2</v>
      </c>
    </row>
    <row r="56" spans="1:8" x14ac:dyDescent="0.2">
      <c r="A56" s="7" t="s">
        <v>51</v>
      </c>
      <c r="B56" s="16">
        <v>3.1347962382445096E-2</v>
      </c>
      <c r="C56" s="17">
        <v>7.8259508530286404E-2</v>
      </c>
      <c r="D56" s="16">
        <v>6.3364055299539201E-2</v>
      </c>
      <c r="E56" s="17">
        <v>5.29100529100529E-2</v>
      </c>
      <c r="F56" s="12"/>
      <c r="G56" s="10">
        <f t="shared" si="2"/>
        <v>-4.6911546147841307E-2</v>
      </c>
      <c r="H56" s="11">
        <f t="shared" si="3"/>
        <v>1.0454002389486301E-2</v>
      </c>
    </row>
    <row r="57" spans="1:8" x14ac:dyDescent="0.2">
      <c r="A57" s="7" t="s">
        <v>52</v>
      </c>
      <c r="B57" s="16">
        <v>1.36363636363636</v>
      </c>
      <c r="C57" s="17">
        <v>0.95476600406949508</v>
      </c>
      <c r="D57" s="16">
        <v>1.2269585253456201</v>
      </c>
      <c r="E57" s="17">
        <v>0.92298647854203408</v>
      </c>
      <c r="F57" s="12"/>
      <c r="G57" s="10">
        <f t="shared" si="2"/>
        <v>0.4088703595668649</v>
      </c>
      <c r="H57" s="11">
        <f t="shared" si="3"/>
        <v>0.30397204680358603</v>
      </c>
    </row>
    <row r="58" spans="1:8" x14ac:dyDescent="0.2">
      <c r="A58" s="7" t="s">
        <v>54</v>
      </c>
      <c r="B58" s="16">
        <v>9.40438871473354E-2</v>
      </c>
      <c r="C58" s="17">
        <v>6.2607606824229098E-2</v>
      </c>
      <c r="D58" s="16">
        <v>0.12096774193548401</v>
      </c>
      <c r="E58" s="17">
        <v>5.87889476778366E-2</v>
      </c>
      <c r="F58" s="12"/>
      <c r="G58" s="10">
        <f t="shared" si="2"/>
        <v>3.1436280323106303E-2</v>
      </c>
      <c r="H58" s="11">
        <f t="shared" si="3"/>
        <v>6.2178794257647413E-2</v>
      </c>
    </row>
    <row r="59" spans="1:8" x14ac:dyDescent="0.2">
      <c r="A59" s="7" t="s">
        <v>57</v>
      </c>
      <c r="B59" s="16">
        <v>0.32915360501567403</v>
      </c>
      <c r="C59" s="17">
        <v>0.26608232900297402</v>
      </c>
      <c r="D59" s="16">
        <v>0.35714285714285698</v>
      </c>
      <c r="E59" s="17">
        <v>0.282186948853616</v>
      </c>
      <c r="F59" s="12"/>
      <c r="G59" s="10">
        <f t="shared" si="2"/>
        <v>6.3071276012700017E-2</v>
      </c>
      <c r="H59" s="11">
        <f t="shared" si="3"/>
        <v>7.495590828924098E-2</v>
      </c>
    </row>
    <row r="60" spans="1:8" x14ac:dyDescent="0.2">
      <c r="A60" s="7" t="s">
        <v>64</v>
      </c>
      <c r="B60" s="16">
        <v>4.70219435736677E-2</v>
      </c>
      <c r="C60" s="17">
        <v>1.5651901706057299E-2</v>
      </c>
      <c r="D60" s="16">
        <v>3.4562211981566796E-2</v>
      </c>
      <c r="E60" s="17">
        <v>2.35155790711346E-2</v>
      </c>
      <c r="F60" s="12"/>
      <c r="G60" s="10">
        <f t="shared" si="2"/>
        <v>3.1370041867610401E-2</v>
      </c>
      <c r="H60" s="11">
        <f t="shared" si="3"/>
        <v>1.1046632910432196E-2</v>
      </c>
    </row>
    <row r="61" spans="1:8" x14ac:dyDescent="0.2">
      <c r="A61" s="7" t="s">
        <v>65</v>
      </c>
      <c r="B61" s="16">
        <v>1.56739811912226E-2</v>
      </c>
      <c r="C61" s="17">
        <v>4.6955705118171903E-2</v>
      </c>
      <c r="D61" s="16">
        <v>1.7281105990783398E-2</v>
      </c>
      <c r="E61" s="17">
        <v>4.1152263374485604E-2</v>
      </c>
      <c r="F61" s="12"/>
      <c r="G61" s="10">
        <f t="shared" si="2"/>
        <v>-3.1281723926949306E-2</v>
      </c>
      <c r="H61" s="11">
        <f t="shared" si="3"/>
        <v>-2.3871157383702206E-2</v>
      </c>
    </row>
    <row r="62" spans="1:8" x14ac:dyDescent="0.2">
      <c r="A62" s="7" t="s">
        <v>70</v>
      </c>
      <c r="B62" s="16">
        <v>6.2695924764890304E-2</v>
      </c>
      <c r="C62" s="17">
        <v>0.10956331194240099</v>
      </c>
      <c r="D62" s="16">
        <v>3.4562211981566796E-2</v>
      </c>
      <c r="E62" s="17">
        <v>6.4667842445620197E-2</v>
      </c>
      <c r="F62" s="12"/>
      <c r="G62" s="10">
        <f t="shared" si="2"/>
        <v>-4.6867387177510683E-2</v>
      </c>
      <c r="H62" s="11">
        <f t="shared" si="3"/>
        <v>-3.0105630464053401E-2</v>
      </c>
    </row>
    <row r="63" spans="1:8" x14ac:dyDescent="0.2">
      <c r="A63" s="7" t="s">
        <v>80</v>
      </c>
      <c r="B63" s="16">
        <v>7.836990595611279E-2</v>
      </c>
      <c r="C63" s="17">
        <v>0.20347472217874499</v>
      </c>
      <c r="D63" s="16">
        <v>6.3364055299539201E-2</v>
      </c>
      <c r="E63" s="17">
        <v>0.135214579659024</v>
      </c>
      <c r="F63" s="12"/>
      <c r="G63" s="10">
        <f t="shared" si="2"/>
        <v>-0.1251048162226322</v>
      </c>
      <c r="H63" s="11">
        <f t="shared" si="3"/>
        <v>-7.1850524359484802E-2</v>
      </c>
    </row>
    <row r="64" spans="1:8" x14ac:dyDescent="0.2">
      <c r="A64" s="7" t="s">
        <v>87</v>
      </c>
      <c r="B64" s="16">
        <v>7.836990595611279E-2</v>
      </c>
      <c r="C64" s="17">
        <v>4.6955705118171903E-2</v>
      </c>
      <c r="D64" s="16">
        <v>7.4884792626728106E-2</v>
      </c>
      <c r="E64" s="17">
        <v>4.1152263374485604E-2</v>
      </c>
      <c r="F64" s="12"/>
      <c r="G64" s="10">
        <f t="shared" si="2"/>
        <v>3.1414200837940887E-2</v>
      </c>
      <c r="H64" s="11">
        <f t="shared" si="3"/>
        <v>3.3732529252242502E-2</v>
      </c>
    </row>
    <row r="65" spans="1:8" x14ac:dyDescent="0.2">
      <c r="A65" s="7" t="s">
        <v>90</v>
      </c>
      <c r="B65" s="16">
        <v>7.836990595611279E-2</v>
      </c>
      <c r="C65" s="17">
        <v>4.6955705118171903E-2</v>
      </c>
      <c r="D65" s="16">
        <v>0.13248847926267299</v>
      </c>
      <c r="E65" s="17">
        <v>0.12933568489124</v>
      </c>
      <c r="F65" s="12"/>
      <c r="G65" s="10">
        <f t="shared" si="2"/>
        <v>3.1414200837940887E-2</v>
      </c>
      <c r="H65" s="11">
        <f t="shared" si="3"/>
        <v>3.152794371432982E-3</v>
      </c>
    </row>
    <row r="66" spans="1:8" x14ac:dyDescent="0.2">
      <c r="A66" s="7" t="s">
        <v>91</v>
      </c>
      <c r="B66" s="16">
        <v>0.109717868338558</v>
      </c>
      <c r="C66" s="17">
        <v>4.6955705118171903E-2</v>
      </c>
      <c r="D66" s="16">
        <v>0.10944700460829498</v>
      </c>
      <c r="E66" s="17">
        <v>4.1152263374485604E-2</v>
      </c>
      <c r="F66" s="12"/>
      <c r="G66" s="10">
        <f t="shared" si="2"/>
        <v>6.2762163220386094E-2</v>
      </c>
      <c r="H66" s="11">
        <f t="shared" si="3"/>
        <v>6.8294741233809381E-2</v>
      </c>
    </row>
    <row r="67" spans="1:8" x14ac:dyDescent="0.2">
      <c r="A67" s="1"/>
      <c r="B67" s="18"/>
      <c r="C67" s="19"/>
      <c r="D67" s="18"/>
      <c r="E67" s="19"/>
      <c r="F67" s="15"/>
      <c r="G67" s="13"/>
      <c r="H67" s="14"/>
    </row>
    <row r="68" spans="1:8" s="43" customFormat="1" x14ac:dyDescent="0.2">
      <c r="A68" s="27" t="s">
        <v>5</v>
      </c>
      <c r="B68" s="44">
        <f>SUM(B6:B67)</f>
        <v>99.999999999999957</v>
      </c>
      <c r="C68" s="45">
        <f>SUM(C6:C67)</f>
        <v>99.999999999999915</v>
      </c>
      <c r="D68" s="44">
        <f>SUM(D6:D67)</f>
        <v>100.00000000000009</v>
      </c>
      <c r="E68" s="45">
        <f>SUM(E6:E67)</f>
        <v>100</v>
      </c>
      <c r="F68" s="49"/>
      <c r="G68" s="50">
        <f>SUM(G6:G67)</f>
        <v>-1.3863910020006642E-14</v>
      </c>
      <c r="H68" s="51">
        <f>SUM(H6:H67)</f>
        <v>-1.2281842209915794E-14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104</v>
      </c>
      <c r="B7" s="78">
        <f>SUM($B8:$B11)</f>
        <v>1271</v>
      </c>
      <c r="C7" s="79">
        <f>SUM($C8:$C11)</f>
        <v>1339</v>
      </c>
      <c r="D7" s="78">
        <f>SUM($D8:$D11)</f>
        <v>3337</v>
      </c>
      <c r="E7" s="79">
        <f>SUM($E8:$E11)</f>
        <v>3638</v>
      </c>
      <c r="F7" s="80"/>
      <c r="G7" s="78">
        <f>B7-C7</f>
        <v>-68</v>
      </c>
      <c r="H7" s="79">
        <f>D7-E7</f>
        <v>-301</v>
      </c>
      <c r="I7" s="54">
        <f>IF(C7=0, "-", IF(G7/C7&lt;10, G7/C7, "&gt;999%"))</f>
        <v>-5.0784167289021659E-2</v>
      </c>
      <c r="J7" s="55">
        <f>IF(E7=0, "-", IF(H7/E7&lt;10, H7/E7, "&gt;999%"))</f>
        <v>-8.2737768004398027E-2</v>
      </c>
    </row>
    <row r="8" spans="1:10" x14ac:dyDescent="0.2">
      <c r="A8" s="158" t="s">
        <v>153</v>
      </c>
      <c r="B8" s="65">
        <v>783</v>
      </c>
      <c r="C8" s="66">
        <v>791</v>
      </c>
      <c r="D8" s="65">
        <v>2015</v>
      </c>
      <c r="E8" s="66">
        <v>2234</v>
      </c>
      <c r="F8" s="67"/>
      <c r="G8" s="65">
        <f>B8-C8</f>
        <v>-8</v>
      </c>
      <c r="H8" s="66">
        <f>D8-E8</f>
        <v>-219</v>
      </c>
      <c r="I8" s="8">
        <f>IF(C8=0, "-", IF(G8/C8&lt;10, G8/C8, "&gt;999%"))</f>
        <v>-1.0113780025284451E-2</v>
      </c>
      <c r="J8" s="9">
        <f>IF(E8=0, "-", IF(H8/E8&lt;10, H8/E8, "&gt;999%"))</f>
        <v>-9.8030438675022383E-2</v>
      </c>
    </row>
    <row r="9" spans="1:10" x14ac:dyDescent="0.2">
      <c r="A9" s="158" t="s">
        <v>154</v>
      </c>
      <c r="B9" s="65">
        <v>329</v>
      </c>
      <c r="C9" s="66">
        <v>379</v>
      </c>
      <c r="D9" s="65">
        <v>955</v>
      </c>
      <c r="E9" s="66">
        <v>1066</v>
      </c>
      <c r="F9" s="67"/>
      <c r="G9" s="65">
        <f>B9-C9</f>
        <v>-50</v>
      </c>
      <c r="H9" s="66">
        <f>D9-E9</f>
        <v>-111</v>
      </c>
      <c r="I9" s="8">
        <f>IF(C9=0, "-", IF(G9/C9&lt;10, G9/C9, "&gt;999%"))</f>
        <v>-0.13192612137203166</v>
      </c>
      <c r="J9" s="9">
        <f>IF(E9=0, "-", IF(H9/E9&lt;10, H9/E9, "&gt;999%"))</f>
        <v>-0.10412757973733583</v>
      </c>
    </row>
    <row r="10" spans="1:10" x14ac:dyDescent="0.2">
      <c r="A10" s="158" t="s">
        <v>155</v>
      </c>
      <c r="B10" s="65">
        <v>38</v>
      </c>
      <c r="C10" s="66">
        <v>78</v>
      </c>
      <c r="D10" s="65">
        <v>113</v>
      </c>
      <c r="E10" s="66">
        <v>155</v>
      </c>
      <c r="F10" s="67"/>
      <c r="G10" s="65">
        <f>B10-C10</f>
        <v>-40</v>
      </c>
      <c r="H10" s="66">
        <f>D10-E10</f>
        <v>-42</v>
      </c>
      <c r="I10" s="8">
        <f>IF(C10=0, "-", IF(G10/C10&lt;10, G10/C10, "&gt;999%"))</f>
        <v>-0.51282051282051277</v>
      </c>
      <c r="J10" s="9">
        <f>IF(E10=0, "-", IF(H10/E10&lt;10, H10/E10, "&gt;999%"))</f>
        <v>-0.2709677419354839</v>
      </c>
    </row>
    <row r="11" spans="1:10" x14ac:dyDescent="0.2">
      <c r="A11" s="158" t="s">
        <v>156</v>
      </c>
      <c r="B11" s="65">
        <v>121</v>
      </c>
      <c r="C11" s="66">
        <v>91</v>
      </c>
      <c r="D11" s="65">
        <v>254</v>
      </c>
      <c r="E11" s="66">
        <v>183</v>
      </c>
      <c r="F11" s="67"/>
      <c r="G11" s="65">
        <f>B11-C11</f>
        <v>30</v>
      </c>
      <c r="H11" s="66">
        <f>D11-E11</f>
        <v>71</v>
      </c>
      <c r="I11" s="8">
        <f>IF(C11=0, "-", IF(G11/C11&lt;10, G11/C11, "&gt;999%"))</f>
        <v>0.32967032967032966</v>
      </c>
      <c r="J11" s="9">
        <f>IF(E11=0, "-", IF(H11/E11&lt;10, H11/E11, "&gt;999%"))</f>
        <v>0.38797814207650272</v>
      </c>
    </row>
    <row r="12" spans="1:10" x14ac:dyDescent="0.2">
      <c r="A12" s="7"/>
      <c r="B12" s="65"/>
      <c r="C12" s="66"/>
      <c r="D12" s="65"/>
      <c r="E12" s="66"/>
      <c r="F12" s="67"/>
      <c r="G12" s="65"/>
      <c r="H12" s="66"/>
      <c r="I12" s="8"/>
      <c r="J12" s="9"/>
    </row>
    <row r="13" spans="1:10" s="160" customFormat="1" x14ac:dyDescent="0.2">
      <c r="A13" s="159" t="s">
        <v>113</v>
      </c>
      <c r="B13" s="78">
        <f>SUM($B14:$B17)</f>
        <v>3297</v>
      </c>
      <c r="C13" s="79">
        <f>SUM($C14:$C17)</f>
        <v>3466</v>
      </c>
      <c r="D13" s="78">
        <f>SUM($D14:$D17)</f>
        <v>9149</v>
      </c>
      <c r="E13" s="79">
        <f>SUM($E14:$E17)</f>
        <v>8998</v>
      </c>
      <c r="F13" s="80"/>
      <c r="G13" s="78">
        <f>B13-C13</f>
        <v>-169</v>
      </c>
      <c r="H13" s="79">
        <f>D13-E13</f>
        <v>151</v>
      </c>
      <c r="I13" s="54">
        <f>IF(C13=0, "-", IF(G13/C13&lt;10, G13/C13, "&gt;999%"))</f>
        <v>-4.8759376803231391E-2</v>
      </c>
      <c r="J13" s="55">
        <f>IF(E13=0, "-", IF(H13/E13&lt;10, H13/E13, "&gt;999%"))</f>
        <v>1.6781507001555902E-2</v>
      </c>
    </row>
    <row r="14" spans="1:10" x14ac:dyDescent="0.2">
      <c r="A14" s="158" t="s">
        <v>153</v>
      </c>
      <c r="B14" s="65">
        <v>2134</v>
      </c>
      <c r="C14" s="66">
        <v>2146</v>
      </c>
      <c r="D14" s="65">
        <v>6150</v>
      </c>
      <c r="E14" s="66">
        <v>5549</v>
      </c>
      <c r="F14" s="67"/>
      <c r="G14" s="65">
        <f>B14-C14</f>
        <v>-12</v>
      </c>
      <c r="H14" s="66">
        <f>D14-E14</f>
        <v>601</v>
      </c>
      <c r="I14" s="8">
        <f>IF(C14=0, "-", IF(G14/C14&lt;10, G14/C14, "&gt;999%"))</f>
        <v>-5.5917986952469714E-3</v>
      </c>
      <c r="J14" s="9">
        <f>IF(E14=0, "-", IF(H14/E14&lt;10, H14/E14, "&gt;999%"))</f>
        <v>0.10830780320778519</v>
      </c>
    </row>
    <row r="15" spans="1:10" x14ac:dyDescent="0.2">
      <c r="A15" s="158" t="s">
        <v>154</v>
      </c>
      <c r="B15" s="65">
        <v>906</v>
      </c>
      <c r="C15" s="66">
        <v>1118</v>
      </c>
      <c r="D15" s="65">
        <v>2403</v>
      </c>
      <c r="E15" s="66">
        <v>2918</v>
      </c>
      <c r="F15" s="67"/>
      <c r="G15" s="65">
        <f>B15-C15</f>
        <v>-212</v>
      </c>
      <c r="H15" s="66">
        <f>D15-E15</f>
        <v>-515</v>
      </c>
      <c r="I15" s="8">
        <f>IF(C15=0, "-", IF(G15/C15&lt;10, G15/C15, "&gt;999%"))</f>
        <v>-0.18962432915921287</v>
      </c>
      <c r="J15" s="9">
        <f>IF(E15=0, "-", IF(H15/E15&lt;10, H15/E15, "&gt;999%"))</f>
        <v>-0.17649074708704593</v>
      </c>
    </row>
    <row r="16" spans="1:10" x14ac:dyDescent="0.2">
      <c r="A16" s="158" t="s">
        <v>155</v>
      </c>
      <c r="B16" s="65">
        <v>118</v>
      </c>
      <c r="C16" s="66">
        <v>81</v>
      </c>
      <c r="D16" s="65">
        <v>291</v>
      </c>
      <c r="E16" s="66">
        <v>275</v>
      </c>
      <c r="F16" s="67"/>
      <c r="G16" s="65">
        <f>B16-C16</f>
        <v>37</v>
      </c>
      <c r="H16" s="66">
        <f>D16-E16</f>
        <v>16</v>
      </c>
      <c r="I16" s="8">
        <f>IF(C16=0, "-", IF(G16/C16&lt;10, G16/C16, "&gt;999%"))</f>
        <v>0.4567901234567901</v>
      </c>
      <c r="J16" s="9">
        <f>IF(E16=0, "-", IF(H16/E16&lt;10, H16/E16, "&gt;999%"))</f>
        <v>5.8181818181818182E-2</v>
      </c>
    </row>
    <row r="17" spans="1:10" x14ac:dyDescent="0.2">
      <c r="A17" s="158" t="s">
        <v>156</v>
      </c>
      <c r="B17" s="65">
        <v>139</v>
      </c>
      <c r="C17" s="66">
        <v>121</v>
      </c>
      <c r="D17" s="65">
        <v>305</v>
      </c>
      <c r="E17" s="66">
        <v>256</v>
      </c>
      <c r="F17" s="67"/>
      <c r="G17" s="65">
        <f>B17-C17</f>
        <v>18</v>
      </c>
      <c r="H17" s="66">
        <f>D17-E17</f>
        <v>49</v>
      </c>
      <c r="I17" s="8">
        <f>IF(C17=0, "-", IF(G17/C17&lt;10, G17/C17, "&gt;999%"))</f>
        <v>0.1487603305785124</v>
      </c>
      <c r="J17" s="9">
        <f>IF(E17=0, "-", IF(H17/E17&lt;10, H17/E17, "&gt;999%"))</f>
        <v>0.19140625</v>
      </c>
    </row>
    <row r="18" spans="1:10" x14ac:dyDescent="0.2">
      <c r="A18" s="22"/>
      <c r="B18" s="74"/>
      <c r="C18" s="75"/>
      <c r="D18" s="74"/>
      <c r="E18" s="75"/>
      <c r="F18" s="76"/>
      <c r="G18" s="74"/>
      <c r="H18" s="75"/>
      <c r="I18" s="23"/>
      <c r="J18" s="24"/>
    </row>
    <row r="19" spans="1:10" s="160" customFormat="1" x14ac:dyDescent="0.2">
      <c r="A19" s="159" t="s">
        <v>119</v>
      </c>
      <c r="B19" s="78">
        <f>SUM($B20:$B23)</f>
        <v>1543</v>
      </c>
      <c r="C19" s="79">
        <f>SUM($C20:$C23)</f>
        <v>1356</v>
      </c>
      <c r="D19" s="78">
        <f>SUM($D20:$D23)</f>
        <v>4219</v>
      </c>
      <c r="E19" s="79">
        <f>SUM($E20:$E23)</f>
        <v>3802</v>
      </c>
      <c r="F19" s="80"/>
      <c r="G19" s="78">
        <f>B19-C19</f>
        <v>187</v>
      </c>
      <c r="H19" s="79">
        <f>D19-E19</f>
        <v>417</v>
      </c>
      <c r="I19" s="54">
        <f>IF(C19=0, "-", IF(G19/C19&lt;10, G19/C19, "&gt;999%"))</f>
        <v>0.13790560471976401</v>
      </c>
      <c r="J19" s="55">
        <f>IF(E19=0, "-", IF(H19/E19&lt;10, H19/E19, "&gt;999%"))</f>
        <v>0.10967911625460285</v>
      </c>
    </row>
    <row r="20" spans="1:10" x14ac:dyDescent="0.2">
      <c r="A20" s="158" t="s">
        <v>153</v>
      </c>
      <c r="B20" s="65">
        <v>420</v>
      </c>
      <c r="C20" s="66">
        <v>342</v>
      </c>
      <c r="D20" s="65">
        <v>1219</v>
      </c>
      <c r="E20" s="66">
        <v>1006</v>
      </c>
      <c r="F20" s="67"/>
      <c r="G20" s="65">
        <f>B20-C20</f>
        <v>78</v>
      </c>
      <c r="H20" s="66">
        <f>D20-E20</f>
        <v>213</v>
      </c>
      <c r="I20" s="8">
        <f>IF(C20=0, "-", IF(G20/C20&lt;10, G20/C20, "&gt;999%"))</f>
        <v>0.22807017543859648</v>
      </c>
      <c r="J20" s="9">
        <f>IF(E20=0, "-", IF(H20/E20&lt;10, H20/E20, "&gt;999%"))</f>
        <v>0.2117296222664016</v>
      </c>
    </row>
    <row r="21" spans="1:10" x14ac:dyDescent="0.2">
      <c r="A21" s="158" t="s">
        <v>154</v>
      </c>
      <c r="B21" s="65">
        <v>944</v>
      </c>
      <c r="C21" s="66">
        <v>890</v>
      </c>
      <c r="D21" s="65">
        <v>2589</v>
      </c>
      <c r="E21" s="66">
        <v>2443</v>
      </c>
      <c r="F21" s="67"/>
      <c r="G21" s="65">
        <f>B21-C21</f>
        <v>54</v>
      </c>
      <c r="H21" s="66">
        <f>D21-E21</f>
        <v>146</v>
      </c>
      <c r="I21" s="8">
        <f>IF(C21=0, "-", IF(G21/C21&lt;10, G21/C21, "&gt;999%"))</f>
        <v>6.0674157303370786E-2</v>
      </c>
      <c r="J21" s="9">
        <f>IF(E21=0, "-", IF(H21/E21&lt;10, H21/E21, "&gt;999%"))</f>
        <v>5.9762586983217354E-2</v>
      </c>
    </row>
    <row r="22" spans="1:10" x14ac:dyDescent="0.2">
      <c r="A22" s="158" t="s">
        <v>155</v>
      </c>
      <c r="B22" s="65">
        <v>67</v>
      </c>
      <c r="C22" s="66">
        <v>40</v>
      </c>
      <c r="D22" s="65">
        <v>179</v>
      </c>
      <c r="E22" s="66">
        <v>156</v>
      </c>
      <c r="F22" s="67"/>
      <c r="G22" s="65">
        <f>B22-C22</f>
        <v>27</v>
      </c>
      <c r="H22" s="66">
        <f>D22-E22</f>
        <v>23</v>
      </c>
      <c r="I22" s="8">
        <f>IF(C22=0, "-", IF(G22/C22&lt;10, G22/C22, "&gt;999%"))</f>
        <v>0.67500000000000004</v>
      </c>
      <c r="J22" s="9">
        <f>IF(E22=0, "-", IF(H22/E22&lt;10, H22/E22, "&gt;999%"))</f>
        <v>0.14743589743589744</v>
      </c>
    </row>
    <row r="23" spans="1:10" x14ac:dyDescent="0.2">
      <c r="A23" s="158" t="s">
        <v>156</v>
      </c>
      <c r="B23" s="65">
        <v>112</v>
      </c>
      <c r="C23" s="66">
        <v>84</v>
      </c>
      <c r="D23" s="65">
        <v>232</v>
      </c>
      <c r="E23" s="66">
        <v>197</v>
      </c>
      <c r="F23" s="67"/>
      <c r="G23" s="65">
        <f>B23-C23</f>
        <v>28</v>
      </c>
      <c r="H23" s="66">
        <f>D23-E23</f>
        <v>35</v>
      </c>
      <c r="I23" s="8">
        <f>IF(C23=0, "-", IF(G23/C23&lt;10, G23/C23, "&gt;999%"))</f>
        <v>0.33333333333333331</v>
      </c>
      <c r="J23" s="9">
        <f>IF(E23=0, "-", IF(H23/E23&lt;10, H23/E23, "&gt;999%"))</f>
        <v>0.17766497461928935</v>
      </c>
    </row>
    <row r="24" spans="1:10" x14ac:dyDescent="0.2">
      <c r="A24" s="7"/>
      <c r="B24" s="65"/>
      <c r="C24" s="66"/>
      <c r="D24" s="65"/>
      <c r="E24" s="66"/>
      <c r="F24" s="67"/>
      <c r="G24" s="65"/>
      <c r="H24" s="66"/>
      <c r="I24" s="8"/>
      <c r="J24" s="9"/>
    </row>
    <row r="25" spans="1:10" s="43" customFormat="1" x14ac:dyDescent="0.2">
      <c r="A25" s="53" t="s">
        <v>29</v>
      </c>
      <c r="B25" s="78">
        <f>SUM($B26:$B29)</f>
        <v>6111</v>
      </c>
      <c r="C25" s="79">
        <f>SUM($C26:$C29)</f>
        <v>6161</v>
      </c>
      <c r="D25" s="78">
        <f>SUM($D26:$D29)</f>
        <v>16705</v>
      </c>
      <c r="E25" s="79">
        <f>SUM($E26:$E29)</f>
        <v>16438</v>
      </c>
      <c r="F25" s="80"/>
      <c r="G25" s="78">
        <f>B25-C25</f>
        <v>-50</v>
      </c>
      <c r="H25" s="79">
        <f>D25-E25</f>
        <v>267</v>
      </c>
      <c r="I25" s="54">
        <f>IF(C25=0, "-", IF(G25/C25&lt;10, G25/C25, "&gt;999%"))</f>
        <v>-8.115565654926148E-3</v>
      </c>
      <c r="J25" s="55">
        <f>IF(E25=0, "-", IF(H25/E25&lt;10, H25/E25, "&gt;999%"))</f>
        <v>1.6242851928458452E-2</v>
      </c>
    </row>
    <row r="26" spans="1:10" x14ac:dyDescent="0.2">
      <c r="A26" s="158" t="s">
        <v>153</v>
      </c>
      <c r="B26" s="65">
        <v>3337</v>
      </c>
      <c r="C26" s="66">
        <v>3279</v>
      </c>
      <c r="D26" s="65">
        <v>9384</v>
      </c>
      <c r="E26" s="66">
        <v>8789</v>
      </c>
      <c r="F26" s="67"/>
      <c r="G26" s="65">
        <f>B26-C26</f>
        <v>58</v>
      </c>
      <c r="H26" s="66">
        <f>D26-E26</f>
        <v>595</v>
      </c>
      <c r="I26" s="8">
        <f>IF(C26=0, "-", IF(G26/C26&lt;10, G26/C26, "&gt;999%"))</f>
        <v>1.7688319609637085E-2</v>
      </c>
      <c r="J26" s="9">
        <f>IF(E26=0, "-", IF(H26/E26&lt;10, H26/E26, "&gt;999%"))</f>
        <v>6.7698259187620888E-2</v>
      </c>
    </row>
    <row r="27" spans="1:10" x14ac:dyDescent="0.2">
      <c r="A27" s="158" t="s">
        <v>154</v>
      </c>
      <c r="B27" s="65">
        <v>2179</v>
      </c>
      <c r="C27" s="66">
        <v>2387</v>
      </c>
      <c r="D27" s="65">
        <v>5947</v>
      </c>
      <c r="E27" s="66">
        <v>6427</v>
      </c>
      <c r="F27" s="67"/>
      <c r="G27" s="65">
        <f>B27-C27</f>
        <v>-208</v>
      </c>
      <c r="H27" s="66">
        <f>D27-E27</f>
        <v>-480</v>
      </c>
      <c r="I27" s="8">
        <f>IF(C27=0, "-", IF(G27/C27&lt;10, G27/C27, "&gt;999%"))</f>
        <v>-8.7138667783829074E-2</v>
      </c>
      <c r="J27" s="9">
        <f>IF(E27=0, "-", IF(H27/E27&lt;10, H27/E27, "&gt;999%"))</f>
        <v>-7.4684922981173171E-2</v>
      </c>
    </row>
    <row r="28" spans="1:10" x14ac:dyDescent="0.2">
      <c r="A28" s="158" t="s">
        <v>155</v>
      </c>
      <c r="B28" s="65">
        <v>223</v>
      </c>
      <c r="C28" s="66">
        <v>199</v>
      </c>
      <c r="D28" s="65">
        <v>583</v>
      </c>
      <c r="E28" s="66">
        <v>586</v>
      </c>
      <c r="F28" s="67"/>
      <c r="G28" s="65">
        <f>B28-C28</f>
        <v>24</v>
      </c>
      <c r="H28" s="66">
        <f>D28-E28</f>
        <v>-3</v>
      </c>
      <c r="I28" s="8">
        <f>IF(C28=0, "-", IF(G28/C28&lt;10, G28/C28, "&gt;999%"))</f>
        <v>0.12060301507537688</v>
      </c>
      <c r="J28" s="9">
        <f>IF(E28=0, "-", IF(H28/E28&lt;10, H28/E28, "&gt;999%"))</f>
        <v>-5.1194539249146756E-3</v>
      </c>
    </row>
    <row r="29" spans="1:10" x14ac:dyDescent="0.2">
      <c r="A29" s="158" t="s">
        <v>156</v>
      </c>
      <c r="B29" s="65">
        <v>372</v>
      </c>
      <c r="C29" s="66">
        <v>296</v>
      </c>
      <c r="D29" s="65">
        <v>791</v>
      </c>
      <c r="E29" s="66">
        <v>636</v>
      </c>
      <c r="F29" s="67"/>
      <c r="G29" s="65">
        <f>B29-C29</f>
        <v>76</v>
      </c>
      <c r="H29" s="66">
        <f>D29-E29</f>
        <v>155</v>
      </c>
      <c r="I29" s="8">
        <f>IF(C29=0, "-", IF(G29/C29&lt;10, G29/C29, "&gt;999%"))</f>
        <v>0.25675675675675674</v>
      </c>
      <c r="J29" s="9">
        <f>IF(E29=0, "-", IF(H29/E29&lt;10, H29/E29, "&gt;999%"))</f>
        <v>0.24371069182389937</v>
      </c>
    </row>
    <row r="30" spans="1:10" x14ac:dyDescent="0.2">
      <c r="A30" s="7"/>
      <c r="B30" s="65"/>
      <c r="C30" s="66"/>
      <c r="D30" s="65"/>
      <c r="E30" s="66"/>
      <c r="F30" s="67"/>
      <c r="G30" s="65"/>
      <c r="H30" s="66"/>
      <c r="I30" s="8"/>
      <c r="J30" s="9"/>
    </row>
    <row r="31" spans="1:10" s="43" customFormat="1" x14ac:dyDescent="0.2">
      <c r="A31" s="22" t="s">
        <v>120</v>
      </c>
      <c r="B31" s="78">
        <v>269</v>
      </c>
      <c r="C31" s="79">
        <v>228</v>
      </c>
      <c r="D31" s="78">
        <v>655</v>
      </c>
      <c r="E31" s="79">
        <v>572</v>
      </c>
      <c r="F31" s="80"/>
      <c r="G31" s="78">
        <f>B31-C31</f>
        <v>41</v>
      </c>
      <c r="H31" s="79">
        <f>D31-E31</f>
        <v>83</v>
      </c>
      <c r="I31" s="54">
        <f>IF(C31=0, "-", IF(G31/C31&lt;10, G31/C31, "&gt;999%"))</f>
        <v>0.17982456140350878</v>
      </c>
      <c r="J31" s="55">
        <f>IF(E31=0, "-", IF(H31/E31&lt;10, H31/E31, "&gt;999%"))</f>
        <v>0.1451048951048951</v>
      </c>
    </row>
    <row r="32" spans="1:10" x14ac:dyDescent="0.2">
      <c r="A32" s="1"/>
      <c r="B32" s="68"/>
      <c r="C32" s="69"/>
      <c r="D32" s="68"/>
      <c r="E32" s="69"/>
      <c r="F32" s="70"/>
      <c r="G32" s="68"/>
      <c r="H32" s="69"/>
      <c r="I32" s="5"/>
      <c r="J32" s="6"/>
    </row>
    <row r="33" spans="1:10" s="43" customFormat="1" x14ac:dyDescent="0.2">
      <c r="A33" s="27" t="s">
        <v>5</v>
      </c>
      <c r="B33" s="71">
        <f>SUM(B26:B32)</f>
        <v>6380</v>
      </c>
      <c r="C33" s="77">
        <f>SUM(C26:C32)</f>
        <v>6389</v>
      </c>
      <c r="D33" s="71">
        <f>SUM(D26:D32)</f>
        <v>17360</v>
      </c>
      <c r="E33" s="77">
        <f>SUM(E26:E32)</f>
        <v>17010</v>
      </c>
      <c r="F33" s="73"/>
      <c r="G33" s="71">
        <f>B33-C33</f>
        <v>-9</v>
      </c>
      <c r="H33" s="72">
        <f>D33-E33</f>
        <v>350</v>
      </c>
      <c r="I33" s="37">
        <f>IF(C33=0, 0, G33/C33)</f>
        <v>-1.4086711535451558E-3</v>
      </c>
      <c r="J33" s="38">
        <f>IF(E33=0, 0, H33/E33)</f>
        <v>2.0576131687242798E-2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104</v>
      </c>
      <c r="B7" s="65"/>
      <c r="C7" s="66"/>
      <c r="D7" s="65"/>
      <c r="E7" s="66"/>
      <c r="F7" s="67"/>
      <c r="G7" s="65"/>
      <c r="H7" s="66"/>
      <c r="I7" s="20"/>
      <c r="J7" s="21"/>
    </row>
    <row r="8" spans="1:10" x14ac:dyDescent="0.2">
      <c r="A8" s="158" t="s">
        <v>157</v>
      </c>
      <c r="B8" s="65">
        <v>36</v>
      </c>
      <c r="C8" s="66">
        <v>42</v>
      </c>
      <c r="D8" s="65">
        <v>73</v>
      </c>
      <c r="E8" s="66">
        <v>104</v>
      </c>
      <c r="F8" s="67"/>
      <c r="G8" s="65">
        <f>B8-C8</f>
        <v>-6</v>
      </c>
      <c r="H8" s="66">
        <f>D8-E8</f>
        <v>-31</v>
      </c>
      <c r="I8" s="20">
        <f>IF(C8=0, "-", IF(G8/C8&lt;10, G8/C8, "&gt;999%"))</f>
        <v>-0.14285714285714285</v>
      </c>
      <c r="J8" s="21">
        <f>IF(E8=0, "-", IF(H8/E8&lt;10, H8/E8, "&gt;999%"))</f>
        <v>-0.29807692307692307</v>
      </c>
    </row>
    <row r="9" spans="1:10" x14ac:dyDescent="0.2">
      <c r="A9" s="158" t="s">
        <v>158</v>
      </c>
      <c r="B9" s="65">
        <v>170</v>
      </c>
      <c r="C9" s="66">
        <v>13</v>
      </c>
      <c r="D9" s="65">
        <v>187</v>
      </c>
      <c r="E9" s="66">
        <v>22</v>
      </c>
      <c r="F9" s="67"/>
      <c r="G9" s="65">
        <f>B9-C9</f>
        <v>157</v>
      </c>
      <c r="H9" s="66">
        <f>D9-E9</f>
        <v>165</v>
      </c>
      <c r="I9" s="20" t="str">
        <f>IF(C9=0, "-", IF(G9/C9&lt;10, G9/C9, "&gt;999%"))</f>
        <v>&gt;999%</v>
      </c>
      <c r="J9" s="21">
        <f>IF(E9=0, "-", IF(H9/E9&lt;10, H9/E9, "&gt;999%"))</f>
        <v>7.5</v>
      </c>
    </row>
    <row r="10" spans="1:10" x14ac:dyDescent="0.2">
      <c r="A10" s="158" t="s">
        <v>159</v>
      </c>
      <c r="B10" s="65">
        <v>263</v>
      </c>
      <c r="C10" s="66">
        <v>259</v>
      </c>
      <c r="D10" s="65">
        <v>682</v>
      </c>
      <c r="E10" s="66">
        <v>533</v>
      </c>
      <c r="F10" s="67"/>
      <c r="G10" s="65">
        <f>B10-C10</f>
        <v>4</v>
      </c>
      <c r="H10" s="66">
        <f>D10-E10</f>
        <v>149</v>
      </c>
      <c r="I10" s="20">
        <f>IF(C10=0, "-", IF(G10/C10&lt;10, G10/C10, "&gt;999%"))</f>
        <v>1.5444015444015444E-2</v>
      </c>
      <c r="J10" s="21">
        <f>IF(E10=0, "-", IF(H10/E10&lt;10, H10/E10, "&gt;999%"))</f>
        <v>0.27954971857410882</v>
      </c>
    </row>
    <row r="11" spans="1:10" x14ac:dyDescent="0.2">
      <c r="A11" s="158" t="s">
        <v>160</v>
      </c>
      <c r="B11" s="65">
        <v>802</v>
      </c>
      <c r="C11" s="66">
        <v>1024</v>
      </c>
      <c r="D11" s="65">
        <v>2392</v>
      </c>
      <c r="E11" s="66">
        <v>2973</v>
      </c>
      <c r="F11" s="67"/>
      <c r="G11" s="65">
        <f>B11-C11</f>
        <v>-222</v>
      </c>
      <c r="H11" s="66">
        <f>D11-E11</f>
        <v>-581</v>
      </c>
      <c r="I11" s="20">
        <f>IF(C11=0, "-", IF(G11/C11&lt;10, G11/C11, "&gt;999%"))</f>
        <v>-0.216796875</v>
      </c>
      <c r="J11" s="21">
        <f>IF(E11=0, "-", IF(H11/E11&lt;10, H11/E11, "&gt;999%"))</f>
        <v>-0.19542549613185334</v>
      </c>
    </row>
    <row r="12" spans="1:10" x14ac:dyDescent="0.2">
      <c r="A12" s="158" t="s">
        <v>161</v>
      </c>
      <c r="B12" s="65">
        <v>0</v>
      </c>
      <c r="C12" s="66">
        <v>1</v>
      </c>
      <c r="D12" s="65">
        <v>3</v>
      </c>
      <c r="E12" s="66">
        <v>6</v>
      </c>
      <c r="F12" s="67"/>
      <c r="G12" s="65">
        <f>B12-C12</f>
        <v>-1</v>
      </c>
      <c r="H12" s="66">
        <f>D12-E12</f>
        <v>-3</v>
      </c>
      <c r="I12" s="20">
        <f>IF(C12=0, "-", IF(G12/C12&lt;10, G12/C12, "&gt;999%"))</f>
        <v>-1</v>
      </c>
      <c r="J12" s="21">
        <f>IF(E12=0, "-", IF(H12/E12&lt;10, H12/E12, "&gt;999%"))</f>
        <v>-0.5</v>
      </c>
    </row>
    <row r="13" spans="1:10" x14ac:dyDescent="0.2">
      <c r="A13" s="7"/>
      <c r="B13" s="65"/>
      <c r="C13" s="66"/>
      <c r="D13" s="65"/>
      <c r="E13" s="66"/>
      <c r="F13" s="67"/>
      <c r="G13" s="65"/>
      <c r="H13" s="66"/>
      <c r="I13" s="20"/>
      <c r="J13" s="21"/>
    </row>
    <row r="14" spans="1:10" s="139" customFormat="1" x14ac:dyDescent="0.2">
      <c r="A14" s="159" t="s">
        <v>113</v>
      </c>
      <c r="B14" s="65"/>
      <c r="C14" s="66"/>
      <c r="D14" s="65"/>
      <c r="E14" s="66"/>
      <c r="F14" s="67"/>
      <c r="G14" s="65"/>
      <c r="H14" s="66"/>
      <c r="I14" s="20"/>
      <c r="J14" s="21"/>
    </row>
    <row r="15" spans="1:10" x14ac:dyDescent="0.2">
      <c r="A15" s="158" t="s">
        <v>157</v>
      </c>
      <c r="B15" s="65">
        <v>727</v>
      </c>
      <c r="C15" s="66">
        <v>677</v>
      </c>
      <c r="D15" s="65">
        <v>1898</v>
      </c>
      <c r="E15" s="66">
        <v>1763</v>
      </c>
      <c r="F15" s="67"/>
      <c r="G15" s="65">
        <f>B15-C15</f>
        <v>50</v>
      </c>
      <c r="H15" s="66">
        <f>D15-E15</f>
        <v>135</v>
      </c>
      <c r="I15" s="20">
        <f>IF(C15=0, "-", IF(G15/C15&lt;10, G15/C15, "&gt;999%"))</f>
        <v>7.3855243722304287E-2</v>
      </c>
      <c r="J15" s="21">
        <f>IF(E15=0, "-", IF(H15/E15&lt;10, H15/E15, "&gt;999%"))</f>
        <v>7.6574021554169036E-2</v>
      </c>
    </row>
    <row r="16" spans="1:10" x14ac:dyDescent="0.2">
      <c r="A16" s="158" t="s">
        <v>158</v>
      </c>
      <c r="B16" s="65">
        <v>47</v>
      </c>
      <c r="C16" s="66">
        <v>8</v>
      </c>
      <c r="D16" s="65">
        <v>100</v>
      </c>
      <c r="E16" s="66">
        <v>30</v>
      </c>
      <c r="F16" s="67"/>
      <c r="G16" s="65">
        <f>B16-C16</f>
        <v>39</v>
      </c>
      <c r="H16" s="66">
        <f>D16-E16</f>
        <v>70</v>
      </c>
      <c r="I16" s="20">
        <f>IF(C16=0, "-", IF(G16/C16&lt;10, G16/C16, "&gt;999%"))</f>
        <v>4.875</v>
      </c>
      <c r="J16" s="21">
        <f>IF(E16=0, "-", IF(H16/E16&lt;10, H16/E16, "&gt;999%"))</f>
        <v>2.3333333333333335</v>
      </c>
    </row>
    <row r="17" spans="1:10" x14ac:dyDescent="0.2">
      <c r="A17" s="158" t="s">
        <v>159</v>
      </c>
      <c r="B17" s="65">
        <v>380</v>
      </c>
      <c r="C17" s="66">
        <v>370</v>
      </c>
      <c r="D17" s="65">
        <v>1032</v>
      </c>
      <c r="E17" s="66">
        <v>798</v>
      </c>
      <c r="F17" s="67"/>
      <c r="G17" s="65">
        <f>B17-C17</f>
        <v>10</v>
      </c>
      <c r="H17" s="66">
        <f>D17-E17</f>
        <v>234</v>
      </c>
      <c r="I17" s="20">
        <f>IF(C17=0, "-", IF(G17/C17&lt;10, G17/C17, "&gt;999%"))</f>
        <v>2.7027027027027029E-2</v>
      </c>
      <c r="J17" s="21">
        <f>IF(E17=0, "-", IF(H17/E17&lt;10, H17/E17, "&gt;999%"))</f>
        <v>0.2932330827067669</v>
      </c>
    </row>
    <row r="18" spans="1:10" x14ac:dyDescent="0.2">
      <c r="A18" s="158" t="s">
        <v>160</v>
      </c>
      <c r="B18" s="65">
        <v>2118</v>
      </c>
      <c r="C18" s="66">
        <v>2388</v>
      </c>
      <c r="D18" s="65">
        <v>6052</v>
      </c>
      <c r="E18" s="66">
        <v>6371</v>
      </c>
      <c r="F18" s="67"/>
      <c r="G18" s="65">
        <f>B18-C18</f>
        <v>-270</v>
      </c>
      <c r="H18" s="66">
        <f>D18-E18</f>
        <v>-319</v>
      </c>
      <c r="I18" s="20">
        <f>IF(C18=0, "-", IF(G18/C18&lt;10, G18/C18, "&gt;999%"))</f>
        <v>-0.11306532663316583</v>
      </c>
      <c r="J18" s="21">
        <f>IF(E18=0, "-", IF(H18/E18&lt;10, H18/E18, "&gt;999%"))</f>
        <v>-5.0070632553759223E-2</v>
      </c>
    </row>
    <row r="19" spans="1:10" x14ac:dyDescent="0.2">
      <c r="A19" s="158" t="s">
        <v>161</v>
      </c>
      <c r="B19" s="65">
        <v>25</v>
      </c>
      <c r="C19" s="66">
        <v>23</v>
      </c>
      <c r="D19" s="65">
        <v>67</v>
      </c>
      <c r="E19" s="66">
        <v>36</v>
      </c>
      <c r="F19" s="67"/>
      <c r="G19" s="65">
        <f>B19-C19</f>
        <v>2</v>
      </c>
      <c r="H19" s="66">
        <f>D19-E19</f>
        <v>31</v>
      </c>
      <c r="I19" s="20">
        <f>IF(C19=0, "-", IF(G19/C19&lt;10, G19/C19, "&gt;999%"))</f>
        <v>8.6956521739130432E-2</v>
      </c>
      <c r="J19" s="21">
        <f>IF(E19=0, "-", IF(H19/E19&lt;10, H19/E19, "&gt;999%"))</f>
        <v>0.86111111111111116</v>
      </c>
    </row>
    <row r="20" spans="1:10" x14ac:dyDescent="0.2">
      <c r="A20" s="7"/>
      <c r="B20" s="65"/>
      <c r="C20" s="66"/>
      <c r="D20" s="65"/>
      <c r="E20" s="66"/>
      <c r="F20" s="67"/>
      <c r="G20" s="65"/>
      <c r="H20" s="66"/>
      <c r="I20" s="20"/>
      <c r="J20" s="21"/>
    </row>
    <row r="21" spans="1:10" s="139" customFormat="1" x14ac:dyDescent="0.2">
      <c r="A21" s="159" t="s">
        <v>119</v>
      </c>
      <c r="B21" s="65"/>
      <c r="C21" s="66"/>
      <c r="D21" s="65"/>
      <c r="E21" s="66"/>
      <c r="F21" s="67"/>
      <c r="G21" s="65"/>
      <c r="H21" s="66"/>
      <c r="I21" s="20"/>
      <c r="J21" s="21"/>
    </row>
    <row r="22" spans="1:10" x14ac:dyDescent="0.2">
      <c r="A22" s="158" t="s">
        <v>157</v>
      </c>
      <c r="B22" s="65">
        <v>1432</v>
      </c>
      <c r="C22" s="66">
        <v>1276</v>
      </c>
      <c r="D22" s="65">
        <v>3989</v>
      </c>
      <c r="E22" s="66">
        <v>3592</v>
      </c>
      <c r="F22" s="67"/>
      <c r="G22" s="65">
        <f>B22-C22</f>
        <v>156</v>
      </c>
      <c r="H22" s="66">
        <f>D22-E22</f>
        <v>397</v>
      </c>
      <c r="I22" s="20">
        <f>IF(C22=0, "-", IF(G22/C22&lt;10, G22/C22, "&gt;999%"))</f>
        <v>0.12225705329153605</v>
      </c>
      <c r="J22" s="21">
        <f>IF(E22=0, "-", IF(H22/E22&lt;10, H22/E22, "&gt;999%"))</f>
        <v>0.11052338530066814</v>
      </c>
    </row>
    <row r="23" spans="1:10" x14ac:dyDescent="0.2">
      <c r="A23" s="158" t="s">
        <v>158</v>
      </c>
      <c r="B23" s="65">
        <v>0</v>
      </c>
      <c r="C23" s="66">
        <v>0</v>
      </c>
      <c r="D23" s="65">
        <v>0</v>
      </c>
      <c r="E23" s="66">
        <v>1</v>
      </c>
      <c r="F23" s="67"/>
      <c r="G23" s="65">
        <f>B23-C23</f>
        <v>0</v>
      </c>
      <c r="H23" s="66">
        <f>D23-E23</f>
        <v>-1</v>
      </c>
      <c r="I23" s="20" t="str">
        <f>IF(C23=0, "-", IF(G23/C23&lt;10, G23/C23, "&gt;999%"))</f>
        <v>-</v>
      </c>
      <c r="J23" s="21">
        <f>IF(E23=0, "-", IF(H23/E23&lt;10, H23/E23, "&gt;999%"))</f>
        <v>-1</v>
      </c>
    </row>
    <row r="24" spans="1:10" x14ac:dyDescent="0.2">
      <c r="A24" s="158" t="s">
        <v>160</v>
      </c>
      <c r="B24" s="65">
        <v>111</v>
      </c>
      <c r="C24" s="66">
        <v>80</v>
      </c>
      <c r="D24" s="65">
        <v>230</v>
      </c>
      <c r="E24" s="66">
        <v>209</v>
      </c>
      <c r="F24" s="67"/>
      <c r="G24" s="65">
        <f>B24-C24</f>
        <v>31</v>
      </c>
      <c r="H24" s="66">
        <f>D24-E24</f>
        <v>21</v>
      </c>
      <c r="I24" s="20">
        <f>IF(C24=0, "-", IF(G24/C24&lt;10, G24/C24, "&gt;999%"))</f>
        <v>0.38750000000000001</v>
      </c>
      <c r="J24" s="21">
        <f>IF(E24=0, "-", IF(H24/E24&lt;10, H24/E24, "&gt;999%"))</f>
        <v>0.10047846889952153</v>
      </c>
    </row>
    <row r="25" spans="1:10" x14ac:dyDescent="0.2">
      <c r="A25" s="7"/>
      <c r="B25" s="65"/>
      <c r="C25" s="66"/>
      <c r="D25" s="65"/>
      <c r="E25" s="66"/>
      <c r="F25" s="67"/>
      <c r="G25" s="65"/>
      <c r="H25" s="66"/>
      <c r="I25" s="20"/>
      <c r="J25" s="21"/>
    </row>
    <row r="26" spans="1:10" x14ac:dyDescent="0.2">
      <c r="A26" s="7" t="s">
        <v>120</v>
      </c>
      <c r="B26" s="65">
        <v>269</v>
      </c>
      <c r="C26" s="66">
        <v>228</v>
      </c>
      <c r="D26" s="65">
        <v>655</v>
      </c>
      <c r="E26" s="66">
        <v>572</v>
      </c>
      <c r="F26" s="67"/>
      <c r="G26" s="65">
        <f>B26-C26</f>
        <v>41</v>
      </c>
      <c r="H26" s="66">
        <f>D26-E26</f>
        <v>83</v>
      </c>
      <c r="I26" s="20">
        <f>IF(C26=0, "-", IF(G26/C26&lt;10, G26/C26, "&gt;999%"))</f>
        <v>0.17982456140350878</v>
      </c>
      <c r="J26" s="21">
        <f>IF(E26=0, "-", IF(H26/E26&lt;10, H26/E26, "&gt;999%"))</f>
        <v>0.1451048951048951</v>
      </c>
    </row>
    <row r="27" spans="1:10" x14ac:dyDescent="0.2">
      <c r="A27" s="1"/>
      <c r="B27" s="68"/>
      <c r="C27" s="69"/>
      <c r="D27" s="68"/>
      <c r="E27" s="69"/>
      <c r="F27" s="70"/>
      <c r="G27" s="68"/>
      <c r="H27" s="69"/>
      <c r="I27" s="5"/>
      <c r="J27" s="6"/>
    </row>
    <row r="28" spans="1:10" s="43" customFormat="1" x14ac:dyDescent="0.2">
      <c r="A28" s="27" t="s">
        <v>5</v>
      </c>
      <c r="B28" s="71">
        <f>SUM(B6:B27)</f>
        <v>6380</v>
      </c>
      <c r="C28" s="77">
        <f>SUM(C6:C27)</f>
        <v>6389</v>
      </c>
      <c r="D28" s="71">
        <f>SUM(D6:D27)</f>
        <v>17360</v>
      </c>
      <c r="E28" s="77">
        <f>SUM(E6:E27)</f>
        <v>17010</v>
      </c>
      <c r="F28" s="73"/>
      <c r="G28" s="71">
        <f>B28-C28</f>
        <v>-9</v>
      </c>
      <c r="H28" s="72">
        <f>D28-E28</f>
        <v>350</v>
      </c>
      <c r="I28" s="37">
        <f>IF(C28=0, 0, G28/C28)</f>
        <v>-1.4086711535451558E-3</v>
      </c>
      <c r="J28" s="38">
        <f>IF(E28=0, 0, H28/E28)</f>
        <v>2.0576131687242798E-2</v>
      </c>
    </row>
    <row r="29" spans="1:10" s="43" customFormat="1" x14ac:dyDescent="0.2">
      <c r="A29" s="22"/>
      <c r="B29" s="78"/>
      <c r="C29" s="98"/>
      <c r="D29" s="78"/>
      <c r="E29" s="98"/>
      <c r="F29" s="80"/>
      <c r="G29" s="78"/>
      <c r="H29" s="79"/>
      <c r="I29" s="54"/>
      <c r="J29" s="55"/>
    </row>
    <row r="30" spans="1:10" s="139" customFormat="1" x14ac:dyDescent="0.2">
      <c r="A30" s="161" t="s">
        <v>162</v>
      </c>
      <c r="B30" s="74"/>
      <c r="C30" s="75"/>
      <c r="D30" s="74"/>
      <c r="E30" s="75"/>
      <c r="F30" s="76"/>
      <c r="G30" s="74"/>
      <c r="H30" s="75"/>
      <c r="I30" s="23"/>
      <c r="J30" s="24"/>
    </row>
    <row r="31" spans="1:10" x14ac:dyDescent="0.2">
      <c r="A31" s="7" t="s">
        <v>157</v>
      </c>
      <c r="B31" s="65">
        <v>2195</v>
      </c>
      <c r="C31" s="66">
        <v>1995</v>
      </c>
      <c r="D31" s="65">
        <v>5960</v>
      </c>
      <c r="E31" s="66">
        <v>5459</v>
      </c>
      <c r="F31" s="67"/>
      <c r="G31" s="65">
        <f>B31-C31</f>
        <v>200</v>
      </c>
      <c r="H31" s="66">
        <f>D31-E31</f>
        <v>501</v>
      </c>
      <c r="I31" s="20">
        <f>IF(C31=0, "-", IF(G31/C31&lt;10, G31/C31, "&gt;999%"))</f>
        <v>0.10025062656641603</v>
      </c>
      <c r="J31" s="21">
        <f>IF(E31=0, "-", IF(H31/E31&lt;10, H31/E31, "&gt;999%"))</f>
        <v>9.1775050375526648E-2</v>
      </c>
    </row>
    <row r="32" spans="1:10" x14ac:dyDescent="0.2">
      <c r="A32" s="7" t="s">
        <v>158</v>
      </c>
      <c r="B32" s="65">
        <v>217</v>
      </c>
      <c r="C32" s="66">
        <v>21</v>
      </c>
      <c r="D32" s="65">
        <v>287</v>
      </c>
      <c r="E32" s="66">
        <v>53</v>
      </c>
      <c r="F32" s="67"/>
      <c r="G32" s="65">
        <f>B32-C32</f>
        <v>196</v>
      </c>
      <c r="H32" s="66">
        <f>D32-E32</f>
        <v>234</v>
      </c>
      <c r="I32" s="20">
        <f>IF(C32=0, "-", IF(G32/C32&lt;10, G32/C32, "&gt;999%"))</f>
        <v>9.3333333333333339</v>
      </c>
      <c r="J32" s="21">
        <f>IF(E32=0, "-", IF(H32/E32&lt;10, H32/E32, "&gt;999%"))</f>
        <v>4.4150943396226419</v>
      </c>
    </row>
    <row r="33" spans="1:10" x14ac:dyDescent="0.2">
      <c r="A33" s="7" t="s">
        <v>159</v>
      </c>
      <c r="B33" s="65">
        <v>643</v>
      </c>
      <c r="C33" s="66">
        <v>629</v>
      </c>
      <c r="D33" s="65">
        <v>1714</v>
      </c>
      <c r="E33" s="66">
        <v>1331</v>
      </c>
      <c r="F33" s="67"/>
      <c r="G33" s="65">
        <f>B33-C33</f>
        <v>14</v>
      </c>
      <c r="H33" s="66">
        <f>D33-E33</f>
        <v>383</v>
      </c>
      <c r="I33" s="20">
        <f>IF(C33=0, "-", IF(G33/C33&lt;10, G33/C33, "&gt;999%"))</f>
        <v>2.2257551669316374E-2</v>
      </c>
      <c r="J33" s="21">
        <f>IF(E33=0, "-", IF(H33/E33&lt;10, H33/E33, "&gt;999%"))</f>
        <v>0.28775356874530428</v>
      </c>
    </row>
    <row r="34" spans="1:10" x14ac:dyDescent="0.2">
      <c r="A34" s="7" t="s">
        <v>160</v>
      </c>
      <c r="B34" s="65">
        <v>3031</v>
      </c>
      <c r="C34" s="66">
        <v>3492</v>
      </c>
      <c r="D34" s="65">
        <v>8674</v>
      </c>
      <c r="E34" s="66">
        <v>9553</v>
      </c>
      <c r="F34" s="67"/>
      <c r="G34" s="65">
        <f>B34-C34</f>
        <v>-461</v>
      </c>
      <c r="H34" s="66">
        <f>D34-E34</f>
        <v>-879</v>
      </c>
      <c r="I34" s="20">
        <f>IF(C34=0, "-", IF(G34/C34&lt;10, G34/C34, "&gt;999%"))</f>
        <v>-0.13201603665521192</v>
      </c>
      <c r="J34" s="21">
        <f>IF(E34=0, "-", IF(H34/E34&lt;10, H34/E34, "&gt;999%"))</f>
        <v>-9.201298021563907E-2</v>
      </c>
    </row>
    <row r="35" spans="1:10" x14ac:dyDescent="0.2">
      <c r="A35" s="7" t="s">
        <v>161</v>
      </c>
      <c r="B35" s="65">
        <v>25</v>
      </c>
      <c r="C35" s="66">
        <v>24</v>
      </c>
      <c r="D35" s="65">
        <v>70</v>
      </c>
      <c r="E35" s="66">
        <v>42</v>
      </c>
      <c r="F35" s="67"/>
      <c r="G35" s="65">
        <f>B35-C35</f>
        <v>1</v>
      </c>
      <c r="H35" s="66">
        <f>D35-E35</f>
        <v>28</v>
      </c>
      <c r="I35" s="20">
        <f>IF(C35=0, "-", IF(G35/C35&lt;10, G35/C35, "&gt;999%"))</f>
        <v>4.1666666666666664E-2</v>
      </c>
      <c r="J35" s="21">
        <f>IF(E35=0, "-", IF(H35/E35&lt;10, H35/E35, "&gt;999%"))</f>
        <v>0.66666666666666663</v>
      </c>
    </row>
    <row r="36" spans="1:10" x14ac:dyDescent="0.2">
      <c r="A36" s="7"/>
      <c r="B36" s="65"/>
      <c r="C36" s="66"/>
      <c r="D36" s="65"/>
      <c r="E36" s="66"/>
      <c r="F36" s="67"/>
      <c r="G36" s="65"/>
      <c r="H36" s="66"/>
      <c r="I36" s="20"/>
      <c r="J36" s="21"/>
    </row>
    <row r="37" spans="1:10" x14ac:dyDescent="0.2">
      <c r="A37" s="7" t="s">
        <v>120</v>
      </c>
      <c r="B37" s="65">
        <v>269</v>
      </c>
      <c r="C37" s="66">
        <v>228</v>
      </c>
      <c r="D37" s="65">
        <v>655</v>
      </c>
      <c r="E37" s="66">
        <v>572</v>
      </c>
      <c r="F37" s="67"/>
      <c r="G37" s="65">
        <f>B37-C37</f>
        <v>41</v>
      </c>
      <c r="H37" s="66">
        <f>D37-E37</f>
        <v>83</v>
      </c>
      <c r="I37" s="20">
        <f>IF(C37=0, "-", IF(G37/C37&lt;10, G37/C37, "&gt;999%"))</f>
        <v>0.17982456140350878</v>
      </c>
      <c r="J37" s="21">
        <f>IF(E37=0, "-", IF(H37/E37&lt;10, H37/E37, "&gt;999%"))</f>
        <v>0.1451048951048951</v>
      </c>
    </row>
    <row r="38" spans="1:10" x14ac:dyDescent="0.2">
      <c r="A38" s="7"/>
      <c r="B38" s="65"/>
      <c r="C38" s="66"/>
      <c r="D38" s="65"/>
      <c r="E38" s="66"/>
      <c r="F38" s="67"/>
      <c r="G38" s="65"/>
      <c r="H38" s="66"/>
      <c r="I38" s="20"/>
      <c r="J38" s="21"/>
    </row>
    <row r="39" spans="1:10" s="43" customFormat="1" x14ac:dyDescent="0.2">
      <c r="A39" s="27" t="s">
        <v>5</v>
      </c>
      <c r="B39" s="71">
        <f>SUM(B29:B38)</f>
        <v>6380</v>
      </c>
      <c r="C39" s="77">
        <f>SUM(C29:C38)</f>
        <v>6389</v>
      </c>
      <c r="D39" s="71">
        <f>SUM(D29:D38)</f>
        <v>17360</v>
      </c>
      <c r="E39" s="77">
        <f>SUM(E29:E38)</f>
        <v>17010</v>
      </c>
      <c r="F39" s="73"/>
      <c r="G39" s="71">
        <f>B39-C39</f>
        <v>-9</v>
      </c>
      <c r="H39" s="72">
        <f>D39-E39</f>
        <v>350</v>
      </c>
      <c r="I39" s="37">
        <f>IF(C39=0, 0, G39/C39)</f>
        <v>-1.4086711535451558E-3</v>
      </c>
      <c r="J39" s="38">
        <f>IF(E39=0, 0, H39/E39)</f>
        <v>2.0576131687242798E-2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189</v>
      </c>
      <c r="B15" s="65">
        <v>33</v>
      </c>
      <c r="C15" s="66">
        <v>40</v>
      </c>
      <c r="D15" s="65">
        <v>73</v>
      </c>
      <c r="E15" s="66">
        <v>115</v>
      </c>
      <c r="F15" s="67"/>
      <c r="G15" s="65">
        <f t="shared" ref="G15:G41" si="0">B15-C15</f>
        <v>-7</v>
      </c>
      <c r="H15" s="66">
        <f t="shared" ref="H15:H41" si="1">D15-E15</f>
        <v>-42</v>
      </c>
      <c r="I15" s="20">
        <f t="shared" ref="I15:I41" si="2">IF(C15=0, "-", IF(G15/C15&lt;10, G15/C15, "&gt;999%"))</f>
        <v>-0.17499999999999999</v>
      </c>
      <c r="J15" s="21">
        <f t="shared" ref="J15:J41" si="3">IF(E15=0, "-", IF(H15/E15&lt;10, H15/E15, "&gt;999%"))</f>
        <v>-0.36521739130434783</v>
      </c>
    </row>
    <row r="16" spans="1:10" x14ac:dyDescent="0.2">
      <c r="A16" s="7" t="s">
        <v>188</v>
      </c>
      <c r="B16" s="65">
        <v>25</v>
      </c>
      <c r="C16" s="66">
        <v>7</v>
      </c>
      <c r="D16" s="65">
        <v>38</v>
      </c>
      <c r="E16" s="66">
        <v>23</v>
      </c>
      <c r="F16" s="67"/>
      <c r="G16" s="65">
        <f t="shared" si="0"/>
        <v>18</v>
      </c>
      <c r="H16" s="66">
        <f t="shared" si="1"/>
        <v>15</v>
      </c>
      <c r="I16" s="20">
        <f t="shared" si="2"/>
        <v>2.5714285714285716</v>
      </c>
      <c r="J16" s="21">
        <f t="shared" si="3"/>
        <v>0.65217391304347827</v>
      </c>
    </row>
    <row r="17" spans="1:10" x14ac:dyDescent="0.2">
      <c r="A17" s="7" t="s">
        <v>187</v>
      </c>
      <c r="B17" s="65">
        <v>6</v>
      </c>
      <c r="C17" s="66">
        <v>4</v>
      </c>
      <c r="D17" s="65">
        <v>22</v>
      </c>
      <c r="E17" s="66">
        <v>17</v>
      </c>
      <c r="F17" s="67"/>
      <c r="G17" s="65">
        <f t="shared" si="0"/>
        <v>2</v>
      </c>
      <c r="H17" s="66">
        <f t="shared" si="1"/>
        <v>5</v>
      </c>
      <c r="I17" s="20">
        <f t="shared" si="2"/>
        <v>0.5</v>
      </c>
      <c r="J17" s="21">
        <f t="shared" si="3"/>
        <v>0.29411764705882354</v>
      </c>
    </row>
    <row r="18" spans="1:10" x14ac:dyDescent="0.2">
      <c r="A18" s="7" t="s">
        <v>186</v>
      </c>
      <c r="B18" s="65">
        <v>0</v>
      </c>
      <c r="C18" s="66">
        <v>0</v>
      </c>
      <c r="D18" s="65">
        <v>0</v>
      </c>
      <c r="E18" s="66">
        <v>1</v>
      </c>
      <c r="F18" s="67"/>
      <c r="G18" s="65">
        <f t="shared" si="0"/>
        <v>0</v>
      </c>
      <c r="H18" s="66">
        <f t="shared" si="1"/>
        <v>-1</v>
      </c>
      <c r="I18" s="20" t="str">
        <f t="shared" si="2"/>
        <v>-</v>
      </c>
      <c r="J18" s="21">
        <f t="shared" si="3"/>
        <v>-1</v>
      </c>
    </row>
    <row r="19" spans="1:10" x14ac:dyDescent="0.2">
      <c r="A19" s="7" t="s">
        <v>185</v>
      </c>
      <c r="B19" s="65">
        <v>460</v>
      </c>
      <c r="C19" s="66">
        <v>326</v>
      </c>
      <c r="D19" s="65">
        <v>1226</v>
      </c>
      <c r="E19" s="66">
        <v>903</v>
      </c>
      <c r="F19" s="67"/>
      <c r="G19" s="65">
        <f t="shared" si="0"/>
        <v>134</v>
      </c>
      <c r="H19" s="66">
        <f t="shared" si="1"/>
        <v>323</v>
      </c>
      <c r="I19" s="20">
        <f t="shared" si="2"/>
        <v>0.41104294478527609</v>
      </c>
      <c r="J19" s="21">
        <f t="shared" si="3"/>
        <v>0.35769656699889257</v>
      </c>
    </row>
    <row r="20" spans="1:10" x14ac:dyDescent="0.2">
      <c r="A20" s="7" t="s">
        <v>184</v>
      </c>
      <c r="B20" s="65">
        <v>44</v>
      </c>
      <c r="C20" s="66">
        <v>48</v>
      </c>
      <c r="D20" s="65">
        <v>86</v>
      </c>
      <c r="E20" s="66">
        <v>154</v>
      </c>
      <c r="F20" s="67"/>
      <c r="G20" s="65">
        <f t="shared" si="0"/>
        <v>-4</v>
      </c>
      <c r="H20" s="66">
        <f t="shared" si="1"/>
        <v>-68</v>
      </c>
      <c r="I20" s="20">
        <f t="shared" si="2"/>
        <v>-8.3333333333333329E-2</v>
      </c>
      <c r="J20" s="21">
        <f t="shared" si="3"/>
        <v>-0.44155844155844154</v>
      </c>
    </row>
    <row r="21" spans="1:10" x14ac:dyDescent="0.2">
      <c r="A21" s="7" t="s">
        <v>183</v>
      </c>
      <c r="B21" s="65">
        <v>66</v>
      </c>
      <c r="C21" s="66">
        <v>101</v>
      </c>
      <c r="D21" s="65">
        <v>137</v>
      </c>
      <c r="E21" s="66">
        <v>294</v>
      </c>
      <c r="F21" s="67"/>
      <c r="G21" s="65">
        <f t="shared" si="0"/>
        <v>-35</v>
      </c>
      <c r="H21" s="66">
        <f t="shared" si="1"/>
        <v>-157</v>
      </c>
      <c r="I21" s="20">
        <f t="shared" si="2"/>
        <v>-0.34653465346534651</v>
      </c>
      <c r="J21" s="21">
        <f t="shared" si="3"/>
        <v>-0.53401360544217691</v>
      </c>
    </row>
    <row r="22" spans="1:10" x14ac:dyDescent="0.2">
      <c r="A22" s="7" t="s">
        <v>182</v>
      </c>
      <c r="B22" s="65">
        <v>6</v>
      </c>
      <c r="C22" s="66">
        <v>2</v>
      </c>
      <c r="D22" s="65">
        <v>11</v>
      </c>
      <c r="E22" s="66">
        <v>14</v>
      </c>
      <c r="F22" s="67"/>
      <c r="G22" s="65">
        <f t="shared" si="0"/>
        <v>4</v>
      </c>
      <c r="H22" s="66">
        <f t="shared" si="1"/>
        <v>-3</v>
      </c>
      <c r="I22" s="20">
        <f t="shared" si="2"/>
        <v>2</v>
      </c>
      <c r="J22" s="21">
        <f t="shared" si="3"/>
        <v>-0.21428571428571427</v>
      </c>
    </row>
    <row r="23" spans="1:10" x14ac:dyDescent="0.2">
      <c r="A23" s="7" t="s">
        <v>181</v>
      </c>
      <c r="B23" s="65">
        <v>39</v>
      </c>
      <c r="C23" s="66">
        <v>39</v>
      </c>
      <c r="D23" s="65">
        <v>85</v>
      </c>
      <c r="E23" s="66">
        <v>92</v>
      </c>
      <c r="F23" s="67"/>
      <c r="G23" s="65">
        <f t="shared" si="0"/>
        <v>0</v>
      </c>
      <c r="H23" s="66">
        <f t="shared" si="1"/>
        <v>-7</v>
      </c>
      <c r="I23" s="20">
        <f t="shared" si="2"/>
        <v>0</v>
      </c>
      <c r="J23" s="21">
        <f t="shared" si="3"/>
        <v>-7.6086956521739135E-2</v>
      </c>
    </row>
    <row r="24" spans="1:10" x14ac:dyDescent="0.2">
      <c r="A24" s="7" t="s">
        <v>180</v>
      </c>
      <c r="B24" s="65">
        <v>213</v>
      </c>
      <c r="C24" s="66">
        <v>181</v>
      </c>
      <c r="D24" s="65">
        <v>460</v>
      </c>
      <c r="E24" s="66">
        <v>414</v>
      </c>
      <c r="F24" s="67"/>
      <c r="G24" s="65">
        <f t="shared" si="0"/>
        <v>32</v>
      </c>
      <c r="H24" s="66">
        <f t="shared" si="1"/>
        <v>46</v>
      </c>
      <c r="I24" s="20">
        <f t="shared" si="2"/>
        <v>0.17679558011049723</v>
      </c>
      <c r="J24" s="21">
        <f t="shared" si="3"/>
        <v>0.1111111111111111</v>
      </c>
    </row>
    <row r="25" spans="1:10" x14ac:dyDescent="0.2">
      <c r="A25" s="7" t="s">
        <v>179</v>
      </c>
      <c r="B25" s="65">
        <v>36</v>
      </c>
      <c r="C25" s="66">
        <v>75</v>
      </c>
      <c r="D25" s="65">
        <v>90</v>
      </c>
      <c r="E25" s="66">
        <v>193</v>
      </c>
      <c r="F25" s="67"/>
      <c r="G25" s="65">
        <f t="shared" si="0"/>
        <v>-39</v>
      </c>
      <c r="H25" s="66">
        <f t="shared" si="1"/>
        <v>-103</v>
      </c>
      <c r="I25" s="20">
        <f t="shared" si="2"/>
        <v>-0.52</v>
      </c>
      <c r="J25" s="21">
        <f t="shared" si="3"/>
        <v>-0.53367875647668395</v>
      </c>
    </row>
    <row r="26" spans="1:10" x14ac:dyDescent="0.2">
      <c r="A26" s="7" t="s">
        <v>178</v>
      </c>
      <c r="B26" s="65">
        <v>70</v>
      </c>
      <c r="C26" s="66">
        <v>28</v>
      </c>
      <c r="D26" s="65">
        <v>125</v>
      </c>
      <c r="E26" s="66">
        <v>100</v>
      </c>
      <c r="F26" s="67"/>
      <c r="G26" s="65">
        <f t="shared" si="0"/>
        <v>42</v>
      </c>
      <c r="H26" s="66">
        <f t="shared" si="1"/>
        <v>25</v>
      </c>
      <c r="I26" s="20">
        <f t="shared" si="2"/>
        <v>1.5</v>
      </c>
      <c r="J26" s="21">
        <f t="shared" si="3"/>
        <v>0.25</v>
      </c>
    </row>
    <row r="27" spans="1:10" x14ac:dyDescent="0.2">
      <c r="A27" s="7" t="s">
        <v>177</v>
      </c>
      <c r="B27" s="65">
        <v>18</v>
      </c>
      <c r="C27" s="66">
        <v>9</v>
      </c>
      <c r="D27" s="65">
        <v>51</v>
      </c>
      <c r="E27" s="66">
        <v>36</v>
      </c>
      <c r="F27" s="67"/>
      <c r="G27" s="65">
        <f t="shared" si="0"/>
        <v>9</v>
      </c>
      <c r="H27" s="66">
        <f t="shared" si="1"/>
        <v>15</v>
      </c>
      <c r="I27" s="20">
        <f t="shared" si="2"/>
        <v>1</v>
      </c>
      <c r="J27" s="21">
        <f t="shared" si="3"/>
        <v>0.41666666666666669</v>
      </c>
    </row>
    <row r="28" spans="1:10" x14ac:dyDescent="0.2">
      <c r="A28" s="7" t="s">
        <v>176</v>
      </c>
      <c r="B28" s="65">
        <v>2459</v>
      </c>
      <c r="C28" s="66">
        <v>2875</v>
      </c>
      <c r="D28" s="65">
        <v>7118</v>
      </c>
      <c r="E28" s="66">
        <v>7171</v>
      </c>
      <c r="F28" s="67"/>
      <c r="G28" s="65">
        <f t="shared" si="0"/>
        <v>-416</v>
      </c>
      <c r="H28" s="66">
        <f t="shared" si="1"/>
        <v>-53</v>
      </c>
      <c r="I28" s="20">
        <f t="shared" si="2"/>
        <v>-0.14469565217391303</v>
      </c>
      <c r="J28" s="21">
        <f t="shared" si="3"/>
        <v>-7.3908799330637291E-3</v>
      </c>
    </row>
    <row r="29" spans="1:10" x14ac:dyDescent="0.2">
      <c r="A29" s="7" t="s">
        <v>175</v>
      </c>
      <c r="B29" s="65">
        <v>680</v>
      </c>
      <c r="C29" s="66">
        <v>670</v>
      </c>
      <c r="D29" s="65">
        <v>1907</v>
      </c>
      <c r="E29" s="66">
        <v>1976</v>
      </c>
      <c r="F29" s="67"/>
      <c r="G29" s="65">
        <f t="shared" si="0"/>
        <v>10</v>
      </c>
      <c r="H29" s="66">
        <f t="shared" si="1"/>
        <v>-69</v>
      </c>
      <c r="I29" s="20">
        <f t="shared" si="2"/>
        <v>1.4925373134328358E-2</v>
      </c>
      <c r="J29" s="21">
        <f t="shared" si="3"/>
        <v>-3.4919028340080975E-2</v>
      </c>
    </row>
    <row r="30" spans="1:10" x14ac:dyDescent="0.2">
      <c r="A30" s="7" t="s">
        <v>174</v>
      </c>
      <c r="B30" s="65">
        <v>19</v>
      </c>
      <c r="C30" s="66">
        <v>117</v>
      </c>
      <c r="D30" s="65">
        <v>98</v>
      </c>
      <c r="E30" s="66">
        <v>247</v>
      </c>
      <c r="F30" s="67"/>
      <c r="G30" s="65">
        <f t="shared" si="0"/>
        <v>-98</v>
      </c>
      <c r="H30" s="66">
        <f t="shared" si="1"/>
        <v>-149</v>
      </c>
      <c r="I30" s="20">
        <f t="shared" si="2"/>
        <v>-0.83760683760683763</v>
      </c>
      <c r="J30" s="21">
        <f t="shared" si="3"/>
        <v>-0.60323886639676116</v>
      </c>
    </row>
    <row r="31" spans="1:10" x14ac:dyDescent="0.2">
      <c r="A31" s="7" t="s">
        <v>172</v>
      </c>
      <c r="B31" s="65">
        <v>17</v>
      </c>
      <c r="C31" s="66">
        <v>9</v>
      </c>
      <c r="D31" s="65">
        <v>28</v>
      </c>
      <c r="E31" s="66">
        <v>36</v>
      </c>
      <c r="F31" s="67"/>
      <c r="G31" s="65">
        <f t="shared" si="0"/>
        <v>8</v>
      </c>
      <c r="H31" s="66">
        <f t="shared" si="1"/>
        <v>-8</v>
      </c>
      <c r="I31" s="20">
        <f t="shared" si="2"/>
        <v>0.88888888888888884</v>
      </c>
      <c r="J31" s="21">
        <f t="shared" si="3"/>
        <v>-0.22222222222222221</v>
      </c>
    </row>
    <row r="32" spans="1:10" x14ac:dyDescent="0.2">
      <c r="A32" s="7" t="s">
        <v>171</v>
      </c>
      <c r="B32" s="65">
        <v>44</v>
      </c>
      <c r="C32" s="66">
        <v>18</v>
      </c>
      <c r="D32" s="65">
        <v>62</v>
      </c>
      <c r="E32" s="66">
        <v>41</v>
      </c>
      <c r="F32" s="67"/>
      <c r="G32" s="65">
        <f t="shared" si="0"/>
        <v>26</v>
      </c>
      <c r="H32" s="66">
        <f t="shared" si="1"/>
        <v>21</v>
      </c>
      <c r="I32" s="20">
        <f t="shared" si="2"/>
        <v>1.4444444444444444</v>
      </c>
      <c r="J32" s="21">
        <f t="shared" si="3"/>
        <v>0.51219512195121952</v>
      </c>
    </row>
    <row r="33" spans="1:10" x14ac:dyDescent="0.2">
      <c r="A33" s="7" t="s">
        <v>170</v>
      </c>
      <c r="B33" s="65">
        <v>16</v>
      </c>
      <c r="C33" s="66">
        <v>22</v>
      </c>
      <c r="D33" s="65">
        <v>25</v>
      </c>
      <c r="E33" s="66">
        <v>52</v>
      </c>
      <c r="F33" s="67"/>
      <c r="G33" s="65">
        <f t="shared" si="0"/>
        <v>-6</v>
      </c>
      <c r="H33" s="66">
        <f t="shared" si="1"/>
        <v>-27</v>
      </c>
      <c r="I33" s="20">
        <f t="shared" si="2"/>
        <v>-0.27272727272727271</v>
      </c>
      <c r="J33" s="21">
        <f t="shared" si="3"/>
        <v>-0.51923076923076927</v>
      </c>
    </row>
    <row r="34" spans="1:10" x14ac:dyDescent="0.2">
      <c r="A34" s="7" t="s">
        <v>169</v>
      </c>
      <c r="B34" s="65">
        <v>30</v>
      </c>
      <c r="C34" s="66">
        <v>36</v>
      </c>
      <c r="D34" s="65">
        <v>55</v>
      </c>
      <c r="E34" s="66">
        <v>91</v>
      </c>
      <c r="F34" s="67"/>
      <c r="G34" s="65">
        <f t="shared" si="0"/>
        <v>-6</v>
      </c>
      <c r="H34" s="66">
        <f t="shared" si="1"/>
        <v>-36</v>
      </c>
      <c r="I34" s="20">
        <f t="shared" si="2"/>
        <v>-0.16666666666666666</v>
      </c>
      <c r="J34" s="21">
        <f t="shared" si="3"/>
        <v>-0.39560439560439559</v>
      </c>
    </row>
    <row r="35" spans="1:10" x14ac:dyDescent="0.2">
      <c r="A35" s="7" t="s">
        <v>168</v>
      </c>
      <c r="B35" s="65">
        <v>33</v>
      </c>
      <c r="C35" s="66">
        <v>48</v>
      </c>
      <c r="D35" s="65">
        <v>117</v>
      </c>
      <c r="E35" s="66">
        <v>170</v>
      </c>
      <c r="F35" s="67"/>
      <c r="G35" s="65">
        <f t="shared" si="0"/>
        <v>-15</v>
      </c>
      <c r="H35" s="66">
        <f t="shared" si="1"/>
        <v>-53</v>
      </c>
      <c r="I35" s="20">
        <f t="shared" si="2"/>
        <v>-0.3125</v>
      </c>
      <c r="J35" s="21">
        <f t="shared" si="3"/>
        <v>-0.31176470588235294</v>
      </c>
    </row>
    <row r="36" spans="1:10" x14ac:dyDescent="0.2">
      <c r="A36" s="7" t="s">
        <v>167</v>
      </c>
      <c r="B36" s="65">
        <v>63</v>
      </c>
      <c r="C36" s="66">
        <v>67</v>
      </c>
      <c r="D36" s="65">
        <v>170</v>
      </c>
      <c r="E36" s="66">
        <v>220</v>
      </c>
      <c r="F36" s="67"/>
      <c r="G36" s="65">
        <f t="shared" si="0"/>
        <v>-4</v>
      </c>
      <c r="H36" s="66">
        <f t="shared" si="1"/>
        <v>-50</v>
      </c>
      <c r="I36" s="20">
        <f t="shared" si="2"/>
        <v>-5.9701492537313432E-2</v>
      </c>
      <c r="J36" s="21">
        <f t="shared" si="3"/>
        <v>-0.22727272727272727</v>
      </c>
    </row>
    <row r="37" spans="1:10" x14ac:dyDescent="0.2">
      <c r="A37" s="7" t="s">
        <v>166</v>
      </c>
      <c r="B37" s="65">
        <v>3</v>
      </c>
      <c r="C37" s="66">
        <v>12</v>
      </c>
      <c r="D37" s="65">
        <v>5</v>
      </c>
      <c r="E37" s="66">
        <v>33</v>
      </c>
      <c r="F37" s="67"/>
      <c r="G37" s="65">
        <f t="shared" si="0"/>
        <v>-9</v>
      </c>
      <c r="H37" s="66">
        <f t="shared" si="1"/>
        <v>-28</v>
      </c>
      <c r="I37" s="20">
        <f t="shared" si="2"/>
        <v>-0.75</v>
      </c>
      <c r="J37" s="21">
        <f t="shared" si="3"/>
        <v>-0.84848484848484851</v>
      </c>
    </row>
    <row r="38" spans="1:10" x14ac:dyDescent="0.2">
      <c r="A38" s="7" t="s">
        <v>165</v>
      </c>
      <c r="B38" s="65">
        <v>1627</v>
      </c>
      <c r="C38" s="66">
        <v>1354</v>
      </c>
      <c r="D38" s="65">
        <v>4407</v>
      </c>
      <c r="E38" s="66">
        <v>3770</v>
      </c>
      <c r="F38" s="67"/>
      <c r="G38" s="65">
        <f t="shared" si="0"/>
        <v>273</v>
      </c>
      <c r="H38" s="66">
        <f t="shared" si="1"/>
        <v>637</v>
      </c>
      <c r="I38" s="20">
        <f t="shared" si="2"/>
        <v>0.2016248153618907</v>
      </c>
      <c r="J38" s="21">
        <f t="shared" si="3"/>
        <v>0.16896551724137931</v>
      </c>
    </row>
    <row r="39" spans="1:10" x14ac:dyDescent="0.2">
      <c r="A39" s="7" t="s">
        <v>164</v>
      </c>
      <c r="B39" s="65">
        <v>17</v>
      </c>
      <c r="C39" s="66">
        <v>31</v>
      </c>
      <c r="D39" s="65">
        <v>65</v>
      </c>
      <c r="E39" s="66">
        <v>97</v>
      </c>
      <c r="F39" s="67"/>
      <c r="G39" s="65">
        <f t="shared" si="0"/>
        <v>-14</v>
      </c>
      <c r="H39" s="66">
        <f t="shared" si="1"/>
        <v>-32</v>
      </c>
      <c r="I39" s="20">
        <f t="shared" si="2"/>
        <v>-0.45161290322580644</v>
      </c>
      <c r="J39" s="21">
        <f t="shared" si="3"/>
        <v>-0.32989690721649484</v>
      </c>
    </row>
    <row r="40" spans="1:10" x14ac:dyDescent="0.2">
      <c r="A40" s="7" t="s">
        <v>163</v>
      </c>
      <c r="B40" s="65">
        <v>149</v>
      </c>
      <c r="C40" s="66">
        <v>101</v>
      </c>
      <c r="D40" s="65">
        <v>355</v>
      </c>
      <c r="E40" s="66">
        <v>292</v>
      </c>
      <c r="F40" s="67"/>
      <c r="G40" s="65">
        <f t="shared" si="0"/>
        <v>48</v>
      </c>
      <c r="H40" s="66">
        <f t="shared" si="1"/>
        <v>63</v>
      </c>
      <c r="I40" s="20">
        <f t="shared" si="2"/>
        <v>0.47524752475247523</v>
      </c>
      <c r="J40" s="21">
        <f t="shared" si="3"/>
        <v>0.21575342465753425</v>
      </c>
    </row>
    <row r="41" spans="1:10" x14ac:dyDescent="0.2">
      <c r="A41" s="7" t="s">
        <v>173</v>
      </c>
      <c r="B41" s="65">
        <v>207</v>
      </c>
      <c r="C41" s="66">
        <v>169</v>
      </c>
      <c r="D41" s="65">
        <v>544</v>
      </c>
      <c r="E41" s="66">
        <v>458</v>
      </c>
      <c r="F41" s="67"/>
      <c r="G41" s="65">
        <f t="shared" si="0"/>
        <v>38</v>
      </c>
      <c r="H41" s="66">
        <f t="shared" si="1"/>
        <v>86</v>
      </c>
      <c r="I41" s="20">
        <f t="shared" si="2"/>
        <v>0.22485207100591717</v>
      </c>
      <c r="J41" s="21">
        <f t="shared" si="3"/>
        <v>0.18777292576419213</v>
      </c>
    </row>
    <row r="42" spans="1:10" x14ac:dyDescent="0.2">
      <c r="A42" s="7"/>
      <c r="B42" s="65"/>
      <c r="C42" s="66"/>
      <c r="D42" s="65"/>
      <c r="E42" s="66"/>
      <c r="F42" s="67"/>
      <c r="G42" s="65"/>
      <c r="H42" s="66"/>
      <c r="I42" s="20"/>
      <c r="J42" s="21"/>
    </row>
    <row r="43" spans="1:10" s="43" customFormat="1" x14ac:dyDescent="0.2">
      <c r="A43" s="27" t="s">
        <v>28</v>
      </c>
      <c r="B43" s="71">
        <f>SUM(B15:B42)</f>
        <v>6380</v>
      </c>
      <c r="C43" s="72">
        <f>SUM(C15:C42)</f>
        <v>6389</v>
      </c>
      <c r="D43" s="71">
        <f>SUM(D15:D42)</f>
        <v>17360</v>
      </c>
      <c r="E43" s="72">
        <f>SUM(E15:E42)</f>
        <v>17010</v>
      </c>
      <c r="F43" s="73"/>
      <c r="G43" s="71">
        <f>B43-C43</f>
        <v>-9</v>
      </c>
      <c r="H43" s="72">
        <f>D43-E43</f>
        <v>350</v>
      </c>
      <c r="I43" s="37">
        <f>IF(C43=0, "-", G43/C43)</f>
        <v>-1.4086711535451558E-3</v>
      </c>
      <c r="J43" s="38">
        <f>IF(E43=0, "-", H43/E43)</f>
        <v>2.0576131687242798E-2</v>
      </c>
    </row>
    <row r="44" spans="1:10" s="43" customFormat="1" x14ac:dyDescent="0.2">
      <c r="A44" s="27" t="s">
        <v>0</v>
      </c>
      <c r="B44" s="71">
        <f>B11+B43</f>
        <v>6380</v>
      </c>
      <c r="C44" s="77">
        <f>C11+C43</f>
        <v>6389</v>
      </c>
      <c r="D44" s="71">
        <f>D11+D43</f>
        <v>17360</v>
      </c>
      <c r="E44" s="77">
        <f>E11+E43</f>
        <v>17010</v>
      </c>
      <c r="F44" s="73"/>
      <c r="G44" s="71">
        <f>B44-C44</f>
        <v>-9</v>
      </c>
      <c r="H44" s="72">
        <f>D44-E44</f>
        <v>350</v>
      </c>
      <c r="I44" s="37">
        <f>IF(C44=0, "-", G44/C44)</f>
        <v>-1.4086711535451558E-3</v>
      </c>
      <c r="J44" s="38">
        <f>IF(E44=0, "-", H44/E44)</f>
        <v>2.0576131687242798E-2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7"/>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105</v>
      </c>
      <c r="B6" s="61" t="s">
        <v>12</v>
      </c>
      <c r="C6" s="62" t="s">
        <v>13</v>
      </c>
      <c r="D6" s="61" t="s">
        <v>12</v>
      </c>
      <c r="E6" s="63" t="s">
        <v>13</v>
      </c>
      <c r="F6" s="62" t="s">
        <v>12</v>
      </c>
      <c r="G6" s="62" t="s">
        <v>13</v>
      </c>
      <c r="H6" s="61" t="s">
        <v>12</v>
      </c>
      <c r="I6" s="63" t="s">
        <v>13</v>
      </c>
      <c r="J6" s="61"/>
      <c r="K6" s="63"/>
    </row>
    <row r="7" spans="1:11" x14ac:dyDescent="0.2">
      <c r="A7" s="7" t="s">
        <v>190</v>
      </c>
      <c r="B7" s="65">
        <v>7</v>
      </c>
      <c r="C7" s="34">
        <f>IF(B11=0, "-", B7/B11)</f>
        <v>0.17499999999999999</v>
      </c>
      <c r="D7" s="65">
        <v>4</v>
      </c>
      <c r="E7" s="9">
        <f>IF(D11=0, "-", D7/D11)</f>
        <v>9.0909090909090912E-2</v>
      </c>
      <c r="F7" s="81">
        <v>19</v>
      </c>
      <c r="G7" s="34">
        <f>IF(F11=0, "-", F7/F11)</f>
        <v>0.13970588235294118</v>
      </c>
      <c r="H7" s="65">
        <v>13</v>
      </c>
      <c r="I7" s="9">
        <f>IF(H11=0, "-", H7/H11)</f>
        <v>8.9655172413793102E-2</v>
      </c>
      <c r="J7" s="8">
        <f>IF(D7=0, "-", IF((B7-D7)/D7&lt;10, (B7-D7)/D7, "&gt;999%"))</f>
        <v>0.75</v>
      </c>
      <c r="K7" s="9">
        <f>IF(H7=0, "-", IF((F7-H7)/H7&lt;10, (F7-H7)/H7, "&gt;999%"))</f>
        <v>0.46153846153846156</v>
      </c>
    </row>
    <row r="8" spans="1:11" x14ac:dyDescent="0.2">
      <c r="A8" s="7" t="s">
        <v>191</v>
      </c>
      <c r="B8" s="65">
        <v>28</v>
      </c>
      <c r="C8" s="34">
        <f>IF(B11=0, "-", B8/B11)</f>
        <v>0.7</v>
      </c>
      <c r="D8" s="65">
        <v>31</v>
      </c>
      <c r="E8" s="9">
        <f>IF(D11=0, "-", D8/D11)</f>
        <v>0.70454545454545459</v>
      </c>
      <c r="F8" s="81">
        <v>67</v>
      </c>
      <c r="G8" s="34">
        <f>IF(F11=0, "-", F8/F11)</f>
        <v>0.49264705882352944</v>
      </c>
      <c r="H8" s="65">
        <v>110</v>
      </c>
      <c r="I8" s="9">
        <f>IF(H11=0, "-", H8/H11)</f>
        <v>0.75862068965517238</v>
      </c>
      <c r="J8" s="8">
        <f>IF(D8=0, "-", IF((B8-D8)/D8&lt;10, (B8-D8)/D8, "&gt;999%"))</f>
        <v>-9.6774193548387094E-2</v>
      </c>
      <c r="K8" s="9">
        <f>IF(H8=0, "-", IF((F8-H8)/H8&lt;10, (F8-H8)/H8, "&gt;999%"))</f>
        <v>-0.39090909090909093</v>
      </c>
    </row>
    <row r="9" spans="1:11" x14ac:dyDescent="0.2">
      <c r="A9" s="7" t="s">
        <v>192</v>
      </c>
      <c r="B9" s="65">
        <v>5</v>
      </c>
      <c r="C9" s="34">
        <f>IF(B11=0, "-", B9/B11)</f>
        <v>0.125</v>
      </c>
      <c r="D9" s="65">
        <v>9</v>
      </c>
      <c r="E9" s="9">
        <f>IF(D11=0, "-", D9/D11)</f>
        <v>0.20454545454545456</v>
      </c>
      <c r="F9" s="81">
        <v>50</v>
      </c>
      <c r="G9" s="34">
        <f>IF(F11=0, "-", F9/F11)</f>
        <v>0.36764705882352944</v>
      </c>
      <c r="H9" s="65">
        <v>22</v>
      </c>
      <c r="I9" s="9">
        <f>IF(H11=0, "-", H9/H11)</f>
        <v>0.15172413793103448</v>
      </c>
      <c r="J9" s="8">
        <f>IF(D9=0, "-", IF((B9-D9)/D9&lt;10, (B9-D9)/D9, "&gt;999%"))</f>
        <v>-0.44444444444444442</v>
      </c>
      <c r="K9" s="9">
        <f>IF(H9=0, "-", IF((F9-H9)/H9&lt;10, (F9-H9)/H9, "&gt;999%"))</f>
        <v>1.2727272727272727</v>
      </c>
    </row>
    <row r="10" spans="1:11" x14ac:dyDescent="0.2">
      <c r="A10" s="2"/>
      <c r="B10" s="68"/>
      <c r="C10" s="33"/>
      <c r="D10" s="68"/>
      <c r="E10" s="6"/>
      <c r="F10" s="82"/>
      <c r="G10" s="33"/>
      <c r="H10" s="68"/>
      <c r="I10" s="6"/>
      <c r="J10" s="5"/>
      <c r="K10" s="6"/>
    </row>
    <row r="11" spans="1:11" s="43" customFormat="1" x14ac:dyDescent="0.2">
      <c r="A11" s="162" t="s">
        <v>551</v>
      </c>
      <c r="B11" s="71">
        <f>SUM(B7:B10)</f>
        <v>40</v>
      </c>
      <c r="C11" s="40">
        <f>B11/6380</f>
        <v>6.269592476489028E-3</v>
      </c>
      <c r="D11" s="71">
        <f>SUM(D7:D10)</f>
        <v>44</v>
      </c>
      <c r="E11" s="41">
        <f>D11/6389</f>
        <v>6.8868367506652057E-3</v>
      </c>
      <c r="F11" s="77">
        <f>SUM(F7:F10)</f>
        <v>136</v>
      </c>
      <c r="G11" s="42">
        <f>F11/17360</f>
        <v>7.8341013824884797E-3</v>
      </c>
      <c r="H11" s="71">
        <f>SUM(H7:H10)</f>
        <v>145</v>
      </c>
      <c r="I11" s="41">
        <f>H11/17010</f>
        <v>8.5243974132863023E-3</v>
      </c>
      <c r="J11" s="37">
        <f>IF(D11=0, "-", IF((B11-D11)/D11&lt;10, (B11-D11)/D11, "&gt;999%"))</f>
        <v>-9.0909090909090912E-2</v>
      </c>
      <c r="K11" s="38">
        <f>IF(H11=0, "-", IF((F11-H11)/H11&lt;10, (F11-H11)/H11, "&gt;999%"))</f>
        <v>-6.2068965517241378E-2</v>
      </c>
    </row>
    <row r="12" spans="1:11" x14ac:dyDescent="0.2">
      <c r="B12" s="83"/>
      <c r="D12" s="83"/>
      <c r="F12" s="83"/>
      <c r="H12" s="83"/>
    </row>
    <row r="13" spans="1:11" s="43" customFormat="1" x14ac:dyDescent="0.2">
      <c r="A13" s="162" t="s">
        <v>551</v>
      </c>
      <c r="B13" s="71">
        <v>40</v>
      </c>
      <c r="C13" s="40">
        <f>B13/6380</f>
        <v>6.269592476489028E-3</v>
      </c>
      <c r="D13" s="71">
        <v>44</v>
      </c>
      <c r="E13" s="41">
        <f>D13/6389</f>
        <v>6.8868367506652057E-3</v>
      </c>
      <c r="F13" s="77">
        <v>136</v>
      </c>
      <c r="G13" s="42">
        <f>F13/17360</f>
        <v>7.8341013824884797E-3</v>
      </c>
      <c r="H13" s="71">
        <v>145</v>
      </c>
      <c r="I13" s="41">
        <f>H13/17010</f>
        <v>8.5243974132863023E-3</v>
      </c>
      <c r="J13" s="37">
        <f>IF(D13=0, "-", IF((B13-D13)/D13&lt;10, (B13-D13)/D13, "&gt;999%"))</f>
        <v>-9.0909090909090912E-2</v>
      </c>
      <c r="K13" s="38">
        <f>IF(H13=0, "-", IF((F13-H13)/H13&lt;10, (F13-H13)/H13, "&gt;999%"))</f>
        <v>-6.2068965517241378E-2</v>
      </c>
    </row>
    <row r="14" spans="1:11" x14ac:dyDescent="0.2">
      <c r="B14" s="83"/>
      <c r="D14" s="83"/>
      <c r="F14" s="83"/>
      <c r="H14" s="83"/>
    </row>
    <row r="15" spans="1:11" ht="15.75" x14ac:dyDescent="0.25">
      <c r="A15" s="164" t="s">
        <v>106</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193</v>
      </c>
      <c r="B18" s="65">
        <v>0</v>
      </c>
      <c r="C18" s="34">
        <f>IF(B30=0, "-", B18/B30)</f>
        <v>0</v>
      </c>
      <c r="D18" s="65">
        <v>2</v>
      </c>
      <c r="E18" s="9">
        <f>IF(D30=0, "-", D18/D30)</f>
        <v>7.1174377224199285E-3</v>
      </c>
      <c r="F18" s="81">
        <v>1</v>
      </c>
      <c r="G18" s="34">
        <f>IF(F30=0, "-", F18/F30)</f>
        <v>1.2836970474967907E-3</v>
      </c>
      <c r="H18" s="65">
        <v>7</v>
      </c>
      <c r="I18" s="9">
        <f>IF(H30=0, "-", H18/H30)</f>
        <v>7.82122905027933E-3</v>
      </c>
      <c r="J18" s="8">
        <f t="shared" ref="J18:J28" si="0">IF(D18=0, "-", IF((B18-D18)/D18&lt;10, (B18-D18)/D18, "&gt;999%"))</f>
        <v>-1</v>
      </c>
      <c r="K18" s="9">
        <f t="shared" ref="K18:K28" si="1">IF(H18=0, "-", IF((F18-H18)/H18&lt;10, (F18-H18)/H18, "&gt;999%"))</f>
        <v>-0.8571428571428571</v>
      </c>
    </row>
    <row r="19" spans="1:11" x14ac:dyDescent="0.2">
      <c r="A19" s="7" t="s">
        <v>194</v>
      </c>
      <c r="B19" s="65">
        <v>0</v>
      </c>
      <c r="C19" s="34">
        <f>IF(B30=0, "-", B19/B30)</f>
        <v>0</v>
      </c>
      <c r="D19" s="65">
        <v>3</v>
      </c>
      <c r="E19" s="9">
        <f>IF(D30=0, "-", D19/D30)</f>
        <v>1.0676156583629894E-2</v>
      </c>
      <c r="F19" s="81">
        <v>0</v>
      </c>
      <c r="G19" s="34">
        <f>IF(F30=0, "-", F19/F30)</f>
        <v>0</v>
      </c>
      <c r="H19" s="65">
        <v>26</v>
      </c>
      <c r="I19" s="9">
        <f>IF(H30=0, "-", H19/H30)</f>
        <v>2.9050279329608939E-2</v>
      </c>
      <c r="J19" s="8">
        <f t="shared" si="0"/>
        <v>-1</v>
      </c>
      <c r="K19" s="9">
        <f t="shared" si="1"/>
        <v>-1</v>
      </c>
    </row>
    <row r="20" spans="1:11" x14ac:dyDescent="0.2">
      <c r="A20" s="7" t="s">
        <v>195</v>
      </c>
      <c r="B20" s="65">
        <v>1</v>
      </c>
      <c r="C20" s="34">
        <f>IF(B30=0, "-", B20/B30)</f>
        <v>4.464285714285714E-3</v>
      </c>
      <c r="D20" s="65">
        <v>0</v>
      </c>
      <c r="E20" s="9">
        <f>IF(D30=0, "-", D20/D30)</f>
        <v>0</v>
      </c>
      <c r="F20" s="81">
        <v>33</v>
      </c>
      <c r="G20" s="34">
        <f>IF(F30=0, "-", F20/F30)</f>
        <v>4.2362002567394093E-2</v>
      </c>
      <c r="H20" s="65">
        <v>0</v>
      </c>
      <c r="I20" s="9">
        <f>IF(H30=0, "-", H20/H30)</f>
        <v>0</v>
      </c>
      <c r="J20" s="8" t="str">
        <f t="shared" si="0"/>
        <v>-</v>
      </c>
      <c r="K20" s="9" t="str">
        <f t="shared" si="1"/>
        <v>-</v>
      </c>
    </row>
    <row r="21" spans="1:11" x14ac:dyDescent="0.2">
      <c r="A21" s="7" t="s">
        <v>196</v>
      </c>
      <c r="B21" s="65">
        <v>4</v>
      </c>
      <c r="C21" s="34">
        <f>IF(B30=0, "-", B21/B30)</f>
        <v>1.7857142857142856E-2</v>
      </c>
      <c r="D21" s="65">
        <v>19</v>
      </c>
      <c r="E21" s="9">
        <f>IF(D30=0, "-", D21/D30)</f>
        <v>6.7615658362989328E-2</v>
      </c>
      <c r="F21" s="81">
        <v>55</v>
      </c>
      <c r="G21" s="34">
        <f>IF(F30=0, "-", F21/F30)</f>
        <v>7.0603337612323486E-2</v>
      </c>
      <c r="H21" s="65">
        <v>64</v>
      </c>
      <c r="I21" s="9">
        <f>IF(H30=0, "-", H21/H30)</f>
        <v>7.150837988826815E-2</v>
      </c>
      <c r="J21" s="8">
        <f t="shared" si="0"/>
        <v>-0.78947368421052633</v>
      </c>
      <c r="K21" s="9">
        <f t="shared" si="1"/>
        <v>-0.140625</v>
      </c>
    </row>
    <row r="22" spans="1:11" x14ac:dyDescent="0.2">
      <c r="A22" s="7" t="s">
        <v>197</v>
      </c>
      <c r="B22" s="65">
        <v>20</v>
      </c>
      <c r="C22" s="34">
        <f>IF(B30=0, "-", B22/B30)</f>
        <v>8.9285714285714288E-2</v>
      </c>
      <c r="D22" s="65">
        <v>23</v>
      </c>
      <c r="E22" s="9">
        <f>IF(D30=0, "-", D22/D30)</f>
        <v>8.1850533807829182E-2</v>
      </c>
      <c r="F22" s="81">
        <v>101</v>
      </c>
      <c r="G22" s="34">
        <f>IF(F30=0, "-", F22/F30)</f>
        <v>0.12965340179717585</v>
      </c>
      <c r="H22" s="65">
        <v>92</v>
      </c>
      <c r="I22" s="9">
        <f>IF(H30=0, "-", H22/H30)</f>
        <v>0.10279329608938548</v>
      </c>
      <c r="J22" s="8">
        <f t="shared" si="0"/>
        <v>-0.13043478260869565</v>
      </c>
      <c r="K22" s="9">
        <f t="shared" si="1"/>
        <v>9.7826086956521743E-2</v>
      </c>
    </row>
    <row r="23" spans="1:11" x14ac:dyDescent="0.2">
      <c r="A23" s="7" t="s">
        <v>198</v>
      </c>
      <c r="B23" s="65">
        <v>81</v>
      </c>
      <c r="C23" s="34">
        <f>IF(B30=0, "-", B23/B30)</f>
        <v>0.36160714285714285</v>
      </c>
      <c r="D23" s="65">
        <v>84</v>
      </c>
      <c r="E23" s="9">
        <f>IF(D30=0, "-", D23/D30)</f>
        <v>0.29893238434163699</v>
      </c>
      <c r="F23" s="81">
        <v>301</v>
      </c>
      <c r="G23" s="34">
        <f>IF(F30=0, "-", F23/F30)</f>
        <v>0.38639281129653402</v>
      </c>
      <c r="H23" s="65">
        <v>298</v>
      </c>
      <c r="I23" s="9">
        <f>IF(H30=0, "-", H23/H30)</f>
        <v>0.33296089385474859</v>
      </c>
      <c r="J23" s="8">
        <f t="shared" si="0"/>
        <v>-3.5714285714285712E-2</v>
      </c>
      <c r="K23" s="9">
        <f t="shared" si="1"/>
        <v>1.0067114093959731E-2</v>
      </c>
    </row>
    <row r="24" spans="1:11" x14ac:dyDescent="0.2">
      <c r="A24" s="7" t="s">
        <v>199</v>
      </c>
      <c r="B24" s="65">
        <v>0</v>
      </c>
      <c r="C24" s="34">
        <f>IF(B30=0, "-", B24/B30)</f>
        <v>0</v>
      </c>
      <c r="D24" s="65">
        <v>0</v>
      </c>
      <c r="E24" s="9">
        <f>IF(D30=0, "-", D24/D30)</f>
        <v>0</v>
      </c>
      <c r="F24" s="81">
        <v>2</v>
      </c>
      <c r="G24" s="34">
        <f>IF(F30=0, "-", F24/F30)</f>
        <v>2.5673940949935813E-3</v>
      </c>
      <c r="H24" s="65">
        <v>8</v>
      </c>
      <c r="I24" s="9">
        <f>IF(H30=0, "-", H24/H30)</f>
        <v>8.9385474860335188E-3</v>
      </c>
      <c r="J24" s="8" t="str">
        <f t="shared" si="0"/>
        <v>-</v>
      </c>
      <c r="K24" s="9">
        <f t="shared" si="1"/>
        <v>-0.75</v>
      </c>
    </row>
    <row r="25" spans="1:11" x14ac:dyDescent="0.2">
      <c r="A25" s="7" t="s">
        <v>200</v>
      </c>
      <c r="B25" s="65">
        <v>70</v>
      </c>
      <c r="C25" s="34">
        <f>IF(B30=0, "-", B25/B30)</f>
        <v>0.3125</v>
      </c>
      <c r="D25" s="65">
        <v>26</v>
      </c>
      <c r="E25" s="9">
        <f>IF(D30=0, "-", D25/D30)</f>
        <v>9.2526690391459068E-2</v>
      </c>
      <c r="F25" s="81">
        <v>125</v>
      </c>
      <c r="G25" s="34">
        <f>IF(F30=0, "-", F25/F30)</f>
        <v>0.16046213093709885</v>
      </c>
      <c r="H25" s="65">
        <v>87</v>
      </c>
      <c r="I25" s="9">
        <f>IF(H30=0, "-", H25/H30)</f>
        <v>9.720670391061452E-2</v>
      </c>
      <c r="J25" s="8">
        <f t="shared" si="0"/>
        <v>1.6923076923076923</v>
      </c>
      <c r="K25" s="9">
        <f t="shared" si="1"/>
        <v>0.43678160919540232</v>
      </c>
    </row>
    <row r="26" spans="1:11" x14ac:dyDescent="0.2">
      <c r="A26" s="7" t="s">
        <v>201</v>
      </c>
      <c r="B26" s="65">
        <v>21</v>
      </c>
      <c r="C26" s="34">
        <f>IF(B30=0, "-", B26/B30)</f>
        <v>9.375E-2</v>
      </c>
      <c r="D26" s="65">
        <v>55</v>
      </c>
      <c r="E26" s="9">
        <f>IF(D30=0, "-", D26/D30)</f>
        <v>0.19572953736654805</v>
      </c>
      <c r="F26" s="81">
        <v>60</v>
      </c>
      <c r="G26" s="34">
        <f>IF(F30=0, "-", F26/F30)</f>
        <v>7.702182284980745E-2</v>
      </c>
      <c r="H26" s="65">
        <v>114</v>
      </c>
      <c r="I26" s="9">
        <f>IF(H30=0, "-", H26/H30)</f>
        <v>0.12737430167597766</v>
      </c>
      <c r="J26" s="8">
        <f t="shared" si="0"/>
        <v>-0.61818181818181817</v>
      </c>
      <c r="K26" s="9">
        <f t="shared" si="1"/>
        <v>-0.47368421052631576</v>
      </c>
    </row>
    <row r="27" spans="1:11" x14ac:dyDescent="0.2">
      <c r="A27" s="7" t="s">
        <v>202</v>
      </c>
      <c r="B27" s="65">
        <v>19</v>
      </c>
      <c r="C27" s="34">
        <f>IF(B30=0, "-", B27/B30)</f>
        <v>8.4821428571428575E-2</v>
      </c>
      <c r="D27" s="65">
        <v>42</v>
      </c>
      <c r="E27" s="9">
        <f>IF(D30=0, "-", D27/D30)</f>
        <v>0.1494661921708185</v>
      </c>
      <c r="F27" s="81">
        <v>49</v>
      </c>
      <c r="G27" s="34">
        <f>IF(F30=0, "-", F27/F30)</f>
        <v>6.290115532734275E-2</v>
      </c>
      <c r="H27" s="65">
        <v>96</v>
      </c>
      <c r="I27" s="9">
        <f>IF(H30=0, "-", H27/H30)</f>
        <v>0.10726256983240223</v>
      </c>
      <c r="J27" s="8">
        <f t="shared" si="0"/>
        <v>-0.54761904761904767</v>
      </c>
      <c r="K27" s="9">
        <f t="shared" si="1"/>
        <v>-0.48958333333333331</v>
      </c>
    </row>
    <row r="28" spans="1:11" x14ac:dyDescent="0.2">
      <c r="A28" s="7" t="s">
        <v>203</v>
      </c>
      <c r="B28" s="65">
        <v>8</v>
      </c>
      <c r="C28" s="34">
        <f>IF(B30=0, "-", B28/B30)</f>
        <v>3.5714285714285712E-2</v>
      </c>
      <c r="D28" s="65">
        <v>27</v>
      </c>
      <c r="E28" s="9">
        <f>IF(D30=0, "-", D28/D30)</f>
        <v>9.6085409252669035E-2</v>
      </c>
      <c r="F28" s="81">
        <v>52</v>
      </c>
      <c r="G28" s="34">
        <f>IF(F30=0, "-", F28/F30)</f>
        <v>6.6752246469833118E-2</v>
      </c>
      <c r="H28" s="65">
        <v>103</v>
      </c>
      <c r="I28" s="9">
        <f>IF(H30=0, "-", H28/H30)</f>
        <v>0.11508379888268157</v>
      </c>
      <c r="J28" s="8">
        <f t="shared" si="0"/>
        <v>-0.70370370370370372</v>
      </c>
      <c r="K28" s="9">
        <f t="shared" si="1"/>
        <v>-0.49514563106796117</v>
      </c>
    </row>
    <row r="29" spans="1:11" x14ac:dyDescent="0.2">
      <c r="A29" s="2"/>
      <c r="B29" s="68"/>
      <c r="C29" s="33"/>
      <c r="D29" s="68"/>
      <c r="E29" s="6"/>
      <c r="F29" s="82"/>
      <c r="G29" s="33"/>
      <c r="H29" s="68"/>
      <c r="I29" s="6"/>
      <c r="J29" s="5"/>
      <c r="K29" s="6"/>
    </row>
    <row r="30" spans="1:11" s="43" customFormat="1" x14ac:dyDescent="0.2">
      <c r="A30" s="162" t="s">
        <v>550</v>
      </c>
      <c r="B30" s="71">
        <f>SUM(B18:B29)</f>
        <v>224</v>
      </c>
      <c r="C30" s="40">
        <f>B30/6380</f>
        <v>3.5109717868338559E-2</v>
      </c>
      <c r="D30" s="71">
        <f>SUM(D18:D29)</f>
        <v>281</v>
      </c>
      <c r="E30" s="41">
        <f>D30/6389</f>
        <v>4.3981843794020974E-2</v>
      </c>
      <c r="F30" s="77">
        <f>SUM(F18:F29)</f>
        <v>779</v>
      </c>
      <c r="G30" s="42">
        <f>F30/17360</f>
        <v>4.487327188940092E-2</v>
      </c>
      <c r="H30" s="71">
        <f>SUM(H18:H29)</f>
        <v>895</v>
      </c>
      <c r="I30" s="41">
        <f>H30/17010</f>
        <v>5.2616108171663727E-2</v>
      </c>
      <c r="J30" s="37">
        <f>IF(D30=0, "-", IF((B30-D30)/D30&lt;10, (B30-D30)/D30, "&gt;999%"))</f>
        <v>-0.20284697508896798</v>
      </c>
      <c r="K30" s="38">
        <f>IF(H30=0, "-", IF((F30-H30)/H30&lt;10, (F30-H30)/H30, "&gt;999%"))</f>
        <v>-0.12960893854748604</v>
      </c>
    </row>
    <row r="31" spans="1:11" x14ac:dyDescent="0.2">
      <c r="B31" s="83"/>
      <c r="D31" s="83"/>
      <c r="F31" s="83"/>
      <c r="H31" s="83"/>
    </row>
    <row r="32" spans="1:11" x14ac:dyDescent="0.2">
      <c r="A32" s="163" t="s">
        <v>131</v>
      </c>
      <c r="B32" s="61" t="s">
        <v>12</v>
      </c>
      <c r="C32" s="62" t="s">
        <v>13</v>
      </c>
      <c r="D32" s="61" t="s">
        <v>12</v>
      </c>
      <c r="E32" s="63" t="s">
        <v>13</v>
      </c>
      <c r="F32" s="62" t="s">
        <v>12</v>
      </c>
      <c r="G32" s="62" t="s">
        <v>13</v>
      </c>
      <c r="H32" s="61" t="s">
        <v>12</v>
      </c>
      <c r="I32" s="63" t="s">
        <v>13</v>
      </c>
      <c r="J32" s="61"/>
      <c r="K32" s="63"/>
    </row>
    <row r="33" spans="1:11" x14ac:dyDescent="0.2">
      <c r="A33" s="7" t="s">
        <v>204</v>
      </c>
      <c r="B33" s="65">
        <v>1</v>
      </c>
      <c r="C33" s="34">
        <f>IF(B37=0, "-", B33/B37)</f>
        <v>7.1428571428571425E-2</v>
      </c>
      <c r="D33" s="65">
        <v>2</v>
      </c>
      <c r="E33" s="9">
        <f>IF(D37=0, "-", D33/D37)</f>
        <v>0.4</v>
      </c>
      <c r="F33" s="81">
        <v>5</v>
      </c>
      <c r="G33" s="34">
        <f>IF(F37=0, "-", F33/F37)</f>
        <v>0.1388888888888889</v>
      </c>
      <c r="H33" s="65">
        <v>9</v>
      </c>
      <c r="I33" s="9">
        <f>IF(H37=0, "-", H33/H37)</f>
        <v>0.33333333333333331</v>
      </c>
      <c r="J33" s="8">
        <f>IF(D33=0, "-", IF((B33-D33)/D33&lt;10, (B33-D33)/D33, "&gt;999%"))</f>
        <v>-0.5</v>
      </c>
      <c r="K33" s="9">
        <f>IF(H33=0, "-", IF((F33-H33)/H33&lt;10, (F33-H33)/H33, "&gt;999%"))</f>
        <v>-0.44444444444444442</v>
      </c>
    </row>
    <row r="34" spans="1:11" x14ac:dyDescent="0.2">
      <c r="A34" s="7" t="s">
        <v>205</v>
      </c>
      <c r="B34" s="65">
        <v>3</v>
      </c>
      <c r="C34" s="34">
        <f>IF(B37=0, "-", B34/B37)</f>
        <v>0.21428571428571427</v>
      </c>
      <c r="D34" s="65">
        <v>0</v>
      </c>
      <c r="E34" s="9">
        <f>IF(D37=0, "-", D34/D37)</f>
        <v>0</v>
      </c>
      <c r="F34" s="81">
        <v>4</v>
      </c>
      <c r="G34" s="34">
        <f>IF(F37=0, "-", F34/F37)</f>
        <v>0.1111111111111111</v>
      </c>
      <c r="H34" s="65">
        <v>1</v>
      </c>
      <c r="I34" s="9">
        <f>IF(H37=0, "-", H34/H37)</f>
        <v>3.7037037037037035E-2</v>
      </c>
      <c r="J34" s="8" t="str">
        <f>IF(D34=0, "-", IF((B34-D34)/D34&lt;10, (B34-D34)/D34, "&gt;999%"))</f>
        <v>-</v>
      </c>
      <c r="K34" s="9">
        <f>IF(H34=0, "-", IF((F34-H34)/H34&lt;10, (F34-H34)/H34, "&gt;999%"))</f>
        <v>3</v>
      </c>
    </row>
    <row r="35" spans="1:11" x14ac:dyDescent="0.2">
      <c r="A35" s="7" t="s">
        <v>206</v>
      </c>
      <c r="B35" s="65">
        <v>10</v>
      </c>
      <c r="C35" s="34">
        <f>IF(B37=0, "-", B35/B37)</f>
        <v>0.7142857142857143</v>
      </c>
      <c r="D35" s="65">
        <v>3</v>
      </c>
      <c r="E35" s="9">
        <f>IF(D37=0, "-", D35/D37)</f>
        <v>0.6</v>
      </c>
      <c r="F35" s="81">
        <v>27</v>
      </c>
      <c r="G35" s="34">
        <f>IF(F37=0, "-", F35/F37)</f>
        <v>0.75</v>
      </c>
      <c r="H35" s="65">
        <v>17</v>
      </c>
      <c r="I35" s="9">
        <f>IF(H37=0, "-", H35/H37)</f>
        <v>0.62962962962962965</v>
      </c>
      <c r="J35" s="8">
        <f>IF(D35=0, "-", IF((B35-D35)/D35&lt;10, (B35-D35)/D35, "&gt;999%"))</f>
        <v>2.3333333333333335</v>
      </c>
      <c r="K35" s="9">
        <f>IF(H35=0, "-", IF((F35-H35)/H35&lt;10, (F35-H35)/H35, "&gt;999%"))</f>
        <v>0.58823529411764708</v>
      </c>
    </row>
    <row r="36" spans="1:11" x14ac:dyDescent="0.2">
      <c r="A36" s="2"/>
      <c r="B36" s="68"/>
      <c r="C36" s="33"/>
      <c r="D36" s="68"/>
      <c r="E36" s="6"/>
      <c r="F36" s="82"/>
      <c r="G36" s="33"/>
      <c r="H36" s="68"/>
      <c r="I36" s="6"/>
      <c r="J36" s="5"/>
      <c r="K36" s="6"/>
    </row>
    <row r="37" spans="1:11" s="43" customFormat="1" x14ac:dyDescent="0.2">
      <c r="A37" s="162" t="s">
        <v>549</v>
      </c>
      <c r="B37" s="71">
        <f>SUM(B33:B36)</f>
        <v>14</v>
      </c>
      <c r="C37" s="40">
        <f>B37/6380</f>
        <v>2.19435736677116E-3</v>
      </c>
      <c r="D37" s="71">
        <f>SUM(D33:D36)</f>
        <v>5</v>
      </c>
      <c r="E37" s="41">
        <f>D37/6389</f>
        <v>7.8259508530286435E-4</v>
      </c>
      <c r="F37" s="77">
        <f>SUM(F33:F36)</f>
        <v>36</v>
      </c>
      <c r="G37" s="42">
        <f>F37/17360</f>
        <v>2.0737327188940094E-3</v>
      </c>
      <c r="H37" s="71">
        <f>SUM(H33:H36)</f>
        <v>27</v>
      </c>
      <c r="I37" s="41">
        <f>H37/17010</f>
        <v>1.5873015873015873E-3</v>
      </c>
      <c r="J37" s="37">
        <f>IF(D37=0, "-", IF((B37-D37)/D37&lt;10, (B37-D37)/D37, "&gt;999%"))</f>
        <v>1.8</v>
      </c>
      <c r="K37" s="38">
        <f>IF(H37=0, "-", IF((F37-H37)/H37&lt;10, (F37-H37)/H37, "&gt;999%"))</f>
        <v>0.33333333333333331</v>
      </c>
    </row>
    <row r="38" spans="1:11" x14ac:dyDescent="0.2">
      <c r="B38" s="83"/>
      <c r="D38" s="83"/>
      <c r="F38" s="83"/>
      <c r="H38" s="83"/>
    </row>
    <row r="39" spans="1:11" s="43" customFormat="1" x14ac:dyDescent="0.2">
      <c r="A39" s="162" t="s">
        <v>548</v>
      </c>
      <c r="B39" s="71">
        <v>238</v>
      </c>
      <c r="C39" s="40">
        <f>B39/6380</f>
        <v>3.7304075235109715E-2</v>
      </c>
      <c r="D39" s="71">
        <v>286</v>
      </c>
      <c r="E39" s="41">
        <f>D39/6389</f>
        <v>4.476443887932384E-2</v>
      </c>
      <c r="F39" s="77">
        <v>815</v>
      </c>
      <c r="G39" s="42">
        <f>F39/17360</f>
        <v>4.6947004608294929E-2</v>
      </c>
      <c r="H39" s="71">
        <v>922</v>
      </c>
      <c r="I39" s="41">
        <f>H39/17010</f>
        <v>5.4203409758965315E-2</v>
      </c>
      <c r="J39" s="37">
        <f>IF(D39=0, "-", IF((B39-D39)/D39&lt;10, (B39-D39)/D39, "&gt;999%"))</f>
        <v>-0.16783216783216784</v>
      </c>
      <c r="K39" s="38">
        <f>IF(H39=0, "-", IF((F39-H39)/H39&lt;10, (F39-H39)/H39, "&gt;999%"))</f>
        <v>-0.11605206073752712</v>
      </c>
    </row>
    <row r="40" spans="1:11" x14ac:dyDescent="0.2">
      <c r="B40" s="83"/>
      <c r="D40" s="83"/>
      <c r="F40" s="83"/>
      <c r="H40" s="83"/>
    </row>
    <row r="41" spans="1:11" ht="15.75" x14ac:dyDescent="0.25">
      <c r="A41" s="164" t="s">
        <v>107</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132</v>
      </c>
      <c r="B43" s="61" t="s">
        <v>12</v>
      </c>
      <c r="C43" s="62" t="s">
        <v>13</v>
      </c>
      <c r="D43" s="61" t="s">
        <v>12</v>
      </c>
      <c r="E43" s="63" t="s">
        <v>13</v>
      </c>
      <c r="F43" s="62" t="s">
        <v>12</v>
      </c>
      <c r="G43" s="62" t="s">
        <v>13</v>
      </c>
      <c r="H43" s="61" t="s">
        <v>12</v>
      </c>
      <c r="I43" s="63" t="s">
        <v>13</v>
      </c>
      <c r="J43" s="61"/>
      <c r="K43" s="63"/>
    </row>
    <row r="44" spans="1:11" x14ac:dyDescent="0.2">
      <c r="A44" s="7" t="s">
        <v>207</v>
      </c>
      <c r="B44" s="65">
        <v>0</v>
      </c>
      <c r="C44" s="34">
        <f>IF(B61=0, "-", B44/B61)</f>
        <v>0</v>
      </c>
      <c r="D44" s="65">
        <v>0</v>
      </c>
      <c r="E44" s="9">
        <f>IF(D61=0, "-", D44/D61)</f>
        <v>0</v>
      </c>
      <c r="F44" s="81">
        <v>0</v>
      </c>
      <c r="G44" s="34">
        <f>IF(F61=0, "-", F44/F61)</f>
        <v>0</v>
      </c>
      <c r="H44" s="65">
        <v>4</v>
      </c>
      <c r="I44" s="9">
        <f>IF(H61=0, "-", H44/H61)</f>
        <v>2.495321272613849E-3</v>
      </c>
      <c r="J44" s="8" t="str">
        <f t="shared" ref="J44:J59" si="2">IF(D44=0, "-", IF((B44-D44)/D44&lt;10, (B44-D44)/D44, "&gt;999%"))</f>
        <v>-</v>
      </c>
      <c r="K44" s="9">
        <f t="shared" ref="K44:K59" si="3">IF(H44=0, "-", IF((F44-H44)/H44&lt;10, (F44-H44)/H44, "&gt;999%"))</f>
        <v>-1</v>
      </c>
    </row>
    <row r="45" spans="1:11" x14ac:dyDescent="0.2">
      <c r="A45" s="7" t="s">
        <v>208</v>
      </c>
      <c r="B45" s="65">
        <v>0</v>
      </c>
      <c r="C45" s="34">
        <f>IF(B61=0, "-", B45/B61)</f>
        <v>0</v>
      </c>
      <c r="D45" s="65">
        <v>9</v>
      </c>
      <c r="E45" s="9">
        <f>IF(D61=0, "-", D45/D61)</f>
        <v>1.4657980456026058E-2</v>
      </c>
      <c r="F45" s="81">
        <v>6</v>
      </c>
      <c r="G45" s="34">
        <f>IF(F61=0, "-", F45/F61)</f>
        <v>4.7999999999999996E-3</v>
      </c>
      <c r="H45" s="65">
        <v>19</v>
      </c>
      <c r="I45" s="9">
        <f>IF(H61=0, "-", H45/H61)</f>
        <v>1.1852776044915784E-2</v>
      </c>
      <c r="J45" s="8">
        <f t="shared" si="2"/>
        <v>-1</v>
      </c>
      <c r="K45" s="9">
        <f t="shared" si="3"/>
        <v>-0.68421052631578949</v>
      </c>
    </row>
    <row r="46" spans="1:11" x14ac:dyDescent="0.2">
      <c r="A46" s="7" t="s">
        <v>209</v>
      </c>
      <c r="B46" s="65">
        <v>3</v>
      </c>
      <c r="C46" s="34">
        <f>IF(B61=0, "-", B46/B61)</f>
        <v>6.2500000000000003E-3</v>
      </c>
      <c r="D46" s="65">
        <v>36</v>
      </c>
      <c r="E46" s="9">
        <f>IF(D61=0, "-", D46/D61)</f>
        <v>5.8631921824104233E-2</v>
      </c>
      <c r="F46" s="81">
        <v>14</v>
      </c>
      <c r="G46" s="34">
        <f>IF(F61=0, "-", F46/F61)</f>
        <v>1.12E-2</v>
      </c>
      <c r="H46" s="65">
        <v>85</v>
      </c>
      <c r="I46" s="9">
        <f>IF(H61=0, "-", H46/H61)</f>
        <v>5.3025577043044295E-2</v>
      </c>
      <c r="J46" s="8">
        <f t="shared" si="2"/>
        <v>-0.91666666666666663</v>
      </c>
      <c r="K46" s="9">
        <f t="shared" si="3"/>
        <v>-0.83529411764705885</v>
      </c>
    </row>
    <row r="47" spans="1:11" x14ac:dyDescent="0.2">
      <c r="A47" s="7" t="s">
        <v>210</v>
      </c>
      <c r="B47" s="65">
        <v>0</v>
      </c>
      <c r="C47" s="34">
        <f>IF(B61=0, "-", B47/B61)</f>
        <v>0</v>
      </c>
      <c r="D47" s="65">
        <v>0</v>
      </c>
      <c r="E47" s="9">
        <f>IF(D61=0, "-", D47/D61)</f>
        <v>0</v>
      </c>
      <c r="F47" s="81">
        <v>0</v>
      </c>
      <c r="G47" s="34">
        <f>IF(F61=0, "-", F47/F61)</f>
        <v>0</v>
      </c>
      <c r="H47" s="65">
        <v>1</v>
      </c>
      <c r="I47" s="9">
        <f>IF(H61=0, "-", H47/H61)</f>
        <v>6.2383031815346226E-4</v>
      </c>
      <c r="J47" s="8" t="str">
        <f t="shared" si="2"/>
        <v>-</v>
      </c>
      <c r="K47" s="9">
        <f t="shared" si="3"/>
        <v>-1</v>
      </c>
    </row>
    <row r="48" spans="1:11" x14ac:dyDescent="0.2">
      <c r="A48" s="7" t="s">
        <v>211</v>
      </c>
      <c r="B48" s="65">
        <v>109</v>
      </c>
      <c r="C48" s="34">
        <f>IF(B61=0, "-", B48/B61)</f>
        <v>0.22708333333333333</v>
      </c>
      <c r="D48" s="65">
        <v>109</v>
      </c>
      <c r="E48" s="9">
        <f>IF(D61=0, "-", D48/D61)</f>
        <v>0.17752442996742671</v>
      </c>
      <c r="F48" s="81">
        <v>309</v>
      </c>
      <c r="G48" s="34">
        <f>IF(F61=0, "-", F48/F61)</f>
        <v>0.2472</v>
      </c>
      <c r="H48" s="65">
        <v>346</v>
      </c>
      <c r="I48" s="9">
        <f>IF(H61=0, "-", H48/H61)</f>
        <v>0.21584529008109793</v>
      </c>
      <c r="J48" s="8">
        <f t="shared" si="2"/>
        <v>0</v>
      </c>
      <c r="K48" s="9">
        <f t="shared" si="3"/>
        <v>-0.1069364161849711</v>
      </c>
    </row>
    <row r="49" spans="1:11" x14ac:dyDescent="0.2">
      <c r="A49" s="7" t="s">
        <v>212</v>
      </c>
      <c r="B49" s="65">
        <v>7</v>
      </c>
      <c r="C49" s="34">
        <f>IF(B61=0, "-", B49/B61)</f>
        <v>1.4583333333333334E-2</v>
      </c>
      <c r="D49" s="65">
        <v>0</v>
      </c>
      <c r="E49" s="9">
        <f>IF(D61=0, "-", D49/D61)</f>
        <v>0</v>
      </c>
      <c r="F49" s="81">
        <v>18</v>
      </c>
      <c r="G49" s="34">
        <f>IF(F61=0, "-", F49/F61)</f>
        <v>1.44E-2</v>
      </c>
      <c r="H49" s="65">
        <v>9</v>
      </c>
      <c r="I49" s="9">
        <f>IF(H61=0, "-", H49/H61)</f>
        <v>5.6144728633811605E-3</v>
      </c>
      <c r="J49" s="8" t="str">
        <f t="shared" si="2"/>
        <v>-</v>
      </c>
      <c r="K49" s="9">
        <f t="shared" si="3"/>
        <v>1</v>
      </c>
    </row>
    <row r="50" spans="1:11" x14ac:dyDescent="0.2">
      <c r="A50" s="7" t="s">
        <v>213</v>
      </c>
      <c r="B50" s="65">
        <v>74</v>
      </c>
      <c r="C50" s="34">
        <f>IF(B61=0, "-", B50/B61)</f>
        <v>0.15416666666666667</v>
      </c>
      <c r="D50" s="65">
        <v>58</v>
      </c>
      <c r="E50" s="9">
        <f>IF(D61=0, "-", D50/D61)</f>
        <v>9.4462540716612378E-2</v>
      </c>
      <c r="F50" s="81">
        <v>193</v>
      </c>
      <c r="G50" s="34">
        <f>IF(F61=0, "-", F50/F61)</f>
        <v>0.15440000000000001</v>
      </c>
      <c r="H50" s="65">
        <v>196</v>
      </c>
      <c r="I50" s="9">
        <f>IF(H61=0, "-", H50/H61)</f>
        <v>0.1222707423580786</v>
      </c>
      <c r="J50" s="8">
        <f t="shared" si="2"/>
        <v>0.27586206896551724</v>
      </c>
      <c r="K50" s="9">
        <f t="shared" si="3"/>
        <v>-1.5306122448979591E-2</v>
      </c>
    </row>
    <row r="51" spans="1:11" x14ac:dyDescent="0.2">
      <c r="A51" s="7" t="s">
        <v>214</v>
      </c>
      <c r="B51" s="65">
        <v>89</v>
      </c>
      <c r="C51" s="34">
        <f>IF(B61=0, "-", B51/B61)</f>
        <v>0.18541666666666667</v>
      </c>
      <c r="D51" s="65">
        <v>130</v>
      </c>
      <c r="E51" s="9">
        <f>IF(D61=0, "-", D51/D61)</f>
        <v>0.21172638436482086</v>
      </c>
      <c r="F51" s="81">
        <v>280</v>
      </c>
      <c r="G51" s="34">
        <f>IF(F61=0, "-", F51/F61)</f>
        <v>0.224</v>
      </c>
      <c r="H51" s="65">
        <v>358</v>
      </c>
      <c r="I51" s="9">
        <f>IF(H61=0, "-", H51/H61)</f>
        <v>0.22333125389893949</v>
      </c>
      <c r="J51" s="8">
        <f t="shared" si="2"/>
        <v>-0.31538461538461537</v>
      </c>
      <c r="K51" s="9">
        <f t="shared" si="3"/>
        <v>-0.21787709497206703</v>
      </c>
    </row>
    <row r="52" spans="1:11" x14ac:dyDescent="0.2">
      <c r="A52" s="7" t="s">
        <v>215</v>
      </c>
      <c r="B52" s="65">
        <v>5</v>
      </c>
      <c r="C52" s="34">
        <f>IF(B61=0, "-", B52/B61)</f>
        <v>1.0416666666666666E-2</v>
      </c>
      <c r="D52" s="65">
        <v>0</v>
      </c>
      <c r="E52" s="9">
        <f>IF(D61=0, "-", D52/D61)</f>
        <v>0</v>
      </c>
      <c r="F52" s="81">
        <v>6</v>
      </c>
      <c r="G52" s="34">
        <f>IF(F61=0, "-", F52/F61)</f>
        <v>4.7999999999999996E-3</v>
      </c>
      <c r="H52" s="65">
        <v>0</v>
      </c>
      <c r="I52" s="9">
        <f>IF(H61=0, "-", H52/H61)</f>
        <v>0</v>
      </c>
      <c r="J52" s="8" t="str">
        <f t="shared" si="2"/>
        <v>-</v>
      </c>
      <c r="K52" s="9" t="str">
        <f t="shared" si="3"/>
        <v>-</v>
      </c>
    </row>
    <row r="53" spans="1:11" x14ac:dyDescent="0.2">
      <c r="A53" s="7" t="s">
        <v>216</v>
      </c>
      <c r="B53" s="65">
        <v>3</v>
      </c>
      <c r="C53" s="34">
        <f>IF(B61=0, "-", B53/B61)</f>
        <v>6.2500000000000003E-3</v>
      </c>
      <c r="D53" s="65">
        <v>9</v>
      </c>
      <c r="E53" s="9">
        <f>IF(D61=0, "-", D53/D61)</f>
        <v>1.4657980456026058E-2</v>
      </c>
      <c r="F53" s="81">
        <v>6</v>
      </c>
      <c r="G53" s="34">
        <f>IF(F61=0, "-", F53/F61)</f>
        <v>4.7999999999999996E-3</v>
      </c>
      <c r="H53" s="65">
        <v>15</v>
      </c>
      <c r="I53" s="9">
        <f>IF(H61=0, "-", H53/H61)</f>
        <v>9.3574547723019336E-3</v>
      </c>
      <c r="J53" s="8">
        <f t="shared" si="2"/>
        <v>-0.66666666666666663</v>
      </c>
      <c r="K53" s="9">
        <f t="shared" si="3"/>
        <v>-0.6</v>
      </c>
    </row>
    <row r="54" spans="1:11" x14ac:dyDescent="0.2">
      <c r="A54" s="7" t="s">
        <v>217</v>
      </c>
      <c r="B54" s="65">
        <v>6</v>
      </c>
      <c r="C54" s="34">
        <f>IF(B61=0, "-", B54/B61)</f>
        <v>1.2500000000000001E-2</v>
      </c>
      <c r="D54" s="65">
        <v>31</v>
      </c>
      <c r="E54" s="9">
        <f>IF(D61=0, "-", D54/D61)</f>
        <v>5.0488599348534204E-2</v>
      </c>
      <c r="F54" s="81">
        <v>36</v>
      </c>
      <c r="G54" s="34">
        <f>IF(F61=0, "-", F54/F61)</f>
        <v>2.8799999999999999E-2</v>
      </c>
      <c r="H54" s="65">
        <v>71</v>
      </c>
      <c r="I54" s="9">
        <f>IF(H61=0, "-", H54/H61)</f>
        <v>4.4291952588895823E-2</v>
      </c>
      <c r="J54" s="8">
        <f t="shared" si="2"/>
        <v>-0.80645161290322576</v>
      </c>
      <c r="K54" s="9">
        <f t="shared" si="3"/>
        <v>-0.49295774647887325</v>
      </c>
    </row>
    <row r="55" spans="1:11" x14ac:dyDescent="0.2">
      <c r="A55" s="7" t="s">
        <v>218</v>
      </c>
      <c r="B55" s="65">
        <v>0</v>
      </c>
      <c r="C55" s="34">
        <f>IF(B61=0, "-", B55/B61)</f>
        <v>0</v>
      </c>
      <c r="D55" s="65">
        <v>15</v>
      </c>
      <c r="E55" s="9">
        <f>IF(D61=0, "-", D55/D61)</f>
        <v>2.4429967426710098E-2</v>
      </c>
      <c r="F55" s="81">
        <v>0</v>
      </c>
      <c r="G55" s="34">
        <f>IF(F61=0, "-", F55/F61)</f>
        <v>0</v>
      </c>
      <c r="H55" s="65">
        <v>25</v>
      </c>
      <c r="I55" s="9">
        <f>IF(H61=0, "-", H55/H61)</f>
        <v>1.5595757953836557E-2</v>
      </c>
      <c r="J55" s="8">
        <f t="shared" si="2"/>
        <v>-1</v>
      </c>
      <c r="K55" s="9">
        <f t="shared" si="3"/>
        <v>-1</v>
      </c>
    </row>
    <row r="56" spans="1:11" x14ac:dyDescent="0.2">
      <c r="A56" s="7" t="s">
        <v>219</v>
      </c>
      <c r="B56" s="65">
        <v>168</v>
      </c>
      <c r="C56" s="34">
        <f>IF(B61=0, "-", B56/B61)</f>
        <v>0.35</v>
      </c>
      <c r="D56" s="65">
        <v>215</v>
      </c>
      <c r="E56" s="9">
        <f>IF(D61=0, "-", D56/D61)</f>
        <v>0.35016286644951139</v>
      </c>
      <c r="F56" s="81">
        <v>352</v>
      </c>
      <c r="G56" s="34">
        <f>IF(F61=0, "-", F56/F61)</f>
        <v>0.28160000000000002</v>
      </c>
      <c r="H56" s="65">
        <v>471</v>
      </c>
      <c r="I56" s="9">
        <f>IF(H61=0, "-", H56/H61)</f>
        <v>0.29382407985028075</v>
      </c>
      <c r="J56" s="8">
        <f t="shared" si="2"/>
        <v>-0.21860465116279071</v>
      </c>
      <c r="K56" s="9">
        <f t="shared" si="3"/>
        <v>-0.25265392781316348</v>
      </c>
    </row>
    <row r="57" spans="1:11" x14ac:dyDescent="0.2">
      <c r="A57" s="7" t="s">
        <v>220</v>
      </c>
      <c r="B57" s="65">
        <v>1</v>
      </c>
      <c r="C57" s="34">
        <f>IF(B61=0, "-", B57/B61)</f>
        <v>2.0833333333333333E-3</v>
      </c>
      <c r="D57" s="65">
        <v>2</v>
      </c>
      <c r="E57" s="9">
        <f>IF(D61=0, "-", D57/D61)</f>
        <v>3.2573289902280132E-3</v>
      </c>
      <c r="F57" s="81">
        <v>2</v>
      </c>
      <c r="G57" s="34">
        <f>IF(F61=0, "-", F57/F61)</f>
        <v>1.6000000000000001E-3</v>
      </c>
      <c r="H57" s="65">
        <v>2</v>
      </c>
      <c r="I57" s="9">
        <f>IF(H61=0, "-", H57/H61)</f>
        <v>1.2476606363069245E-3</v>
      </c>
      <c r="J57" s="8">
        <f t="shared" si="2"/>
        <v>-0.5</v>
      </c>
      <c r="K57" s="9">
        <f t="shared" si="3"/>
        <v>0</v>
      </c>
    </row>
    <row r="58" spans="1:11" x14ac:dyDescent="0.2">
      <c r="A58" s="7" t="s">
        <v>221</v>
      </c>
      <c r="B58" s="65">
        <v>0</v>
      </c>
      <c r="C58" s="34">
        <f>IF(B61=0, "-", B58/B61)</f>
        <v>0</v>
      </c>
      <c r="D58" s="65">
        <v>0</v>
      </c>
      <c r="E58" s="9">
        <f>IF(D61=0, "-", D58/D61)</f>
        <v>0</v>
      </c>
      <c r="F58" s="81">
        <v>0</v>
      </c>
      <c r="G58" s="34">
        <f>IF(F61=0, "-", F58/F61)</f>
        <v>0</v>
      </c>
      <c r="H58" s="65">
        <v>1</v>
      </c>
      <c r="I58" s="9">
        <f>IF(H61=0, "-", H58/H61)</f>
        <v>6.2383031815346226E-4</v>
      </c>
      <c r="J58" s="8" t="str">
        <f t="shared" si="2"/>
        <v>-</v>
      </c>
      <c r="K58" s="9">
        <f t="shared" si="3"/>
        <v>-1</v>
      </c>
    </row>
    <row r="59" spans="1:11" x14ac:dyDescent="0.2">
      <c r="A59" s="7" t="s">
        <v>222</v>
      </c>
      <c r="B59" s="65">
        <v>15</v>
      </c>
      <c r="C59" s="34">
        <f>IF(B61=0, "-", B59/B61)</f>
        <v>3.125E-2</v>
      </c>
      <c r="D59" s="65">
        <v>0</v>
      </c>
      <c r="E59" s="9">
        <f>IF(D61=0, "-", D59/D61)</f>
        <v>0</v>
      </c>
      <c r="F59" s="81">
        <v>28</v>
      </c>
      <c r="G59" s="34">
        <f>IF(F61=0, "-", F59/F61)</f>
        <v>2.24E-2</v>
      </c>
      <c r="H59" s="65">
        <v>0</v>
      </c>
      <c r="I59" s="9">
        <f>IF(H61=0, "-", H59/H61)</f>
        <v>0</v>
      </c>
      <c r="J59" s="8" t="str">
        <f t="shared" si="2"/>
        <v>-</v>
      </c>
      <c r="K59" s="9" t="str">
        <f t="shared" si="3"/>
        <v>-</v>
      </c>
    </row>
    <row r="60" spans="1:11" x14ac:dyDescent="0.2">
      <c r="A60" s="2"/>
      <c r="B60" s="68"/>
      <c r="C60" s="33"/>
      <c r="D60" s="68"/>
      <c r="E60" s="6"/>
      <c r="F60" s="82"/>
      <c r="G60" s="33"/>
      <c r="H60" s="68"/>
      <c r="I60" s="6"/>
      <c r="J60" s="5"/>
      <c r="K60" s="6"/>
    </row>
    <row r="61" spans="1:11" s="43" customFormat="1" x14ac:dyDescent="0.2">
      <c r="A61" s="162" t="s">
        <v>547</v>
      </c>
      <c r="B61" s="71">
        <f>SUM(B44:B60)</f>
        <v>480</v>
      </c>
      <c r="C61" s="40">
        <f>B61/6380</f>
        <v>7.5235109717868343E-2</v>
      </c>
      <c r="D61" s="71">
        <f>SUM(D44:D60)</f>
        <v>614</v>
      </c>
      <c r="E61" s="41">
        <f>D61/6389</f>
        <v>9.6102676475191731E-2</v>
      </c>
      <c r="F61" s="77">
        <f>SUM(F44:F60)</f>
        <v>1250</v>
      </c>
      <c r="G61" s="42">
        <f>F61/17360</f>
        <v>7.2004608294930869E-2</v>
      </c>
      <c r="H61" s="71">
        <f>SUM(H44:H60)</f>
        <v>1603</v>
      </c>
      <c r="I61" s="41">
        <f>H61/17010</f>
        <v>9.4238683127572012E-2</v>
      </c>
      <c r="J61" s="37">
        <f>IF(D61=0, "-", IF((B61-D61)/D61&lt;10, (B61-D61)/D61, "&gt;999%"))</f>
        <v>-0.21824104234527689</v>
      </c>
      <c r="K61" s="38">
        <f>IF(H61=0, "-", IF((F61-H61)/H61&lt;10, (F61-H61)/H61, "&gt;999%"))</f>
        <v>-0.22021210230817218</v>
      </c>
    </row>
    <row r="62" spans="1:11" x14ac:dyDescent="0.2">
      <c r="B62" s="83"/>
      <c r="D62" s="83"/>
      <c r="F62" s="83"/>
      <c r="H62" s="83"/>
    </row>
    <row r="63" spans="1:11" x14ac:dyDescent="0.2">
      <c r="A63" s="163" t="s">
        <v>133</v>
      </c>
      <c r="B63" s="61" t="s">
        <v>12</v>
      </c>
      <c r="C63" s="62" t="s">
        <v>13</v>
      </c>
      <c r="D63" s="61" t="s">
        <v>12</v>
      </c>
      <c r="E63" s="63" t="s">
        <v>13</v>
      </c>
      <c r="F63" s="62" t="s">
        <v>12</v>
      </c>
      <c r="G63" s="62" t="s">
        <v>13</v>
      </c>
      <c r="H63" s="61" t="s">
        <v>12</v>
      </c>
      <c r="I63" s="63" t="s">
        <v>13</v>
      </c>
      <c r="J63" s="61"/>
      <c r="K63" s="63"/>
    </row>
    <row r="64" spans="1:11" x14ac:dyDescent="0.2">
      <c r="A64" s="7" t="s">
        <v>223</v>
      </c>
      <c r="B64" s="65">
        <v>5</v>
      </c>
      <c r="C64" s="34">
        <f>IF(B73=0, "-", B64/B73)</f>
        <v>0.14705882352941177</v>
      </c>
      <c r="D64" s="65">
        <v>1</v>
      </c>
      <c r="E64" s="9">
        <f>IF(D73=0, "-", D64/D73)</f>
        <v>2.3809523809523808E-2</v>
      </c>
      <c r="F64" s="81">
        <v>7</v>
      </c>
      <c r="G64" s="34">
        <f>IF(F73=0, "-", F64/F73)</f>
        <v>8.4337349397590355E-2</v>
      </c>
      <c r="H64" s="65">
        <v>5</v>
      </c>
      <c r="I64" s="9">
        <f>IF(H73=0, "-", H64/H73)</f>
        <v>4.716981132075472E-2</v>
      </c>
      <c r="J64" s="8">
        <f t="shared" ref="J64:J71" si="4">IF(D64=0, "-", IF((B64-D64)/D64&lt;10, (B64-D64)/D64, "&gt;999%"))</f>
        <v>4</v>
      </c>
      <c r="K64" s="9">
        <f t="shared" ref="K64:K71" si="5">IF(H64=0, "-", IF((F64-H64)/H64&lt;10, (F64-H64)/H64, "&gt;999%"))</f>
        <v>0.4</v>
      </c>
    </row>
    <row r="65" spans="1:11" x14ac:dyDescent="0.2">
      <c r="A65" s="7" t="s">
        <v>224</v>
      </c>
      <c r="B65" s="65">
        <v>2</v>
      </c>
      <c r="C65" s="34">
        <f>IF(B73=0, "-", B65/B73)</f>
        <v>5.8823529411764705E-2</v>
      </c>
      <c r="D65" s="65">
        <v>17</v>
      </c>
      <c r="E65" s="9">
        <f>IF(D73=0, "-", D65/D73)</f>
        <v>0.40476190476190477</v>
      </c>
      <c r="F65" s="81">
        <v>13</v>
      </c>
      <c r="G65" s="34">
        <f>IF(F73=0, "-", F65/F73)</f>
        <v>0.15662650602409639</v>
      </c>
      <c r="H65" s="65">
        <v>35</v>
      </c>
      <c r="I65" s="9">
        <f>IF(H73=0, "-", H65/H73)</f>
        <v>0.330188679245283</v>
      </c>
      <c r="J65" s="8">
        <f t="shared" si="4"/>
        <v>-0.88235294117647056</v>
      </c>
      <c r="K65" s="9">
        <f t="shared" si="5"/>
        <v>-0.62857142857142856</v>
      </c>
    </row>
    <row r="66" spans="1:11" x14ac:dyDescent="0.2">
      <c r="A66" s="7" t="s">
        <v>225</v>
      </c>
      <c r="B66" s="65">
        <v>2</v>
      </c>
      <c r="C66" s="34">
        <f>IF(B73=0, "-", B66/B73)</f>
        <v>5.8823529411764705E-2</v>
      </c>
      <c r="D66" s="65">
        <v>11</v>
      </c>
      <c r="E66" s="9">
        <f>IF(D73=0, "-", D66/D73)</f>
        <v>0.26190476190476192</v>
      </c>
      <c r="F66" s="81">
        <v>14</v>
      </c>
      <c r="G66" s="34">
        <f>IF(F73=0, "-", F66/F73)</f>
        <v>0.16867469879518071</v>
      </c>
      <c r="H66" s="65">
        <v>19</v>
      </c>
      <c r="I66" s="9">
        <f>IF(H73=0, "-", H66/H73)</f>
        <v>0.17924528301886791</v>
      </c>
      <c r="J66" s="8">
        <f t="shared" si="4"/>
        <v>-0.81818181818181823</v>
      </c>
      <c r="K66" s="9">
        <f t="shared" si="5"/>
        <v>-0.26315789473684209</v>
      </c>
    </row>
    <row r="67" spans="1:11" x14ac:dyDescent="0.2">
      <c r="A67" s="7" t="s">
        <v>226</v>
      </c>
      <c r="B67" s="65">
        <v>0</v>
      </c>
      <c r="C67" s="34">
        <f>IF(B73=0, "-", B67/B73)</f>
        <v>0</v>
      </c>
      <c r="D67" s="65">
        <v>1</v>
      </c>
      <c r="E67" s="9">
        <f>IF(D73=0, "-", D67/D73)</f>
        <v>2.3809523809523808E-2</v>
      </c>
      <c r="F67" s="81">
        <v>0</v>
      </c>
      <c r="G67" s="34">
        <f>IF(F73=0, "-", F67/F73)</f>
        <v>0</v>
      </c>
      <c r="H67" s="65">
        <v>1</v>
      </c>
      <c r="I67" s="9">
        <f>IF(H73=0, "-", H67/H73)</f>
        <v>9.433962264150943E-3</v>
      </c>
      <c r="J67" s="8">
        <f t="shared" si="4"/>
        <v>-1</v>
      </c>
      <c r="K67" s="9">
        <f t="shared" si="5"/>
        <v>-1</v>
      </c>
    </row>
    <row r="68" spans="1:11" x14ac:dyDescent="0.2">
      <c r="A68" s="7" t="s">
        <v>227</v>
      </c>
      <c r="B68" s="65">
        <v>13</v>
      </c>
      <c r="C68" s="34">
        <f>IF(B73=0, "-", B68/B73)</f>
        <v>0.38235294117647056</v>
      </c>
      <c r="D68" s="65">
        <v>9</v>
      </c>
      <c r="E68" s="9">
        <f>IF(D73=0, "-", D68/D73)</f>
        <v>0.21428571428571427</v>
      </c>
      <c r="F68" s="81">
        <v>32</v>
      </c>
      <c r="G68" s="34">
        <f>IF(F73=0, "-", F68/F73)</f>
        <v>0.38554216867469882</v>
      </c>
      <c r="H68" s="65">
        <v>38</v>
      </c>
      <c r="I68" s="9">
        <f>IF(H73=0, "-", H68/H73)</f>
        <v>0.35849056603773582</v>
      </c>
      <c r="J68" s="8">
        <f t="shared" si="4"/>
        <v>0.44444444444444442</v>
      </c>
      <c r="K68" s="9">
        <f t="shared" si="5"/>
        <v>-0.15789473684210525</v>
      </c>
    </row>
    <row r="69" spans="1:11" x14ac:dyDescent="0.2">
      <c r="A69" s="7" t="s">
        <v>228</v>
      </c>
      <c r="B69" s="65">
        <v>0</v>
      </c>
      <c r="C69" s="34">
        <f>IF(B73=0, "-", B69/B73)</f>
        <v>0</v>
      </c>
      <c r="D69" s="65">
        <v>0</v>
      </c>
      <c r="E69" s="9">
        <f>IF(D73=0, "-", D69/D73)</f>
        <v>0</v>
      </c>
      <c r="F69" s="81">
        <v>2</v>
      </c>
      <c r="G69" s="34">
        <f>IF(F73=0, "-", F69/F73)</f>
        <v>2.4096385542168676E-2</v>
      </c>
      <c r="H69" s="65">
        <v>5</v>
      </c>
      <c r="I69" s="9">
        <f>IF(H73=0, "-", H69/H73)</f>
        <v>4.716981132075472E-2</v>
      </c>
      <c r="J69" s="8" t="str">
        <f t="shared" si="4"/>
        <v>-</v>
      </c>
      <c r="K69" s="9">
        <f t="shared" si="5"/>
        <v>-0.6</v>
      </c>
    </row>
    <row r="70" spans="1:11" x14ac:dyDescent="0.2">
      <c r="A70" s="7" t="s">
        <v>229</v>
      </c>
      <c r="B70" s="65">
        <v>3</v>
      </c>
      <c r="C70" s="34">
        <f>IF(B73=0, "-", B70/B73)</f>
        <v>8.8235294117647065E-2</v>
      </c>
      <c r="D70" s="65">
        <v>0</v>
      </c>
      <c r="E70" s="9">
        <f>IF(D73=0, "-", D70/D73)</f>
        <v>0</v>
      </c>
      <c r="F70" s="81">
        <v>5</v>
      </c>
      <c r="G70" s="34">
        <f>IF(F73=0, "-", F70/F73)</f>
        <v>6.0240963855421686E-2</v>
      </c>
      <c r="H70" s="65">
        <v>0</v>
      </c>
      <c r="I70" s="9">
        <f>IF(H73=0, "-", H70/H73)</f>
        <v>0</v>
      </c>
      <c r="J70" s="8" t="str">
        <f t="shared" si="4"/>
        <v>-</v>
      </c>
      <c r="K70" s="9" t="str">
        <f t="shared" si="5"/>
        <v>-</v>
      </c>
    </row>
    <row r="71" spans="1:11" x14ac:dyDescent="0.2">
      <c r="A71" s="7" t="s">
        <v>230</v>
      </c>
      <c r="B71" s="65">
        <v>9</v>
      </c>
      <c r="C71" s="34">
        <f>IF(B73=0, "-", B71/B73)</f>
        <v>0.26470588235294118</v>
      </c>
      <c r="D71" s="65">
        <v>3</v>
      </c>
      <c r="E71" s="9">
        <f>IF(D73=0, "-", D71/D73)</f>
        <v>7.1428571428571425E-2</v>
      </c>
      <c r="F71" s="81">
        <v>10</v>
      </c>
      <c r="G71" s="34">
        <f>IF(F73=0, "-", F71/F73)</f>
        <v>0.12048192771084337</v>
      </c>
      <c r="H71" s="65">
        <v>3</v>
      </c>
      <c r="I71" s="9">
        <f>IF(H73=0, "-", H71/H73)</f>
        <v>2.8301886792452831E-2</v>
      </c>
      <c r="J71" s="8">
        <f t="shared" si="4"/>
        <v>2</v>
      </c>
      <c r="K71" s="9">
        <f t="shared" si="5"/>
        <v>2.3333333333333335</v>
      </c>
    </row>
    <row r="72" spans="1:11" x14ac:dyDescent="0.2">
      <c r="A72" s="2"/>
      <c r="B72" s="68"/>
      <c r="C72" s="33"/>
      <c r="D72" s="68"/>
      <c r="E72" s="6"/>
      <c r="F72" s="82"/>
      <c r="G72" s="33"/>
      <c r="H72" s="68"/>
      <c r="I72" s="6"/>
      <c r="J72" s="5"/>
      <c r="K72" s="6"/>
    </row>
    <row r="73" spans="1:11" s="43" customFormat="1" x14ac:dyDescent="0.2">
      <c r="A73" s="162" t="s">
        <v>546</v>
      </c>
      <c r="B73" s="71">
        <f>SUM(B64:B72)</f>
        <v>34</v>
      </c>
      <c r="C73" s="40">
        <f>B73/6380</f>
        <v>5.3291536050156744E-3</v>
      </c>
      <c r="D73" s="71">
        <f>SUM(D64:D72)</f>
        <v>42</v>
      </c>
      <c r="E73" s="41">
        <f>D73/6389</f>
        <v>6.5737987165440598E-3</v>
      </c>
      <c r="F73" s="77">
        <f>SUM(F64:F72)</f>
        <v>83</v>
      </c>
      <c r="G73" s="42">
        <f>F73/17360</f>
        <v>4.7811059907834101E-3</v>
      </c>
      <c r="H73" s="71">
        <f>SUM(H64:H72)</f>
        <v>106</v>
      </c>
      <c r="I73" s="41">
        <f>H73/17010</f>
        <v>6.2316284538506761E-3</v>
      </c>
      <c r="J73" s="37">
        <f>IF(D73=0, "-", IF((B73-D73)/D73&lt;10, (B73-D73)/D73, "&gt;999%"))</f>
        <v>-0.19047619047619047</v>
      </c>
      <c r="K73" s="38">
        <f>IF(H73=0, "-", IF((F73-H73)/H73&lt;10, (F73-H73)/H73, "&gt;999%"))</f>
        <v>-0.21698113207547171</v>
      </c>
    </row>
    <row r="74" spans="1:11" x14ac:dyDescent="0.2">
      <c r="B74" s="83"/>
      <c r="D74" s="83"/>
      <c r="F74" s="83"/>
      <c r="H74" s="83"/>
    </row>
    <row r="75" spans="1:11" s="43" customFormat="1" x14ac:dyDescent="0.2">
      <c r="A75" s="162" t="s">
        <v>545</v>
      </c>
      <c r="B75" s="71">
        <v>514</v>
      </c>
      <c r="C75" s="40">
        <f>B75/6380</f>
        <v>8.0564263322884008E-2</v>
      </c>
      <c r="D75" s="71">
        <v>656</v>
      </c>
      <c r="E75" s="41">
        <f>D75/6389</f>
        <v>0.1026764751917358</v>
      </c>
      <c r="F75" s="77">
        <v>1333</v>
      </c>
      <c r="G75" s="42">
        <f>F75/17360</f>
        <v>7.678571428571429E-2</v>
      </c>
      <c r="H75" s="71">
        <v>1709</v>
      </c>
      <c r="I75" s="41">
        <f>H75/17010</f>
        <v>0.10047031158142269</v>
      </c>
      <c r="J75" s="37">
        <f>IF(D75=0, "-", IF((B75-D75)/D75&lt;10, (B75-D75)/D75, "&gt;999%"))</f>
        <v>-0.21646341463414634</v>
      </c>
      <c r="K75" s="38">
        <f>IF(H75=0, "-", IF((F75-H75)/H75&lt;10, (F75-H75)/H75, "&gt;999%"))</f>
        <v>-0.22001170275014628</v>
      </c>
    </row>
    <row r="76" spans="1:11" x14ac:dyDescent="0.2">
      <c r="B76" s="83"/>
      <c r="D76" s="83"/>
      <c r="F76" s="83"/>
      <c r="H76" s="83"/>
    </row>
    <row r="77" spans="1:11" ht="15.75" x14ac:dyDescent="0.25">
      <c r="A77" s="164" t="s">
        <v>108</v>
      </c>
      <c r="B77" s="196" t="s">
        <v>1</v>
      </c>
      <c r="C77" s="200"/>
      <c r="D77" s="200"/>
      <c r="E77" s="197"/>
      <c r="F77" s="196" t="s">
        <v>14</v>
      </c>
      <c r="G77" s="200"/>
      <c r="H77" s="200"/>
      <c r="I77" s="197"/>
      <c r="J77" s="196" t="s">
        <v>15</v>
      </c>
      <c r="K77" s="197"/>
    </row>
    <row r="78" spans="1:11" x14ac:dyDescent="0.2">
      <c r="A78" s="22"/>
      <c r="B78" s="196">
        <f>VALUE(RIGHT($B$2, 4))</f>
        <v>2022</v>
      </c>
      <c r="C78" s="197"/>
      <c r="D78" s="196">
        <f>B78-1</f>
        <v>2021</v>
      </c>
      <c r="E78" s="204"/>
      <c r="F78" s="196">
        <f>B78</f>
        <v>2022</v>
      </c>
      <c r="G78" s="204"/>
      <c r="H78" s="196">
        <f>D78</f>
        <v>2021</v>
      </c>
      <c r="I78" s="204"/>
      <c r="J78" s="140" t="s">
        <v>4</v>
      </c>
      <c r="K78" s="141" t="s">
        <v>2</v>
      </c>
    </row>
    <row r="79" spans="1:11" x14ac:dyDescent="0.2">
      <c r="A79" s="163" t="s">
        <v>134</v>
      </c>
      <c r="B79" s="61" t="s">
        <v>12</v>
      </c>
      <c r="C79" s="62" t="s">
        <v>13</v>
      </c>
      <c r="D79" s="61" t="s">
        <v>12</v>
      </c>
      <c r="E79" s="63" t="s">
        <v>13</v>
      </c>
      <c r="F79" s="62" t="s">
        <v>12</v>
      </c>
      <c r="G79" s="62" t="s">
        <v>13</v>
      </c>
      <c r="H79" s="61" t="s">
        <v>12</v>
      </c>
      <c r="I79" s="63" t="s">
        <v>13</v>
      </c>
      <c r="J79" s="61"/>
      <c r="K79" s="63"/>
    </row>
    <row r="80" spans="1:11" x14ac:dyDescent="0.2">
      <c r="A80" s="7" t="s">
        <v>231</v>
      </c>
      <c r="B80" s="65">
        <v>1</v>
      </c>
      <c r="C80" s="34">
        <f>IF(B89=0, "-", B80/B89)</f>
        <v>6.369426751592357E-3</v>
      </c>
      <c r="D80" s="65">
        <v>0</v>
      </c>
      <c r="E80" s="9">
        <f>IF(D89=0, "-", D80/D89)</f>
        <v>0</v>
      </c>
      <c r="F80" s="81">
        <v>3</v>
      </c>
      <c r="G80" s="34">
        <f>IF(F89=0, "-", F80/F89)</f>
        <v>6.2500000000000003E-3</v>
      </c>
      <c r="H80" s="65">
        <v>2</v>
      </c>
      <c r="I80" s="9">
        <f>IF(H89=0, "-", H80/H89)</f>
        <v>5.9701492537313433E-3</v>
      </c>
      <c r="J80" s="8" t="str">
        <f t="shared" ref="J80:J87" si="6">IF(D80=0, "-", IF((B80-D80)/D80&lt;10, (B80-D80)/D80, "&gt;999%"))</f>
        <v>-</v>
      </c>
      <c r="K80" s="9">
        <f t="shared" ref="K80:K87" si="7">IF(H80=0, "-", IF((F80-H80)/H80&lt;10, (F80-H80)/H80, "&gt;999%"))</f>
        <v>0.5</v>
      </c>
    </row>
    <row r="81" spans="1:11" x14ac:dyDescent="0.2">
      <c r="A81" s="7" t="s">
        <v>232</v>
      </c>
      <c r="B81" s="65">
        <v>2</v>
      </c>
      <c r="C81" s="34">
        <f>IF(B89=0, "-", B81/B89)</f>
        <v>1.2738853503184714E-2</v>
      </c>
      <c r="D81" s="65">
        <v>0</v>
      </c>
      <c r="E81" s="9">
        <f>IF(D89=0, "-", D81/D89)</f>
        <v>0</v>
      </c>
      <c r="F81" s="81">
        <v>8</v>
      </c>
      <c r="G81" s="34">
        <f>IF(F89=0, "-", F81/F89)</f>
        <v>1.6666666666666666E-2</v>
      </c>
      <c r="H81" s="65">
        <v>0</v>
      </c>
      <c r="I81" s="9">
        <f>IF(H89=0, "-", H81/H89)</f>
        <v>0</v>
      </c>
      <c r="J81" s="8" t="str">
        <f t="shared" si="6"/>
        <v>-</v>
      </c>
      <c r="K81" s="9" t="str">
        <f t="shared" si="7"/>
        <v>-</v>
      </c>
    </row>
    <row r="82" spans="1:11" x14ac:dyDescent="0.2">
      <c r="A82" s="7" t="s">
        <v>233</v>
      </c>
      <c r="B82" s="65">
        <v>8</v>
      </c>
      <c r="C82" s="34">
        <f>IF(B89=0, "-", B82/B89)</f>
        <v>5.0955414012738856E-2</v>
      </c>
      <c r="D82" s="65">
        <v>12</v>
      </c>
      <c r="E82" s="9">
        <f>IF(D89=0, "-", D82/D89)</f>
        <v>8.8235294117647065E-2</v>
      </c>
      <c r="F82" s="81">
        <v>27</v>
      </c>
      <c r="G82" s="34">
        <f>IF(F89=0, "-", F82/F89)</f>
        <v>5.6250000000000001E-2</v>
      </c>
      <c r="H82" s="65">
        <v>26</v>
      </c>
      <c r="I82" s="9">
        <f>IF(H89=0, "-", H82/H89)</f>
        <v>7.7611940298507459E-2</v>
      </c>
      <c r="J82" s="8">
        <f t="shared" si="6"/>
        <v>-0.33333333333333331</v>
      </c>
      <c r="K82" s="9">
        <f t="shared" si="7"/>
        <v>3.8461538461538464E-2</v>
      </c>
    </row>
    <row r="83" spans="1:11" x14ac:dyDescent="0.2">
      <c r="A83" s="7" t="s">
        <v>234</v>
      </c>
      <c r="B83" s="65">
        <v>0</v>
      </c>
      <c r="C83" s="34">
        <f>IF(B89=0, "-", B83/B89)</f>
        <v>0</v>
      </c>
      <c r="D83" s="65">
        <v>0</v>
      </c>
      <c r="E83" s="9">
        <f>IF(D89=0, "-", D83/D89)</f>
        <v>0</v>
      </c>
      <c r="F83" s="81">
        <v>2</v>
      </c>
      <c r="G83" s="34">
        <f>IF(F89=0, "-", F83/F89)</f>
        <v>4.1666666666666666E-3</v>
      </c>
      <c r="H83" s="65">
        <v>0</v>
      </c>
      <c r="I83" s="9">
        <f>IF(H89=0, "-", H83/H89)</f>
        <v>0</v>
      </c>
      <c r="J83" s="8" t="str">
        <f t="shared" si="6"/>
        <v>-</v>
      </c>
      <c r="K83" s="9" t="str">
        <f t="shared" si="7"/>
        <v>-</v>
      </c>
    </row>
    <row r="84" spans="1:11" x14ac:dyDescent="0.2">
      <c r="A84" s="7" t="s">
        <v>235</v>
      </c>
      <c r="B84" s="65">
        <v>13</v>
      </c>
      <c r="C84" s="34">
        <f>IF(B89=0, "-", B84/B89)</f>
        <v>8.2802547770700632E-2</v>
      </c>
      <c r="D84" s="65">
        <v>2</v>
      </c>
      <c r="E84" s="9">
        <f>IF(D89=0, "-", D84/D89)</f>
        <v>1.4705882352941176E-2</v>
      </c>
      <c r="F84" s="81">
        <v>20</v>
      </c>
      <c r="G84" s="34">
        <f>IF(F89=0, "-", F84/F89)</f>
        <v>4.1666666666666664E-2</v>
      </c>
      <c r="H84" s="65">
        <v>11</v>
      </c>
      <c r="I84" s="9">
        <f>IF(H89=0, "-", H84/H89)</f>
        <v>3.2835820895522387E-2</v>
      </c>
      <c r="J84" s="8">
        <f t="shared" si="6"/>
        <v>5.5</v>
      </c>
      <c r="K84" s="9">
        <f t="shared" si="7"/>
        <v>0.81818181818181823</v>
      </c>
    </row>
    <row r="85" spans="1:11" x14ac:dyDescent="0.2">
      <c r="A85" s="7" t="s">
        <v>236</v>
      </c>
      <c r="B85" s="65">
        <v>0</v>
      </c>
      <c r="C85" s="34">
        <f>IF(B89=0, "-", B85/B89)</f>
        <v>0</v>
      </c>
      <c r="D85" s="65">
        <v>1</v>
      </c>
      <c r="E85" s="9">
        <f>IF(D89=0, "-", D85/D89)</f>
        <v>7.3529411764705881E-3</v>
      </c>
      <c r="F85" s="81">
        <v>0</v>
      </c>
      <c r="G85" s="34">
        <f>IF(F89=0, "-", F85/F89)</f>
        <v>0</v>
      </c>
      <c r="H85" s="65">
        <v>12</v>
      </c>
      <c r="I85" s="9">
        <f>IF(H89=0, "-", H85/H89)</f>
        <v>3.5820895522388062E-2</v>
      </c>
      <c r="J85" s="8">
        <f t="shared" si="6"/>
        <v>-1</v>
      </c>
      <c r="K85" s="9">
        <f t="shared" si="7"/>
        <v>-1</v>
      </c>
    </row>
    <row r="86" spans="1:11" x14ac:dyDescent="0.2">
      <c r="A86" s="7" t="s">
        <v>237</v>
      </c>
      <c r="B86" s="65">
        <v>131</v>
      </c>
      <c r="C86" s="34">
        <f>IF(B89=0, "-", B86/B89)</f>
        <v>0.83439490445859876</v>
      </c>
      <c r="D86" s="65">
        <v>119</v>
      </c>
      <c r="E86" s="9">
        <f>IF(D89=0, "-", D86/D89)</f>
        <v>0.875</v>
      </c>
      <c r="F86" s="81">
        <v>416</v>
      </c>
      <c r="G86" s="34">
        <f>IF(F89=0, "-", F86/F89)</f>
        <v>0.8666666666666667</v>
      </c>
      <c r="H86" s="65">
        <v>280</v>
      </c>
      <c r="I86" s="9">
        <f>IF(H89=0, "-", H86/H89)</f>
        <v>0.83582089552238803</v>
      </c>
      <c r="J86" s="8">
        <f t="shared" si="6"/>
        <v>0.10084033613445378</v>
      </c>
      <c r="K86" s="9">
        <f t="shared" si="7"/>
        <v>0.48571428571428571</v>
      </c>
    </row>
    <row r="87" spans="1:11" x14ac:dyDescent="0.2">
      <c r="A87" s="7" t="s">
        <v>238</v>
      </c>
      <c r="B87" s="65">
        <v>2</v>
      </c>
      <c r="C87" s="34">
        <f>IF(B89=0, "-", B87/B89)</f>
        <v>1.2738853503184714E-2</v>
      </c>
      <c r="D87" s="65">
        <v>2</v>
      </c>
      <c r="E87" s="9">
        <f>IF(D89=0, "-", D87/D89)</f>
        <v>1.4705882352941176E-2</v>
      </c>
      <c r="F87" s="81">
        <v>4</v>
      </c>
      <c r="G87" s="34">
        <f>IF(F89=0, "-", F87/F89)</f>
        <v>8.3333333333333332E-3</v>
      </c>
      <c r="H87" s="65">
        <v>4</v>
      </c>
      <c r="I87" s="9">
        <f>IF(H89=0, "-", H87/H89)</f>
        <v>1.1940298507462687E-2</v>
      </c>
      <c r="J87" s="8">
        <f t="shared" si="6"/>
        <v>0</v>
      </c>
      <c r="K87" s="9">
        <f t="shared" si="7"/>
        <v>0</v>
      </c>
    </row>
    <row r="88" spans="1:11" x14ac:dyDescent="0.2">
      <c r="A88" s="2"/>
      <c r="B88" s="68"/>
      <c r="C88" s="33"/>
      <c r="D88" s="68"/>
      <c r="E88" s="6"/>
      <c r="F88" s="82"/>
      <c r="G88" s="33"/>
      <c r="H88" s="68"/>
      <c r="I88" s="6"/>
      <c r="J88" s="5"/>
      <c r="K88" s="6"/>
    </row>
    <row r="89" spans="1:11" s="43" customFormat="1" x14ac:dyDescent="0.2">
      <c r="A89" s="162" t="s">
        <v>544</v>
      </c>
      <c r="B89" s="71">
        <f>SUM(B80:B88)</f>
        <v>157</v>
      </c>
      <c r="C89" s="40">
        <f>B89/6380</f>
        <v>2.4608150470219435E-2</v>
      </c>
      <c r="D89" s="71">
        <f>SUM(D80:D88)</f>
        <v>136</v>
      </c>
      <c r="E89" s="41">
        <f>D89/6389</f>
        <v>2.1286586320237909E-2</v>
      </c>
      <c r="F89" s="77">
        <f>SUM(F80:F88)</f>
        <v>480</v>
      </c>
      <c r="G89" s="42">
        <f>F89/17360</f>
        <v>2.7649769585253458E-2</v>
      </c>
      <c r="H89" s="71">
        <f>SUM(H80:H88)</f>
        <v>335</v>
      </c>
      <c r="I89" s="41">
        <f>H89/17010</f>
        <v>1.969429747207525E-2</v>
      </c>
      <c r="J89" s="37">
        <f>IF(D89=0, "-", IF((B89-D89)/D89&lt;10, (B89-D89)/D89, "&gt;999%"))</f>
        <v>0.15441176470588236</v>
      </c>
      <c r="K89" s="38">
        <f>IF(H89=0, "-", IF((F89-H89)/H89&lt;10, (F89-H89)/H89, "&gt;999%"))</f>
        <v>0.43283582089552236</v>
      </c>
    </row>
    <row r="90" spans="1:11" x14ac:dyDescent="0.2">
      <c r="B90" s="83"/>
      <c r="D90" s="83"/>
      <c r="F90" s="83"/>
      <c r="H90" s="83"/>
    </row>
    <row r="91" spans="1:11" x14ac:dyDescent="0.2">
      <c r="A91" s="163" t="s">
        <v>135</v>
      </c>
      <c r="B91" s="61" t="s">
        <v>12</v>
      </c>
      <c r="C91" s="62" t="s">
        <v>13</v>
      </c>
      <c r="D91" s="61" t="s">
        <v>12</v>
      </c>
      <c r="E91" s="63" t="s">
        <v>13</v>
      </c>
      <c r="F91" s="62" t="s">
        <v>12</v>
      </c>
      <c r="G91" s="62" t="s">
        <v>13</v>
      </c>
      <c r="H91" s="61" t="s">
        <v>12</v>
      </c>
      <c r="I91" s="63" t="s">
        <v>13</v>
      </c>
      <c r="J91" s="61"/>
      <c r="K91" s="63"/>
    </row>
    <row r="92" spans="1:11" x14ac:dyDescent="0.2">
      <c r="A92" s="7" t="s">
        <v>239</v>
      </c>
      <c r="B92" s="65">
        <v>4</v>
      </c>
      <c r="C92" s="34">
        <f>IF(B108=0, "-", B92/B108)</f>
        <v>1.8957345971563982E-2</v>
      </c>
      <c r="D92" s="65">
        <v>2</v>
      </c>
      <c r="E92" s="9">
        <f>IF(D108=0, "-", D92/D108)</f>
        <v>2.7777777777777776E-2</v>
      </c>
      <c r="F92" s="81">
        <v>8</v>
      </c>
      <c r="G92" s="34">
        <f>IF(F108=0, "-", F92/F108)</f>
        <v>2.9411764705882353E-2</v>
      </c>
      <c r="H92" s="65">
        <v>4</v>
      </c>
      <c r="I92" s="9">
        <f>IF(H108=0, "-", H92/H108)</f>
        <v>2.7777777777777776E-2</v>
      </c>
      <c r="J92" s="8">
        <f t="shared" ref="J92:J106" si="8">IF(D92=0, "-", IF((B92-D92)/D92&lt;10, (B92-D92)/D92, "&gt;999%"))</f>
        <v>1</v>
      </c>
      <c r="K92" s="9">
        <f t="shared" ref="K92:K106" si="9">IF(H92=0, "-", IF((F92-H92)/H92&lt;10, (F92-H92)/H92, "&gt;999%"))</f>
        <v>1</v>
      </c>
    </row>
    <row r="93" spans="1:11" x14ac:dyDescent="0.2">
      <c r="A93" s="7" t="s">
        <v>240</v>
      </c>
      <c r="B93" s="65">
        <v>3</v>
      </c>
      <c r="C93" s="34">
        <f>IF(B108=0, "-", B93/B108)</f>
        <v>1.4218009478672985E-2</v>
      </c>
      <c r="D93" s="65">
        <v>6</v>
      </c>
      <c r="E93" s="9">
        <f>IF(D108=0, "-", D93/D108)</f>
        <v>8.3333333333333329E-2</v>
      </c>
      <c r="F93" s="81">
        <v>3</v>
      </c>
      <c r="G93" s="34">
        <f>IF(F108=0, "-", F93/F108)</f>
        <v>1.1029411764705883E-2</v>
      </c>
      <c r="H93" s="65">
        <v>14</v>
      </c>
      <c r="I93" s="9">
        <f>IF(H108=0, "-", H93/H108)</f>
        <v>9.7222222222222224E-2</v>
      </c>
      <c r="J93" s="8">
        <f t="shared" si="8"/>
        <v>-0.5</v>
      </c>
      <c r="K93" s="9">
        <f t="shared" si="9"/>
        <v>-0.7857142857142857</v>
      </c>
    </row>
    <row r="94" spans="1:11" x14ac:dyDescent="0.2">
      <c r="A94" s="7" t="s">
        <v>241</v>
      </c>
      <c r="B94" s="65">
        <v>5</v>
      </c>
      <c r="C94" s="34">
        <f>IF(B108=0, "-", B94/B108)</f>
        <v>2.3696682464454975E-2</v>
      </c>
      <c r="D94" s="65">
        <v>3</v>
      </c>
      <c r="E94" s="9">
        <f>IF(D108=0, "-", D94/D108)</f>
        <v>4.1666666666666664E-2</v>
      </c>
      <c r="F94" s="81">
        <v>5</v>
      </c>
      <c r="G94" s="34">
        <f>IF(F108=0, "-", F94/F108)</f>
        <v>1.8382352941176471E-2</v>
      </c>
      <c r="H94" s="65">
        <v>7</v>
      </c>
      <c r="I94" s="9">
        <f>IF(H108=0, "-", H94/H108)</f>
        <v>4.8611111111111112E-2</v>
      </c>
      <c r="J94" s="8">
        <f t="shared" si="8"/>
        <v>0.66666666666666663</v>
      </c>
      <c r="K94" s="9">
        <f t="shared" si="9"/>
        <v>-0.2857142857142857</v>
      </c>
    </row>
    <row r="95" spans="1:11" x14ac:dyDescent="0.2">
      <c r="A95" s="7" t="s">
        <v>242</v>
      </c>
      <c r="B95" s="65">
        <v>14</v>
      </c>
      <c r="C95" s="34">
        <f>IF(B108=0, "-", B95/B108)</f>
        <v>6.6350710900473939E-2</v>
      </c>
      <c r="D95" s="65">
        <v>24</v>
      </c>
      <c r="E95" s="9">
        <f>IF(D108=0, "-", D95/D108)</f>
        <v>0.33333333333333331</v>
      </c>
      <c r="F95" s="81">
        <v>34</v>
      </c>
      <c r="G95" s="34">
        <f>IF(F108=0, "-", F95/F108)</f>
        <v>0.125</v>
      </c>
      <c r="H95" s="65">
        <v>32</v>
      </c>
      <c r="I95" s="9">
        <f>IF(H108=0, "-", H95/H108)</f>
        <v>0.22222222222222221</v>
      </c>
      <c r="J95" s="8">
        <f t="shared" si="8"/>
        <v>-0.41666666666666669</v>
      </c>
      <c r="K95" s="9">
        <f t="shared" si="9"/>
        <v>6.25E-2</v>
      </c>
    </row>
    <row r="96" spans="1:11" x14ac:dyDescent="0.2">
      <c r="A96" s="7" t="s">
        <v>243</v>
      </c>
      <c r="B96" s="65">
        <v>5</v>
      </c>
      <c r="C96" s="34">
        <f>IF(B108=0, "-", B96/B108)</f>
        <v>2.3696682464454975E-2</v>
      </c>
      <c r="D96" s="65">
        <v>0</v>
      </c>
      <c r="E96" s="9">
        <f>IF(D108=0, "-", D96/D108)</f>
        <v>0</v>
      </c>
      <c r="F96" s="81">
        <v>9</v>
      </c>
      <c r="G96" s="34">
        <f>IF(F108=0, "-", F96/F108)</f>
        <v>3.3088235294117647E-2</v>
      </c>
      <c r="H96" s="65">
        <v>0</v>
      </c>
      <c r="I96" s="9">
        <f>IF(H108=0, "-", H96/H108)</f>
        <v>0</v>
      </c>
      <c r="J96" s="8" t="str">
        <f t="shared" si="8"/>
        <v>-</v>
      </c>
      <c r="K96" s="9" t="str">
        <f t="shared" si="9"/>
        <v>-</v>
      </c>
    </row>
    <row r="97" spans="1:11" x14ac:dyDescent="0.2">
      <c r="A97" s="7" t="s">
        <v>244</v>
      </c>
      <c r="B97" s="65">
        <v>1</v>
      </c>
      <c r="C97" s="34">
        <f>IF(B108=0, "-", B97/B108)</f>
        <v>4.7393364928909956E-3</v>
      </c>
      <c r="D97" s="65">
        <v>0</v>
      </c>
      <c r="E97" s="9">
        <f>IF(D108=0, "-", D97/D108)</f>
        <v>0</v>
      </c>
      <c r="F97" s="81">
        <v>1</v>
      </c>
      <c r="G97" s="34">
        <f>IF(F108=0, "-", F97/F108)</f>
        <v>3.6764705882352941E-3</v>
      </c>
      <c r="H97" s="65">
        <v>0</v>
      </c>
      <c r="I97" s="9">
        <f>IF(H108=0, "-", H97/H108)</f>
        <v>0</v>
      </c>
      <c r="J97" s="8" t="str">
        <f t="shared" si="8"/>
        <v>-</v>
      </c>
      <c r="K97" s="9" t="str">
        <f t="shared" si="9"/>
        <v>-</v>
      </c>
    </row>
    <row r="98" spans="1:11" x14ac:dyDescent="0.2">
      <c r="A98" s="7" t="s">
        <v>245</v>
      </c>
      <c r="B98" s="65">
        <v>1</v>
      </c>
      <c r="C98" s="34">
        <f>IF(B108=0, "-", B98/B108)</f>
        <v>4.7393364928909956E-3</v>
      </c>
      <c r="D98" s="65">
        <v>0</v>
      </c>
      <c r="E98" s="9">
        <f>IF(D108=0, "-", D98/D108)</f>
        <v>0</v>
      </c>
      <c r="F98" s="81">
        <v>1</v>
      </c>
      <c r="G98" s="34">
        <f>IF(F108=0, "-", F98/F108)</f>
        <v>3.6764705882352941E-3</v>
      </c>
      <c r="H98" s="65">
        <v>0</v>
      </c>
      <c r="I98" s="9">
        <f>IF(H108=0, "-", H98/H108)</f>
        <v>0</v>
      </c>
      <c r="J98" s="8" t="str">
        <f t="shared" si="8"/>
        <v>-</v>
      </c>
      <c r="K98" s="9" t="str">
        <f t="shared" si="9"/>
        <v>-</v>
      </c>
    </row>
    <row r="99" spans="1:11" x14ac:dyDescent="0.2">
      <c r="A99" s="7" t="s">
        <v>246</v>
      </c>
      <c r="B99" s="65">
        <v>4</v>
      </c>
      <c r="C99" s="34">
        <f>IF(B108=0, "-", B99/B108)</f>
        <v>1.8957345971563982E-2</v>
      </c>
      <c r="D99" s="65">
        <v>2</v>
      </c>
      <c r="E99" s="9">
        <f>IF(D108=0, "-", D99/D108)</f>
        <v>2.7777777777777776E-2</v>
      </c>
      <c r="F99" s="81">
        <v>14</v>
      </c>
      <c r="G99" s="34">
        <f>IF(F108=0, "-", F99/F108)</f>
        <v>5.1470588235294115E-2</v>
      </c>
      <c r="H99" s="65">
        <v>3</v>
      </c>
      <c r="I99" s="9">
        <f>IF(H108=0, "-", H99/H108)</f>
        <v>2.0833333333333332E-2</v>
      </c>
      <c r="J99" s="8">
        <f t="shared" si="8"/>
        <v>1</v>
      </c>
      <c r="K99" s="9">
        <f t="shared" si="9"/>
        <v>3.6666666666666665</v>
      </c>
    </row>
    <row r="100" spans="1:11" x14ac:dyDescent="0.2">
      <c r="A100" s="7" t="s">
        <v>247</v>
      </c>
      <c r="B100" s="65">
        <v>0</v>
      </c>
      <c r="C100" s="34">
        <f>IF(B108=0, "-", B100/B108)</f>
        <v>0</v>
      </c>
      <c r="D100" s="65">
        <v>13</v>
      </c>
      <c r="E100" s="9">
        <f>IF(D108=0, "-", D100/D108)</f>
        <v>0.18055555555555555</v>
      </c>
      <c r="F100" s="81">
        <v>0</v>
      </c>
      <c r="G100" s="34">
        <f>IF(F108=0, "-", F100/F108)</f>
        <v>0</v>
      </c>
      <c r="H100" s="65">
        <v>25</v>
      </c>
      <c r="I100" s="9">
        <f>IF(H108=0, "-", H100/H108)</f>
        <v>0.1736111111111111</v>
      </c>
      <c r="J100" s="8">
        <f t="shared" si="8"/>
        <v>-1</v>
      </c>
      <c r="K100" s="9">
        <f t="shared" si="9"/>
        <v>-1</v>
      </c>
    </row>
    <row r="101" spans="1:11" x14ac:dyDescent="0.2">
      <c r="A101" s="7" t="s">
        <v>248</v>
      </c>
      <c r="B101" s="65">
        <v>15</v>
      </c>
      <c r="C101" s="34">
        <f>IF(B108=0, "-", B101/B108)</f>
        <v>7.1090047393364927E-2</v>
      </c>
      <c r="D101" s="65">
        <v>19</v>
      </c>
      <c r="E101" s="9">
        <f>IF(D108=0, "-", D101/D108)</f>
        <v>0.2638888888888889</v>
      </c>
      <c r="F101" s="81">
        <v>24</v>
      </c>
      <c r="G101" s="34">
        <f>IF(F108=0, "-", F101/F108)</f>
        <v>8.8235294117647065E-2</v>
      </c>
      <c r="H101" s="65">
        <v>50</v>
      </c>
      <c r="I101" s="9">
        <f>IF(H108=0, "-", H101/H108)</f>
        <v>0.34722222222222221</v>
      </c>
      <c r="J101" s="8">
        <f t="shared" si="8"/>
        <v>-0.21052631578947367</v>
      </c>
      <c r="K101" s="9">
        <f t="shared" si="9"/>
        <v>-0.52</v>
      </c>
    </row>
    <row r="102" spans="1:11" x14ac:dyDescent="0.2">
      <c r="A102" s="7" t="s">
        <v>249</v>
      </c>
      <c r="B102" s="65">
        <v>7</v>
      </c>
      <c r="C102" s="34">
        <f>IF(B108=0, "-", B102/B108)</f>
        <v>3.3175355450236969E-2</v>
      </c>
      <c r="D102" s="65">
        <v>3</v>
      </c>
      <c r="E102" s="9">
        <f>IF(D108=0, "-", D102/D108)</f>
        <v>4.1666666666666664E-2</v>
      </c>
      <c r="F102" s="81">
        <v>16</v>
      </c>
      <c r="G102" s="34">
        <f>IF(F108=0, "-", F102/F108)</f>
        <v>5.8823529411764705E-2</v>
      </c>
      <c r="H102" s="65">
        <v>8</v>
      </c>
      <c r="I102" s="9">
        <f>IF(H108=0, "-", H102/H108)</f>
        <v>5.5555555555555552E-2</v>
      </c>
      <c r="J102" s="8">
        <f t="shared" si="8"/>
        <v>1.3333333333333333</v>
      </c>
      <c r="K102" s="9">
        <f t="shared" si="9"/>
        <v>1</v>
      </c>
    </row>
    <row r="103" spans="1:11" x14ac:dyDescent="0.2">
      <c r="A103" s="7" t="s">
        <v>250</v>
      </c>
      <c r="B103" s="65">
        <v>145</v>
      </c>
      <c r="C103" s="34">
        <f>IF(B108=0, "-", B103/B108)</f>
        <v>0.6872037914691943</v>
      </c>
      <c r="D103" s="65">
        <v>0</v>
      </c>
      <c r="E103" s="9">
        <f>IF(D108=0, "-", D103/D108)</f>
        <v>0</v>
      </c>
      <c r="F103" s="81">
        <v>145</v>
      </c>
      <c r="G103" s="34">
        <f>IF(F108=0, "-", F103/F108)</f>
        <v>0.53308823529411764</v>
      </c>
      <c r="H103" s="65">
        <v>0</v>
      </c>
      <c r="I103" s="9">
        <f>IF(H108=0, "-", H103/H108)</f>
        <v>0</v>
      </c>
      <c r="J103" s="8" t="str">
        <f t="shared" si="8"/>
        <v>-</v>
      </c>
      <c r="K103" s="9" t="str">
        <f t="shared" si="9"/>
        <v>-</v>
      </c>
    </row>
    <row r="104" spans="1:11" x14ac:dyDescent="0.2">
      <c r="A104" s="7" t="s">
        <v>251</v>
      </c>
      <c r="B104" s="65">
        <v>6</v>
      </c>
      <c r="C104" s="34">
        <f>IF(B108=0, "-", B104/B108)</f>
        <v>2.843601895734597E-2</v>
      </c>
      <c r="D104" s="65">
        <v>0</v>
      </c>
      <c r="E104" s="9">
        <f>IF(D108=0, "-", D104/D108)</f>
        <v>0</v>
      </c>
      <c r="F104" s="81">
        <v>10</v>
      </c>
      <c r="G104" s="34">
        <f>IF(F108=0, "-", F104/F108)</f>
        <v>3.6764705882352942E-2</v>
      </c>
      <c r="H104" s="65">
        <v>0</v>
      </c>
      <c r="I104" s="9">
        <f>IF(H108=0, "-", H104/H108)</f>
        <v>0</v>
      </c>
      <c r="J104" s="8" t="str">
        <f t="shared" si="8"/>
        <v>-</v>
      </c>
      <c r="K104" s="9" t="str">
        <f t="shared" si="9"/>
        <v>-</v>
      </c>
    </row>
    <row r="105" spans="1:11" x14ac:dyDescent="0.2">
      <c r="A105" s="7" t="s">
        <v>252</v>
      </c>
      <c r="B105" s="65">
        <v>0</v>
      </c>
      <c r="C105" s="34">
        <f>IF(B108=0, "-", B105/B108)</f>
        <v>0</v>
      </c>
      <c r="D105" s="65">
        <v>0</v>
      </c>
      <c r="E105" s="9">
        <f>IF(D108=0, "-", D105/D108)</f>
        <v>0</v>
      </c>
      <c r="F105" s="81">
        <v>1</v>
      </c>
      <c r="G105" s="34">
        <f>IF(F108=0, "-", F105/F108)</f>
        <v>3.6764705882352941E-3</v>
      </c>
      <c r="H105" s="65">
        <v>1</v>
      </c>
      <c r="I105" s="9">
        <f>IF(H108=0, "-", H105/H108)</f>
        <v>6.9444444444444441E-3</v>
      </c>
      <c r="J105" s="8" t="str">
        <f t="shared" si="8"/>
        <v>-</v>
      </c>
      <c r="K105" s="9">
        <f t="shared" si="9"/>
        <v>0</v>
      </c>
    </row>
    <row r="106" spans="1:11" x14ac:dyDescent="0.2">
      <c r="A106" s="7" t="s">
        <v>253</v>
      </c>
      <c r="B106" s="65">
        <v>1</v>
      </c>
      <c r="C106" s="34">
        <f>IF(B108=0, "-", B106/B108)</f>
        <v>4.7393364928909956E-3</v>
      </c>
      <c r="D106" s="65">
        <v>0</v>
      </c>
      <c r="E106" s="9">
        <f>IF(D108=0, "-", D106/D108)</f>
        <v>0</v>
      </c>
      <c r="F106" s="81">
        <v>1</v>
      </c>
      <c r="G106" s="34">
        <f>IF(F108=0, "-", F106/F108)</f>
        <v>3.6764705882352941E-3</v>
      </c>
      <c r="H106" s="65">
        <v>0</v>
      </c>
      <c r="I106" s="9">
        <f>IF(H108=0, "-", H106/H108)</f>
        <v>0</v>
      </c>
      <c r="J106" s="8" t="str">
        <f t="shared" si="8"/>
        <v>-</v>
      </c>
      <c r="K106" s="9" t="str">
        <f t="shared" si="9"/>
        <v>-</v>
      </c>
    </row>
    <row r="107" spans="1:11" x14ac:dyDescent="0.2">
      <c r="A107" s="2"/>
      <c r="B107" s="68"/>
      <c r="C107" s="33"/>
      <c r="D107" s="68"/>
      <c r="E107" s="6"/>
      <c r="F107" s="82"/>
      <c r="G107" s="33"/>
      <c r="H107" s="68"/>
      <c r="I107" s="6"/>
      <c r="J107" s="5"/>
      <c r="K107" s="6"/>
    </row>
    <row r="108" spans="1:11" s="43" customFormat="1" x14ac:dyDescent="0.2">
      <c r="A108" s="162" t="s">
        <v>543</v>
      </c>
      <c r="B108" s="71">
        <f>SUM(B92:B107)</f>
        <v>211</v>
      </c>
      <c r="C108" s="40">
        <f>B108/6380</f>
        <v>3.3072100313479624E-2</v>
      </c>
      <c r="D108" s="71">
        <f>SUM(D92:D107)</f>
        <v>72</v>
      </c>
      <c r="E108" s="41">
        <f>D108/6389</f>
        <v>1.1269369228361246E-2</v>
      </c>
      <c r="F108" s="77">
        <f>SUM(F92:F107)</f>
        <v>272</v>
      </c>
      <c r="G108" s="42">
        <f>F108/17360</f>
        <v>1.5668202764976959E-2</v>
      </c>
      <c r="H108" s="71">
        <f>SUM(H92:H107)</f>
        <v>144</v>
      </c>
      <c r="I108" s="41">
        <f>H108/17010</f>
        <v>8.4656084656084662E-3</v>
      </c>
      <c r="J108" s="37">
        <f>IF(D108=0, "-", IF((B108-D108)/D108&lt;10, (B108-D108)/D108, "&gt;999%"))</f>
        <v>1.9305555555555556</v>
      </c>
      <c r="K108" s="38">
        <f>IF(H108=0, "-", IF((F108-H108)/H108&lt;10, (F108-H108)/H108, "&gt;999%"))</f>
        <v>0.88888888888888884</v>
      </c>
    </row>
    <row r="109" spans="1:11" x14ac:dyDescent="0.2">
      <c r="B109" s="83"/>
      <c r="D109" s="83"/>
      <c r="F109" s="83"/>
      <c r="H109" s="83"/>
    </row>
    <row r="110" spans="1:11" s="43" customFormat="1" x14ac:dyDescent="0.2">
      <c r="A110" s="162" t="s">
        <v>542</v>
      </c>
      <c r="B110" s="71">
        <v>368</v>
      </c>
      <c r="C110" s="40">
        <f>B110/6380</f>
        <v>5.7680250783699059E-2</v>
      </c>
      <c r="D110" s="71">
        <v>208</v>
      </c>
      <c r="E110" s="41">
        <f>D110/6389</f>
        <v>3.2555955548599157E-2</v>
      </c>
      <c r="F110" s="77">
        <v>752</v>
      </c>
      <c r="G110" s="42">
        <f>F110/17360</f>
        <v>4.3317972350230417E-2</v>
      </c>
      <c r="H110" s="71">
        <v>479</v>
      </c>
      <c r="I110" s="41">
        <f>H110/17010</f>
        <v>2.8159905937683714E-2</v>
      </c>
      <c r="J110" s="37">
        <f>IF(D110=0, "-", IF((B110-D110)/D110&lt;10, (B110-D110)/D110, "&gt;999%"))</f>
        <v>0.76923076923076927</v>
      </c>
      <c r="K110" s="38">
        <f>IF(H110=0, "-", IF((F110-H110)/H110&lt;10, (F110-H110)/H110, "&gt;999%"))</f>
        <v>0.56993736951983298</v>
      </c>
    </row>
    <row r="111" spans="1:11" x14ac:dyDescent="0.2">
      <c r="B111" s="83"/>
      <c r="D111" s="83"/>
      <c r="F111" s="83"/>
      <c r="H111" s="83"/>
    </row>
    <row r="112" spans="1:11" ht="15.75" x14ac:dyDescent="0.25">
      <c r="A112" s="164" t="s">
        <v>109</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136</v>
      </c>
      <c r="B114" s="61" t="s">
        <v>12</v>
      </c>
      <c r="C114" s="62" t="s">
        <v>13</v>
      </c>
      <c r="D114" s="61" t="s">
        <v>12</v>
      </c>
      <c r="E114" s="63" t="s">
        <v>13</v>
      </c>
      <c r="F114" s="62" t="s">
        <v>12</v>
      </c>
      <c r="G114" s="62" t="s">
        <v>13</v>
      </c>
      <c r="H114" s="61" t="s">
        <v>12</v>
      </c>
      <c r="I114" s="63" t="s">
        <v>13</v>
      </c>
      <c r="J114" s="61"/>
      <c r="K114" s="63"/>
    </row>
    <row r="115" spans="1:11" x14ac:dyDescent="0.2">
      <c r="A115" s="7" t="s">
        <v>254</v>
      </c>
      <c r="B115" s="65">
        <v>11</v>
      </c>
      <c r="C115" s="34">
        <f>IF(B118=0, "-", B115/B118)</f>
        <v>0.91666666666666663</v>
      </c>
      <c r="D115" s="65">
        <v>12</v>
      </c>
      <c r="E115" s="9">
        <f>IF(D118=0, "-", D115/D118)</f>
        <v>0.63157894736842102</v>
      </c>
      <c r="F115" s="81">
        <v>34</v>
      </c>
      <c r="G115" s="34">
        <f>IF(F118=0, "-", F115/F118)</f>
        <v>0.75555555555555554</v>
      </c>
      <c r="H115" s="65">
        <v>33</v>
      </c>
      <c r="I115" s="9">
        <f>IF(H118=0, "-", H115/H118)</f>
        <v>0.73333333333333328</v>
      </c>
      <c r="J115" s="8">
        <f>IF(D115=0, "-", IF((B115-D115)/D115&lt;10, (B115-D115)/D115, "&gt;999%"))</f>
        <v>-8.3333333333333329E-2</v>
      </c>
      <c r="K115" s="9">
        <f>IF(H115=0, "-", IF((F115-H115)/H115&lt;10, (F115-H115)/H115, "&gt;999%"))</f>
        <v>3.0303030303030304E-2</v>
      </c>
    </row>
    <row r="116" spans="1:11" x14ac:dyDescent="0.2">
      <c r="A116" s="7" t="s">
        <v>255</v>
      </c>
      <c r="B116" s="65">
        <v>1</v>
      </c>
      <c r="C116" s="34">
        <f>IF(B118=0, "-", B116/B118)</f>
        <v>8.3333333333333329E-2</v>
      </c>
      <c r="D116" s="65">
        <v>7</v>
      </c>
      <c r="E116" s="9">
        <f>IF(D118=0, "-", D116/D118)</f>
        <v>0.36842105263157893</v>
      </c>
      <c r="F116" s="81">
        <v>11</v>
      </c>
      <c r="G116" s="34">
        <f>IF(F118=0, "-", F116/F118)</f>
        <v>0.24444444444444444</v>
      </c>
      <c r="H116" s="65">
        <v>12</v>
      </c>
      <c r="I116" s="9">
        <f>IF(H118=0, "-", H116/H118)</f>
        <v>0.26666666666666666</v>
      </c>
      <c r="J116" s="8">
        <f>IF(D116=0, "-", IF((B116-D116)/D116&lt;10, (B116-D116)/D116, "&gt;999%"))</f>
        <v>-0.8571428571428571</v>
      </c>
      <c r="K116" s="9">
        <f>IF(H116=0, "-", IF((F116-H116)/H116&lt;10, (F116-H116)/H116, "&gt;999%"))</f>
        <v>-8.3333333333333329E-2</v>
      </c>
    </row>
    <row r="117" spans="1:11" x14ac:dyDescent="0.2">
      <c r="A117" s="2"/>
      <c r="B117" s="68"/>
      <c r="C117" s="33"/>
      <c r="D117" s="68"/>
      <c r="E117" s="6"/>
      <c r="F117" s="82"/>
      <c r="G117" s="33"/>
      <c r="H117" s="68"/>
      <c r="I117" s="6"/>
      <c r="J117" s="5"/>
      <c r="K117" s="6"/>
    </row>
    <row r="118" spans="1:11" s="43" customFormat="1" x14ac:dyDescent="0.2">
      <c r="A118" s="162" t="s">
        <v>541</v>
      </c>
      <c r="B118" s="71">
        <f>SUM(B115:B117)</f>
        <v>12</v>
      </c>
      <c r="C118" s="40">
        <f>B118/6380</f>
        <v>1.8808777429467085E-3</v>
      </c>
      <c r="D118" s="71">
        <f>SUM(D115:D117)</f>
        <v>19</v>
      </c>
      <c r="E118" s="41">
        <f>D118/6389</f>
        <v>2.9738613241508845E-3</v>
      </c>
      <c r="F118" s="77">
        <f>SUM(F115:F117)</f>
        <v>45</v>
      </c>
      <c r="G118" s="42">
        <f>F118/17360</f>
        <v>2.5921658986175116E-3</v>
      </c>
      <c r="H118" s="71">
        <f>SUM(H115:H117)</f>
        <v>45</v>
      </c>
      <c r="I118" s="41">
        <f>H118/17010</f>
        <v>2.6455026455026454E-3</v>
      </c>
      <c r="J118" s="37">
        <f>IF(D118=0, "-", IF((B118-D118)/D118&lt;10, (B118-D118)/D118, "&gt;999%"))</f>
        <v>-0.36842105263157893</v>
      </c>
      <c r="K118" s="38">
        <f>IF(H118=0, "-", IF((F118-H118)/H118&lt;10, (F118-H118)/H118, "&gt;999%"))</f>
        <v>0</v>
      </c>
    </row>
    <row r="119" spans="1:11" x14ac:dyDescent="0.2">
      <c r="B119" s="83"/>
      <c r="D119" s="83"/>
      <c r="F119" s="83"/>
      <c r="H119" s="83"/>
    </row>
    <row r="120" spans="1:11" x14ac:dyDescent="0.2">
      <c r="A120" s="163" t="s">
        <v>137</v>
      </c>
      <c r="B120" s="61" t="s">
        <v>12</v>
      </c>
      <c r="C120" s="62" t="s">
        <v>13</v>
      </c>
      <c r="D120" s="61" t="s">
        <v>12</v>
      </c>
      <c r="E120" s="63" t="s">
        <v>13</v>
      </c>
      <c r="F120" s="62" t="s">
        <v>12</v>
      </c>
      <c r="G120" s="62" t="s">
        <v>13</v>
      </c>
      <c r="H120" s="61" t="s">
        <v>12</v>
      </c>
      <c r="I120" s="63" t="s">
        <v>13</v>
      </c>
      <c r="J120" s="61"/>
      <c r="K120" s="63"/>
    </row>
    <row r="121" spans="1:11" x14ac:dyDescent="0.2">
      <c r="A121" s="7" t="s">
        <v>256</v>
      </c>
      <c r="B121" s="65">
        <v>2</v>
      </c>
      <c r="C121" s="34">
        <f>IF(B129=0, "-", B121/B129)</f>
        <v>0.15384615384615385</v>
      </c>
      <c r="D121" s="65">
        <v>2</v>
      </c>
      <c r="E121" s="9">
        <f>IF(D129=0, "-", D121/D129)</f>
        <v>0.11764705882352941</v>
      </c>
      <c r="F121" s="81">
        <v>2</v>
      </c>
      <c r="G121" s="34">
        <f>IF(F129=0, "-", F121/F129)</f>
        <v>7.6923076923076927E-2</v>
      </c>
      <c r="H121" s="65">
        <v>4</v>
      </c>
      <c r="I121" s="9">
        <f>IF(H129=0, "-", H121/H129)</f>
        <v>0.11428571428571428</v>
      </c>
      <c r="J121" s="8">
        <f t="shared" ref="J121:J127" si="10">IF(D121=0, "-", IF((B121-D121)/D121&lt;10, (B121-D121)/D121, "&gt;999%"))</f>
        <v>0</v>
      </c>
      <c r="K121" s="9">
        <f t="shared" ref="K121:K127" si="11">IF(H121=0, "-", IF((F121-H121)/H121&lt;10, (F121-H121)/H121, "&gt;999%"))</f>
        <v>-0.5</v>
      </c>
    </row>
    <row r="122" spans="1:11" x14ac:dyDescent="0.2">
      <c r="A122" s="7" t="s">
        <v>257</v>
      </c>
      <c r="B122" s="65">
        <v>0</v>
      </c>
      <c r="C122" s="34">
        <f>IF(B129=0, "-", B122/B129)</f>
        <v>0</v>
      </c>
      <c r="D122" s="65">
        <v>0</v>
      </c>
      <c r="E122" s="9">
        <f>IF(D129=0, "-", D122/D129)</f>
        <v>0</v>
      </c>
      <c r="F122" s="81">
        <v>1</v>
      </c>
      <c r="G122" s="34">
        <f>IF(F129=0, "-", F122/F129)</f>
        <v>3.8461538461538464E-2</v>
      </c>
      <c r="H122" s="65">
        <v>0</v>
      </c>
      <c r="I122" s="9">
        <f>IF(H129=0, "-", H122/H129)</f>
        <v>0</v>
      </c>
      <c r="J122" s="8" t="str">
        <f t="shared" si="10"/>
        <v>-</v>
      </c>
      <c r="K122" s="9" t="str">
        <f t="shared" si="11"/>
        <v>-</v>
      </c>
    </row>
    <row r="123" spans="1:11" x14ac:dyDescent="0.2">
      <c r="A123" s="7" t="s">
        <v>258</v>
      </c>
      <c r="B123" s="65">
        <v>0</v>
      </c>
      <c r="C123" s="34">
        <f>IF(B129=0, "-", B123/B129)</f>
        <v>0</v>
      </c>
      <c r="D123" s="65">
        <v>0</v>
      </c>
      <c r="E123" s="9">
        <f>IF(D129=0, "-", D123/D129)</f>
        <v>0</v>
      </c>
      <c r="F123" s="81">
        <v>3</v>
      </c>
      <c r="G123" s="34">
        <f>IF(F129=0, "-", F123/F129)</f>
        <v>0.11538461538461539</v>
      </c>
      <c r="H123" s="65">
        <v>1</v>
      </c>
      <c r="I123" s="9">
        <f>IF(H129=0, "-", H123/H129)</f>
        <v>2.8571428571428571E-2</v>
      </c>
      <c r="J123" s="8" t="str">
        <f t="shared" si="10"/>
        <v>-</v>
      </c>
      <c r="K123" s="9">
        <f t="shared" si="11"/>
        <v>2</v>
      </c>
    </row>
    <row r="124" spans="1:11" x14ac:dyDescent="0.2">
      <c r="A124" s="7" t="s">
        <v>259</v>
      </c>
      <c r="B124" s="65">
        <v>1</v>
      </c>
      <c r="C124" s="34">
        <f>IF(B129=0, "-", B124/B129)</f>
        <v>7.6923076923076927E-2</v>
      </c>
      <c r="D124" s="65">
        <v>0</v>
      </c>
      <c r="E124" s="9">
        <f>IF(D129=0, "-", D124/D129)</f>
        <v>0</v>
      </c>
      <c r="F124" s="81">
        <v>1</v>
      </c>
      <c r="G124" s="34">
        <f>IF(F129=0, "-", F124/F129)</f>
        <v>3.8461538461538464E-2</v>
      </c>
      <c r="H124" s="65">
        <v>0</v>
      </c>
      <c r="I124" s="9">
        <f>IF(H129=0, "-", H124/H129)</f>
        <v>0</v>
      </c>
      <c r="J124" s="8" t="str">
        <f t="shared" si="10"/>
        <v>-</v>
      </c>
      <c r="K124" s="9" t="str">
        <f t="shared" si="11"/>
        <v>-</v>
      </c>
    </row>
    <row r="125" spans="1:11" x14ac:dyDescent="0.2">
      <c r="A125" s="7" t="s">
        <v>260</v>
      </c>
      <c r="B125" s="65">
        <v>1</v>
      </c>
      <c r="C125" s="34">
        <f>IF(B129=0, "-", B125/B129)</f>
        <v>7.6923076923076927E-2</v>
      </c>
      <c r="D125" s="65">
        <v>1</v>
      </c>
      <c r="E125" s="9">
        <f>IF(D129=0, "-", D125/D129)</f>
        <v>5.8823529411764705E-2</v>
      </c>
      <c r="F125" s="81">
        <v>1</v>
      </c>
      <c r="G125" s="34">
        <f>IF(F129=0, "-", F125/F129)</f>
        <v>3.8461538461538464E-2</v>
      </c>
      <c r="H125" s="65">
        <v>3</v>
      </c>
      <c r="I125" s="9">
        <f>IF(H129=0, "-", H125/H129)</f>
        <v>8.5714285714285715E-2</v>
      </c>
      <c r="J125" s="8">
        <f t="shared" si="10"/>
        <v>0</v>
      </c>
      <c r="K125" s="9">
        <f t="shared" si="11"/>
        <v>-0.66666666666666663</v>
      </c>
    </row>
    <row r="126" spans="1:11" x14ac:dyDescent="0.2">
      <c r="A126" s="7" t="s">
        <v>261</v>
      </c>
      <c r="B126" s="65">
        <v>4</v>
      </c>
      <c r="C126" s="34">
        <f>IF(B129=0, "-", B126/B129)</f>
        <v>0.30769230769230771</v>
      </c>
      <c r="D126" s="65">
        <v>5</v>
      </c>
      <c r="E126" s="9">
        <f>IF(D129=0, "-", D126/D129)</f>
        <v>0.29411764705882354</v>
      </c>
      <c r="F126" s="81">
        <v>8</v>
      </c>
      <c r="G126" s="34">
        <f>IF(F129=0, "-", F126/F129)</f>
        <v>0.30769230769230771</v>
      </c>
      <c r="H126" s="65">
        <v>16</v>
      </c>
      <c r="I126" s="9">
        <f>IF(H129=0, "-", H126/H129)</f>
        <v>0.45714285714285713</v>
      </c>
      <c r="J126" s="8">
        <f t="shared" si="10"/>
        <v>-0.2</v>
      </c>
      <c r="K126" s="9">
        <f t="shared" si="11"/>
        <v>-0.5</v>
      </c>
    </row>
    <row r="127" spans="1:11" x14ac:dyDescent="0.2">
      <c r="A127" s="7" t="s">
        <v>262</v>
      </c>
      <c r="B127" s="65">
        <v>5</v>
      </c>
      <c r="C127" s="34">
        <f>IF(B129=0, "-", B127/B129)</f>
        <v>0.38461538461538464</v>
      </c>
      <c r="D127" s="65">
        <v>9</v>
      </c>
      <c r="E127" s="9">
        <f>IF(D129=0, "-", D127/D129)</f>
        <v>0.52941176470588236</v>
      </c>
      <c r="F127" s="81">
        <v>10</v>
      </c>
      <c r="G127" s="34">
        <f>IF(F129=0, "-", F127/F129)</f>
        <v>0.38461538461538464</v>
      </c>
      <c r="H127" s="65">
        <v>11</v>
      </c>
      <c r="I127" s="9">
        <f>IF(H129=0, "-", H127/H129)</f>
        <v>0.31428571428571428</v>
      </c>
      <c r="J127" s="8">
        <f t="shared" si="10"/>
        <v>-0.44444444444444442</v>
      </c>
      <c r="K127" s="9">
        <f t="shared" si="11"/>
        <v>-9.0909090909090912E-2</v>
      </c>
    </row>
    <row r="128" spans="1:11" x14ac:dyDescent="0.2">
      <c r="A128" s="2"/>
      <c r="B128" s="68"/>
      <c r="C128" s="33"/>
      <c r="D128" s="68"/>
      <c r="E128" s="6"/>
      <c r="F128" s="82"/>
      <c r="G128" s="33"/>
      <c r="H128" s="68"/>
      <c r="I128" s="6"/>
      <c r="J128" s="5"/>
      <c r="K128" s="6"/>
    </row>
    <row r="129" spans="1:11" s="43" customFormat="1" x14ac:dyDescent="0.2">
      <c r="A129" s="162" t="s">
        <v>540</v>
      </c>
      <c r="B129" s="71">
        <f>SUM(B121:B128)</f>
        <v>13</v>
      </c>
      <c r="C129" s="40">
        <f>B129/6380</f>
        <v>2.0376175548589342E-3</v>
      </c>
      <c r="D129" s="71">
        <f>SUM(D121:D128)</f>
        <v>17</v>
      </c>
      <c r="E129" s="41">
        <f>D129/6389</f>
        <v>2.6608232900297386E-3</v>
      </c>
      <c r="F129" s="77">
        <f>SUM(F121:F128)</f>
        <v>26</v>
      </c>
      <c r="G129" s="42">
        <f>F129/17360</f>
        <v>1.4976958525345623E-3</v>
      </c>
      <c r="H129" s="71">
        <f>SUM(H121:H128)</f>
        <v>35</v>
      </c>
      <c r="I129" s="41">
        <f>H129/17010</f>
        <v>2.05761316872428E-3</v>
      </c>
      <c r="J129" s="37">
        <f>IF(D129=0, "-", IF((B129-D129)/D129&lt;10, (B129-D129)/D129, "&gt;999%"))</f>
        <v>-0.23529411764705882</v>
      </c>
      <c r="K129" s="38">
        <f>IF(H129=0, "-", IF((F129-H129)/H129&lt;10, (F129-H129)/H129, "&gt;999%"))</f>
        <v>-0.25714285714285712</v>
      </c>
    </row>
    <row r="130" spans="1:11" x14ac:dyDescent="0.2">
      <c r="B130" s="83"/>
      <c r="D130" s="83"/>
      <c r="F130" s="83"/>
      <c r="H130" s="83"/>
    </row>
    <row r="131" spans="1:11" s="43" customFormat="1" x14ac:dyDescent="0.2">
      <c r="A131" s="162" t="s">
        <v>539</v>
      </c>
      <c r="B131" s="71">
        <v>25</v>
      </c>
      <c r="C131" s="40">
        <f>B131/6380</f>
        <v>3.9184952978056423E-3</v>
      </c>
      <c r="D131" s="71">
        <v>36</v>
      </c>
      <c r="E131" s="41">
        <f>D131/6389</f>
        <v>5.6346846141806231E-3</v>
      </c>
      <c r="F131" s="77">
        <v>71</v>
      </c>
      <c r="G131" s="42">
        <f>F131/17360</f>
        <v>4.0898617511520739E-3</v>
      </c>
      <c r="H131" s="71">
        <v>80</v>
      </c>
      <c r="I131" s="41">
        <f>H131/17010</f>
        <v>4.7031158142269254E-3</v>
      </c>
      <c r="J131" s="37">
        <f>IF(D131=0, "-", IF((B131-D131)/D131&lt;10, (B131-D131)/D131, "&gt;999%"))</f>
        <v>-0.30555555555555558</v>
      </c>
      <c r="K131" s="38">
        <f>IF(H131=0, "-", IF((F131-H131)/H131&lt;10, (F131-H131)/H131, "&gt;999%"))</f>
        <v>-0.1125</v>
      </c>
    </row>
    <row r="132" spans="1:11" x14ac:dyDescent="0.2">
      <c r="B132" s="83"/>
      <c r="D132" s="83"/>
      <c r="F132" s="83"/>
      <c r="H132" s="83"/>
    </row>
    <row r="133" spans="1:11" ht="15.75" x14ac:dyDescent="0.25">
      <c r="A133" s="164" t="s">
        <v>110</v>
      </c>
      <c r="B133" s="196" t="s">
        <v>1</v>
      </c>
      <c r="C133" s="200"/>
      <c r="D133" s="200"/>
      <c r="E133" s="197"/>
      <c r="F133" s="196" t="s">
        <v>14</v>
      </c>
      <c r="G133" s="200"/>
      <c r="H133" s="200"/>
      <c r="I133" s="197"/>
      <c r="J133" s="196" t="s">
        <v>15</v>
      </c>
      <c r="K133" s="197"/>
    </row>
    <row r="134" spans="1:11" x14ac:dyDescent="0.2">
      <c r="A134" s="22"/>
      <c r="B134" s="196">
        <f>VALUE(RIGHT($B$2, 4))</f>
        <v>2022</v>
      </c>
      <c r="C134" s="197"/>
      <c r="D134" s="196">
        <f>B134-1</f>
        <v>2021</v>
      </c>
      <c r="E134" s="204"/>
      <c r="F134" s="196">
        <f>B134</f>
        <v>2022</v>
      </c>
      <c r="G134" s="204"/>
      <c r="H134" s="196">
        <f>D134</f>
        <v>2021</v>
      </c>
      <c r="I134" s="204"/>
      <c r="J134" s="140" t="s">
        <v>4</v>
      </c>
      <c r="K134" s="141" t="s">
        <v>2</v>
      </c>
    </row>
    <row r="135" spans="1:11" x14ac:dyDescent="0.2">
      <c r="A135" s="163" t="s">
        <v>138</v>
      </c>
      <c r="B135" s="61" t="s">
        <v>12</v>
      </c>
      <c r="C135" s="62" t="s">
        <v>13</v>
      </c>
      <c r="D135" s="61" t="s">
        <v>12</v>
      </c>
      <c r="E135" s="63" t="s">
        <v>13</v>
      </c>
      <c r="F135" s="62" t="s">
        <v>12</v>
      </c>
      <c r="G135" s="62" t="s">
        <v>13</v>
      </c>
      <c r="H135" s="61" t="s">
        <v>12</v>
      </c>
      <c r="I135" s="63" t="s">
        <v>13</v>
      </c>
      <c r="J135" s="61"/>
      <c r="K135" s="63"/>
    </row>
    <row r="136" spans="1:11" x14ac:dyDescent="0.2">
      <c r="A136" s="7" t="s">
        <v>263</v>
      </c>
      <c r="B136" s="65">
        <v>2</v>
      </c>
      <c r="C136" s="34">
        <f>IF(B138=0, "-", B136/B138)</f>
        <v>1</v>
      </c>
      <c r="D136" s="65">
        <v>2</v>
      </c>
      <c r="E136" s="9">
        <f>IF(D138=0, "-", D136/D138)</f>
        <v>1</v>
      </c>
      <c r="F136" s="81">
        <v>4</v>
      </c>
      <c r="G136" s="34">
        <f>IF(F138=0, "-", F136/F138)</f>
        <v>1</v>
      </c>
      <c r="H136" s="65">
        <v>6</v>
      </c>
      <c r="I136" s="9">
        <f>IF(H138=0, "-", H136/H138)</f>
        <v>1</v>
      </c>
      <c r="J136" s="8">
        <f>IF(D136=0, "-", IF((B136-D136)/D136&lt;10, (B136-D136)/D136, "&gt;999%"))</f>
        <v>0</v>
      </c>
      <c r="K136" s="9">
        <f>IF(H136=0, "-", IF((F136-H136)/H136&lt;10, (F136-H136)/H136, "&gt;999%"))</f>
        <v>-0.33333333333333331</v>
      </c>
    </row>
    <row r="137" spans="1:11" x14ac:dyDescent="0.2">
      <c r="A137" s="2"/>
      <c r="B137" s="68"/>
      <c r="C137" s="33"/>
      <c r="D137" s="68"/>
      <c r="E137" s="6"/>
      <c r="F137" s="82"/>
      <c r="G137" s="33"/>
      <c r="H137" s="68"/>
      <c r="I137" s="6"/>
      <c r="J137" s="5"/>
      <c r="K137" s="6"/>
    </row>
    <row r="138" spans="1:11" s="43" customFormat="1" x14ac:dyDescent="0.2">
      <c r="A138" s="162" t="s">
        <v>538</v>
      </c>
      <c r="B138" s="71">
        <f>SUM(B136:B137)</f>
        <v>2</v>
      </c>
      <c r="C138" s="40">
        <f>B138/6380</f>
        <v>3.1347962382445143E-4</v>
      </c>
      <c r="D138" s="71">
        <f>SUM(D136:D137)</f>
        <v>2</v>
      </c>
      <c r="E138" s="41">
        <f>D138/6389</f>
        <v>3.1303803412114571E-4</v>
      </c>
      <c r="F138" s="77">
        <f>SUM(F136:F137)</f>
        <v>4</v>
      </c>
      <c r="G138" s="42">
        <f>F138/17360</f>
        <v>2.304147465437788E-4</v>
      </c>
      <c r="H138" s="71">
        <f>SUM(H136:H137)</f>
        <v>6</v>
      </c>
      <c r="I138" s="41">
        <f>H138/17010</f>
        <v>3.5273368606701942E-4</v>
      </c>
      <c r="J138" s="37">
        <f>IF(D138=0, "-", IF((B138-D138)/D138&lt;10, (B138-D138)/D138, "&gt;999%"))</f>
        <v>0</v>
      </c>
      <c r="K138" s="38">
        <f>IF(H138=0, "-", IF((F138-H138)/H138&lt;10, (F138-H138)/H138, "&gt;999%"))</f>
        <v>-0.33333333333333331</v>
      </c>
    </row>
    <row r="139" spans="1:11" x14ac:dyDescent="0.2">
      <c r="B139" s="83"/>
      <c r="D139" s="83"/>
      <c r="F139" s="83"/>
      <c r="H139" s="83"/>
    </row>
    <row r="140" spans="1:11" x14ac:dyDescent="0.2">
      <c r="A140" s="163" t="s">
        <v>139</v>
      </c>
      <c r="B140" s="61" t="s">
        <v>12</v>
      </c>
      <c r="C140" s="62" t="s">
        <v>13</v>
      </c>
      <c r="D140" s="61" t="s">
        <v>12</v>
      </c>
      <c r="E140" s="63" t="s">
        <v>13</v>
      </c>
      <c r="F140" s="62" t="s">
        <v>12</v>
      </c>
      <c r="G140" s="62" t="s">
        <v>13</v>
      </c>
      <c r="H140" s="61" t="s">
        <v>12</v>
      </c>
      <c r="I140" s="63" t="s">
        <v>13</v>
      </c>
      <c r="J140" s="61"/>
      <c r="K140" s="63"/>
    </row>
    <row r="141" spans="1:11" x14ac:dyDescent="0.2">
      <c r="A141" s="7" t="s">
        <v>264</v>
      </c>
      <c r="B141" s="65">
        <v>0</v>
      </c>
      <c r="C141" s="34">
        <f>IF(B148=0, "-", B141/B148)</f>
        <v>0</v>
      </c>
      <c r="D141" s="65">
        <v>1</v>
      </c>
      <c r="E141" s="9">
        <f>IF(D148=0, "-", D141/D148)</f>
        <v>0.33333333333333331</v>
      </c>
      <c r="F141" s="81">
        <v>0</v>
      </c>
      <c r="G141" s="34">
        <f>IF(F148=0, "-", F141/F148)</f>
        <v>0</v>
      </c>
      <c r="H141" s="65">
        <v>1</v>
      </c>
      <c r="I141" s="9">
        <f>IF(H148=0, "-", H141/H148)</f>
        <v>0.2</v>
      </c>
      <c r="J141" s="8">
        <f t="shared" ref="J141:J146" si="12">IF(D141=0, "-", IF((B141-D141)/D141&lt;10, (B141-D141)/D141, "&gt;999%"))</f>
        <v>-1</v>
      </c>
      <c r="K141" s="9">
        <f t="shared" ref="K141:K146" si="13">IF(H141=0, "-", IF((F141-H141)/H141&lt;10, (F141-H141)/H141, "&gt;999%"))</f>
        <v>-1</v>
      </c>
    </row>
    <row r="142" spans="1:11" x14ac:dyDescent="0.2">
      <c r="A142" s="7" t="s">
        <v>265</v>
      </c>
      <c r="B142" s="65">
        <v>1</v>
      </c>
      <c r="C142" s="34">
        <f>IF(B148=0, "-", B142/B148)</f>
        <v>0.25</v>
      </c>
      <c r="D142" s="65">
        <v>0</v>
      </c>
      <c r="E142" s="9">
        <f>IF(D148=0, "-", D142/D148)</f>
        <v>0</v>
      </c>
      <c r="F142" s="81">
        <v>2</v>
      </c>
      <c r="G142" s="34">
        <f>IF(F148=0, "-", F142/F148)</f>
        <v>0.2</v>
      </c>
      <c r="H142" s="65">
        <v>0</v>
      </c>
      <c r="I142" s="9">
        <f>IF(H148=0, "-", H142/H148)</f>
        <v>0</v>
      </c>
      <c r="J142" s="8" t="str">
        <f t="shared" si="12"/>
        <v>-</v>
      </c>
      <c r="K142" s="9" t="str">
        <f t="shared" si="13"/>
        <v>-</v>
      </c>
    </row>
    <row r="143" spans="1:11" x14ac:dyDescent="0.2">
      <c r="A143" s="7" t="s">
        <v>266</v>
      </c>
      <c r="B143" s="65">
        <v>0</v>
      </c>
      <c r="C143" s="34">
        <f>IF(B148=0, "-", B143/B148)</f>
        <v>0</v>
      </c>
      <c r="D143" s="65">
        <v>0</v>
      </c>
      <c r="E143" s="9">
        <f>IF(D148=0, "-", D143/D148)</f>
        <v>0</v>
      </c>
      <c r="F143" s="81">
        <v>1</v>
      </c>
      <c r="G143" s="34">
        <f>IF(F148=0, "-", F143/F148)</f>
        <v>0.1</v>
      </c>
      <c r="H143" s="65">
        <v>0</v>
      </c>
      <c r="I143" s="9">
        <f>IF(H148=0, "-", H143/H148)</f>
        <v>0</v>
      </c>
      <c r="J143" s="8" t="str">
        <f t="shared" si="12"/>
        <v>-</v>
      </c>
      <c r="K143" s="9" t="str">
        <f t="shared" si="13"/>
        <v>-</v>
      </c>
    </row>
    <row r="144" spans="1:11" x14ac:dyDescent="0.2">
      <c r="A144" s="7" t="s">
        <v>267</v>
      </c>
      <c r="B144" s="65">
        <v>1</v>
      </c>
      <c r="C144" s="34">
        <f>IF(B148=0, "-", B144/B148)</f>
        <v>0.25</v>
      </c>
      <c r="D144" s="65">
        <v>0</v>
      </c>
      <c r="E144" s="9">
        <f>IF(D148=0, "-", D144/D148)</f>
        <v>0</v>
      </c>
      <c r="F144" s="81">
        <v>1</v>
      </c>
      <c r="G144" s="34">
        <f>IF(F148=0, "-", F144/F148)</f>
        <v>0.1</v>
      </c>
      <c r="H144" s="65">
        <v>1</v>
      </c>
      <c r="I144" s="9">
        <f>IF(H148=0, "-", H144/H148)</f>
        <v>0.2</v>
      </c>
      <c r="J144" s="8" t="str">
        <f t="shared" si="12"/>
        <v>-</v>
      </c>
      <c r="K144" s="9">
        <f t="shared" si="13"/>
        <v>0</v>
      </c>
    </row>
    <row r="145" spans="1:11" x14ac:dyDescent="0.2">
      <c r="A145" s="7" t="s">
        <v>268</v>
      </c>
      <c r="B145" s="65">
        <v>2</v>
      </c>
      <c r="C145" s="34">
        <f>IF(B148=0, "-", B145/B148)</f>
        <v>0.5</v>
      </c>
      <c r="D145" s="65">
        <v>2</v>
      </c>
      <c r="E145" s="9">
        <f>IF(D148=0, "-", D145/D148)</f>
        <v>0.66666666666666663</v>
      </c>
      <c r="F145" s="81">
        <v>5</v>
      </c>
      <c r="G145" s="34">
        <f>IF(F148=0, "-", F145/F148)</f>
        <v>0.5</v>
      </c>
      <c r="H145" s="65">
        <v>2</v>
      </c>
      <c r="I145" s="9">
        <f>IF(H148=0, "-", H145/H148)</f>
        <v>0.4</v>
      </c>
      <c r="J145" s="8">
        <f t="shared" si="12"/>
        <v>0</v>
      </c>
      <c r="K145" s="9">
        <f t="shared" si="13"/>
        <v>1.5</v>
      </c>
    </row>
    <row r="146" spans="1:11" x14ac:dyDescent="0.2">
      <c r="A146" s="7" t="s">
        <v>269</v>
      </c>
      <c r="B146" s="65">
        <v>0</v>
      </c>
      <c r="C146" s="34">
        <f>IF(B148=0, "-", B146/B148)</f>
        <v>0</v>
      </c>
      <c r="D146" s="65">
        <v>0</v>
      </c>
      <c r="E146" s="9">
        <f>IF(D148=0, "-", D146/D148)</f>
        <v>0</v>
      </c>
      <c r="F146" s="81">
        <v>1</v>
      </c>
      <c r="G146" s="34">
        <f>IF(F148=0, "-", F146/F148)</f>
        <v>0.1</v>
      </c>
      <c r="H146" s="65">
        <v>1</v>
      </c>
      <c r="I146" s="9">
        <f>IF(H148=0, "-", H146/H148)</f>
        <v>0.2</v>
      </c>
      <c r="J146" s="8" t="str">
        <f t="shared" si="12"/>
        <v>-</v>
      </c>
      <c r="K146" s="9">
        <f t="shared" si="13"/>
        <v>0</v>
      </c>
    </row>
    <row r="147" spans="1:11" x14ac:dyDescent="0.2">
      <c r="A147" s="2"/>
      <c r="B147" s="68"/>
      <c r="C147" s="33"/>
      <c r="D147" s="68"/>
      <c r="E147" s="6"/>
      <c r="F147" s="82"/>
      <c r="G147" s="33"/>
      <c r="H147" s="68"/>
      <c r="I147" s="6"/>
      <c r="J147" s="5"/>
      <c r="K147" s="6"/>
    </row>
    <row r="148" spans="1:11" s="43" customFormat="1" x14ac:dyDescent="0.2">
      <c r="A148" s="162" t="s">
        <v>537</v>
      </c>
      <c r="B148" s="71">
        <f>SUM(B141:B147)</f>
        <v>4</v>
      </c>
      <c r="C148" s="40">
        <f>B148/6380</f>
        <v>6.2695924764890286E-4</v>
      </c>
      <c r="D148" s="71">
        <f>SUM(D141:D147)</f>
        <v>3</v>
      </c>
      <c r="E148" s="41">
        <f>D148/6389</f>
        <v>4.6955705118171859E-4</v>
      </c>
      <c r="F148" s="77">
        <f>SUM(F141:F147)</f>
        <v>10</v>
      </c>
      <c r="G148" s="42">
        <f>F148/17360</f>
        <v>5.76036866359447E-4</v>
      </c>
      <c r="H148" s="71">
        <f>SUM(H141:H147)</f>
        <v>5</v>
      </c>
      <c r="I148" s="41">
        <f>H148/17010</f>
        <v>2.9394473838918284E-4</v>
      </c>
      <c r="J148" s="37">
        <f>IF(D148=0, "-", IF((B148-D148)/D148&lt;10, (B148-D148)/D148, "&gt;999%"))</f>
        <v>0.33333333333333331</v>
      </c>
      <c r="K148" s="38">
        <f>IF(H148=0, "-", IF((F148-H148)/H148&lt;10, (F148-H148)/H148, "&gt;999%"))</f>
        <v>1</v>
      </c>
    </row>
    <row r="149" spans="1:11" x14ac:dyDescent="0.2">
      <c r="B149" s="83"/>
      <c r="D149" s="83"/>
      <c r="F149" s="83"/>
      <c r="H149" s="83"/>
    </row>
    <row r="150" spans="1:11" s="43" customFormat="1" x14ac:dyDescent="0.2">
      <c r="A150" s="162" t="s">
        <v>536</v>
      </c>
      <c r="B150" s="71">
        <v>6</v>
      </c>
      <c r="C150" s="40">
        <f>B150/6380</f>
        <v>9.4043887147335424E-4</v>
      </c>
      <c r="D150" s="71">
        <v>5</v>
      </c>
      <c r="E150" s="41">
        <f>D150/6389</f>
        <v>7.8259508530286435E-4</v>
      </c>
      <c r="F150" s="77">
        <v>14</v>
      </c>
      <c r="G150" s="42">
        <f>F150/17360</f>
        <v>8.0645161290322581E-4</v>
      </c>
      <c r="H150" s="71">
        <v>11</v>
      </c>
      <c r="I150" s="41">
        <f>H150/17010</f>
        <v>6.4667842445620221E-4</v>
      </c>
      <c r="J150" s="37">
        <f>IF(D150=0, "-", IF((B150-D150)/D150&lt;10, (B150-D150)/D150, "&gt;999%"))</f>
        <v>0.2</v>
      </c>
      <c r="K150" s="38">
        <f>IF(H150=0, "-", IF((F150-H150)/H150&lt;10, (F150-H150)/H150, "&gt;999%"))</f>
        <v>0.27272727272727271</v>
      </c>
    </row>
    <row r="151" spans="1:11" x14ac:dyDescent="0.2">
      <c r="B151" s="83"/>
      <c r="D151" s="83"/>
      <c r="F151" s="83"/>
      <c r="H151" s="83"/>
    </row>
    <row r="152" spans="1:11" ht="15.75" x14ac:dyDescent="0.25">
      <c r="A152" s="164" t="s">
        <v>111</v>
      </c>
      <c r="B152" s="196" t="s">
        <v>1</v>
      </c>
      <c r="C152" s="200"/>
      <c r="D152" s="200"/>
      <c r="E152" s="197"/>
      <c r="F152" s="196" t="s">
        <v>14</v>
      </c>
      <c r="G152" s="200"/>
      <c r="H152" s="200"/>
      <c r="I152" s="197"/>
      <c r="J152" s="196" t="s">
        <v>15</v>
      </c>
      <c r="K152" s="197"/>
    </row>
    <row r="153" spans="1:11" x14ac:dyDescent="0.2">
      <c r="A153" s="22"/>
      <c r="B153" s="196">
        <f>VALUE(RIGHT($B$2, 4))</f>
        <v>2022</v>
      </c>
      <c r="C153" s="197"/>
      <c r="D153" s="196">
        <f>B153-1</f>
        <v>2021</v>
      </c>
      <c r="E153" s="204"/>
      <c r="F153" s="196">
        <f>B153</f>
        <v>2022</v>
      </c>
      <c r="G153" s="204"/>
      <c r="H153" s="196">
        <f>D153</f>
        <v>2021</v>
      </c>
      <c r="I153" s="204"/>
      <c r="J153" s="140" t="s">
        <v>4</v>
      </c>
      <c r="K153" s="141" t="s">
        <v>2</v>
      </c>
    </row>
    <row r="154" spans="1:11" x14ac:dyDescent="0.2">
      <c r="A154" s="163" t="s">
        <v>140</v>
      </c>
      <c r="B154" s="61" t="s">
        <v>12</v>
      </c>
      <c r="C154" s="62" t="s">
        <v>13</v>
      </c>
      <c r="D154" s="61" t="s">
        <v>12</v>
      </c>
      <c r="E154" s="63" t="s">
        <v>13</v>
      </c>
      <c r="F154" s="62" t="s">
        <v>12</v>
      </c>
      <c r="G154" s="62" t="s">
        <v>13</v>
      </c>
      <c r="H154" s="61" t="s">
        <v>12</v>
      </c>
      <c r="I154" s="63" t="s">
        <v>13</v>
      </c>
      <c r="J154" s="61"/>
      <c r="K154" s="63"/>
    </row>
    <row r="155" spans="1:11" x14ac:dyDescent="0.2">
      <c r="A155" s="7" t="s">
        <v>270</v>
      </c>
      <c r="B155" s="65">
        <v>1</v>
      </c>
      <c r="C155" s="34">
        <f>IF(B164=0, "-", B155/B164)</f>
        <v>2.5000000000000001E-2</v>
      </c>
      <c r="D155" s="65">
        <v>7</v>
      </c>
      <c r="E155" s="9">
        <f>IF(D164=0, "-", D155/D164)</f>
        <v>0.13207547169811321</v>
      </c>
      <c r="F155" s="81">
        <v>11</v>
      </c>
      <c r="G155" s="34">
        <f>IF(F164=0, "-", F155/F164)</f>
        <v>0.10784313725490197</v>
      </c>
      <c r="H155" s="65">
        <v>15</v>
      </c>
      <c r="I155" s="9">
        <f>IF(H164=0, "-", H155/H164)</f>
        <v>0.1048951048951049</v>
      </c>
      <c r="J155" s="8">
        <f t="shared" ref="J155:J162" si="14">IF(D155=0, "-", IF((B155-D155)/D155&lt;10, (B155-D155)/D155, "&gt;999%"))</f>
        <v>-0.8571428571428571</v>
      </c>
      <c r="K155" s="9">
        <f t="shared" ref="K155:K162" si="15">IF(H155=0, "-", IF((F155-H155)/H155&lt;10, (F155-H155)/H155, "&gt;999%"))</f>
        <v>-0.26666666666666666</v>
      </c>
    </row>
    <row r="156" spans="1:11" x14ac:dyDescent="0.2">
      <c r="A156" s="7" t="s">
        <v>271</v>
      </c>
      <c r="B156" s="65">
        <v>0</v>
      </c>
      <c r="C156" s="34">
        <f>IF(B164=0, "-", B156/B164)</f>
        <v>0</v>
      </c>
      <c r="D156" s="65">
        <v>6</v>
      </c>
      <c r="E156" s="9">
        <f>IF(D164=0, "-", D156/D164)</f>
        <v>0.11320754716981132</v>
      </c>
      <c r="F156" s="81">
        <v>0</v>
      </c>
      <c r="G156" s="34">
        <f>IF(F164=0, "-", F156/F164)</f>
        <v>0</v>
      </c>
      <c r="H156" s="65">
        <v>14</v>
      </c>
      <c r="I156" s="9">
        <f>IF(H164=0, "-", H156/H164)</f>
        <v>9.7902097902097904E-2</v>
      </c>
      <c r="J156" s="8">
        <f t="shared" si="14"/>
        <v>-1</v>
      </c>
      <c r="K156" s="9">
        <f t="shared" si="15"/>
        <v>-1</v>
      </c>
    </row>
    <row r="157" spans="1:11" x14ac:dyDescent="0.2">
      <c r="A157" s="7" t="s">
        <v>272</v>
      </c>
      <c r="B157" s="65">
        <v>11</v>
      </c>
      <c r="C157" s="34">
        <f>IF(B164=0, "-", B157/B164)</f>
        <v>0.27500000000000002</v>
      </c>
      <c r="D157" s="65">
        <v>0</v>
      </c>
      <c r="E157" s="9">
        <f>IF(D164=0, "-", D157/D164)</f>
        <v>0</v>
      </c>
      <c r="F157" s="81">
        <v>31</v>
      </c>
      <c r="G157" s="34">
        <f>IF(F164=0, "-", F157/F164)</f>
        <v>0.30392156862745096</v>
      </c>
      <c r="H157" s="65">
        <v>0</v>
      </c>
      <c r="I157" s="9">
        <f>IF(H164=0, "-", H157/H164)</f>
        <v>0</v>
      </c>
      <c r="J157" s="8" t="str">
        <f t="shared" si="14"/>
        <v>-</v>
      </c>
      <c r="K157" s="9" t="str">
        <f t="shared" si="15"/>
        <v>-</v>
      </c>
    </row>
    <row r="158" spans="1:11" x14ac:dyDescent="0.2">
      <c r="A158" s="7" t="s">
        <v>273</v>
      </c>
      <c r="B158" s="65">
        <v>24</v>
      </c>
      <c r="C158" s="34">
        <f>IF(B164=0, "-", B158/B164)</f>
        <v>0.6</v>
      </c>
      <c r="D158" s="65">
        <v>32</v>
      </c>
      <c r="E158" s="9">
        <f>IF(D164=0, "-", D158/D164)</f>
        <v>0.60377358490566035</v>
      </c>
      <c r="F158" s="81">
        <v>51</v>
      </c>
      <c r="G158" s="34">
        <f>IF(F164=0, "-", F158/F164)</f>
        <v>0.5</v>
      </c>
      <c r="H158" s="65">
        <v>93</v>
      </c>
      <c r="I158" s="9">
        <f>IF(H164=0, "-", H158/H164)</f>
        <v>0.65034965034965031</v>
      </c>
      <c r="J158" s="8">
        <f t="shared" si="14"/>
        <v>-0.25</v>
      </c>
      <c r="K158" s="9">
        <f t="shared" si="15"/>
        <v>-0.45161290322580644</v>
      </c>
    </row>
    <row r="159" spans="1:11" x14ac:dyDescent="0.2">
      <c r="A159" s="7" t="s">
        <v>274</v>
      </c>
      <c r="B159" s="65">
        <v>0</v>
      </c>
      <c r="C159" s="34">
        <f>IF(B164=0, "-", B159/B164)</f>
        <v>0</v>
      </c>
      <c r="D159" s="65">
        <v>1</v>
      </c>
      <c r="E159" s="9">
        <f>IF(D164=0, "-", D159/D164)</f>
        <v>1.8867924528301886E-2</v>
      </c>
      <c r="F159" s="81">
        <v>4</v>
      </c>
      <c r="G159" s="34">
        <f>IF(F164=0, "-", F159/F164)</f>
        <v>3.9215686274509803E-2</v>
      </c>
      <c r="H159" s="65">
        <v>8</v>
      </c>
      <c r="I159" s="9">
        <f>IF(H164=0, "-", H159/H164)</f>
        <v>5.5944055944055944E-2</v>
      </c>
      <c r="J159" s="8">
        <f t="shared" si="14"/>
        <v>-1</v>
      </c>
      <c r="K159" s="9">
        <f t="shared" si="15"/>
        <v>-0.5</v>
      </c>
    </row>
    <row r="160" spans="1:11" x14ac:dyDescent="0.2">
      <c r="A160" s="7" t="s">
        <v>275</v>
      </c>
      <c r="B160" s="65">
        <v>4</v>
      </c>
      <c r="C160" s="34">
        <f>IF(B164=0, "-", B160/B164)</f>
        <v>0.1</v>
      </c>
      <c r="D160" s="65">
        <v>2</v>
      </c>
      <c r="E160" s="9">
        <f>IF(D164=0, "-", D160/D164)</f>
        <v>3.7735849056603772E-2</v>
      </c>
      <c r="F160" s="81">
        <v>4</v>
      </c>
      <c r="G160" s="34">
        <f>IF(F164=0, "-", F160/F164)</f>
        <v>3.9215686274509803E-2</v>
      </c>
      <c r="H160" s="65">
        <v>5</v>
      </c>
      <c r="I160" s="9">
        <f>IF(H164=0, "-", H160/H164)</f>
        <v>3.4965034965034968E-2</v>
      </c>
      <c r="J160" s="8">
        <f t="shared" si="14"/>
        <v>1</v>
      </c>
      <c r="K160" s="9">
        <f t="shared" si="15"/>
        <v>-0.2</v>
      </c>
    </row>
    <row r="161" spans="1:11" x14ac:dyDescent="0.2">
      <c r="A161" s="7" t="s">
        <v>276</v>
      </c>
      <c r="B161" s="65">
        <v>0</v>
      </c>
      <c r="C161" s="34">
        <f>IF(B164=0, "-", B161/B164)</f>
        <v>0</v>
      </c>
      <c r="D161" s="65">
        <v>1</v>
      </c>
      <c r="E161" s="9">
        <f>IF(D164=0, "-", D161/D164)</f>
        <v>1.8867924528301886E-2</v>
      </c>
      <c r="F161" s="81">
        <v>0</v>
      </c>
      <c r="G161" s="34">
        <f>IF(F164=0, "-", F161/F164)</f>
        <v>0</v>
      </c>
      <c r="H161" s="65">
        <v>1</v>
      </c>
      <c r="I161" s="9">
        <f>IF(H164=0, "-", H161/H164)</f>
        <v>6.993006993006993E-3</v>
      </c>
      <c r="J161" s="8">
        <f t="shared" si="14"/>
        <v>-1</v>
      </c>
      <c r="K161" s="9">
        <f t="shared" si="15"/>
        <v>-1</v>
      </c>
    </row>
    <row r="162" spans="1:11" x14ac:dyDescent="0.2">
      <c r="A162" s="7" t="s">
        <v>277</v>
      </c>
      <c r="B162" s="65">
        <v>0</v>
      </c>
      <c r="C162" s="34">
        <f>IF(B164=0, "-", B162/B164)</f>
        <v>0</v>
      </c>
      <c r="D162" s="65">
        <v>4</v>
      </c>
      <c r="E162" s="9">
        <f>IF(D164=0, "-", D162/D164)</f>
        <v>7.5471698113207544E-2</v>
      </c>
      <c r="F162" s="81">
        <v>1</v>
      </c>
      <c r="G162" s="34">
        <f>IF(F164=0, "-", F162/F164)</f>
        <v>9.8039215686274508E-3</v>
      </c>
      <c r="H162" s="65">
        <v>7</v>
      </c>
      <c r="I162" s="9">
        <f>IF(H164=0, "-", H162/H164)</f>
        <v>4.8951048951048952E-2</v>
      </c>
      <c r="J162" s="8">
        <f t="shared" si="14"/>
        <v>-1</v>
      </c>
      <c r="K162" s="9">
        <f t="shared" si="15"/>
        <v>-0.8571428571428571</v>
      </c>
    </row>
    <row r="163" spans="1:11" x14ac:dyDescent="0.2">
      <c r="A163" s="2"/>
      <c r="B163" s="68"/>
      <c r="C163" s="33"/>
      <c r="D163" s="68"/>
      <c r="E163" s="6"/>
      <c r="F163" s="82"/>
      <c r="G163" s="33"/>
      <c r="H163" s="68"/>
      <c r="I163" s="6"/>
      <c r="J163" s="5"/>
      <c r="K163" s="6"/>
    </row>
    <row r="164" spans="1:11" s="43" customFormat="1" x14ac:dyDescent="0.2">
      <c r="A164" s="162" t="s">
        <v>535</v>
      </c>
      <c r="B164" s="71">
        <f>SUM(B155:B163)</f>
        <v>40</v>
      </c>
      <c r="C164" s="40">
        <f>B164/6380</f>
        <v>6.269592476489028E-3</v>
      </c>
      <c r="D164" s="71">
        <f>SUM(D155:D163)</f>
        <v>53</v>
      </c>
      <c r="E164" s="41">
        <f>D164/6389</f>
        <v>8.2955079042103617E-3</v>
      </c>
      <c r="F164" s="77">
        <f>SUM(F155:F163)</f>
        <v>102</v>
      </c>
      <c r="G164" s="42">
        <f>F164/17360</f>
        <v>5.8755760368663593E-3</v>
      </c>
      <c r="H164" s="71">
        <f>SUM(H155:H163)</f>
        <v>143</v>
      </c>
      <c r="I164" s="41">
        <f>H164/17010</f>
        <v>8.4068195179306283E-3</v>
      </c>
      <c r="J164" s="37">
        <f>IF(D164=0, "-", IF((B164-D164)/D164&lt;10, (B164-D164)/D164, "&gt;999%"))</f>
        <v>-0.24528301886792453</v>
      </c>
      <c r="K164" s="38">
        <f>IF(H164=0, "-", IF((F164-H164)/H164&lt;10, (F164-H164)/H164, "&gt;999%"))</f>
        <v>-0.28671328671328672</v>
      </c>
    </row>
    <row r="165" spans="1:11" x14ac:dyDescent="0.2">
      <c r="B165" s="83"/>
      <c r="D165" s="83"/>
      <c r="F165" s="83"/>
      <c r="H165" s="83"/>
    </row>
    <row r="166" spans="1:11" x14ac:dyDescent="0.2">
      <c r="A166" s="163" t="s">
        <v>141</v>
      </c>
      <c r="B166" s="61" t="s">
        <v>12</v>
      </c>
      <c r="C166" s="62" t="s">
        <v>13</v>
      </c>
      <c r="D166" s="61" t="s">
        <v>12</v>
      </c>
      <c r="E166" s="63" t="s">
        <v>13</v>
      </c>
      <c r="F166" s="62" t="s">
        <v>12</v>
      </c>
      <c r="G166" s="62" t="s">
        <v>13</v>
      </c>
      <c r="H166" s="61" t="s">
        <v>12</v>
      </c>
      <c r="I166" s="63" t="s">
        <v>13</v>
      </c>
      <c r="J166" s="61"/>
      <c r="K166" s="63"/>
    </row>
    <row r="167" spans="1:11" x14ac:dyDescent="0.2">
      <c r="A167" s="7" t="s">
        <v>278</v>
      </c>
      <c r="B167" s="65">
        <v>1</v>
      </c>
      <c r="C167" s="34">
        <f>IF(B172=0, "-", B167/B172)</f>
        <v>0.33333333333333331</v>
      </c>
      <c r="D167" s="65">
        <v>0</v>
      </c>
      <c r="E167" s="9">
        <f>IF(D172=0, "-", D167/D172)</f>
        <v>0</v>
      </c>
      <c r="F167" s="81">
        <v>1</v>
      </c>
      <c r="G167" s="34">
        <f>IF(F172=0, "-", F167/F172)</f>
        <v>0.125</v>
      </c>
      <c r="H167" s="65">
        <v>1</v>
      </c>
      <c r="I167" s="9">
        <f>IF(H172=0, "-", H167/H172)</f>
        <v>0.1111111111111111</v>
      </c>
      <c r="J167" s="8" t="str">
        <f>IF(D167=0, "-", IF((B167-D167)/D167&lt;10, (B167-D167)/D167, "&gt;999%"))</f>
        <v>-</v>
      </c>
      <c r="K167" s="9">
        <f>IF(H167=0, "-", IF((F167-H167)/H167&lt;10, (F167-H167)/H167, "&gt;999%"))</f>
        <v>0</v>
      </c>
    </row>
    <row r="168" spans="1:11" x14ac:dyDescent="0.2">
      <c r="A168" s="7" t="s">
        <v>279</v>
      </c>
      <c r="B168" s="65">
        <v>0</v>
      </c>
      <c r="C168" s="34">
        <f>IF(B172=0, "-", B168/B172)</f>
        <v>0</v>
      </c>
      <c r="D168" s="65">
        <v>0</v>
      </c>
      <c r="E168" s="9">
        <f>IF(D172=0, "-", D168/D172)</f>
        <v>0</v>
      </c>
      <c r="F168" s="81">
        <v>3</v>
      </c>
      <c r="G168" s="34">
        <f>IF(F172=0, "-", F168/F172)</f>
        <v>0.375</v>
      </c>
      <c r="H168" s="65">
        <v>0</v>
      </c>
      <c r="I168" s="9">
        <f>IF(H172=0, "-", H168/H172)</f>
        <v>0</v>
      </c>
      <c r="J168" s="8" t="str">
        <f>IF(D168=0, "-", IF((B168-D168)/D168&lt;10, (B168-D168)/D168, "&gt;999%"))</f>
        <v>-</v>
      </c>
      <c r="K168" s="9" t="str">
        <f>IF(H168=0, "-", IF((F168-H168)/H168&lt;10, (F168-H168)/H168, "&gt;999%"))</f>
        <v>-</v>
      </c>
    </row>
    <row r="169" spans="1:11" x14ac:dyDescent="0.2">
      <c r="A169" s="7" t="s">
        <v>280</v>
      </c>
      <c r="B169" s="65">
        <v>2</v>
      </c>
      <c r="C169" s="34">
        <f>IF(B172=0, "-", B169/B172)</f>
        <v>0.66666666666666663</v>
      </c>
      <c r="D169" s="65">
        <v>3</v>
      </c>
      <c r="E169" s="9">
        <f>IF(D172=0, "-", D169/D172)</f>
        <v>1</v>
      </c>
      <c r="F169" s="81">
        <v>4</v>
      </c>
      <c r="G169" s="34">
        <f>IF(F172=0, "-", F169/F172)</f>
        <v>0.5</v>
      </c>
      <c r="H169" s="65">
        <v>5</v>
      </c>
      <c r="I169" s="9">
        <f>IF(H172=0, "-", H169/H172)</f>
        <v>0.55555555555555558</v>
      </c>
      <c r="J169" s="8">
        <f>IF(D169=0, "-", IF((B169-D169)/D169&lt;10, (B169-D169)/D169, "&gt;999%"))</f>
        <v>-0.33333333333333331</v>
      </c>
      <c r="K169" s="9">
        <f>IF(H169=0, "-", IF((F169-H169)/H169&lt;10, (F169-H169)/H169, "&gt;999%"))</f>
        <v>-0.2</v>
      </c>
    </row>
    <row r="170" spans="1:11" x14ac:dyDescent="0.2">
      <c r="A170" s="7" t="s">
        <v>281</v>
      </c>
      <c r="B170" s="65">
        <v>0</v>
      </c>
      <c r="C170" s="34">
        <f>IF(B172=0, "-", B170/B172)</f>
        <v>0</v>
      </c>
      <c r="D170" s="65">
        <v>0</v>
      </c>
      <c r="E170" s="9">
        <f>IF(D172=0, "-", D170/D172)</f>
        <v>0</v>
      </c>
      <c r="F170" s="81">
        <v>0</v>
      </c>
      <c r="G170" s="34">
        <f>IF(F172=0, "-", F170/F172)</f>
        <v>0</v>
      </c>
      <c r="H170" s="65">
        <v>3</v>
      </c>
      <c r="I170" s="9">
        <f>IF(H172=0, "-", H170/H172)</f>
        <v>0.33333333333333331</v>
      </c>
      <c r="J170" s="8" t="str">
        <f>IF(D170=0, "-", IF((B170-D170)/D170&lt;10, (B170-D170)/D170, "&gt;999%"))</f>
        <v>-</v>
      </c>
      <c r="K170" s="9">
        <f>IF(H170=0, "-", IF((F170-H170)/H170&lt;10, (F170-H170)/H170, "&gt;999%"))</f>
        <v>-1</v>
      </c>
    </row>
    <row r="171" spans="1:11" x14ac:dyDescent="0.2">
      <c r="A171" s="2"/>
      <c r="B171" s="68"/>
      <c r="C171" s="33"/>
      <c r="D171" s="68"/>
      <c r="E171" s="6"/>
      <c r="F171" s="82"/>
      <c r="G171" s="33"/>
      <c r="H171" s="68"/>
      <c r="I171" s="6"/>
      <c r="J171" s="5"/>
      <c r="K171" s="6"/>
    </row>
    <row r="172" spans="1:11" s="43" customFormat="1" x14ac:dyDescent="0.2">
      <c r="A172" s="162" t="s">
        <v>534</v>
      </c>
      <c r="B172" s="71">
        <f>SUM(B167:B171)</f>
        <v>3</v>
      </c>
      <c r="C172" s="40">
        <f>B172/6380</f>
        <v>4.7021943573667712E-4</v>
      </c>
      <c r="D172" s="71">
        <f>SUM(D167:D171)</f>
        <v>3</v>
      </c>
      <c r="E172" s="41">
        <f>D172/6389</f>
        <v>4.6955705118171859E-4</v>
      </c>
      <c r="F172" s="77">
        <f>SUM(F167:F171)</f>
        <v>8</v>
      </c>
      <c r="G172" s="42">
        <f>F172/17360</f>
        <v>4.608294930875576E-4</v>
      </c>
      <c r="H172" s="71">
        <f>SUM(H167:H171)</f>
        <v>9</v>
      </c>
      <c r="I172" s="41">
        <f>H172/17010</f>
        <v>5.2910052910052914E-4</v>
      </c>
      <c r="J172" s="37">
        <f>IF(D172=0, "-", IF((B172-D172)/D172&lt;10, (B172-D172)/D172, "&gt;999%"))</f>
        <v>0</v>
      </c>
      <c r="K172" s="38">
        <f>IF(H172=0, "-", IF((F172-H172)/H172&lt;10, (F172-H172)/H172, "&gt;999%"))</f>
        <v>-0.1111111111111111</v>
      </c>
    </row>
    <row r="173" spans="1:11" x14ac:dyDescent="0.2">
      <c r="B173" s="83"/>
      <c r="D173" s="83"/>
      <c r="F173" s="83"/>
      <c r="H173" s="83"/>
    </row>
    <row r="174" spans="1:11" s="43" customFormat="1" x14ac:dyDescent="0.2">
      <c r="A174" s="162" t="s">
        <v>533</v>
      </c>
      <c r="B174" s="71">
        <v>43</v>
      </c>
      <c r="C174" s="40">
        <f>B174/6380</f>
        <v>6.7398119122257056E-3</v>
      </c>
      <c r="D174" s="71">
        <v>56</v>
      </c>
      <c r="E174" s="41">
        <f>D174/6389</f>
        <v>8.7650649553920809E-3</v>
      </c>
      <c r="F174" s="77">
        <v>110</v>
      </c>
      <c r="G174" s="42">
        <f>F174/17360</f>
        <v>6.3364055299539174E-3</v>
      </c>
      <c r="H174" s="71">
        <v>152</v>
      </c>
      <c r="I174" s="41">
        <f>H174/17010</f>
        <v>8.9359200470311585E-3</v>
      </c>
      <c r="J174" s="37">
        <f>IF(D174=0, "-", IF((B174-D174)/D174&lt;10, (B174-D174)/D174, "&gt;999%"))</f>
        <v>-0.23214285714285715</v>
      </c>
      <c r="K174" s="38">
        <f>IF(H174=0, "-", IF((F174-H174)/H174&lt;10, (F174-H174)/H174, "&gt;999%"))</f>
        <v>-0.27631578947368424</v>
      </c>
    </row>
    <row r="175" spans="1:11" x14ac:dyDescent="0.2">
      <c r="B175" s="83"/>
      <c r="D175" s="83"/>
      <c r="F175" s="83"/>
      <c r="H175" s="83"/>
    </row>
    <row r="176" spans="1:11" ht="15.75" x14ac:dyDescent="0.25">
      <c r="A176" s="164" t="s">
        <v>112</v>
      </c>
      <c r="B176" s="196" t="s">
        <v>1</v>
      </c>
      <c r="C176" s="200"/>
      <c r="D176" s="200"/>
      <c r="E176" s="197"/>
      <c r="F176" s="196" t="s">
        <v>14</v>
      </c>
      <c r="G176" s="200"/>
      <c r="H176" s="200"/>
      <c r="I176" s="197"/>
      <c r="J176" s="196" t="s">
        <v>15</v>
      </c>
      <c r="K176" s="197"/>
    </row>
    <row r="177" spans="1:11" x14ac:dyDescent="0.2">
      <c r="A177" s="22"/>
      <c r="B177" s="196">
        <f>VALUE(RIGHT($B$2, 4))</f>
        <v>2022</v>
      </c>
      <c r="C177" s="197"/>
      <c r="D177" s="196">
        <f>B177-1</f>
        <v>2021</v>
      </c>
      <c r="E177" s="204"/>
      <c r="F177" s="196">
        <f>B177</f>
        <v>2022</v>
      </c>
      <c r="G177" s="204"/>
      <c r="H177" s="196">
        <f>D177</f>
        <v>2021</v>
      </c>
      <c r="I177" s="204"/>
      <c r="J177" s="140" t="s">
        <v>4</v>
      </c>
      <c r="K177" s="141" t="s">
        <v>2</v>
      </c>
    </row>
    <row r="178" spans="1:11" x14ac:dyDescent="0.2">
      <c r="A178" s="163" t="s">
        <v>142</v>
      </c>
      <c r="B178" s="61" t="s">
        <v>12</v>
      </c>
      <c r="C178" s="62" t="s">
        <v>13</v>
      </c>
      <c r="D178" s="61" t="s">
        <v>12</v>
      </c>
      <c r="E178" s="63" t="s">
        <v>13</v>
      </c>
      <c r="F178" s="62" t="s">
        <v>12</v>
      </c>
      <c r="G178" s="62" t="s">
        <v>13</v>
      </c>
      <c r="H178" s="61" t="s">
        <v>12</v>
      </c>
      <c r="I178" s="63" t="s">
        <v>13</v>
      </c>
      <c r="J178" s="61"/>
      <c r="K178" s="63"/>
    </row>
    <row r="179" spans="1:11" x14ac:dyDescent="0.2">
      <c r="A179" s="7" t="s">
        <v>282</v>
      </c>
      <c r="B179" s="65">
        <v>0</v>
      </c>
      <c r="C179" s="34">
        <f>IF(B189=0, "-", B179/B189)</f>
        <v>0</v>
      </c>
      <c r="D179" s="65">
        <v>0</v>
      </c>
      <c r="E179" s="9">
        <f>IF(D189=0, "-", D179/D189)</f>
        <v>0</v>
      </c>
      <c r="F179" s="81">
        <v>0</v>
      </c>
      <c r="G179" s="34">
        <f>IF(F189=0, "-", F179/F189)</f>
        <v>0</v>
      </c>
      <c r="H179" s="65">
        <v>1</v>
      </c>
      <c r="I179" s="9">
        <f>IF(H189=0, "-", H179/H189)</f>
        <v>1.1363636363636364E-2</v>
      </c>
      <c r="J179" s="8" t="str">
        <f t="shared" ref="J179:J187" si="16">IF(D179=0, "-", IF((B179-D179)/D179&lt;10, (B179-D179)/D179, "&gt;999%"))</f>
        <v>-</v>
      </c>
      <c r="K179" s="9">
        <f t="shared" ref="K179:K187" si="17">IF(H179=0, "-", IF((F179-H179)/H179&lt;10, (F179-H179)/H179, "&gt;999%"))</f>
        <v>-1</v>
      </c>
    </row>
    <row r="180" spans="1:11" x14ac:dyDescent="0.2">
      <c r="A180" s="7" t="s">
        <v>283</v>
      </c>
      <c r="B180" s="65">
        <v>3</v>
      </c>
      <c r="C180" s="34">
        <f>IF(B189=0, "-", B180/B189)</f>
        <v>0.13636363636363635</v>
      </c>
      <c r="D180" s="65">
        <v>2</v>
      </c>
      <c r="E180" s="9">
        <f>IF(D189=0, "-", D180/D189)</f>
        <v>8.3333333333333329E-2</v>
      </c>
      <c r="F180" s="81">
        <v>10</v>
      </c>
      <c r="G180" s="34">
        <f>IF(F189=0, "-", F180/F189)</f>
        <v>0.15151515151515152</v>
      </c>
      <c r="H180" s="65">
        <v>7</v>
      </c>
      <c r="I180" s="9">
        <f>IF(H189=0, "-", H180/H189)</f>
        <v>7.9545454545454544E-2</v>
      </c>
      <c r="J180" s="8">
        <f t="shared" si="16"/>
        <v>0.5</v>
      </c>
      <c r="K180" s="9">
        <f t="shared" si="17"/>
        <v>0.42857142857142855</v>
      </c>
    </row>
    <row r="181" spans="1:11" x14ac:dyDescent="0.2">
      <c r="A181" s="7" t="s">
        <v>284</v>
      </c>
      <c r="B181" s="65">
        <v>6</v>
      </c>
      <c r="C181" s="34">
        <f>IF(B189=0, "-", B181/B189)</f>
        <v>0.27272727272727271</v>
      </c>
      <c r="D181" s="65">
        <v>7</v>
      </c>
      <c r="E181" s="9">
        <f>IF(D189=0, "-", D181/D189)</f>
        <v>0.29166666666666669</v>
      </c>
      <c r="F181" s="81">
        <v>24</v>
      </c>
      <c r="G181" s="34">
        <f>IF(F189=0, "-", F181/F189)</f>
        <v>0.36363636363636365</v>
      </c>
      <c r="H181" s="65">
        <v>38</v>
      </c>
      <c r="I181" s="9">
        <f>IF(H189=0, "-", H181/H189)</f>
        <v>0.43181818181818182</v>
      </c>
      <c r="J181" s="8">
        <f t="shared" si="16"/>
        <v>-0.14285714285714285</v>
      </c>
      <c r="K181" s="9">
        <f t="shared" si="17"/>
        <v>-0.36842105263157893</v>
      </c>
    </row>
    <row r="182" spans="1:11" x14ac:dyDescent="0.2">
      <c r="A182" s="7" t="s">
        <v>285</v>
      </c>
      <c r="B182" s="65">
        <v>0</v>
      </c>
      <c r="C182" s="34">
        <f>IF(B189=0, "-", B182/B189)</f>
        <v>0</v>
      </c>
      <c r="D182" s="65">
        <v>1</v>
      </c>
      <c r="E182" s="9">
        <f>IF(D189=0, "-", D182/D189)</f>
        <v>4.1666666666666664E-2</v>
      </c>
      <c r="F182" s="81">
        <v>0</v>
      </c>
      <c r="G182" s="34">
        <f>IF(F189=0, "-", F182/F189)</f>
        <v>0</v>
      </c>
      <c r="H182" s="65">
        <v>9</v>
      </c>
      <c r="I182" s="9">
        <f>IF(H189=0, "-", H182/H189)</f>
        <v>0.10227272727272728</v>
      </c>
      <c r="J182" s="8">
        <f t="shared" si="16"/>
        <v>-1</v>
      </c>
      <c r="K182" s="9">
        <f t="shared" si="17"/>
        <v>-1</v>
      </c>
    </row>
    <row r="183" spans="1:11" x14ac:dyDescent="0.2">
      <c r="A183" s="7" t="s">
        <v>286</v>
      </c>
      <c r="B183" s="65">
        <v>0</v>
      </c>
      <c r="C183" s="34">
        <f>IF(B189=0, "-", B183/B189)</f>
        <v>0</v>
      </c>
      <c r="D183" s="65">
        <v>6</v>
      </c>
      <c r="E183" s="9">
        <f>IF(D189=0, "-", D183/D189)</f>
        <v>0.25</v>
      </c>
      <c r="F183" s="81">
        <v>8</v>
      </c>
      <c r="G183" s="34">
        <f>IF(F189=0, "-", F183/F189)</f>
        <v>0.12121212121212122</v>
      </c>
      <c r="H183" s="65">
        <v>15</v>
      </c>
      <c r="I183" s="9">
        <f>IF(H189=0, "-", H183/H189)</f>
        <v>0.17045454545454544</v>
      </c>
      <c r="J183" s="8">
        <f t="shared" si="16"/>
        <v>-1</v>
      </c>
      <c r="K183" s="9">
        <f t="shared" si="17"/>
        <v>-0.46666666666666667</v>
      </c>
    </row>
    <row r="184" spans="1:11" x14ac:dyDescent="0.2">
      <c r="A184" s="7" t="s">
        <v>287</v>
      </c>
      <c r="B184" s="65">
        <v>3</v>
      </c>
      <c r="C184" s="34">
        <f>IF(B189=0, "-", B184/B189)</f>
        <v>0.13636363636363635</v>
      </c>
      <c r="D184" s="65">
        <v>0</v>
      </c>
      <c r="E184" s="9">
        <f>IF(D189=0, "-", D184/D189)</f>
        <v>0</v>
      </c>
      <c r="F184" s="81">
        <v>6</v>
      </c>
      <c r="G184" s="34">
        <f>IF(F189=0, "-", F184/F189)</f>
        <v>9.0909090909090912E-2</v>
      </c>
      <c r="H184" s="65">
        <v>1</v>
      </c>
      <c r="I184" s="9">
        <f>IF(H189=0, "-", H184/H189)</f>
        <v>1.1363636363636364E-2</v>
      </c>
      <c r="J184" s="8" t="str">
        <f t="shared" si="16"/>
        <v>-</v>
      </c>
      <c r="K184" s="9">
        <f t="shared" si="17"/>
        <v>5</v>
      </c>
    </row>
    <row r="185" spans="1:11" x14ac:dyDescent="0.2">
      <c r="A185" s="7" t="s">
        <v>288</v>
      </c>
      <c r="B185" s="65">
        <v>0</v>
      </c>
      <c r="C185" s="34">
        <f>IF(B189=0, "-", B185/B189)</f>
        <v>0</v>
      </c>
      <c r="D185" s="65">
        <v>1</v>
      </c>
      <c r="E185" s="9">
        <f>IF(D189=0, "-", D185/D189)</f>
        <v>4.1666666666666664E-2</v>
      </c>
      <c r="F185" s="81">
        <v>1</v>
      </c>
      <c r="G185" s="34">
        <f>IF(F189=0, "-", F185/F189)</f>
        <v>1.5151515151515152E-2</v>
      </c>
      <c r="H185" s="65">
        <v>2</v>
      </c>
      <c r="I185" s="9">
        <f>IF(H189=0, "-", H185/H189)</f>
        <v>2.2727272727272728E-2</v>
      </c>
      <c r="J185" s="8">
        <f t="shared" si="16"/>
        <v>-1</v>
      </c>
      <c r="K185" s="9">
        <f t="shared" si="17"/>
        <v>-0.5</v>
      </c>
    </row>
    <row r="186" spans="1:11" x14ac:dyDescent="0.2">
      <c r="A186" s="7" t="s">
        <v>289</v>
      </c>
      <c r="B186" s="65">
        <v>10</v>
      </c>
      <c r="C186" s="34">
        <f>IF(B189=0, "-", B186/B189)</f>
        <v>0.45454545454545453</v>
      </c>
      <c r="D186" s="65">
        <v>2</v>
      </c>
      <c r="E186" s="9">
        <f>IF(D189=0, "-", D186/D189)</f>
        <v>8.3333333333333329E-2</v>
      </c>
      <c r="F186" s="81">
        <v>17</v>
      </c>
      <c r="G186" s="34">
        <f>IF(F189=0, "-", F186/F189)</f>
        <v>0.25757575757575757</v>
      </c>
      <c r="H186" s="65">
        <v>4</v>
      </c>
      <c r="I186" s="9">
        <f>IF(H189=0, "-", H186/H189)</f>
        <v>4.5454545454545456E-2</v>
      </c>
      <c r="J186" s="8">
        <f t="shared" si="16"/>
        <v>4</v>
      </c>
      <c r="K186" s="9">
        <f t="shared" si="17"/>
        <v>3.25</v>
      </c>
    </row>
    <row r="187" spans="1:11" x14ac:dyDescent="0.2">
      <c r="A187" s="7" t="s">
        <v>290</v>
      </c>
      <c r="B187" s="65">
        <v>0</v>
      </c>
      <c r="C187" s="34">
        <f>IF(B189=0, "-", B187/B189)</f>
        <v>0</v>
      </c>
      <c r="D187" s="65">
        <v>5</v>
      </c>
      <c r="E187" s="9">
        <f>IF(D189=0, "-", D187/D189)</f>
        <v>0.20833333333333334</v>
      </c>
      <c r="F187" s="81">
        <v>0</v>
      </c>
      <c r="G187" s="34">
        <f>IF(F189=0, "-", F187/F189)</f>
        <v>0</v>
      </c>
      <c r="H187" s="65">
        <v>11</v>
      </c>
      <c r="I187" s="9">
        <f>IF(H189=0, "-", H187/H189)</f>
        <v>0.125</v>
      </c>
      <c r="J187" s="8">
        <f t="shared" si="16"/>
        <v>-1</v>
      </c>
      <c r="K187" s="9">
        <f t="shared" si="17"/>
        <v>-1</v>
      </c>
    </row>
    <row r="188" spans="1:11" x14ac:dyDescent="0.2">
      <c r="A188" s="2"/>
      <c r="B188" s="68"/>
      <c r="C188" s="33"/>
      <c r="D188" s="68"/>
      <c r="E188" s="6"/>
      <c r="F188" s="82"/>
      <c r="G188" s="33"/>
      <c r="H188" s="68"/>
      <c r="I188" s="6"/>
      <c r="J188" s="5"/>
      <c r="K188" s="6"/>
    </row>
    <row r="189" spans="1:11" s="43" customFormat="1" x14ac:dyDescent="0.2">
      <c r="A189" s="162" t="s">
        <v>532</v>
      </c>
      <c r="B189" s="71">
        <f>SUM(B179:B188)</f>
        <v>22</v>
      </c>
      <c r="C189" s="40">
        <f>B189/6380</f>
        <v>3.4482758620689655E-3</v>
      </c>
      <c r="D189" s="71">
        <f>SUM(D179:D188)</f>
        <v>24</v>
      </c>
      <c r="E189" s="41">
        <f>D189/6389</f>
        <v>3.7564564094537487E-3</v>
      </c>
      <c r="F189" s="77">
        <f>SUM(F179:F188)</f>
        <v>66</v>
      </c>
      <c r="G189" s="42">
        <f>F189/17360</f>
        <v>3.8018433179723503E-3</v>
      </c>
      <c r="H189" s="71">
        <f>SUM(H179:H188)</f>
        <v>88</v>
      </c>
      <c r="I189" s="41">
        <f>H189/17010</f>
        <v>5.1734273956496176E-3</v>
      </c>
      <c r="J189" s="37">
        <f>IF(D189=0, "-", IF((B189-D189)/D189&lt;10, (B189-D189)/D189, "&gt;999%"))</f>
        <v>-8.3333333333333329E-2</v>
      </c>
      <c r="K189" s="38">
        <f>IF(H189=0, "-", IF((F189-H189)/H189&lt;10, (F189-H189)/H189, "&gt;999%"))</f>
        <v>-0.25</v>
      </c>
    </row>
    <row r="190" spans="1:11" x14ac:dyDescent="0.2">
      <c r="B190" s="83"/>
      <c r="D190" s="83"/>
      <c r="F190" s="83"/>
      <c r="H190" s="83"/>
    </row>
    <row r="191" spans="1:11" x14ac:dyDescent="0.2">
      <c r="A191" s="163" t="s">
        <v>143</v>
      </c>
      <c r="B191" s="61" t="s">
        <v>12</v>
      </c>
      <c r="C191" s="62" t="s">
        <v>13</v>
      </c>
      <c r="D191" s="61" t="s">
        <v>12</v>
      </c>
      <c r="E191" s="63" t="s">
        <v>13</v>
      </c>
      <c r="F191" s="62" t="s">
        <v>12</v>
      </c>
      <c r="G191" s="62" t="s">
        <v>13</v>
      </c>
      <c r="H191" s="61" t="s">
        <v>12</v>
      </c>
      <c r="I191" s="63" t="s">
        <v>13</v>
      </c>
      <c r="J191" s="61"/>
      <c r="K191" s="63"/>
    </row>
    <row r="192" spans="1:11" x14ac:dyDescent="0.2">
      <c r="A192" s="7" t="s">
        <v>291</v>
      </c>
      <c r="B192" s="65">
        <v>0</v>
      </c>
      <c r="C192" s="34">
        <f>IF(B207=0, "-", B192/B207)</f>
        <v>0</v>
      </c>
      <c r="D192" s="65">
        <v>0</v>
      </c>
      <c r="E192" s="9">
        <f>IF(D207=0, "-", D192/D207)</f>
        <v>0</v>
      </c>
      <c r="F192" s="81">
        <v>0</v>
      </c>
      <c r="G192" s="34">
        <f>IF(F207=0, "-", F192/F207)</f>
        <v>0</v>
      </c>
      <c r="H192" s="65">
        <v>1</v>
      </c>
      <c r="I192" s="9">
        <f>IF(H207=0, "-", H192/H207)</f>
        <v>2.9411764705882353E-2</v>
      </c>
      <c r="J192" s="8" t="str">
        <f t="shared" ref="J192:J205" si="18">IF(D192=0, "-", IF((B192-D192)/D192&lt;10, (B192-D192)/D192, "&gt;999%"))</f>
        <v>-</v>
      </c>
      <c r="K192" s="9">
        <f t="shared" ref="K192:K205" si="19">IF(H192=0, "-", IF((F192-H192)/H192&lt;10, (F192-H192)/H192, "&gt;999%"))</f>
        <v>-1</v>
      </c>
    </row>
    <row r="193" spans="1:11" x14ac:dyDescent="0.2">
      <c r="A193" s="7" t="s">
        <v>292</v>
      </c>
      <c r="B193" s="65">
        <v>2</v>
      </c>
      <c r="C193" s="34">
        <f>IF(B207=0, "-", B193/B207)</f>
        <v>0.16666666666666666</v>
      </c>
      <c r="D193" s="65">
        <v>1</v>
      </c>
      <c r="E193" s="9">
        <f>IF(D207=0, "-", D193/D207)</f>
        <v>5.2631578947368418E-2</v>
      </c>
      <c r="F193" s="81">
        <v>2</v>
      </c>
      <c r="G193" s="34">
        <f>IF(F207=0, "-", F193/F207)</f>
        <v>7.407407407407407E-2</v>
      </c>
      <c r="H193" s="65">
        <v>1</v>
      </c>
      <c r="I193" s="9">
        <f>IF(H207=0, "-", H193/H207)</f>
        <v>2.9411764705882353E-2</v>
      </c>
      <c r="J193" s="8">
        <f t="shared" si="18"/>
        <v>1</v>
      </c>
      <c r="K193" s="9">
        <f t="shared" si="19"/>
        <v>1</v>
      </c>
    </row>
    <row r="194" spans="1:11" x14ac:dyDescent="0.2">
      <c r="A194" s="7" t="s">
        <v>293</v>
      </c>
      <c r="B194" s="65">
        <v>1</v>
      </c>
      <c r="C194" s="34">
        <f>IF(B207=0, "-", B194/B207)</f>
        <v>8.3333333333333329E-2</v>
      </c>
      <c r="D194" s="65">
        <v>6</v>
      </c>
      <c r="E194" s="9">
        <f>IF(D207=0, "-", D194/D207)</f>
        <v>0.31578947368421051</v>
      </c>
      <c r="F194" s="81">
        <v>3</v>
      </c>
      <c r="G194" s="34">
        <f>IF(F207=0, "-", F194/F207)</f>
        <v>0.1111111111111111</v>
      </c>
      <c r="H194" s="65">
        <v>8</v>
      </c>
      <c r="I194" s="9">
        <f>IF(H207=0, "-", H194/H207)</f>
        <v>0.23529411764705882</v>
      </c>
      <c r="J194" s="8">
        <f t="shared" si="18"/>
        <v>-0.83333333333333337</v>
      </c>
      <c r="K194" s="9">
        <f t="shared" si="19"/>
        <v>-0.625</v>
      </c>
    </row>
    <row r="195" spans="1:11" x14ac:dyDescent="0.2">
      <c r="A195" s="7" t="s">
        <v>294</v>
      </c>
      <c r="B195" s="65">
        <v>1</v>
      </c>
      <c r="C195" s="34">
        <f>IF(B207=0, "-", B195/B207)</f>
        <v>8.3333333333333329E-2</v>
      </c>
      <c r="D195" s="65">
        <v>0</v>
      </c>
      <c r="E195" s="9">
        <f>IF(D207=0, "-", D195/D207)</f>
        <v>0</v>
      </c>
      <c r="F195" s="81">
        <v>2</v>
      </c>
      <c r="G195" s="34">
        <f>IF(F207=0, "-", F195/F207)</f>
        <v>7.407407407407407E-2</v>
      </c>
      <c r="H195" s="65">
        <v>0</v>
      </c>
      <c r="I195" s="9">
        <f>IF(H207=0, "-", H195/H207)</f>
        <v>0</v>
      </c>
      <c r="J195" s="8" t="str">
        <f t="shared" si="18"/>
        <v>-</v>
      </c>
      <c r="K195" s="9" t="str">
        <f t="shared" si="19"/>
        <v>-</v>
      </c>
    </row>
    <row r="196" spans="1:11" x14ac:dyDescent="0.2">
      <c r="A196" s="7" t="s">
        <v>295</v>
      </c>
      <c r="B196" s="65">
        <v>0</v>
      </c>
      <c r="C196" s="34">
        <f>IF(B207=0, "-", B196/B207)</f>
        <v>0</v>
      </c>
      <c r="D196" s="65">
        <v>0</v>
      </c>
      <c r="E196" s="9">
        <f>IF(D207=0, "-", D196/D207)</f>
        <v>0</v>
      </c>
      <c r="F196" s="81">
        <v>1</v>
      </c>
      <c r="G196" s="34">
        <f>IF(F207=0, "-", F196/F207)</f>
        <v>3.7037037037037035E-2</v>
      </c>
      <c r="H196" s="65">
        <v>0</v>
      </c>
      <c r="I196" s="9">
        <f>IF(H207=0, "-", H196/H207)</f>
        <v>0</v>
      </c>
      <c r="J196" s="8" t="str">
        <f t="shared" si="18"/>
        <v>-</v>
      </c>
      <c r="K196" s="9" t="str">
        <f t="shared" si="19"/>
        <v>-</v>
      </c>
    </row>
    <row r="197" spans="1:11" x14ac:dyDescent="0.2">
      <c r="A197" s="7" t="s">
        <v>296</v>
      </c>
      <c r="B197" s="65">
        <v>1</v>
      </c>
      <c r="C197" s="34">
        <f>IF(B207=0, "-", B197/B207)</f>
        <v>8.3333333333333329E-2</v>
      </c>
      <c r="D197" s="65">
        <v>0</v>
      </c>
      <c r="E197" s="9">
        <f>IF(D207=0, "-", D197/D207)</f>
        <v>0</v>
      </c>
      <c r="F197" s="81">
        <v>1</v>
      </c>
      <c r="G197" s="34">
        <f>IF(F207=0, "-", F197/F207)</f>
        <v>3.7037037037037035E-2</v>
      </c>
      <c r="H197" s="65">
        <v>0</v>
      </c>
      <c r="I197" s="9">
        <f>IF(H207=0, "-", H197/H207)</f>
        <v>0</v>
      </c>
      <c r="J197" s="8" t="str">
        <f t="shared" si="18"/>
        <v>-</v>
      </c>
      <c r="K197" s="9" t="str">
        <f t="shared" si="19"/>
        <v>-</v>
      </c>
    </row>
    <row r="198" spans="1:11" x14ac:dyDescent="0.2">
      <c r="A198" s="7" t="s">
        <v>297</v>
      </c>
      <c r="B198" s="65">
        <v>0</v>
      </c>
      <c r="C198" s="34">
        <f>IF(B207=0, "-", B198/B207)</f>
        <v>0</v>
      </c>
      <c r="D198" s="65">
        <v>1</v>
      </c>
      <c r="E198" s="9">
        <f>IF(D207=0, "-", D198/D207)</f>
        <v>5.2631578947368418E-2</v>
      </c>
      <c r="F198" s="81">
        <v>0</v>
      </c>
      <c r="G198" s="34">
        <f>IF(F207=0, "-", F198/F207)</f>
        <v>0</v>
      </c>
      <c r="H198" s="65">
        <v>3</v>
      </c>
      <c r="I198" s="9">
        <f>IF(H207=0, "-", H198/H207)</f>
        <v>8.8235294117647065E-2</v>
      </c>
      <c r="J198" s="8">
        <f t="shared" si="18"/>
        <v>-1</v>
      </c>
      <c r="K198" s="9">
        <f t="shared" si="19"/>
        <v>-1</v>
      </c>
    </row>
    <row r="199" spans="1:11" x14ac:dyDescent="0.2">
      <c r="A199" s="7" t="s">
        <v>298</v>
      </c>
      <c r="B199" s="65">
        <v>0</v>
      </c>
      <c r="C199" s="34">
        <f>IF(B207=0, "-", B199/B207)</f>
        <v>0</v>
      </c>
      <c r="D199" s="65">
        <v>0</v>
      </c>
      <c r="E199" s="9">
        <f>IF(D207=0, "-", D199/D207)</f>
        <v>0</v>
      </c>
      <c r="F199" s="81">
        <v>1</v>
      </c>
      <c r="G199" s="34">
        <f>IF(F207=0, "-", F199/F207)</f>
        <v>3.7037037037037035E-2</v>
      </c>
      <c r="H199" s="65">
        <v>1</v>
      </c>
      <c r="I199" s="9">
        <f>IF(H207=0, "-", H199/H207)</f>
        <v>2.9411764705882353E-2</v>
      </c>
      <c r="J199" s="8" t="str">
        <f t="shared" si="18"/>
        <v>-</v>
      </c>
      <c r="K199" s="9">
        <f t="shared" si="19"/>
        <v>0</v>
      </c>
    </row>
    <row r="200" spans="1:11" x14ac:dyDescent="0.2">
      <c r="A200" s="7" t="s">
        <v>299</v>
      </c>
      <c r="B200" s="65">
        <v>1</v>
      </c>
      <c r="C200" s="34">
        <f>IF(B207=0, "-", B200/B207)</f>
        <v>8.3333333333333329E-2</v>
      </c>
      <c r="D200" s="65">
        <v>0</v>
      </c>
      <c r="E200" s="9">
        <f>IF(D207=0, "-", D200/D207)</f>
        <v>0</v>
      </c>
      <c r="F200" s="81">
        <v>1</v>
      </c>
      <c r="G200" s="34">
        <f>IF(F207=0, "-", F200/F207)</f>
        <v>3.7037037037037035E-2</v>
      </c>
      <c r="H200" s="65">
        <v>0</v>
      </c>
      <c r="I200" s="9">
        <f>IF(H207=0, "-", H200/H207)</f>
        <v>0</v>
      </c>
      <c r="J200" s="8" t="str">
        <f t="shared" si="18"/>
        <v>-</v>
      </c>
      <c r="K200" s="9" t="str">
        <f t="shared" si="19"/>
        <v>-</v>
      </c>
    </row>
    <row r="201" spans="1:11" x14ac:dyDescent="0.2">
      <c r="A201" s="7" t="s">
        <v>300</v>
      </c>
      <c r="B201" s="65">
        <v>4</v>
      </c>
      <c r="C201" s="34">
        <f>IF(B207=0, "-", B201/B207)</f>
        <v>0.33333333333333331</v>
      </c>
      <c r="D201" s="65">
        <v>6</v>
      </c>
      <c r="E201" s="9">
        <f>IF(D207=0, "-", D201/D207)</f>
        <v>0.31578947368421051</v>
      </c>
      <c r="F201" s="81">
        <v>12</v>
      </c>
      <c r="G201" s="34">
        <f>IF(F207=0, "-", F201/F207)</f>
        <v>0.44444444444444442</v>
      </c>
      <c r="H201" s="65">
        <v>10</v>
      </c>
      <c r="I201" s="9">
        <f>IF(H207=0, "-", H201/H207)</f>
        <v>0.29411764705882354</v>
      </c>
      <c r="J201" s="8">
        <f t="shared" si="18"/>
        <v>-0.33333333333333331</v>
      </c>
      <c r="K201" s="9">
        <f t="shared" si="19"/>
        <v>0.2</v>
      </c>
    </row>
    <row r="202" spans="1:11" x14ac:dyDescent="0.2">
      <c r="A202" s="7" t="s">
        <v>301</v>
      </c>
      <c r="B202" s="65">
        <v>0</v>
      </c>
      <c r="C202" s="34">
        <f>IF(B207=0, "-", B202/B207)</f>
        <v>0</v>
      </c>
      <c r="D202" s="65">
        <v>2</v>
      </c>
      <c r="E202" s="9">
        <f>IF(D207=0, "-", D202/D207)</f>
        <v>0.10526315789473684</v>
      </c>
      <c r="F202" s="81">
        <v>0</v>
      </c>
      <c r="G202" s="34">
        <f>IF(F207=0, "-", F202/F207)</f>
        <v>0</v>
      </c>
      <c r="H202" s="65">
        <v>3</v>
      </c>
      <c r="I202" s="9">
        <f>IF(H207=0, "-", H202/H207)</f>
        <v>8.8235294117647065E-2</v>
      </c>
      <c r="J202" s="8">
        <f t="shared" si="18"/>
        <v>-1</v>
      </c>
      <c r="K202" s="9">
        <f t="shared" si="19"/>
        <v>-1</v>
      </c>
    </row>
    <row r="203" spans="1:11" x14ac:dyDescent="0.2">
      <c r="A203" s="7" t="s">
        <v>302</v>
      </c>
      <c r="B203" s="65">
        <v>0</v>
      </c>
      <c r="C203" s="34">
        <f>IF(B207=0, "-", B203/B207)</f>
        <v>0</v>
      </c>
      <c r="D203" s="65">
        <v>0</v>
      </c>
      <c r="E203" s="9">
        <f>IF(D207=0, "-", D203/D207)</f>
        <v>0</v>
      </c>
      <c r="F203" s="81">
        <v>2</v>
      </c>
      <c r="G203" s="34">
        <f>IF(F207=0, "-", F203/F207)</f>
        <v>7.407407407407407E-2</v>
      </c>
      <c r="H203" s="65">
        <v>2</v>
      </c>
      <c r="I203" s="9">
        <f>IF(H207=0, "-", H203/H207)</f>
        <v>5.8823529411764705E-2</v>
      </c>
      <c r="J203" s="8" t="str">
        <f t="shared" si="18"/>
        <v>-</v>
      </c>
      <c r="K203" s="9">
        <f t="shared" si="19"/>
        <v>0</v>
      </c>
    </row>
    <row r="204" spans="1:11" x14ac:dyDescent="0.2">
      <c r="A204" s="7" t="s">
        <v>303</v>
      </c>
      <c r="B204" s="65">
        <v>1</v>
      </c>
      <c r="C204" s="34">
        <f>IF(B207=0, "-", B204/B207)</f>
        <v>8.3333333333333329E-2</v>
      </c>
      <c r="D204" s="65">
        <v>2</v>
      </c>
      <c r="E204" s="9">
        <f>IF(D207=0, "-", D204/D207)</f>
        <v>0.10526315789473684</v>
      </c>
      <c r="F204" s="81">
        <v>1</v>
      </c>
      <c r="G204" s="34">
        <f>IF(F207=0, "-", F204/F207)</f>
        <v>3.7037037037037035E-2</v>
      </c>
      <c r="H204" s="65">
        <v>4</v>
      </c>
      <c r="I204" s="9">
        <f>IF(H207=0, "-", H204/H207)</f>
        <v>0.11764705882352941</v>
      </c>
      <c r="J204" s="8">
        <f t="shared" si="18"/>
        <v>-0.5</v>
      </c>
      <c r="K204" s="9">
        <f t="shared" si="19"/>
        <v>-0.75</v>
      </c>
    </row>
    <row r="205" spans="1:11" x14ac:dyDescent="0.2">
      <c r="A205" s="7" t="s">
        <v>304</v>
      </c>
      <c r="B205" s="65">
        <v>1</v>
      </c>
      <c r="C205" s="34">
        <f>IF(B207=0, "-", B205/B207)</f>
        <v>8.3333333333333329E-2</v>
      </c>
      <c r="D205" s="65">
        <v>1</v>
      </c>
      <c r="E205" s="9">
        <f>IF(D207=0, "-", D205/D207)</f>
        <v>5.2631578947368418E-2</v>
      </c>
      <c r="F205" s="81">
        <v>1</v>
      </c>
      <c r="G205" s="34">
        <f>IF(F207=0, "-", F205/F207)</f>
        <v>3.7037037037037035E-2</v>
      </c>
      <c r="H205" s="65">
        <v>1</v>
      </c>
      <c r="I205" s="9">
        <f>IF(H207=0, "-", H205/H207)</f>
        <v>2.9411764705882353E-2</v>
      </c>
      <c r="J205" s="8">
        <f t="shared" si="18"/>
        <v>0</v>
      </c>
      <c r="K205" s="9">
        <f t="shared" si="19"/>
        <v>0</v>
      </c>
    </row>
    <row r="206" spans="1:11" x14ac:dyDescent="0.2">
      <c r="A206" s="2"/>
      <c r="B206" s="68"/>
      <c r="C206" s="33"/>
      <c r="D206" s="68"/>
      <c r="E206" s="6"/>
      <c r="F206" s="82"/>
      <c r="G206" s="33"/>
      <c r="H206" s="68"/>
      <c r="I206" s="6"/>
      <c r="J206" s="5"/>
      <c r="K206" s="6"/>
    </row>
    <row r="207" spans="1:11" s="43" customFormat="1" x14ac:dyDescent="0.2">
      <c r="A207" s="162" t="s">
        <v>531</v>
      </c>
      <c r="B207" s="71">
        <f>SUM(B192:B206)</f>
        <v>12</v>
      </c>
      <c r="C207" s="40">
        <f>B207/6380</f>
        <v>1.8808777429467085E-3</v>
      </c>
      <c r="D207" s="71">
        <f>SUM(D192:D206)</f>
        <v>19</v>
      </c>
      <c r="E207" s="41">
        <f>D207/6389</f>
        <v>2.9738613241508845E-3</v>
      </c>
      <c r="F207" s="77">
        <f>SUM(F192:F206)</f>
        <v>27</v>
      </c>
      <c r="G207" s="42">
        <f>F207/17360</f>
        <v>1.5552995391705069E-3</v>
      </c>
      <c r="H207" s="71">
        <f>SUM(H192:H206)</f>
        <v>34</v>
      </c>
      <c r="I207" s="41">
        <f>H207/17010</f>
        <v>1.9988242210464435E-3</v>
      </c>
      <c r="J207" s="37">
        <f>IF(D207=0, "-", IF((B207-D207)/D207&lt;10, (B207-D207)/D207, "&gt;999%"))</f>
        <v>-0.36842105263157893</v>
      </c>
      <c r="K207" s="38">
        <f>IF(H207=0, "-", IF((F207-H207)/H207&lt;10, (F207-H207)/H207, "&gt;999%"))</f>
        <v>-0.20588235294117646</v>
      </c>
    </row>
    <row r="208" spans="1:11" x14ac:dyDescent="0.2">
      <c r="B208" s="83"/>
      <c r="D208" s="83"/>
      <c r="F208" s="83"/>
      <c r="H208" s="83"/>
    </row>
    <row r="209" spans="1:11" x14ac:dyDescent="0.2">
      <c r="A209" s="163" t="s">
        <v>144</v>
      </c>
      <c r="B209" s="61" t="s">
        <v>12</v>
      </c>
      <c r="C209" s="62" t="s">
        <v>13</v>
      </c>
      <c r="D209" s="61" t="s">
        <v>12</v>
      </c>
      <c r="E209" s="63" t="s">
        <v>13</v>
      </c>
      <c r="F209" s="62" t="s">
        <v>12</v>
      </c>
      <c r="G209" s="62" t="s">
        <v>13</v>
      </c>
      <c r="H209" s="61" t="s">
        <v>12</v>
      </c>
      <c r="I209" s="63" t="s">
        <v>13</v>
      </c>
      <c r="J209" s="61"/>
      <c r="K209" s="63"/>
    </row>
    <row r="210" spans="1:11" x14ac:dyDescent="0.2">
      <c r="A210" s="7" t="s">
        <v>305</v>
      </c>
      <c r="B210" s="65">
        <v>0</v>
      </c>
      <c r="C210" s="34">
        <f>IF(B219=0, "-", B210/B219)</f>
        <v>0</v>
      </c>
      <c r="D210" s="65">
        <v>0</v>
      </c>
      <c r="E210" s="9">
        <f>IF(D219=0, "-", D210/D219)</f>
        <v>0</v>
      </c>
      <c r="F210" s="81">
        <v>2</v>
      </c>
      <c r="G210" s="34">
        <f>IF(F219=0, "-", F210/F219)</f>
        <v>0.15384615384615385</v>
      </c>
      <c r="H210" s="65">
        <v>3</v>
      </c>
      <c r="I210" s="9">
        <f>IF(H219=0, "-", H210/H219)</f>
        <v>0.16666666666666666</v>
      </c>
      <c r="J210" s="8" t="str">
        <f t="shared" ref="J210:J217" si="20">IF(D210=0, "-", IF((B210-D210)/D210&lt;10, (B210-D210)/D210, "&gt;999%"))</f>
        <v>-</v>
      </c>
      <c r="K210" s="9">
        <f t="shared" ref="K210:K217" si="21">IF(H210=0, "-", IF((F210-H210)/H210&lt;10, (F210-H210)/H210, "&gt;999%"))</f>
        <v>-0.33333333333333331</v>
      </c>
    </row>
    <row r="211" spans="1:11" x14ac:dyDescent="0.2">
      <c r="A211" s="7" t="s">
        <v>306</v>
      </c>
      <c r="B211" s="65">
        <v>0</v>
      </c>
      <c r="C211" s="34">
        <f>IF(B219=0, "-", B211/B219)</f>
        <v>0</v>
      </c>
      <c r="D211" s="65">
        <v>1</v>
      </c>
      <c r="E211" s="9">
        <f>IF(D219=0, "-", D211/D219)</f>
        <v>0.2</v>
      </c>
      <c r="F211" s="81">
        <v>0</v>
      </c>
      <c r="G211" s="34">
        <f>IF(F219=0, "-", F211/F219)</f>
        <v>0</v>
      </c>
      <c r="H211" s="65">
        <v>2</v>
      </c>
      <c r="I211" s="9">
        <f>IF(H219=0, "-", H211/H219)</f>
        <v>0.1111111111111111</v>
      </c>
      <c r="J211" s="8">
        <f t="shared" si="20"/>
        <v>-1</v>
      </c>
      <c r="K211" s="9">
        <f t="shared" si="21"/>
        <v>-1</v>
      </c>
    </row>
    <row r="212" spans="1:11" x14ac:dyDescent="0.2">
      <c r="A212" s="7" t="s">
        <v>307</v>
      </c>
      <c r="B212" s="65">
        <v>0</v>
      </c>
      <c r="C212" s="34">
        <f>IF(B219=0, "-", B212/B219)</f>
        <v>0</v>
      </c>
      <c r="D212" s="65">
        <v>0</v>
      </c>
      <c r="E212" s="9">
        <f>IF(D219=0, "-", D212/D219)</f>
        <v>0</v>
      </c>
      <c r="F212" s="81">
        <v>0</v>
      </c>
      <c r="G212" s="34">
        <f>IF(F219=0, "-", F212/F219)</f>
        <v>0</v>
      </c>
      <c r="H212" s="65">
        <v>2</v>
      </c>
      <c r="I212" s="9">
        <f>IF(H219=0, "-", H212/H219)</f>
        <v>0.1111111111111111</v>
      </c>
      <c r="J212" s="8" t="str">
        <f t="shared" si="20"/>
        <v>-</v>
      </c>
      <c r="K212" s="9">
        <f t="shared" si="21"/>
        <v>-1</v>
      </c>
    </row>
    <row r="213" spans="1:11" x14ac:dyDescent="0.2">
      <c r="A213" s="7" t="s">
        <v>308</v>
      </c>
      <c r="B213" s="65">
        <v>0</v>
      </c>
      <c r="C213" s="34">
        <f>IF(B219=0, "-", B213/B219)</f>
        <v>0</v>
      </c>
      <c r="D213" s="65">
        <v>0</v>
      </c>
      <c r="E213" s="9">
        <f>IF(D219=0, "-", D213/D219)</f>
        <v>0</v>
      </c>
      <c r="F213" s="81">
        <v>1</v>
      </c>
      <c r="G213" s="34">
        <f>IF(F219=0, "-", F213/F219)</f>
        <v>7.6923076923076927E-2</v>
      </c>
      <c r="H213" s="65">
        <v>0</v>
      </c>
      <c r="I213" s="9">
        <f>IF(H219=0, "-", H213/H219)</f>
        <v>0</v>
      </c>
      <c r="J213" s="8" t="str">
        <f t="shared" si="20"/>
        <v>-</v>
      </c>
      <c r="K213" s="9" t="str">
        <f t="shared" si="21"/>
        <v>-</v>
      </c>
    </row>
    <row r="214" spans="1:11" x14ac:dyDescent="0.2">
      <c r="A214" s="7" t="s">
        <v>309</v>
      </c>
      <c r="B214" s="65">
        <v>1</v>
      </c>
      <c r="C214" s="34">
        <f>IF(B219=0, "-", B214/B219)</f>
        <v>0.33333333333333331</v>
      </c>
      <c r="D214" s="65">
        <v>0</v>
      </c>
      <c r="E214" s="9">
        <f>IF(D219=0, "-", D214/D219)</f>
        <v>0</v>
      </c>
      <c r="F214" s="81">
        <v>4</v>
      </c>
      <c r="G214" s="34">
        <f>IF(F219=0, "-", F214/F219)</f>
        <v>0.30769230769230771</v>
      </c>
      <c r="H214" s="65">
        <v>2</v>
      </c>
      <c r="I214" s="9">
        <f>IF(H219=0, "-", H214/H219)</f>
        <v>0.1111111111111111</v>
      </c>
      <c r="J214" s="8" t="str">
        <f t="shared" si="20"/>
        <v>-</v>
      </c>
      <c r="K214" s="9">
        <f t="shared" si="21"/>
        <v>1</v>
      </c>
    </row>
    <row r="215" spans="1:11" x14ac:dyDescent="0.2">
      <c r="A215" s="7" t="s">
        <v>310</v>
      </c>
      <c r="B215" s="65">
        <v>0</v>
      </c>
      <c r="C215" s="34">
        <f>IF(B219=0, "-", B215/B219)</f>
        <v>0</v>
      </c>
      <c r="D215" s="65">
        <v>0</v>
      </c>
      <c r="E215" s="9">
        <f>IF(D219=0, "-", D215/D219)</f>
        <v>0</v>
      </c>
      <c r="F215" s="81">
        <v>0</v>
      </c>
      <c r="G215" s="34">
        <f>IF(F219=0, "-", F215/F219)</f>
        <v>0</v>
      </c>
      <c r="H215" s="65">
        <v>2</v>
      </c>
      <c r="I215" s="9">
        <f>IF(H219=0, "-", H215/H219)</f>
        <v>0.1111111111111111</v>
      </c>
      <c r="J215" s="8" t="str">
        <f t="shared" si="20"/>
        <v>-</v>
      </c>
      <c r="K215" s="9">
        <f t="shared" si="21"/>
        <v>-1</v>
      </c>
    </row>
    <row r="216" spans="1:11" x14ac:dyDescent="0.2">
      <c r="A216" s="7" t="s">
        <v>311</v>
      </c>
      <c r="B216" s="65">
        <v>1</v>
      </c>
      <c r="C216" s="34">
        <f>IF(B219=0, "-", B216/B219)</f>
        <v>0.33333333333333331</v>
      </c>
      <c r="D216" s="65">
        <v>0</v>
      </c>
      <c r="E216" s="9">
        <f>IF(D219=0, "-", D216/D219)</f>
        <v>0</v>
      </c>
      <c r="F216" s="81">
        <v>1</v>
      </c>
      <c r="G216" s="34">
        <f>IF(F219=0, "-", F216/F219)</f>
        <v>7.6923076923076927E-2</v>
      </c>
      <c r="H216" s="65">
        <v>0</v>
      </c>
      <c r="I216" s="9">
        <f>IF(H219=0, "-", H216/H219)</f>
        <v>0</v>
      </c>
      <c r="J216" s="8" t="str">
        <f t="shared" si="20"/>
        <v>-</v>
      </c>
      <c r="K216" s="9" t="str">
        <f t="shared" si="21"/>
        <v>-</v>
      </c>
    </row>
    <row r="217" spans="1:11" x14ac:dyDescent="0.2">
      <c r="A217" s="7" t="s">
        <v>312</v>
      </c>
      <c r="B217" s="65">
        <v>1</v>
      </c>
      <c r="C217" s="34">
        <f>IF(B219=0, "-", B217/B219)</f>
        <v>0.33333333333333331</v>
      </c>
      <c r="D217" s="65">
        <v>4</v>
      </c>
      <c r="E217" s="9">
        <f>IF(D219=0, "-", D217/D219)</f>
        <v>0.8</v>
      </c>
      <c r="F217" s="81">
        <v>5</v>
      </c>
      <c r="G217" s="34">
        <f>IF(F219=0, "-", F217/F219)</f>
        <v>0.38461538461538464</v>
      </c>
      <c r="H217" s="65">
        <v>7</v>
      </c>
      <c r="I217" s="9">
        <f>IF(H219=0, "-", H217/H219)</f>
        <v>0.3888888888888889</v>
      </c>
      <c r="J217" s="8">
        <f t="shared" si="20"/>
        <v>-0.75</v>
      </c>
      <c r="K217" s="9">
        <f t="shared" si="21"/>
        <v>-0.2857142857142857</v>
      </c>
    </row>
    <row r="218" spans="1:11" x14ac:dyDescent="0.2">
      <c r="A218" s="2"/>
      <c r="B218" s="68"/>
      <c r="C218" s="33"/>
      <c r="D218" s="68"/>
      <c r="E218" s="6"/>
      <c r="F218" s="82"/>
      <c r="G218" s="33"/>
      <c r="H218" s="68"/>
      <c r="I218" s="6"/>
      <c r="J218" s="5"/>
      <c r="K218" s="6"/>
    </row>
    <row r="219" spans="1:11" s="43" customFormat="1" x14ac:dyDescent="0.2">
      <c r="A219" s="162" t="s">
        <v>530</v>
      </c>
      <c r="B219" s="71">
        <f>SUM(B210:B218)</f>
        <v>3</v>
      </c>
      <c r="C219" s="40">
        <f>B219/6380</f>
        <v>4.7021943573667712E-4</v>
      </c>
      <c r="D219" s="71">
        <f>SUM(D210:D218)</f>
        <v>5</v>
      </c>
      <c r="E219" s="41">
        <f>D219/6389</f>
        <v>7.8259508530286435E-4</v>
      </c>
      <c r="F219" s="77">
        <f>SUM(F210:F218)</f>
        <v>13</v>
      </c>
      <c r="G219" s="42">
        <f>F219/17360</f>
        <v>7.4884792626728116E-4</v>
      </c>
      <c r="H219" s="71">
        <f>SUM(H210:H218)</f>
        <v>18</v>
      </c>
      <c r="I219" s="41">
        <f>H219/17010</f>
        <v>1.0582010582010583E-3</v>
      </c>
      <c r="J219" s="37">
        <f>IF(D219=0, "-", IF((B219-D219)/D219&lt;10, (B219-D219)/D219, "&gt;999%"))</f>
        <v>-0.4</v>
      </c>
      <c r="K219" s="38">
        <f>IF(H219=0, "-", IF((F219-H219)/H219&lt;10, (F219-H219)/H219, "&gt;999%"))</f>
        <v>-0.27777777777777779</v>
      </c>
    </row>
    <row r="220" spans="1:11" x14ac:dyDescent="0.2">
      <c r="B220" s="83"/>
      <c r="D220" s="83"/>
      <c r="F220" s="83"/>
      <c r="H220" s="83"/>
    </row>
    <row r="221" spans="1:11" s="43" customFormat="1" x14ac:dyDescent="0.2">
      <c r="A221" s="162" t="s">
        <v>529</v>
      </c>
      <c r="B221" s="71">
        <v>37</v>
      </c>
      <c r="C221" s="40">
        <f>B221/6380</f>
        <v>5.7993730407523512E-3</v>
      </c>
      <c r="D221" s="71">
        <v>48</v>
      </c>
      <c r="E221" s="41">
        <f>D221/6389</f>
        <v>7.5129128189074974E-3</v>
      </c>
      <c r="F221" s="77">
        <v>106</v>
      </c>
      <c r="G221" s="42">
        <f>F221/17360</f>
        <v>6.1059907834101384E-3</v>
      </c>
      <c r="H221" s="71">
        <v>140</v>
      </c>
      <c r="I221" s="41">
        <f>H221/17010</f>
        <v>8.23045267489712E-3</v>
      </c>
      <c r="J221" s="37">
        <f>IF(D221=0, "-", IF((B221-D221)/D221&lt;10, (B221-D221)/D221, "&gt;999%"))</f>
        <v>-0.22916666666666666</v>
      </c>
      <c r="K221" s="38">
        <f>IF(H221=0, "-", IF((F221-H221)/H221&lt;10, (F221-H221)/H221, "&gt;999%"))</f>
        <v>-0.24285714285714285</v>
      </c>
    </row>
    <row r="222" spans="1:11" x14ac:dyDescent="0.2">
      <c r="B222" s="83"/>
      <c r="D222" s="83"/>
      <c r="F222" s="83"/>
      <c r="H222" s="83"/>
    </row>
    <row r="223" spans="1:11" x14ac:dyDescent="0.2">
      <c r="A223" s="27" t="s">
        <v>527</v>
      </c>
      <c r="B223" s="71">
        <f>B227-B225</f>
        <v>977</v>
      </c>
      <c r="C223" s="40">
        <f>B223/6380</f>
        <v>0.15313479623824452</v>
      </c>
      <c r="D223" s="71">
        <f>D227-D225</f>
        <v>1173</v>
      </c>
      <c r="E223" s="41">
        <f>D223/6389</f>
        <v>0.18359680701205197</v>
      </c>
      <c r="F223" s="77">
        <f>F227-F225</f>
        <v>2862</v>
      </c>
      <c r="G223" s="42">
        <f>F223/17360</f>
        <v>0.16486175115207374</v>
      </c>
      <c r="H223" s="71">
        <f>H227-H225</f>
        <v>3260</v>
      </c>
      <c r="I223" s="41">
        <f>H223/17010</f>
        <v>0.19165196942974722</v>
      </c>
      <c r="J223" s="37">
        <f>IF(D223=0, "-", IF((B223-D223)/D223&lt;10, (B223-D223)/D223, "&gt;999%"))</f>
        <v>-0.16709292412617222</v>
      </c>
      <c r="K223" s="38">
        <f>IF(H223=0, "-", IF((F223-H223)/H223&lt;10, (F223-H223)/H223, "&gt;999%"))</f>
        <v>-0.12208588957055215</v>
      </c>
    </row>
    <row r="224" spans="1:11" x14ac:dyDescent="0.2">
      <c r="A224" s="27"/>
      <c r="B224" s="71"/>
      <c r="C224" s="40"/>
      <c r="D224" s="71"/>
      <c r="E224" s="41"/>
      <c r="F224" s="77"/>
      <c r="G224" s="42"/>
      <c r="H224" s="71"/>
      <c r="I224" s="41"/>
      <c r="J224" s="37"/>
      <c r="K224" s="38"/>
    </row>
    <row r="225" spans="1:11" x14ac:dyDescent="0.2">
      <c r="A225" s="27" t="s">
        <v>528</v>
      </c>
      <c r="B225" s="71">
        <v>294</v>
      </c>
      <c r="C225" s="40">
        <f>B225/6380</f>
        <v>4.6081504702194361E-2</v>
      </c>
      <c r="D225" s="71">
        <v>166</v>
      </c>
      <c r="E225" s="41">
        <f>D225/6389</f>
        <v>2.5982156832055094E-2</v>
      </c>
      <c r="F225" s="77">
        <v>475</v>
      </c>
      <c r="G225" s="42">
        <f>F225/17360</f>
        <v>2.7361751152073732E-2</v>
      </c>
      <c r="H225" s="71">
        <v>378</v>
      </c>
      <c r="I225" s="41">
        <f>H225/17010</f>
        <v>2.2222222222222223E-2</v>
      </c>
      <c r="J225" s="37">
        <f>IF(D225=0, "-", IF((B225-D225)/D225&lt;10, (B225-D225)/D225, "&gt;999%"))</f>
        <v>0.77108433734939763</v>
      </c>
      <c r="K225" s="38">
        <f>IF(H225=0, "-", IF((F225-H225)/H225&lt;10, (F225-H225)/H225, "&gt;999%"))</f>
        <v>0.25661375661375663</v>
      </c>
    </row>
    <row r="226" spans="1:11" x14ac:dyDescent="0.2">
      <c r="A226" s="27"/>
      <c r="B226" s="71"/>
      <c r="C226" s="40"/>
      <c r="D226" s="71"/>
      <c r="E226" s="41"/>
      <c r="F226" s="77"/>
      <c r="G226" s="42"/>
      <c r="H226" s="71"/>
      <c r="I226" s="41"/>
      <c r="J226" s="37"/>
      <c r="K226" s="38"/>
    </row>
    <row r="227" spans="1:11" x14ac:dyDescent="0.2">
      <c r="A227" s="27" t="s">
        <v>526</v>
      </c>
      <c r="B227" s="71">
        <v>1271</v>
      </c>
      <c r="C227" s="40">
        <f>B227/6380</f>
        <v>0.19921630094043888</v>
      </c>
      <c r="D227" s="71">
        <v>1339</v>
      </c>
      <c r="E227" s="41">
        <f>D227/6389</f>
        <v>0.20957896384410707</v>
      </c>
      <c r="F227" s="77">
        <v>3337</v>
      </c>
      <c r="G227" s="42">
        <f>F227/17360</f>
        <v>0.19222350230414748</v>
      </c>
      <c r="H227" s="71">
        <v>3638</v>
      </c>
      <c r="I227" s="41">
        <f>H227/17010</f>
        <v>0.21387419165196944</v>
      </c>
      <c r="J227" s="37">
        <f>IF(D227=0, "-", IF((B227-D227)/D227&lt;10, (B227-D227)/D227, "&gt;999%"))</f>
        <v>-5.0784167289021659E-2</v>
      </c>
      <c r="K227" s="38">
        <f>IF(H227=0, "-", IF((F227-H227)/H227&lt;10, (F227-H227)/H227, "&gt;999%"))</f>
        <v>-8.2737768004398027E-2</v>
      </c>
    </row>
  </sheetData>
  <mergeCells count="58">
    <mergeCell ref="B1:K1"/>
    <mergeCell ref="B2:K2"/>
    <mergeCell ref="B176:E176"/>
    <mergeCell ref="F176:I176"/>
    <mergeCell ref="J176:K176"/>
    <mergeCell ref="B177:C177"/>
    <mergeCell ref="D177:E177"/>
    <mergeCell ref="F177:G177"/>
    <mergeCell ref="H177:I177"/>
    <mergeCell ref="B152:E152"/>
    <mergeCell ref="F152:I152"/>
    <mergeCell ref="J152:K152"/>
    <mergeCell ref="B153:C153"/>
    <mergeCell ref="D153:E153"/>
    <mergeCell ref="F153:G153"/>
    <mergeCell ref="H153:I153"/>
    <mergeCell ref="B133:E133"/>
    <mergeCell ref="F133:I133"/>
    <mergeCell ref="J133:K133"/>
    <mergeCell ref="B134:C134"/>
    <mergeCell ref="D134:E134"/>
    <mergeCell ref="F134:G134"/>
    <mergeCell ref="H134:I134"/>
    <mergeCell ref="B112:E112"/>
    <mergeCell ref="F112:I112"/>
    <mergeCell ref="J112:K112"/>
    <mergeCell ref="B113:C113"/>
    <mergeCell ref="D113:E113"/>
    <mergeCell ref="F113:G113"/>
    <mergeCell ref="H113:I113"/>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1" max="16383" man="1"/>
    <brk id="111" max="16383" man="1"/>
    <brk id="151" max="16383" man="1"/>
    <brk id="208" max="16383" man="1"/>
    <brk id="2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5"/>
  <sheetViews>
    <sheetView tabSelected="1" workbookViewId="0">
      <selection activeCell="M1" sqref="M1"/>
    </sheetView>
  </sheetViews>
  <sheetFormatPr defaultRowHeight="12.75" x14ac:dyDescent="0.2"/>
  <cols>
    <col min="1" max="1" width="19.140625" bestFit="1" customWidth="1"/>
    <col min="2" max="11" width="8.42578125" customWidth="1"/>
  </cols>
  <sheetData>
    <row r="1" spans="1:11" s="52" customFormat="1" ht="20.25" x14ac:dyDescent="0.3">
      <c r="A1" s="4" t="s">
        <v>10</v>
      </c>
      <c r="B1" s="198" t="s">
        <v>579</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IF(B45=0, "-", B7/B45)</f>
        <v>3.1471282454760031E-3</v>
      </c>
      <c r="D7" s="65">
        <v>2</v>
      </c>
      <c r="E7" s="21">
        <f>IF(D45=0, "-", D7/D45)</f>
        <v>1.4936519790888724E-3</v>
      </c>
      <c r="F7" s="81">
        <v>8</v>
      </c>
      <c r="G7" s="39">
        <f>IF(F45=0, "-", F7/F45)</f>
        <v>2.3973629008091101E-3</v>
      </c>
      <c r="H7" s="65">
        <v>9</v>
      </c>
      <c r="I7" s="21">
        <f>IF(H45=0, "-", H7/H45)</f>
        <v>2.4738867509620671E-3</v>
      </c>
      <c r="J7" s="20">
        <f t="shared" ref="J7:J43" si="0">IF(D7=0, "-", IF((B7-D7)/D7&lt;10, (B7-D7)/D7, "&gt;999%"))</f>
        <v>1</v>
      </c>
      <c r="K7" s="21">
        <f t="shared" ref="K7:K43" si="1">IF(H7=0, "-", IF((F7-H7)/H7&lt;10, (F7-H7)/H7, "&gt;999%"))</f>
        <v>-0.1111111111111111</v>
      </c>
    </row>
    <row r="8" spans="1:11" x14ac:dyDescent="0.2">
      <c r="A8" s="7" t="s">
        <v>32</v>
      </c>
      <c r="B8" s="65">
        <v>0</v>
      </c>
      <c r="C8" s="39">
        <f>IF(B45=0, "-", B8/B45)</f>
        <v>0</v>
      </c>
      <c r="D8" s="65">
        <v>0</v>
      </c>
      <c r="E8" s="21">
        <f>IF(D45=0, "-", D8/D45)</f>
        <v>0</v>
      </c>
      <c r="F8" s="81">
        <v>2</v>
      </c>
      <c r="G8" s="39">
        <f>IF(F45=0, "-", F8/F45)</f>
        <v>5.9934072520227753E-4</v>
      </c>
      <c r="H8" s="65">
        <v>3</v>
      </c>
      <c r="I8" s="21">
        <f>IF(H45=0, "-", H8/H45)</f>
        <v>8.2462891698735572E-4</v>
      </c>
      <c r="J8" s="20" t="str">
        <f t="shared" si="0"/>
        <v>-</v>
      </c>
      <c r="K8" s="21">
        <f t="shared" si="1"/>
        <v>-0.33333333333333331</v>
      </c>
    </row>
    <row r="9" spans="1:11" x14ac:dyDescent="0.2">
      <c r="A9" s="7" t="s">
        <v>33</v>
      </c>
      <c r="B9" s="65">
        <v>18</v>
      </c>
      <c r="C9" s="39">
        <f>IF(B45=0, "-", B9/B45)</f>
        <v>1.4162077104642014E-2</v>
      </c>
      <c r="D9" s="65">
        <v>17</v>
      </c>
      <c r="E9" s="21">
        <f>IF(D45=0, "-", D9/D45)</f>
        <v>1.2696041822255415E-2</v>
      </c>
      <c r="F9" s="81">
        <v>25</v>
      </c>
      <c r="G9" s="39">
        <f>IF(F45=0, "-", F9/F45)</f>
        <v>7.4917590650284685E-3</v>
      </c>
      <c r="H9" s="65">
        <v>44</v>
      </c>
      <c r="I9" s="21">
        <f>IF(H45=0, "-", H9/H45)</f>
        <v>1.2094557449147883E-2</v>
      </c>
      <c r="J9" s="20">
        <f t="shared" si="0"/>
        <v>5.8823529411764705E-2</v>
      </c>
      <c r="K9" s="21">
        <f t="shared" si="1"/>
        <v>-0.43181818181818182</v>
      </c>
    </row>
    <row r="10" spans="1:11" x14ac:dyDescent="0.2">
      <c r="A10" s="7" t="s">
        <v>34</v>
      </c>
      <c r="B10" s="65">
        <v>0</v>
      </c>
      <c r="C10" s="39">
        <f>IF(B45=0, "-", B10/B45)</f>
        <v>0</v>
      </c>
      <c r="D10" s="65">
        <v>0</v>
      </c>
      <c r="E10" s="21">
        <f>IF(D45=0, "-", D10/D45)</f>
        <v>0</v>
      </c>
      <c r="F10" s="81">
        <v>0</v>
      </c>
      <c r="G10" s="39">
        <f>IF(F45=0, "-", F10/F45)</f>
        <v>0</v>
      </c>
      <c r="H10" s="65">
        <v>2</v>
      </c>
      <c r="I10" s="21">
        <f>IF(H45=0, "-", H10/H45)</f>
        <v>5.4975261132490382E-4</v>
      </c>
      <c r="J10" s="20" t="str">
        <f t="shared" si="0"/>
        <v>-</v>
      </c>
      <c r="K10" s="21">
        <f t="shared" si="1"/>
        <v>-1</v>
      </c>
    </row>
    <row r="11" spans="1:11" x14ac:dyDescent="0.2">
      <c r="A11" s="7" t="s">
        <v>35</v>
      </c>
      <c r="B11" s="65">
        <v>30</v>
      </c>
      <c r="C11" s="39">
        <f>IF(B45=0, "-", B11/B45)</f>
        <v>2.3603461841070025E-2</v>
      </c>
      <c r="D11" s="65">
        <v>61</v>
      </c>
      <c r="E11" s="21">
        <f>IF(D45=0, "-", D11/D45)</f>
        <v>4.5556385362210607E-2</v>
      </c>
      <c r="F11" s="81">
        <v>93</v>
      </c>
      <c r="G11" s="39">
        <f>IF(F45=0, "-", F11/F45)</f>
        <v>2.7869343721905904E-2</v>
      </c>
      <c r="H11" s="65">
        <v>103</v>
      </c>
      <c r="I11" s="21">
        <f>IF(H45=0, "-", H11/H45)</f>
        <v>2.8312259483232547E-2</v>
      </c>
      <c r="J11" s="20">
        <f t="shared" si="0"/>
        <v>-0.50819672131147542</v>
      </c>
      <c r="K11" s="21">
        <f t="shared" si="1"/>
        <v>-9.7087378640776698E-2</v>
      </c>
    </row>
    <row r="12" spans="1:11" x14ac:dyDescent="0.2">
      <c r="A12" s="7" t="s">
        <v>36</v>
      </c>
      <c r="B12" s="65">
        <v>0</v>
      </c>
      <c r="C12" s="39">
        <f>IF(B45=0, "-", B12/B45)</f>
        <v>0</v>
      </c>
      <c r="D12" s="65">
        <v>0</v>
      </c>
      <c r="E12" s="21">
        <f>IF(D45=0, "-", D12/D45)</f>
        <v>0</v>
      </c>
      <c r="F12" s="81">
        <v>1</v>
      </c>
      <c r="G12" s="39">
        <f>IF(F45=0, "-", F12/F45)</f>
        <v>2.9967036260113877E-4</v>
      </c>
      <c r="H12" s="65">
        <v>0</v>
      </c>
      <c r="I12" s="21">
        <f>IF(H45=0, "-", H12/H45)</f>
        <v>0</v>
      </c>
      <c r="J12" s="20" t="str">
        <f t="shared" si="0"/>
        <v>-</v>
      </c>
      <c r="K12" s="21" t="str">
        <f t="shared" si="1"/>
        <v>-</v>
      </c>
    </row>
    <row r="13" spans="1:11" x14ac:dyDescent="0.2">
      <c r="A13" s="7" t="s">
        <v>37</v>
      </c>
      <c r="B13" s="65">
        <v>2</v>
      </c>
      <c r="C13" s="39">
        <f>IF(B45=0, "-", B13/B45)</f>
        <v>1.5735641227380016E-3</v>
      </c>
      <c r="D13" s="65">
        <v>2</v>
      </c>
      <c r="E13" s="21">
        <f>IF(D45=0, "-", D13/D45)</f>
        <v>1.4936519790888724E-3</v>
      </c>
      <c r="F13" s="81">
        <v>4</v>
      </c>
      <c r="G13" s="39">
        <f>IF(F45=0, "-", F13/F45)</f>
        <v>1.1986814504045551E-3</v>
      </c>
      <c r="H13" s="65">
        <v>6</v>
      </c>
      <c r="I13" s="21">
        <f>IF(H45=0, "-", H13/H45)</f>
        <v>1.6492578339747114E-3</v>
      </c>
      <c r="J13" s="20">
        <f t="shared" si="0"/>
        <v>0</v>
      </c>
      <c r="K13" s="21">
        <f t="shared" si="1"/>
        <v>-0.33333333333333331</v>
      </c>
    </row>
    <row r="14" spans="1:11" x14ac:dyDescent="0.2">
      <c r="A14" s="7" t="s">
        <v>38</v>
      </c>
      <c r="B14" s="65">
        <v>3</v>
      </c>
      <c r="C14" s="39">
        <f>IF(B45=0, "-", B14/B45)</f>
        <v>2.3603461841070024E-3</v>
      </c>
      <c r="D14" s="65">
        <v>0</v>
      </c>
      <c r="E14" s="21">
        <f>IF(D45=0, "-", D14/D45)</f>
        <v>0</v>
      </c>
      <c r="F14" s="81">
        <v>4</v>
      </c>
      <c r="G14" s="39">
        <f>IF(F45=0, "-", F14/F45)</f>
        <v>1.1986814504045551E-3</v>
      </c>
      <c r="H14" s="65">
        <v>1</v>
      </c>
      <c r="I14" s="21">
        <f>IF(H45=0, "-", H14/H45)</f>
        <v>2.7487630566245191E-4</v>
      </c>
      <c r="J14" s="20" t="str">
        <f t="shared" si="0"/>
        <v>-</v>
      </c>
      <c r="K14" s="21">
        <f t="shared" si="1"/>
        <v>3</v>
      </c>
    </row>
    <row r="15" spans="1:11" x14ac:dyDescent="0.2">
      <c r="A15" s="7" t="s">
        <v>40</v>
      </c>
      <c r="B15" s="65">
        <v>1</v>
      </c>
      <c r="C15" s="39">
        <f>IF(B45=0, "-", B15/B45)</f>
        <v>7.8678206136900079E-4</v>
      </c>
      <c r="D15" s="65">
        <v>0</v>
      </c>
      <c r="E15" s="21">
        <f>IF(D45=0, "-", D15/D45)</f>
        <v>0</v>
      </c>
      <c r="F15" s="81">
        <v>4</v>
      </c>
      <c r="G15" s="39">
        <f>IF(F45=0, "-", F15/F45)</f>
        <v>1.1986814504045551E-3</v>
      </c>
      <c r="H15" s="65">
        <v>2</v>
      </c>
      <c r="I15" s="21">
        <f>IF(H45=0, "-", H15/H45)</f>
        <v>5.4975261132490382E-4</v>
      </c>
      <c r="J15" s="20" t="str">
        <f t="shared" si="0"/>
        <v>-</v>
      </c>
      <c r="K15" s="21">
        <f t="shared" si="1"/>
        <v>1</v>
      </c>
    </row>
    <row r="16" spans="1:11" x14ac:dyDescent="0.2">
      <c r="A16" s="7" t="s">
        <v>41</v>
      </c>
      <c r="B16" s="65">
        <v>7</v>
      </c>
      <c r="C16" s="39">
        <f>IF(B45=0, "-", B16/B45)</f>
        <v>5.5074744295830055E-3</v>
      </c>
      <c r="D16" s="65">
        <v>4</v>
      </c>
      <c r="E16" s="21">
        <f>IF(D45=0, "-", D16/D45)</f>
        <v>2.9873039581777448E-3</v>
      </c>
      <c r="F16" s="81">
        <v>19</v>
      </c>
      <c r="G16" s="39">
        <f>IF(F45=0, "-", F16/F45)</f>
        <v>5.6937368894216366E-3</v>
      </c>
      <c r="H16" s="65">
        <v>13</v>
      </c>
      <c r="I16" s="21">
        <f>IF(H45=0, "-", H16/H45)</f>
        <v>3.5733919736118747E-3</v>
      </c>
      <c r="J16" s="20">
        <f t="shared" si="0"/>
        <v>0.75</v>
      </c>
      <c r="K16" s="21">
        <f t="shared" si="1"/>
        <v>0.46153846153846156</v>
      </c>
    </row>
    <row r="17" spans="1:11" x14ac:dyDescent="0.2">
      <c r="A17" s="7" t="s">
        <v>43</v>
      </c>
      <c r="B17" s="65">
        <v>6</v>
      </c>
      <c r="C17" s="39">
        <f>IF(B45=0, "-", B17/B45)</f>
        <v>4.7206923682140047E-3</v>
      </c>
      <c r="D17" s="65">
        <v>18</v>
      </c>
      <c r="E17" s="21">
        <f>IF(D45=0, "-", D17/D45)</f>
        <v>1.344286781179985E-2</v>
      </c>
      <c r="F17" s="81">
        <v>31</v>
      </c>
      <c r="G17" s="39">
        <f>IF(F45=0, "-", F17/F45)</f>
        <v>9.2897812406353003E-3</v>
      </c>
      <c r="H17" s="65">
        <v>64</v>
      </c>
      <c r="I17" s="21">
        <f>IF(H45=0, "-", H17/H45)</f>
        <v>1.7592083562396922E-2</v>
      </c>
      <c r="J17" s="20">
        <f t="shared" si="0"/>
        <v>-0.66666666666666663</v>
      </c>
      <c r="K17" s="21">
        <f t="shared" si="1"/>
        <v>-0.515625</v>
      </c>
    </row>
    <row r="18" spans="1:11" x14ac:dyDescent="0.2">
      <c r="A18" s="7" t="s">
        <v>49</v>
      </c>
      <c r="B18" s="65">
        <v>5</v>
      </c>
      <c r="C18" s="39">
        <f>IF(B45=0, "-", B18/B45)</f>
        <v>3.9339103068450039E-3</v>
      </c>
      <c r="D18" s="65">
        <v>46</v>
      </c>
      <c r="E18" s="21">
        <f>IF(D45=0, "-", D18/D45)</f>
        <v>3.4353995519044063E-2</v>
      </c>
      <c r="F18" s="81">
        <v>28</v>
      </c>
      <c r="G18" s="39">
        <f>IF(F45=0, "-", F18/F45)</f>
        <v>8.3907701528318848E-3</v>
      </c>
      <c r="H18" s="65">
        <v>128</v>
      </c>
      <c r="I18" s="21">
        <f>IF(H45=0, "-", H18/H45)</f>
        <v>3.5184167124793844E-2</v>
      </c>
      <c r="J18" s="20">
        <f t="shared" si="0"/>
        <v>-0.89130434782608692</v>
      </c>
      <c r="K18" s="21">
        <f t="shared" si="1"/>
        <v>-0.78125</v>
      </c>
    </row>
    <row r="19" spans="1:11" x14ac:dyDescent="0.2">
      <c r="A19" s="7" t="s">
        <v>50</v>
      </c>
      <c r="B19" s="65">
        <v>130</v>
      </c>
      <c r="C19" s="39">
        <f>IF(B45=0, "-", B19/B45)</f>
        <v>0.1022816679779701</v>
      </c>
      <c r="D19" s="65">
        <v>116</v>
      </c>
      <c r="E19" s="21">
        <f>IF(D45=0, "-", D19/D45)</f>
        <v>8.6631814787154593E-2</v>
      </c>
      <c r="F19" s="81">
        <v>399</v>
      </c>
      <c r="G19" s="39">
        <f>IF(F45=0, "-", F19/F45)</f>
        <v>0.11956847467785436</v>
      </c>
      <c r="H19" s="65">
        <v>379</v>
      </c>
      <c r="I19" s="21">
        <f>IF(H45=0, "-", H19/H45)</f>
        <v>0.10417811984606927</v>
      </c>
      <c r="J19" s="20">
        <f t="shared" si="0"/>
        <v>0.1206896551724138</v>
      </c>
      <c r="K19" s="21">
        <f t="shared" si="1"/>
        <v>5.2770448548812667E-2</v>
      </c>
    </row>
    <row r="20" spans="1:11" x14ac:dyDescent="0.2">
      <c r="A20" s="7" t="s">
        <v>55</v>
      </c>
      <c r="B20" s="65">
        <v>2</v>
      </c>
      <c r="C20" s="39">
        <f>IF(B45=0, "-", B20/B45)</f>
        <v>1.5735641227380016E-3</v>
      </c>
      <c r="D20" s="65">
        <v>0</v>
      </c>
      <c r="E20" s="21">
        <f>IF(D45=0, "-", D20/D45)</f>
        <v>0</v>
      </c>
      <c r="F20" s="81">
        <v>2</v>
      </c>
      <c r="G20" s="39">
        <f>IF(F45=0, "-", F20/F45)</f>
        <v>5.9934072520227753E-4</v>
      </c>
      <c r="H20" s="65">
        <v>0</v>
      </c>
      <c r="I20" s="21">
        <f>IF(H45=0, "-", H20/H45)</f>
        <v>0</v>
      </c>
      <c r="J20" s="20" t="str">
        <f t="shared" si="0"/>
        <v>-</v>
      </c>
      <c r="K20" s="21" t="str">
        <f t="shared" si="1"/>
        <v>-</v>
      </c>
    </row>
    <row r="21" spans="1:11" x14ac:dyDescent="0.2">
      <c r="A21" s="7" t="s">
        <v>58</v>
      </c>
      <c r="B21" s="65">
        <v>141</v>
      </c>
      <c r="C21" s="39">
        <f>IF(B45=0, "-", B21/B45)</f>
        <v>0.11093627065302911</v>
      </c>
      <c r="D21" s="65">
        <v>152</v>
      </c>
      <c r="E21" s="21">
        <f>IF(D45=0, "-", D21/D45)</f>
        <v>0.1135175504107543</v>
      </c>
      <c r="F21" s="81">
        <v>400</v>
      </c>
      <c r="G21" s="39">
        <f>IF(F45=0, "-", F21/F45)</f>
        <v>0.1198681450404555</v>
      </c>
      <c r="H21" s="65">
        <v>496</v>
      </c>
      <c r="I21" s="21">
        <f>IF(H45=0, "-", H21/H45)</f>
        <v>0.13633864760857614</v>
      </c>
      <c r="J21" s="20">
        <f t="shared" si="0"/>
        <v>-7.2368421052631582E-2</v>
      </c>
      <c r="K21" s="21">
        <f t="shared" si="1"/>
        <v>-0.19354838709677419</v>
      </c>
    </row>
    <row r="22" spans="1:11" x14ac:dyDescent="0.2">
      <c r="A22" s="7" t="s">
        <v>59</v>
      </c>
      <c r="B22" s="65">
        <v>0</v>
      </c>
      <c r="C22" s="39">
        <f>IF(B45=0, "-", B22/B45)</f>
        <v>0</v>
      </c>
      <c r="D22" s="65">
        <v>0</v>
      </c>
      <c r="E22" s="21">
        <f>IF(D45=0, "-", D22/D45)</f>
        <v>0</v>
      </c>
      <c r="F22" s="81">
        <v>0</v>
      </c>
      <c r="G22" s="39">
        <f>IF(F45=0, "-", F22/F45)</f>
        <v>0</v>
      </c>
      <c r="H22" s="65">
        <v>2</v>
      </c>
      <c r="I22" s="21">
        <f>IF(H45=0, "-", H22/H45)</f>
        <v>5.4975261132490382E-4</v>
      </c>
      <c r="J22" s="20" t="str">
        <f t="shared" si="0"/>
        <v>-</v>
      </c>
      <c r="K22" s="21">
        <f t="shared" si="1"/>
        <v>-1</v>
      </c>
    </row>
    <row r="23" spans="1:11" x14ac:dyDescent="0.2">
      <c r="A23" s="7" t="s">
        <v>61</v>
      </c>
      <c r="B23" s="65">
        <v>0</v>
      </c>
      <c r="C23" s="39">
        <f>IF(B45=0, "-", B23/B45)</f>
        <v>0</v>
      </c>
      <c r="D23" s="65">
        <v>1</v>
      </c>
      <c r="E23" s="21">
        <f>IF(D45=0, "-", D23/D45)</f>
        <v>7.468259895444362E-4</v>
      </c>
      <c r="F23" s="81">
        <v>4</v>
      </c>
      <c r="G23" s="39">
        <f>IF(F45=0, "-", F23/F45)</f>
        <v>1.1986814504045551E-3</v>
      </c>
      <c r="H23" s="65">
        <v>8</v>
      </c>
      <c r="I23" s="21">
        <f>IF(H45=0, "-", H23/H45)</f>
        <v>2.1990104452996153E-3</v>
      </c>
      <c r="J23" s="20">
        <f t="shared" si="0"/>
        <v>-1</v>
      </c>
      <c r="K23" s="21">
        <f t="shared" si="1"/>
        <v>-0.5</v>
      </c>
    </row>
    <row r="24" spans="1:11" x14ac:dyDescent="0.2">
      <c r="A24" s="7" t="s">
        <v>62</v>
      </c>
      <c r="B24" s="65">
        <v>6</v>
      </c>
      <c r="C24" s="39">
        <f>IF(B45=0, "-", B24/B45)</f>
        <v>4.7206923682140047E-3</v>
      </c>
      <c r="D24" s="65">
        <v>16</v>
      </c>
      <c r="E24" s="21">
        <f>IF(D45=0, "-", D24/D45)</f>
        <v>1.1949215832710979E-2</v>
      </c>
      <c r="F24" s="81">
        <v>16</v>
      </c>
      <c r="G24" s="39">
        <f>IF(F45=0, "-", F24/F45)</f>
        <v>4.7947258016182203E-3</v>
      </c>
      <c r="H24" s="65">
        <v>32</v>
      </c>
      <c r="I24" s="21">
        <f>IF(H45=0, "-", H24/H45)</f>
        <v>8.7960417811984611E-3</v>
      </c>
      <c r="J24" s="20">
        <f t="shared" si="0"/>
        <v>-0.625</v>
      </c>
      <c r="K24" s="21">
        <f t="shared" si="1"/>
        <v>-0.5</v>
      </c>
    </row>
    <row r="25" spans="1:11" x14ac:dyDescent="0.2">
      <c r="A25" s="7" t="s">
        <v>63</v>
      </c>
      <c r="B25" s="65">
        <v>1</v>
      </c>
      <c r="C25" s="39">
        <f>IF(B45=0, "-", B25/B45)</f>
        <v>7.8678206136900079E-4</v>
      </c>
      <c r="D25" s="65">
        <v>0</v>
      </c>
      <c r="E25" s="21">
        <f>IF(D45=0, "-", D25/D45)</f>
        <v>0</v>
      </c>
      <c r="F25" s="81">
        <v>2</v>
      </c>
      <c r="G25" s="39">
        <f>IF(F45=0, "-", F25/F45)</f>
        <v>5.9934072520227753E-4</v>
      </c>
      <c r="H25" s="65">
        <v>1</v>
      </c>
      <c r="I25" s="21">
        <f>IF(H45=0, "-", H25/H45)</f>
        <v>2.7487630566245191E-4</v>
      </c>
      <c r="J25" s="20" t="str">
        <f t="shared" si="0"/>
        <v>-</v>
      </c>
      <c r="K25" s="21">
        <f t="shared" si="1"/>
        <v>1</v>
      </c>
    </row>
    <row r="26" spans="1:11" x14ac:dyDescent="0.2">
      <c r="A26" s="7" t="s">
        <v>67</v>
      </c>
      <c r="B26" s="65">
        <v>117</v>
      </c>
      <c r="C26" s="39">
        <f>IF(B45=0, "-", B26/B45)</f>
        <v>9.2053501180173095E-2</v>
      </c>
      <c r="D26" s="65">
        <v>171</v>
      </c>
      <c r="E26" s="21">
        <f>IF(D45=0, "-", D26/D45)</f>
        <v>0.12770724421209859</v>
      </c>
      <c r="F26" s="81">
        <v>416</v>
      </c>
      <c r="G26" s="39">
        <f>IF(F45=0, "-", F26/F45)</f>
        <v>0.12466287084207373</v>
      </c>
      <c r="H26" s="65">
        <v>491</v>
      </c>
      <c r="I26" s="21">
        <f>IF(H45=0, "-", H26/H45)</f>
        <v>0.13496426608026388</v>
      </c>
      <c r="J26" s="20">
        <f t="shared" si="0"/>
        <v>-0.31578947368421051</v>
      </c>
      <c r="K26" s="21">
        <f t="shared" si="1"/>
        <v>-0.15274949083503056</v>
      </c>
    </row>
    <row r="27" spans="1:11" x14ac:dyDescent="0.2">
      <c r="A27" s="7" t="s">
        <v>68</v>
      </c>
      <c r="B27" s="65">
        <v>1</v>
      </c>
      <c r="C27" s="39">
        <f>IF(B45=0, "-", B27/B45)</f>
        <v>7.8678206136900079E-4</v>
      </c>
      <c r="D27" s="65">
        <v>0</v>
      </c>
      <c r="E27" s="21">
        <f>IF(D45=0, "-", D27/D45)</f>
        <v>0</v>
      </c>
      <c r="F27" s="81">
        <v>1</v>
      </c>
      <c r="G27" s="39">
        <f>IF(F45=0, "-", F27/F45)</f>
        <v>2.9967036260113877E-4</v>
      </c>
      <c r="H27" s="65">
        <v>0</v>
      </c>
      <c r="I27" s="21">
        <f>IF(H45=0, "-", H27/H45)</f>
        <v>0</v>
      </c>
      <c r="J27" s="20" t="str">
        <f t="shared" si="0"/>
        <v>-</v>
      </c>
      <c r="K27" s="21" t="str">
        <f t="shared" si="1"/>
        <v>-</v>
      </c>
    </row>
    <row r="28" spans="1:11" x14ac:dyDescent="0.2">
      <c r="A28" s="7" t="s">
        <v>69</v>
      </c>
      <c r="B28" s="65">
        <v>46</v>
      </c>
      <c r="C28" s="39">
        <f>IF(B45=0, "-", B28/B45)</f>
        <v>3.6191974822974038E-2</v>
      </c>
      <c r="D28" s="65">
        <v>47</v>
      </c>
      <c r="E28" s="21">
        <f>IF(D45=0, "-", D28/D45)</f>
        <v>3.5100821508588502E-2</v>
      </c>
      <c r="F28" s="81">
        <v>100</v>
      </c>
      <c r="G28" s="39">
        <f>IF(F45=0, "-", F28/F45)</f>
        <v>2.9967036260113874E-2</v>
      </c>
      <c r="H28" s="65">
        <v>135</v>
      </c>
      <c r="I28" s="21">
        <f>IF(H45=0, "-", H28/H45)</f>
        <v>3.7108301264431008E-2</v>
      </c>
      <c r="J28" s="20">
        <f t="shared" si="0"/>
        <v>-2.1276595744680851E-2</v>
      </c>
      <c r="K28" s="21">
        <f t="shared" si="1"/>
        <v>-0.25925925925925924</v>
      </c>
    </row>
    <row r="29" spans="1:11" x14ac:dyDescent="0.2">
      <c r="A29" s="7" t="s">
        <v>71</v>
      </c>
      <c r="B29" s="65">
        <v>1</v>
      </c>
      <c r="C29" s="39">
        <f>IF(B45=0, "-", B29/B45)</f>
        <v>7.8678206136900079E-4</v>
      </c>
      <c r="D29" s="65">
        <v>0</v>
      </c>
      <c r="E29" s="21">
        <f>IF(D45=0, "-", D29/D45)</f>
        <v>0</v>
      </c>
      <c r="F29" s="81">
        <v>4</v>
      </c>
      <c r="G29" s="39">
        <f>IF(F45=0, "-", F29/F45)</f>
        <v>1.1986814504045551E-3</v>
      </c>
      <c r="H29" s="65">
        <v>1</v>
      </c>
      <c r="I29" s="21">
        <f>IF(H45=0, "-", H29/H45)</f>
        <v>2.7487630566245191E-4</v>
      </c>
      <c r="J29" s="20" t="str">
        <f t="shared" si="0"/>
        <v>-</v>
      </c>
      <c r="K29" s="21">
        <f t="shared" si="1"/>
        <v>3</v>
      </c>
    </row>
    <row r="30" spans="1:11" x14ac:dyDescent="0.2">
      <c r="A30" s="7" t="s">
        <v>72</v>
      </c>
      <c r="B30" s="65">
        <v>81</v>
      </c>
      <c r="C30" s="39">
        <f>IF(B45=0, "-", B30/B45)</f>
        <v>6.372934697088907E-2</v>
      </c>
      <c r="D30" s="65">
        <v>84</v>
      </c>
      <c r="E30" s="21">
        <f>IF(D45=0, "-", D30/D45)</f>
        <v>6.2733383121732642E-2</v>
      </c>
      <c r="F30" s="81">
        <v>301</v>
      </c>
      <c r="G30" s="39">
        <f>IF(F45=0, "-", F30/F45)</f>
        <v>9.0200779142942764E-2</v>
      </c>
      <c r="H30" s="65">
        <v>298</v>
      </c>
      <c r="I30" s="21">
        <f>IF(H45=0, "-", H30/H45)</f>
        <v>8.1913139087410672E-2</v>
      </c>
      <c r="J30" s="20">
        <f t="shared" si="0"/>
        <v>-3.5714285714285712E-2</v>
      </c>
      <c r="K30" s="21">
        <f t="shared" si="1"/>
        <v>1.0067114093959731E-2</v>
      </c>
    </row>
    <row r="31" spans="1:11" x14ac:dyDescent="0.2">
      <c r="A31" s="7" t="s">
        <v>73</v>
      </c>
      <c r="B31" s="65">
        <v>16</v>
      </c>
      <c r="C31" s="39">
        <f>IF(B45=0, "-", B31/B45)</f>
        <v>1.2588512981904013E-2</v>
      </c>
      <c r="D31" s="65">
        <v>3</v>
      </c>
      <c r="E31" s="21">
        <f>IF(D45=0, "-", D31/D45)</f>
        <v>2.2404779686333084E-3</v>
      </c>
      <c r="F31" s="81">
        <v>38</v>
      </c>
      <c r="G31" s="39">
        <f>IF(F45=0, "-", F31/F45)</f>
        <v>1.1387473778843273E-2</v>
      </c>
      <c r="H31" s="65">
        <v>18</v>
      </c>
      <c r="I31" s="21">
        <f>IF(H45=0, "-", H31/H45)</f>
        <v>4.9477735019241341E-3</v>
      </c>
      <c r="J31" s="20">
        <f t="shared" si="0"/>
        <v>4.333333333333333</v>
      </c>
      <c r="K31" s="21">
        <f t="shared" si="1"/>
        <v>1.1111111111111112</v>
      </c>
    </row>
    <row r="32" spans="1:11" x14ac:dyDescent="0.2">
      <c r="A32" s="7" t="s">
        <v>74</v>
      </c>
      <c r="B32" s="65">
        <v>5</v>
      </c>
      <c r="C32" s="39">
        <f>IF(B45=0, "-", B32/B45)</f>
        <v>3.9339103068450039E-3</v>
      </c>
      <c r="D32" s="65">
        <v>9</v>
      </c>
      <c r="E32" s="21">
        <f>IF(D45=0, "-", D32/D45)</f>
        <v>6.7214339058999251E-3</v>
      </c>
      <c r="F32" s="81">
        <v>50</v>
      </c>
      <c r="G32" s="39">
        <f>IF(F45=0, "-", F32/F45)</f>
        <v>1.4983518130056937E-2</v>
      </c>
      <c r="H32" s="65">
        <v>22</v>
      </c>
      <c r="I32" s="21">
        <f>IF(H45=0, "-", H32/H45)</f>
        <v>6.0472787245739413E-3</v>
      </c>
      <c r="J32" s="20">
        <f t="shared" si="0"/>
        <v>-0.44444444444444442</v>
      </c>
      <c r="K32" s="21">
        <f t="shared" si="1"/>
        <v>1.2727272727272727</v>
      </c>
    </row>
    <row r="33" spans="1:11" x14ac:dyDescent="0.2">
      <c r="A33" s="7" t="s">
        <v>75</v>
      </c>
      <c r="B33" s="65">
        <v>9</v>
      </c>
      <c r="C33" s="39">
        <f>IF(B45=0, "-", B33/B45)</f>
        <v>7.0810385523210071E-3</v>
      </c>
      <c r="D33" s="65">
        <v>4</v>
      </c>
      <c r="E33" s="21">
        <f>IF(D45=0, "-", D33/D45)</f>
        <v>2.9873039581777448E-3</v>
      </c>
      <c r="F33" s="81">
        <v>11</v>
      </c>
      <c r="G33" s="39">
        <f>IF(F45=0, "-", F33/F45)</f>
        <v>3.2963739886125261E-3</v>
      </c>
      <c r="H33" s="65">
        <v>5</v>
      </c>
      <c r="I33" s="21">
        <f>IF(H45=0, "-", H33/H45)</f>
        <v>1.3743815283122594E-3</v>
      </c>
      <c r="J33" s="20">
        <f t="shared" si="0"/>
        <v>1.25</v>
      </c>
      <c r="K33" s="21">
        <f t="shared" si="1"/>
        <v>1.2</v>
      </c>
    </row>
    <row r="34" spans="1:11" x14ac:dyDescent="0.2">
      <c r="A34" s="7" t="s">
        <v>76</v>
      </c>
      <c r="B34" s="65">
        <v>0</v>
      </c>
      <c r="C34" s="39">
        <f>IF(B45=0, "-", B34/B45)</f>
        <v>0</v>
      </c>
      <c r="D34" s="65">
        <v>0</v>
      </c>
      <c r="E34" s="21">
        <f>IF(D45=0, "-", D34/D45)</f>
        <v>0</v>
      </c>
      <c r="F34" s="81">
        <v>2</v>
      </c>
      <c r="G34" s="39">
        <f>IF(F45=0, "-", F34/F45)</f>
        <v>5.9934072520227753E-4</v>
      </c>
      <c r="H34" s="65">
        <v>0</v>
      </c>
      <c r="I34" s="21">
        <f>IF(H45=0, "-", H34/H45)</f>
        <v>0</v>
      </c>
      <c r="J34" s="20" t="str">
        <f t="shared" si="0"/>
        <v>-</v>
      </c>
      <c r="K34" s="21" t="str">
        <f t="shared" si="1"/>
        <v>-</v>
      </c>
    </row>
    <row r="35" spans="1:11" x14ac:dyDescent="0.2">
      <c r="A35" s="7" t="s">
        <v>77</v>
      </c>
      <c r="B35" s="65">
        <v>7</v>
      </c>
      <c r="C35" s="39">
        <f>IF(B45=0, "-", B35/B45)</f>
        <v>5.5074744295830055E-3</v>
      </c>
      <c r="D35" s="65">
        <v>15</v>
      </c>
      <c r="E35" s="21">
        <f>IF(D45=0, "-", D35/D45)</f>
        <v>1.1202389843166542E-2</v>
      </c>
      <c r="F35" s="81">
        <v>19</v>
      </c>
      <c r="G35" s="39">
        <f>IF(F45=0, "-", F35/F45)</f>
        <v>5.6937368894216366E-3</v>
      </c>
      <c r="H35" s="65">
        <v>25</v>
      </c>
      <c r="I35" s="21">
        <f>IF(H45=0, "-", H35/H45)</f>
        <v>6.8719076415612972E-3</v>
      </c>
      <c r="J35" s="20">
        <f t="shared" si="0"/>
        <v>-0.53333333333333333</v>
      </c>
      <c r="K35" s="21">
        <f t="shared" si="1"/>
        <v>-0.24</v>
      </c>
    </row>
    <row r="36" spans="1:11" x14ac:dyDescent="0.2">
      <c r="A36" s="7" t="s">
        <v>79</v>
      </c>
      <c r="B36" s="65">
        <v>5</v>
      </c>
      <c r="C36" s="39">
        <f>IF(B45=0, "-", B36/B45)</f>
        <v>3.9339103068450039E-3</v>
      </c>
      <c r="D36" s="65">
        <v>0</v>
      </c>
      <c r="E36" s="21">
        <f>IF(D45=0, "-", D36/D45)</f>
        <v>0</v>
      </c>
      <c r="F36" s="81">
        <v>6</v>
      </c>
      <c r="G36" s="39">
        <f>IF(F45=0, "-", F36/F45)</f>
        <v>1.7980221756068325E-3</v>
      </c>
      <c r="H36" s="65">
        <v>0</v>
      </c>
      <c r="I36" s="21">
        <f>IF(H45=0, "-", H36/H45)</f>
        <v>0</v>
      </c>
      <c r="J36" s="20" t="str">
        <f t="shared" si="0"/>
        <v>-</v>
      </c>
      <c r="K36" s="21" t="str">
        <f t="shared" si="1"/>
        <v>-</v>
      </c>
    </row>
    <row r="37" spans="1:11" x14ac:dyDescent="0.2">
      <c r="A37" s="7" t="s">
        <v>81</v>
      </c>
      <c r="B37" s="65">
        <v>17</v>
      </c>
      <c r="C37" s="39">
        <f>IF(B45=0, "-", B37/B45)</f>
        <v>1.3375295043273014E-2</v>
      </c>
      <c r="D37" s="65">
        <v>18</v>
      </c>
      <c r="E37" s="21">
        <f>IF(D45=0, "-", D37/D45)</f>
        <v>1.344286781179985E-2</v>
      </c>
      <c r="F37" s="81">
        <v>39</v>
      </c>
      <c r="G37" s="39">
        <f>IF(F45=0, "-", F37/F45)</f>
        <v>1.1687144141444412E-2</v>
      </c>
      <c r="H37" s="65">
        <v>46</v>
      </c>
      <c r="I37" s="21">
        <f>IF(H45=0, "-", H37/H45)</f>
        <v>1.2644310060472787E-2</v>
      </c>
      <c r="J37" s="20">
        <f t="shared" si="0"/>
        <v>-5.5555555555555552E-2</v>
      </c>
      <c r="K37" s="21">
        <f t="shared" si="1"/>
        <v>-0.15217391304347827</v>
      </c>
    </row>
    <row r="38" spans="1:11" x14ac:dyDescent="0.2">
      <c r="A38" s="7" t="s">
        <v>83</v>
      </c>
      <c r="B38" s="65">
        <v>16</v>
      </c>
      <c r="C38" s="39">
        <f>IF(B45=0, "-", B38/B45)</f>
        <v>1.2588512981904013E-2</v>
      </c>
      <c r="D38" s="65">
        <v>49</v>
      </c>
      <c r="E38" s="21">
        <f>IF(D45=0, "-", D38/D45)</f>
        <v>3.6594473487677373E-2</v>
      </c>
      <c r="F38" s="81">
        <v>53</v>
      </c>
      <c r="G38" s="39">
        <f>IF(F45=0, "-", F38/F45)</f>
        <v>1.5882529217860354E-2</v>
      </c>
      <c r="H38" s="65">
        <v>112</v>
      </c>
      <c r="I38" s="21">
        <f>IF(H45=0, "-", H38/H45)</f>
        <v>3.0786146234194612E-2</v>
      </c>
      <c r="J38" s="20">
        <f t="shared" si="0"/>
        <v>-0.67346938775510201</v>
      </c>
      <c r="K38" s="21">
        <f t="shared" si="1"/>
        <v>-0.5267857142857143</v>
      </c>
    </row>
    <row r="39" spans="1:11" x14ac:dyDescent="0.2">
      <c r="A39" s="7" t="s">
        <v>84</v>
      </c>
      <c r="B39" s="65">
        <v>91</v>
      </c>
      <c r="C39" s="39">
        <f>IF(B45=0, "-", B39/B45)</f>
        <v>7.1597167584579069E-2</v>
      </c>
      <c r="D39" s="65">
        <v>81</v>
      </c>
      <c r="E39" s="21">
        <f>IF(D45=0, "-", D39/D45)</f>
        <v>6.0492905153099324E-2</v>
      </c>
      <c r="F39" s="81">
        <v>185</v>
      </c>
      <c r="G39" s="39">
        <f>IF(F45=0, "-", F39/F45)</f>
        <v>5.543901708121067E-2</v>
      </c>
      <c r="H39" s="65">
        <v>201</v>
      </c>
      <c r="I39" s="21">
        <f>IF(H45=0, "-", H39/H45)</f>
        <v>5.5250137438152831E-2</v>
      </c>
      <c r="J39" s="20">
        <f t="shared" si="0"/>
        <v>0.12345679012345678</v>
      </c>
      <c r="K39" s="21">
        <f t="shared" si="1"/>
        <v>-7.9601990049751242E-2</v>
      </c>
    </row>
    <row r="40" spans="1:11" x14ac:dyDescent="0.2">
      <c r="A40" s="7" t="s">
        <v>85</v>
      </c>
      <c r="B40" s="65">
        <v>145</v>
      </c>
      <c r="C40" s="39">
        <f>IF(B45=0, "-", B40/B45)</f>
        <v>0.11408339889850512</v>
      </c>
      <c r="D40" s="65">
        <v>0</v>
      </c>
      <c r="E40" s="21">
        <f>IF(D45=0, "-", D40/D45)</f>
        <v>0</v>
      </c>
      <c r="F40" s="81">
        <v>145</v>
      </c>
      <c r="G40" s="39">
        <f>IF(F45=0, "-", F40/F45)</f>
        <v>4.3452202577165117E-2</v>
      </c>
      <c r="H40" s="65">
        <v>0</v>
      </c>
      <c r="I40" s="21">
        <f>IF(H45=0, "-", H40/H45)</f>
        <v>0</v>
      </c>
      <c r="J40" s="20" t="str">
        <f t="shared" si="0"/>
        <v>-</v>
      </c>
      <c r="K40" s="21" t="str">
        <f t="shared" si="1"/>
        <v>-</v>
      </c>
    </row>
    <row r="41" spans="1:11" x14ac:dyDescent="0.2">
      <c r="A41" s="7" t="s">
        <v>86</v>
      </c>
      <c r="B41" s="65">
        <v>322</v>
      </c>
      <c r="C41" s="39">
        <f>IF(B45=0, "-", B41/B45)</f>
        <v>0.25334382376081827</v>
      </c>
      <c r="D41" s="65">
        <v>387</v>
      </c>
      <c r="E41" s="21">
        <f>IF(D45=0, "-", D41/D45)</f>
        <v>0.28902165795369678</v>
      </c>
      <c r="F41" s="81">
        <v>824</v>
      </c>
      <c r="G41" s="39">
        <f>IF(F45=0, "-", F41/F45)</f>
        <v>0.24692837878333831</v>
      </c>
      <c r="H41" s="65">
        <v>867</v>
      </c>
      <c r="I41" s="21">
        <f>IF(H45=0, "-", H41/H45)</f>
        <v>0.23831775700934579</v>
      </c>
      <c r="J41" s="20">
        <f t="shared" si="0"/>
        <v>-0.16795865633074936</v>
      </c>
      <c r="K41" s="21">
        <f t="shared" si="1"/>
        <v>-4.9596309111880045E-2</v>
      </c>
    </row>
    <row r="42" spans="1:11" x14ac:dyDescent="0.2">
      <c r="A42" s="7" t="s">
        <v>88</v>
      </c>
      <c r="B42" s="65">
        <v>35</v>
      </c>
      <c r="C42" s="39">
        <f>IF(B45=0, "-", B42/B45)</f>
        <v>2.7537372147915028E-2</v>
      </c>
      <c r="D42" s="65">
        <v>36</v>
      </c>
      <c r="E42" s="21">
        <f>IF(D45=0, "-", D42/D45)</f>
        <v>2.6885735623599701E-2</v>
      </c>
      <c r="F42" s="81">
        <v>99</v>
      </c>
      <c r="G42" s="39">
        <f>IF(F45=0, "-", F42/F45)</f>
        <v>2.9667365897512735E-2</v>
      </c>
      <c r="H42" s="65">
        <v>123</v>
      </c>
      <c r="I42" s="21">
        <f>IF(H45=0, "-", H42/H45)</f>
        <v>3.3809785596481581E-2</v>
      </c>
      <c r="J42" s="20">
        <f t="shared" si="0"/>
        <v>-2.7777777777777776E-2</v>
      </c>
      <c r="K42" s="21">
        <f t="shared" si="1"/>
        <v>-0.1951219512195122</v>
      </c>
    </row>
    <row r="43" spans="1:11" x14ac:dyDescent="0.2">
      <c r="A43" s="7" t="s">
        <v>89</v>
      </c>
      <c r="B43" s="65">
        <v>1</v>
      </c>
      <c r="C43" s="39">
        <f>IF(B45=0, "-", B43/B45)</f>
        <v>7.8678206136900079E-4</v>
      </c>
      <c r="D43" s="65">
        <v>0</v>
      </c>
      <c r="E43" s="21">
        <f>IF(D45=0, "-", D43/D45)</f>
        <v>0</v>
      </c>
      <c r="F43" s="81">
        <v>2</v>
      </c>
      <c r="G43" s="39">
        <f>IF(F45=0, "-", F43/F45)</f>
        <v>5.9934072520227753E-4</v>
      </c>
      <c r="H43" s="65">
        <v>1</v>
      </c>
      <c r="I43" s="21">
        <f>IF(H45=0, "-", H43/H45)</f>
        <v>2.7487630566245191E-4</v>
      </c>
      <c r="J43" s="20" t="str">
        <f t="shared" si="0"/>
        <v>-</v>
      </c>
      <c r="K43" s="21">
        <f t="shared" si="1"/>
        <v>1</v>
      </c>
    </row>
    <row r="44" spans="1:11" x14ac:dyDescent="0.2">
      <c r="A44" s="2"/>
      <c r="B44" s="68"/>
      <c r="C44" s="33"/>
      <c r="D44" s="68"/>
      <c r="E44" s="6"/>
      <c r="F44" s="82"/>
      <c r="G44" s="33"/>
      <c r="H44" s="68"/>
      <c r="I44" s="6"/>
      <c r="J44" s="5"/>
      <c r="K44" s="6"/>
    </row>
    <row r="45" spans="1:11" s="43" customFormat="1" x14ac:dyDescent="0.2">
      <c r="A45" s="162" t="s">
        <v>526</v>
      </c>
      <c r="B45" s="71">
        <f>SUM(B7:B44)</f>
        <v>1271</v>
      </c>
      <c r="C45" s="40">
        <v>1</v>
      </c>
      <c r="D45" s="71">
        <f>SUM(D7:D44)</f>
        <v>1339</v>
      </c>
      <c r="E45" s="41">
        <v>1</v>
      </c>
      <c r="F45" s="77">
        <f>SUM(F7:F44)</f>
        <v>3337</v>
      </c>
      <c r="G45" s="42">
        <v>1</v>
      </c>
      <c r="H45" s="71">
        <f>SUM(H7:H44)</f>
        <v>3638</v>
      </c>
      <c r="I45" s="41">
        <v>1</v>
      </c>
      <c r="J45" s="37">
        <f>IF(D45=0, "-", (B45-D45)/D45)</f>
        <v>-5.0784167289021659E-2</v>
      </c>
      <c r="K45" s="38">
        <f>IF(H45=0, "-", (F45-H45)/H45)</f>
        <v>-8.2737768004398027E-2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2022-04-04T19:46:47Z</dcterms:modified>
</cp:coreProperties>
</file>