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C:\VFACTS\Output\2021\Sep21\"/>
    </mc:Choice>
  </mc:AlternateContent>
  <xr:revisionPtr revIDLastSave="0" documentId="13_ncr:1_{1CEE901B-1946-4577-8636-EE775A4F4756}" xr6:coauthVersionLast="46" xr6:coauthVersionMax="46" xr10:uidLastSave="{00000000-0000-0000-0000-000000000000}"/>
  <bookViews>
    <workbookView xWindow="1170" yWindow="1170" windowWidth="23415" windowHeight="1381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49" l="1"/>
  <c r="I8" i="49"/>
  <c r="H8" i="49"/>
  <c r="G8" i="49"/>
  <c r="I9" i="49"/>
  <c r="H9" i="49"/>
  <c r="J9" i="49" s="1"/>
  <c r="G9" i="49"/>
  <c r="H10" i="49"/>
  <c r="J10" i="49" s="1"/>
  <c r="G10" i="49"/>
  <c r="I10" i="49" s="1"/>
  <c r="H11" i="49"/>
  <c r="J11" i="49" s="1"/>
  <c r="G11" i="49"/>
  <c r="I11" i="49" s="1"/>
  <c r="H12" i="49"/>
  <c r="J12" i="49" s="1"/>
  <c r="G12" i="49"/>
  <c r="I12" i="49" s="1"/>
  <c r="I15" i="49"/>
  <c r="H15" i="49"/>
  <c r="J15" i="49" s="1"/>
  <c r="G15" i="49"/>
  <c r="J16" i="49"/>
  <c r="I16" i="49"/>
  <c r="H16" i="49"/>
  <c r="G16" i="49"/>
  <c r="I17" i="49"/>
  <c r="H17" i="49"/>
  <c r="J17" i="49" s="1"/>
  <c r="G17" i="49"/>
  <c r="H20" i="49"/>
  <c r="J20" i="49" s="1"/>
  <c r="G20" i="49"/>
  <c r="I20" i="49" s="1"/>
  <c r="H21" i="49"/>
  <c r="J21" i="49" s="1"/>
  <c r="G21" i="49"/>
  <c r="I21" i="49" s="1"/>
  <c r="H22" i="49"/>
  <c r="J22" i="49" s="1"/>
  <c r="G22" i="49"/>
  <c r="I22" i="49" s="1"/>
  <c r="H23" i="49"/>
  <c r="J23" i="49" s="1"/>
  <c r="G23" i="49"/>
  <c r="I23" i="49" s="1"/>
  <c r="H24" i="49"/>
  <c r="J24" i="49" s="1"/>
  <c r="G24" i="49"/>
  <c r="I24" i="49" s="1"/>
  <c r="H25" i="49"/>
  <c r="J25" i="49" s="1"/>
  <c r="G25" i="49"/>
  <c r="I25" i="49" s="1"/>
  <c r="H26" i="49"/>
  <c r="J26" i="49" s="1"/>
  <c r="G26" i="49"/>
  <c r="I26" i="49" s="1"/>
  <c r="H27" i="49"/>
  <c r="J27" i="49" s="1"/>
  <c r="G27" i="49"/>
  <c r="I27" i="49" s="1"/>
  <c r="J28" i="49"/>
  <c r="I28" i="49"/>
  <c r="H28" i="49"/>
  <c r="G28" i="49"/>
  <c r="J29" i="49"/>
  <c r="I29" i="49"/>
  <c r="H29" i="49"/>
  <c r="G29" i="49"/>
  <c r="H30" i="49"/>
  <c r="J30" i="49" s="1"/>
  <c r="G30" i="49"/>
  <c r="I30" i="49" s="1"/>
  <c r="H31" i="49"/>
  <c r="J31" i="49" s="1"/>
  <c r="G31" i="49"/>
  <c r="I31" i="49" s="1"/>
  <c r="H32" i="49"/>
  <c r="J32" i="49" s="1"/>
  <c r="G32" i="49"/>
  <c r="I32" i="49" s="1"/>
  <c r="H33" i="49"/>
  <c r="J33" i="49" s="1"/>
  <c r="G33" i="49"/>
  <c r="I33" i="49" s="1"/>
  <c r="H34" i="49"/>
  <c r="J34" i="49" s="1"/>
  <c r="G34" i="49"/>
  <c r="I34" i="49" s="1"/>
  <c r="I35" i="49"/>
  <c r="H35" i="49"/>
  <c r="J35" i="49" s="1"/>
  <c r="G35" i="49"/>
  <c r="I36" i="49"/>
  <c r="H36" i="49"/>
  <c r="J36" i="49" s="1"/>
  <c r="G36" i="49"/>
  <c r="H37" i="49"/>
  <c r="J37" i="49" s="1"/>
  <c r="G37" i="49"/>
  <c r="I37" i="49" s="1"/>
  <c r="H40" i="49"/>
  <c r="J40" i="49" s="1"/>
  <c r="G40" i="49"/>
  <c r="I40" i="49" s="1"/>
  <c r="H41" i="49"/>
  <c r="J41" i="49" s="1"/>
  <c r="G41" i="49"/>
  <c r="I41" i="49" s="1"/>
  <c r="I42" i="49"/>
  <c r="H42" i="49"/>
  <c r="J42" i="49" s="1"/>
  <c r="G42" i="49"/>
  <c r="H43" i="49"/>
  <c r="J43" i="49" s="1"/>
  <c r="G43" i="49"/>
  <c r="I43" i="49" s="1"/>
  <c r="H46" i="49"/>
  <c r="J46" i="49" s="1"/>
  <c r="G46" i="49"/>
  <c r="I46" i="49" s="1"/>
  <c r="H47" i="49"/>
  <c r="J47" i="49" s="1"/>
  <c r="G47" i="49"/>
  <c r="I47" i="49" s="1"/>
  <c r="H48" i="49"/>
  <c r="J48" i="49" s="1"/>
  <c r="G48" i="49"/>
  <c r="I48" i="49" s="1"/>
  <c r="H49" i="49"/>
  <c r="J49" i="49" s="1"/>
  <c r="G49" i="49"/>
  <c r="I49" i="49" s="1"/>
  <c r="I50" i="49"/>
  <c r="H50" i="49"/>
  <c r="J50" i="49" s="1"/>
  <c r="G50" i="49"/>
  <c r="I51" i="49"/>
  <c r="H51" i="49"/>
  <c r="J51" i="49" s="1"/>
  <c r="G51" i="49"/>
  <c r="H52" i="49"/>
  <c r="J52" i="49" s="1"/>
  <c r="G52" i="49"/>
  <c r="I52" i="49" s="1"/>
  <c r="J53" i="49"/>
  <c r="I53" i="49"/>
  <c r="H53" i="49"/>
  <c r="G53" i="49"/>
  <c r="I54" i="49"/>
  <c r="H54" i="49"/>
  <c r="J54" i="49" s="1"/>
  <c r="G54" i="49"/>
  <c r="I55" i="49"/>
  <c r="H55" i="49"/>
  <c r="J55" i="49" s="1"/>
  <c r="G55" i="49"/>
  <c r="I56" i="49"/>
  <c r="H56" i="49"/>
  <c r="J56" i="49" s="1"/>
  <c r="G56" i="49"/>
  <c r="I57" i="49"/>
  <c r="H57" i="49"/>
  <c r="J57" i="49" s="1"/>
  <c r="G57" i="49"/>
  <c r="H58" i="49"/>
  <c r="J58" i="49" s="1"/>
  <c r="G58" i="49"/>
  <c r="I58" i="49" s="1"/>
  <c r="H59" i="49"/>
  <c r="J59" i="49" s="1"/>
  <c r="G59" i="49"/>
  <c r="I59" i="49" s="1"/>
  <c r="H60" i="49"/>
  <c r="J60" i="49" s="1"/>
  <c r="G60" i="49"/>
  <c r="I60" i="49" s="1"/>
  <c r="H61" i="49"/>
  <c r="J61" i="49" s="1"/>
  <c r="G61" i="49"/>
  <c r="I61" i="49" s="1"/>
  <c r="H62" i="49"/>
  <c r="J62" i="49" s="1"/>
  <c r="G62" i="49"/>
  <c r="I62" i="49" s="1"/>
  <c r="I63" i="49"/>
  <c r="H63" i="49"/>
  <c r="J63" i="49" s="1"/>
  <c r="G63" i="49"/>
  <c r="I64" i="49"/>
  <c r="H64" i="49"/>
  <c r="J64" i="49" s="1"/>
  <c r="G64" i="49"/>
  <c r="H65" i="49"/>
  <c r="J65" i="49" s="1"/>
  <c r="G65" i="49"/>
  <c r="I65" i="49" s="1"/>
  <c r="H66" i="49"/>
  <c r="J66" i="49" s="1"/>
  <c r="G66" i="49"/>
  <c r="I66" i="49" s="1"/>
  <c r="J69" i="49"/>
  <c r="I69" i="49"/>
  <c r="H69" i="49"/>
  <c r="G69" i="49"/>
  <c r="J70" i="49"/>
  <c r="I70" i="49"/>
  <c r="H70" i="49"/>
  <c r="G70" i="49"/>
  <c r="H73" i="49"/>
  <c r="J73" i="49" s="1"/>
  <c r="G73" i="49"/>
  <c r="I73" i="49" s="1"/>
  <c r="H74" i="49"/>
  <c r="J74" i="49" s="1"/>
  <c r="G74" i="49"/>
  <c r="I74" i="49" s="1"/>
  <c r="H77" i="49"/>
  <c r="J77" i="49" s="1"/>
  <c r="G77" i="49"/>
  <c r="I77" i="49" s="1"/>
  <c r="I78" i="49"/>
  <c r="H78" i="49"/>
  <c r="J78" i="49" s="1"/>
  <c r="G78" i="49"/>
  <c r="I79" i="49"/>
  <c r="H79" i="49"/>
  <c r="J79" i="49" s="1"/>
  <c r="G79" i="49"/>
  <c r="H80" i="49"/>
  <c r="J80" i="49" s="1"/>
  <c r="G80" i="49"/>
  <c r="I80" i="49" s="1"/>
  <c r="H83" i="49"/>
  <c r="J83" i="49" s="1"/>
  <c r="G83" i="49"/>
  <c r="I83" i="49" s="1"/>
  <c r="H84" i="49"/>
  <c r="J84" i="49" s="1"/>
  <c r="G84" i="49"/>
  <c r="I84" i="49" s="1"/>
  <c r="H87" i="49"/>
  <c r="J87" i="49" s="1"/>
  <c r="G87" i="49"/>
  <c r="I87" i="49" s="1"/>
  <c r="H88" i="49"/>
  <c r="J88" i="49" s="1"/>
  <c r="G88" i="49"/>
  <c r="I88" i="49" s="1"/>
  <c r="H91" i="49"/>
  <c r="J91" i="49" s="1"/>
  <c r="G91" i="49"/>
  <c r="I91" i="49" s="1"/>
  <c r="H92" i="49"/>
  <c r="J92" i="49" s="1"/>
  <c r="G92" i="49"/>
  <c r="I92" i="49" s="1"/>
  <c r="H93" i="49"/>
  <c r="J93" i="49" s="1"/>
  <c r="G93" i="49"/>
  <c r="I93" i="49" s="1"/>
  <c r="H94" i="49"/>
  <c r="J94" i="49" s="1"/>
  <c r="G94" i="49"/>
  <c r="I94" i="49" s="1"/>
  <c r="H97" i="49"/>
  <c r="J97" i="49" s="1"/>
  <c r="G97" i="49"/>
  <c r="I97" i="49" s="1"/>
  <c r="H98" i="49"/>
  <c r="J98" i="49" s="1"/>
  <c r="G98" i="49"/>
  <c r="I98" i="49" s="1"/>
  <c r="H99" i="49"/>
  <c r="J99" i="49" s="1"/>
  <c r="G99" i="49"/>
  <c r="I99" i="49" s="1"/>
  <c r="I102" i="49"/>
  <c r="H102" i="49"/>
  <c r="J102" i="49" s="1"/>
  <c r="G102" i="49"/>
  <c r="H103" i="49"/>
  <c r="J103" i="49" s="1"/>
  <c r="G103" i="49"/>
  <c r="I103" i="49" s="1"/>
  <c r="I104" i="49"/>
  <c r="H104" i="49"/>
  <c r="J104" i="49" s="1"/>
  <c r="G104" i="49"/>
  <c r="H105" i="49"/>
  <c r="J105" i="49" s="1"/>
  <c r="G105" i="49"/>
  <c r="I105" i="49" s="1"/>
  <c r="I106" i="49"/>
  <c r="H106" i="49"/>
  <c r="J106" i="49" s="1"/>
  <c r="G106" i="49"/>
  <c r="H107" i="49"/>
  <c r="J107" i="49" s="1"/>
  <c r="G107" i="49"/>
  <c r="I107" i="49" s="1"/>
  <c r="H108" i="49"/>
  <c r="J108" i="49" s="1"/>
  <c r="G108" i="49"/>
  <c r="I108" i="49" s="1"/>
  <c r="H109" i="49"/>
  <c r="J109" i="49" s="1"/>
  <c r="G109" i="49"/>
  <c r="I109" i="49" s="1"/>
  <c r="H110" i="49"/>
  <c r="J110" i="49" s="1"/>
  <c r="G110" i="49"/>
  <c r="I110" i="49" s="1"/>
  <c r="H111" i="49"/>
  <c r="J111" i="49" s="1"/>
  <c r="G111" i="49"/>
  <c r="I111" i="49" s="1"/>
  <c r="H112" i="49"/>
  <c r="J112" i="49" s="1"/>
  <c r="G112" i="49"/>
  <c r="I112" i="49" s="1"/>
  <c r="J113" i="49"/>
  <c r="I113" i="49"/>
  <c r="H113" i="49"/>
  <c r="G113" i="49"/>
  <c r="H114" i="49"/>
  <c r="J114" i="49" s="1"/>
  <c r="G114" i="49"/>
  <c r="I114" i="49" s="1"/>
  <c r="H115" i="49"/>
  <c r="J115" i="49" s="1"/>
  <c r="G115" i="49"/>
  <c r="I115" i="49" s="1"/>
  <c r="H116" i="49"/>
  <c r="J116" i="49" s="1"/>
  <c r="G116" i="49"/>
  <c r="I116" i="49" s="1"/>
  <c r="H119" i="49"/>
  <c r="J119" i="49" s="1"/>
  <c r="G119" i="49"/>
  <c r="I119" i="49" s="1"/>
  <c r="H120" i="49"/>
  <c r="J120" i="49" s="1"/>
  <c r="G120" i="49"/>
  <c r="I120" i="49" s="1"/>
  <c r="H123" i="49"/>
  <c r="J123" i="49" s="1"/>
  <c r="G123" i="49"/>
  <c r="I123" i="49" s="1"/>
  <c r="H124" i="49"/>
  <c r="J124" i="49" s="1"/>
  <c r="G124" i="49"/>
  <c r="I124" i="49" s="1"/>
  <c r="I125" i="49"/>
  <c r="H125" i="49"/>
  <c r="J125" i="49" s="1"/>
  <c r="G125" i="49"/>
  <c r="H126" i="49"/>
  <c r="J126" i="49" s="1"/>
  <c r="G126" i="49"/>
  <c r="I126" i="49" s="1"/>
  <c r="I129" i="49"/>
  <c r="H129" i="49"/>
  <c r="J129" i="49" s="1"/>
  <c r="G129" i="49"/>
  <c r="I130" i="49"/>
  <c r="H130" i="49"/>
  <c r="J130" i="49" s="1"/>
  <c r="G130" i="49"/>
  <c r="J131" i="49"/>
  <c r="I131" i="49"/>
  <c r="H131" i="49"/>
  <c r="G131" i="49"/>
  <c r="J132" i="49"/>
  <c r="I132" i="49"/>
  <c r="H132" i="49"/>
  <c r="G132" i="49"/>
  <c r="I133" i="49"/>
  <c r="H133" i="49"/>
  <c r="J133" i="49" s="1"/>
  <c r="G133" i="49"/>
  <c r="H136" i="49"/>
  <c r="J136" i="49" s="1"/>
  <c r="G136" i="49"/>
  <c r="I136" i="49" s="1"/>
  <c r="H137" i="49"/>
  <c r="J137" i="49" s="1"/>
  <c r="G137" i="49"/>
  <c r="I137" i="49" s="1"/>
  <c r="H138" i="49"/>
  <c r="J138" i="49" s="1"/>
  <c r="G138" i="49"/>
  <c r="I138" i="49" s="1"/>
  <c r="J139" i="49"/>
  <c r="I139" i="49"/>
  <c r="H139" i="49"/>
  <c r="G139" i="49"/>
  <c r="H140" i="49"/>
  <c r="J140" i="49" s="1"/>
  <c r="G140" i="49"/>
  <c r="I140" i="49" s="1"/>
  <c r="H141" i="49"/>
  <c r="J141" i="49" s="1"/>
  <c r="G141" i="49"/>
  <c r="I141" i="49" s="1"/>
  <c r="J142" i="49"/>
  <c r="I142" i="49"/>
  <c r="H142" i="49"/>
  <c r="G142" i="49"/>
  <c r="J143" i="49"/>
  <c r="I143" i="49"/>
  <c r="H143" i="49"/>
  <c r="G143" i="49"/>
  <c r="H144" i="49"/>
  <c r="J144" i="49" s="1"/>
  <c r="G144" i="49"/>
  <c r="I144" i="49" s="1"/>
  <c r="H147" i="49"/>
  <c r="J147" i="49" s="1"/>
  <c r="G147" i="49"/>
  <c r="I147" i="49" s="1"/>
  <c r="H148" i="49"/>
  <c r="J148" i="49" s="1"/>
  <c r="G148" i="49"/>
  <c r="I148" i="49" s="1"/>
  <c r="H149" i="49"/>
  <c r="J149" i="49" s="1"/>
  <c r="G149" i="49"/>
  <c r="I149" i="49" s="1"/>
  <c r="H150" i="49"/>
  <c r="J150" i="49" s="1"/>
  <c r="G150" i="49"/>
  <c r="I150" i="49" s="1"/>
  <c r="H153" i="49"/>
  <c r="J153" i="49" s="1"/>
  <c r="G153" i="49"/>
  <c r="I153" i="49" s="1"/>
  <c r="I154" i="49"/>
  <c r="H154" i="49"/>
  <c r="J154" i="49" s="1"/>
  <c r="G154" i="49"/>
  <c r="I155" i="49"/>
  <c r="H155" i="49"/>
  <c r="J155" i="49" s="1"/>
  <c r="G155" i="49"/>
  <c r="H156" i="49"/>
  <c r="J156" i="49" s="1"/>
  <c r="G156" i="49"/>
  <c r="I156" i="49" s="1"/>
  <c r="H157" i="49"/>
  <c r="J157" i="49" s="1"/>
  <c r="G157" i="49"/>
  <c r="I157" i="49" s="1"/>
  <c r="H158" i="49"/>
  <c r="J158" i="49" s="1"/>
  <c r="G158" i="49"/>
  <c r="I158" i="49" s="1"/>
  <c r="H159" i="49"/>
  <c r="J159" i="49" s="1"/>
  <c r="G159" i="49"/>
  <c r="I159" i="49" s="1"/>
  <c r="H160" i="49"/>
  <c r="J160" i="49" s="1"/>
  <c r="G160" i="49"/>
  <c r="I160" i="49" s="1"/>
  <c r="H161" i="49"/>
  <c r="J161" i="49" s="1"/>
  <c r="G161" i="49"/>
  <c r="I161" i="49" s="1"/>
  <c r="H164" i="49"/>
  <c r="J164" i="49" s="1"/>
  <c r="G164" i="49"/>
  <c r="I164" i="49" s="1"/>
  <c r="H165" i="49"/>
  <c r="J165" i="49" s="1"/>
  <c r="G165" i="49"/>
  <c r="I165" i="49" s="1"/>
  <c r="H166" i="49"/>
  <c r="J166" i="49" s="1"/>
  <c r="G166" i="49"/>
  <c r="I166" i="49" s="1"/>
  <c r="H167" i="49"/>
  <c r="J167" i="49" s="1"/>
  <c r="G167" i="49"/>
  <c r="I167" i="49" s="1"/>
  <c r="H168" i="49"/>
  <c r="J168" i="49" s="1"/>
  <c r="G168" i="49"/>
  <c r="I168" i="49" s="1"/>
  <c r="H169" i="49"/>
  <c r="J169" i="49" s="1"/>
  <c r="G169" i="49"/>
  <c r="I169" i="49" s="1"/>
  <c r="H170" i="49"/>
  <c r="J170" i="49" s="1"/>
  <c r="G170" i="49"/>
  <c r="I170" i="49" s="1"/>
  <c r="H171" i="49"/>
  <c r="J171" i="49" s="1"/>
  <c r="G171" i="49"/>
  <c r="I171" i="49" s="1"/>
  <c r="H174" i="49"/>
  <c r="J174" i="49" s="1"/>
  <c r="G174" i="49"/>
  <c r="I174" i="49" s="1"/>
  <c r="H175" i="49"/>
  <c r="J175" i="49" s="1"/>
  <c r="G175" i="49"/>
  <c r="I175" i="49" s="1"/>
  <c r="H176" i="49"/>
  <c r="J176" i="49" s="1"/>
  <c r="G176" i="49"/>
  <c r="I176" i="49" s="1"/>
  <c r="H177" i="49"/>
  <c r="J177" i="49" s="1"/>
  <c r="G177" i="49"/>
  <c r="I177" i="49" s="1"/>
  <c r="H178" i="49"/>
  <c r="J178" i="49" s="1"/>
  <c r="G178" i="49"/>
  <c r="I178" i="49" s="1"/>
  <c r="H179" i="49"/>
  <c r="J179" i="49" s="1"/>
  <c r="G179" i="49"/>
  <c r="I179" i="49" s="1"/>
  <c r="J180" i="49"/>
  <c r="I180" i="49"/>
  <c r="H180" i="49"/>
  <c r="G180" i="49"/>
  <c r="H181" i="49"/>
  <c r="J181" i="49" s="1"/>
  <c r="G181" i="49"/>
  <c r="I181" i="49" s="1"/>
  <c r="J182" i="49"/>
  <c r="I182" i="49"/>
  <c r="H182" i="49"/>
  <c r="G182" i="49"/>
  <c r="J183" i="49"/>
  <c r="I183" i="49"/>
  <c r="H183" i="49"/>
  <c r="G183" i="49"/>
  <c r="J184" i="49"/>
  <c r="I184" i="49"/>
  <c r="H184" i="49"/>
  <c r="G184" i="49"/>
  <c r="H185" i="49"/>
  <c r="J185" i="49" s="1"/>
  <c r="G185" i="49"/>
  <c r="I185" i="49" s="1"/>
  <c r="H186" i="49"/>
  <c r="J186" i="49" s="1"/>
  <c r="G186" i="49"/>
  <c r="I186" i="49" s="1"/>
  <c r="H187" i="49"/>
  <c r="J187" i="49" s="1"/>
  <c r="G187" i="49"/>
  <c r="I187" i="49" s="1"/>
  <c r="H188" i="49"/>
  <c r="J188" i="49" s="1"/>
  <c r="G188" i="49"/>
  <c r="I188" i="49" s="1"/>
  <c r="H191" i="49"/>
  <c r="J191" i="49" s="1"/>
  <c r="G191" i="49"/>
  <c r="I191" i="49" s="1"/>
  <c r="I192" i="49"/>
  <c r="H192" i="49"/>
  <c r="J192" i="49" s="1"/>
  <c r="G192" i="49"/>
  <c r="I193" i="49"/>
  <c r="H193" i="49"/>
  <c r="J193" i="49" s="1"/>
  <c r="G193" i="49"/>
  <c r="J194" i="49"/>
  <c r="I194" i="49"/>
  <c r="H194" i="49"/>
  <c r="G194" i="49"/>
  <c r="J195" i="49"/>
  <c r="I195" i="49"/>
  <c r="H195" i="49"/>
  <c r="G195" i="49"/>
  <c r="H196" i="49"/>
  <c r="J196" i="49" s="1"/>
  <c r="G196" i="49"/>
  <c r="I196" i="49" s="1"/>
  <c r="I199" i="49"/>
  <c r="H199" i="49"/>
  <c r="J199" i="49" s="1"/>
  <c r="G199" i="49"/>
  <c r="I200" i="49"/>
  <c r="H200" i="49"/>
  <c r="J200" i="49" s="1"/>
  <c r="G200" i="49"/>
  <c r="H203" i="49"/>
  <c r="J203" i="49" s="1"/>
  <c r="G203" i="49"/>
  <c r="I203" i="49" s="1"/>
  <c r="H204" i="49"/>
  <c r="J204" i="49" s="1"/>
  <c r="G204" i="49"/>
  <c r="I204" i="49" s="1"/>
  <c r="H205" i="49"/>
  <c r="J205" i="49" s="1"/>
  <c r="G205" i="49"/>
  <c r="I205" i="49" s="1"/>
  <c r="H206" i="49"/>
  <c r="J206" i="49" s="1"/>
  <c r="G206" i="49"/>
  <c r="I206" i="49" s="1"/>
  <c r="H209" i="49"/>
  <c r="J209" i="49" s="1"/>
  <c r="G209" i="49"/>
  <c r="I209" i="49" s="1"/>
  <c r="H210" i="49"/>
  <c r="J210" i="49" s="1"/>
  <c r="G210" i="49"/>
  <c r="I210" i="49" s="1"/>
  <c r="H211" i="49"/>
  <c r="J211" i="49" s="1"/>
  <c r="G211" i="49"/>
  <c r="I211" i="49" s="1"/>
  <c r="H212" i="49"/>
  <c r="J212" i="49" s="1"/>
  <c r="G212" i="49"/>
  <c r="I212" i="49" s="1"/>
  <c r="H215" i="49"/>
  <c r="J215" i="49" s="1"/>
  <c r="G215" i="49"/>
  <c r="I215" i="49" s="1"/>
  <c r="H216" i="49"/>
  <c r="J216" i="49" s="1"/>
  <c r="G216" i="49"/>
  <c r="I216" i="49" s="1"/>
  <c r="I219" i="49"/>
  <c r="H219" i="49"/>
  <c r="J219" i="49" s="1"/>
  <c r="G219" i="49"/>
  <c r="H220" i="49"/>
  <c r="J220" i="49" s="1"/>
  <c r="G220" i="49"/>
  <c r="I220" i="49" s="1"/>
  <c r="H221" i="49"/>
  <c r="J221" i="49" s="1"/>
  <c r="G221" i="49"/>
  <c r="I221" i="49" s="1"/>
  <c r="I222" i="49"/>
  <c r="H222" i="49"/>
  <c r="J222" i="49" s="1"/>
  <c r="G222" i="49"/>
  <c r="H223" i="49"/>
  <c r="J223" i="49" s="1"/>
  <c r="G223" i="49"/>
  <c r="I223" i="49" s="1"/>
  <c r="I226" i="49"/>
  <c r="H226" i="49"/>
  <c r="J226" i="49" s="1"/>
  <c r="G226" i="49"/>
  <c r="I227" i="49"/>
  <c r="H227" i="49"/>
  <c r="J227" i="49" s="1"/>
  <c r="G227" i="49"/>
  <c r="I228" i="49"/>
  <c r="H228" i="49"/>
  <c r="J228" i="49" s="1"/>
  <c r="G228" i="49"/>
  <c r="I229" i="49"/>
  <c r="H229" i="49"/>
  <c r="J229" i="49" s="1"/>
  <c r="G229" i="49"/>
  <c r="H230" i="49"/>
  <c r="J230" i="49" s="1"/>
  <c r="G230" i="49"/>
  <c r="I230" i="49" s="1"/>
  <c r="I231" i="49"/>
  <c r="H231" i="49"/>
  <c r="J231" i="49" s="1"/>
  <c r="G231" i="49"/>
  <c r="H232" i="49"/>
  <c r="J232" i="49" s="1"/>
  <c r="G232" i="49"/>
  <c r="I232" i="49" s="1"/>
  <c r="H235" i="49"/>
  <c r="J235" i="49" s="1"/>
  <c r="G235" i="49"/>
  <c r="I235" i="49" s="1"/>
  <c r="H236" i="49"/>
  <c r="J236" i="49" s="1"/>
  <c r="G236" i="49"/>
  <c r="I236" i="49" s="1"/>
  <c r="H237" i="49"/>
  <c r="J237" i="49" s="1"/>
  <c r="G237" i="49"/>
  <c r="I237" i="49" s="1"/>
  <c r="H238" i="49"/>
  <c r="J238" i="49" s="1"/>
  <c r="G238" i="49"/>
  <c r="I238" i="49" s="1"/>
  <c r="H239" i="49"/>
  <c r="J239" i="49" s="1"/>
  <c r="G239" i="49"/>
  <c r="I239" i="49" s="1"/>
  <c r="H240" i="49"/>
  <c r="J240" i="49" s="1"/>
  <c r="G240" i="49"/>
  <c r="I240" i="49" s="1"/>
  <c r="H243" i="49"/>
  <c r="J243" i="49" s="1"/>
  <c r="G243" i="49"/>
  <c r="I243" i="49" s="1"/>
  <c r="H244" i="49"/>
  <c r="J244" i="49" s="1"/>
  <c r="G244" i="49"/>
  <c r="I244" i="49" s="1"/>
  <c r="H247" i="49"/>
  <c r="J247" i="49" s="1"/>
  <c r="G247" i="49"/>
  <c r="I247" i="49" s="1"/>
  <c r="H248" i="49"/>
  <c r="J248" i="49" s="1"/>
  <c r="G248" i="49"/>
  <c r="I248" i="49" s="1"/>
  <c r="J249" i="49"/>
  <c r="I249" i="49"/>
  <c r="H249" i="49"/>
  <c r="G249" i="49"/>
  <c r="I250" i="49"/>
  <c r="H250" i="49"/>
  <c r="J250" i="49" s="1"/>
  <c r="G250" i="49"/>
  <c r="H251" i="49"/>
  <c r="J251" i="49" s="1"/>
  <c r="G251" i="49"/>
  <c r="I251" i="49" s="1"/>
  <c r="H252" i="49"/>
  <c r="J252" i="49" s="1"/>
  <c r="G252" i="49"/>
  <c r="I252" i="49" s="1"/>
  <c r="H253" i="49"/>
  <c r="J253" i="49" s="1"/>
  <c r="G253" i="49"/>
  <c r="I253" i="49" s="1"/>
  <c r="H254" i="49"/>
  <c r="J254" i="49" s="1"/>
  <c r="G254" i="49"/>
  <c r="I254" i="49" s="1"/>
  <c r="H255" i="49"/>
  <c r="J255" i="49" s="1"/>
  <c r="G255" i="49"/>
  <c r="I255" i="49" s="1"/>
  <c r="H256" i="49"/>
  <c r="J256" i="49" s="1"/>
  <c r="G256" i="49"/>
  <c r="I256" i="49" s="1"/>
  <c r="J257" i="49"/>
  <c r="I257" i="49"/>
  <c r="H257" i="49"/>
  <c r="G257" i="49"/>
  <c r="H258" i="49"/>
  <c r="J258" i="49" s="1"/>
  <c r="G258" i="49"/>
  <c r="I258" i="49" s="1"/>
  <c r="I261" i="49"/>
  <c r="H261" i="49"/>
  <c r="J261" i="49" s="1"/>
  <c r="G261" i="49"/>
  <c r="I262" i="49"/>
  <c r="H262" i="49"/>
  <c r="J262" i="49" s="1"/>
  <c r="G262" i="49"/>
  <c r="I263" i="49"/>
  <c r="H263" i="49"/>
  <c r="J263" i="49" s="1"/>
  <c r="G263" i="49"/>
  <c r="H266" i="49"/>
  <c r="J266" i="49" s="1"/>
  <c r="G266" i="49"/>
  <c r="I266" i="49" s="1"/>
  <c r="H267" i="49"/>
  <c r="J267" i="49" s="1"/>
  <c r="G267" i="49"/>
  <c r="I267" i="49" s="1"/>
  <c r="H268" i="49"/>
  <c r="J268" i="49" s="1"/>
  <c r="G268" i="49"/>
  <c r="I268" i="49" s="1"/>
  <c r="I269" i="49"/>
  <c r="H269" i="49"/>
  <c r="J269" i="49" s="1"/>
  <c r="G269" i="49"/>
  <c r="I270" i="49"/>
  <c r="H270" i="49"/>
  <c r="J270" i="49" s="1"/>
  <c r="G270" i="49"/>
  <c r="H271" i="49"/>
  <c r="J271" i="49" s="1"/>
  <c r="G271" i="49"/>
  <c r="I271" i="49" s="1"/>
  <c r="I272" i="49"/>
  <c r="H272" i="49"/>
  <c r="J272" i="49" s="1"/>
  <c r="G272" i="49"/>
  <c r="H273" i="49"/>
  <c r="J273" i="49" s="1"/>
  <c r="G273" i="49"/>
  <c r="I273" i="49" s="1"/>
  <c r="I276" i="49"/>
  <c r="H276" i="49"/>
  <c r="J276" i="49" s="1"/>
  <c r="G276" i="49"/>
  <c r="J277" i="49"/>
  <c r="I277" i="49"/>
  <c r="H277" i="49"/>
  <c r="G277" i="49"/>
  <c r="J278" i="49"/>
  <c r="I278" i="49"/>
  <c r="H278" i="49"/>
  <c r="G278" i="49"/>
  <c r="H279" i="49"/>
  <c r="J279" i="49" s="1"/>
  <c r="G279" i="49"/>
  <c r="I279" i="49" s="1"/>
  <c r="H280" i="49"/>
  <c r="J280" i="49" s="1"/>
  <c r="G280" i="49"/>
  <c r="I280" i="49" s="1"/>
  <c r="H281" i="49"/>
  <c r="J281" i="49" s="1"/>
  <c r="G281" i="49"/>
  <c r="I281" i="49" s="1"/>
  <c r="H282" i="49"/>
  <c r="J282" i="49" s="1"/>
  <c r="G282" i="49"/>
  <c r="I282" i="49" s="1"/>
  <c r="H283" i="49"/>
  <c r="J283" i="49" s="1"/>
  <c r="G283" i="49"/>
  <c r="I283" i="49" s="1"/>
  <c r="I286" i="49"/>
  <c r="H286" i="49"/>
  <c r="J286" i="49" s="1"/>
  <c r="G286" i="49"/>
  <c r="H287" i="49"/>
  <c r="J287" i="49" s="1"/>
  <c r="G287" i="49"/>
  <c r="I287" i="49" s="1"/>
  <c r="H288" i="49"/>
  <c r="J288" i="49" s="1"/>
  <c r="G288" i="49"/>
  <c r="I288" i="49" s="1"/>
  <c r="J289" i="49"/>
  <c r="I289" i="49"/>
  <c r="H289" i="49"/>
  <c r="G289" i="49"/>
  <c r="H290" i="49"/>
  <c r="J290" i="49" s="1"/>
  <c r="G290" i="49"/>
  <c r="I290" i="49" s="1"/>
  <c r="H291" i="49"/>
  <c r="J291" i="49" s="1"/>
  <c r="G291" i="49"/>
  <c r="I291" i="49" s="1"/>
  <c r="H292" i="49"/>
  <c r="J292" i="49" s="1"/>
  <c r="G292" i="49"/>
  <c r="I292" i="49" s="1"/>
  <c r="H293" i="49"/>
  <c r="J293" i="49" s="1"/>
  <c r="G293" i="49"/>
  <c r="I293" i="49" s="1"/>
  <c r="H294" i="49"/>
  <c r="J294" i="49" s="1"/>
  <c r="G294" i="49"/>
  <c r="I294" i="49" s="1"/>
  <c r="H295" i="49"/>
  <c r="J295" i="49" s="1"/>
  <c r="G295" i="49"/>
  <c r="I295" i="49" s="1"/>
  <c r="J298" i="49"/>
  <c r="I298" i="49"/>
  <c r="H298" i="49"/>
  <c r="G298" i="49"/>
  <c r="I299" i="49"/>
  <c r="H299" i="49"/>
  <c r="J299" i="49" s="1"/>
  <c r="G299" i="49"/>
  <c r="I300" i="49"/>
  <c r="H300" i="49"/>
  <c r="J300" i="49" s="1"/>
  <c r="G300" i="49"/>
  <c r="H303" i="49"/>
  <c r="J303" i="49" s="1"/>
  <c r="G303" i="49"/>
  <c r="I303" i="49" s="1"/>
  <c r="H304" i="49"/>
  <c r="J304" i="49" s="1"/>
  <c r="G304" i="49"/>
  <c r="I304" i="49" s="1"/>
  <c r="H307" i="49"/>
  <c r="J307" i="49" s="1"/>
  <c r="G307" i="49"/>
  <c r="I307" i="49" s="1"/>
  <c r="I308" i="49"/>
  <c r="H308" i="49"/>
  <c r="J308" i="49" s="1"/>
  <c r="G308" i="49"/>
  <c r="H309" i="49"/>
  <c r="J309" i="49" s="1"/>
  <c r="G309" i="49"/>
  <c r="I309" i="49" s="1"/>
  <c r="I312" i="49"/>
  <c r="H312" i="49"/>
  <c r="J312" i="49" s="1"/>
  <c r="G312" i="49"/>
  <c r="I313" i="49"/>
  <c r="H313" i="49"/>
  <c r="J313" i="49" s="1"/>
  <c r="G313" i="49"/>
  <c r="I314" i="49"/>
  <c r="H314" i="49"/>
  <c r="J314" i="49" s="1"/>
  <c r="G314" i="49"/>
  <c r="I315" i="49"/>
  <c r="H315" i="49"/>
  <c r="J315" i="49" s="1"/>
  <c r="G315" i="49"/>
  <c r="H318" i="49"/>
  <c r="J318" i="49" s="1"/>
  <c r="G318" i="49"/>
  <c r="I318" i="49" s="1"/>
  <c r="H319" i="49"/>
  <c r="J319" i="49" s="1"/>
  <c r="G319" i="49"/>
  <c r="I319" i="49" s="1"/>
  <c r="H320" i="49"/>
  <c r="J320" i="49" s="1"/>
  <c r="G320" i="49"/>
  <c r="I320" i="49" s="1"/>
  <c r="H321" i="49"/>
  <c r="J321" i="49" s="1"/>
  <c r="G321" i="49"/>
  <c r="I321" i="49" s="1"/>
  <c r="H322" i="49"/>
  <c r="J322" i="49" s="1"/>
  <c r="G322" i="49"/>
  <c r="I322" i="49" s="1"/>
  <c r="H323" i="49"/>
  <c r="J323" i="49" s="1"/>
  <c r="G323" i="49"/>
  <c r="I323" i="49" s="1"/>
  <c r="H324" i="49"/>
  <c r="J324" i="49" s="1"/>
  <c r="G324" i="49"/>
  <c r="I324" i="49" s="1"/>
  <c r="J325" i="49"/>
  <c r="I325" i="49"/>
  <c r="H325" i="49"/>
  <c r="G325" i="49"/>
  <c r="H326" i="49"/>
  <c r="J326" i="49" s="1"/>
  <c r="G326" i="49"/>
  <c r="I326" i="49" s="1"/>
  <c r="H327" i="49"/>
  <c r="J327" i="49" s="1"/>
  <c r="G327" i="49"/>
  <c r="I327" i="49" s="1"/>
  <c r="H328" i="49"/>
  <c r="J328" i="49" s="1"/>
  <c r="G328" i="49"/>
  <c r="I328" i="49" s="1"/>
  <c r="H329" i="49"/>
  <c r="J329" i="49" s="1"/>
  <c r="G329" i="49"/>
  <c r="I329" i="49" s="1"/>
  <c r="H330" i="49"/>
  <c r="J330" i="49" s="1"/>
  <c r="G330" i="49"/>
  <c r="I330" i="49" s="1"/>
  <c r="I333" i="49"/>
  <c r="H333" i="49"/>
  <c r="J333" i="49" s="1"/>
  <c r="G333" i="49"/>
  <c r="I334" i="49"/>
  <c r="H334" i="49"/>
  <c r="J334" i="49" s="1"/>
  <c r="G334" i="49"/>
  <c r="I337" i="49"/>
  <c r="H337" i="49"/>
  <c r="J337" i="49" s="1"/>
  <c r="G337" i="49"/>
  <c r="H338" i="49"/>
  <c r="J338" i="49" s="1"/>
  <c r="G338" i="49"/>
  <c r="I338" i="49" s="1"/>
  <c r="H339" i="49"/>
  <c r="J339" i="49" s="1"/>
  <c r="G339" i="49"/>
  <c r="I339" i="49" s="1"/>
  <c r="H340" i="49"/>
  <c r="J340" i="49" s="1"/>
  <c r="G340" i="49"/>
  <c r="I340" i="49" s="1"/>
  <c r="H341" i="49"/>
  <c r="J341" i="49" s="1"/>
  <c r="G341" i="49"/>
  <c r="I341" i="49" s="1"/>
  <c r="H342" i="49"/>
  <c r="J342" i="49" s="1"/>
  <c r="G342" i="49"/>
  <c r="I342" i="49" s="1"/>
  <c r="H343" i="49"/>
  <c r="J343" i="49" s="1"/>
  <c r="G343" i="49"/>
  <c r="I343" i="49" s="1"/>
  <c r="I344" i="49"/>
  <c r="H344" i="49"/>
  <c r="J344" i="49" s="1"/>
  <c r="G344" i="49"/>
  <c r="H345" i="49"/>
  <c r="J345" i="49" s="1"/>
  <c r="G345" i="49"/>
  <c r="I345" i="49" s="1"/>
  <c r="H346" i="49"/>
  <c r="J346" i="49" s="1"/>
  <c r="G346" i="49"/>
  <c r="I346" i="49" s="1"/>
  <c r="J347" i="49"/>
  <c r="I347" i="49"/>
  <c r="H347" i="49"/>
  <c r="G347" i="49"/>
  <c r="I348" i="49"/>
  <c r="H348" i="49"/>
  <c r="J348" i="49" s="1"/>
  <c r="G348" i="49"/>
  <c r="H349" i="49"/>
  <c r="J349" i="49" s="1"/>
  <c r="G349" i="49"/>
  <c r="I349" i="49" s="1"/>
  <c r="H350" i="49"/>
  <c r="J350" i="49" s="1"/>
  <c r="G350" i="49"/>
  <c r="I350" i="49" s="1"/>
  <c r="H351" i="49"/>
  <c r="J351" i="49" s="1"/>
  <c r="G351" i="49"/>
  <c r="I351" i="49" s="1"/>
  <c r="I352" i="49"/>
  <c r="H352" i="49"/>
  <c r="J352" i="49" s="1"/>
  <c r="G352" i="49"/>
  <c r="H353" i="49"/>
  <c r="J353" i="49" s="1"/>
  <c r="G353" i="49"/>
  <c r="I353" i="49" s="1"/>
  <c r="H354" i="49"/>
  <c r="J354" i="49" s="1"/>
  <c r="G354" i="49"/>
  <c r="I354" i="49" s="1"/>
  <c r="H355" i="49"/>
  <c r="J355" i="49" s="1"/>
  <c r="G355" i="49"/>
  <c r="I355" i="49" s="1"/>
  <c r="H356" i="49"/>
  <c r="J356" i="49" s="1"/>
  <c r="G356" i="49"/>
  <c r="I356" i="49" s="1"/>
  <c r="J357" i="49"/>
  <c r="I357" i="49"/>
  <c r="H357" i="49"/>
  <c r="G357" i="49"/>
  <c r="I358" i="49"/>
  <c r="H358" i="49"/>
  <c r="J358" i="49" s="1"/>
  <c r="G358" i="49"/>
  <c r="I359" i="49"/>
  <c r="H359" i="49"/>
  <c r="J359" i="49" s="1"/>
  <c r="G359" i="49"/>
  <c r="H360" i="49"/>
  <c r="J360" i="49" s="1"/>
  <c r="G360" i="49"/>
  <c r="I360" i="49" s="1"/>
  <c r="H363" i="49"/>
  <c r="J363" i="49" s="1"/>
  <c r="G363" i="49"/>
  <c r="I363" i="49" s="1"/>
  <c r="H364" i="49"/>
  <c r="J364" i="49" s="1"/>
  <c r="G364" i="49"/>
  <c r="I364" i="49" s="1"/>
  <c r="H365" i="49"/>
  <c r="J365" i="49" s="1"/>
  <c r="G365" i="49"/>
  <c r="I365" i="49" s="1"/>
  <c r="I368" i="49"/>
  <c r="H368" i="49"/>
  <c r="J368" i="49" s="1"/>
  <c r="G368" i="49"/>
  <c r="H369" i="49"/>
  <c r="J369" i="49" s="1"/>
  <c r="G369" i="49"/>
  <c r="I369" i="49" s="1"/>
  <c r="H370" i="49"/>
  <c r="J370" i="49" s="1"/>
  <c r="G370" i="49"/>
  <c r="I370" i="49" s="1"/>
  <c r="H371" i="49"/>
  <c r="J371" i="49" s="1"/>
  <c r="G371" i="49"/>
  <c r="I371" i="49" s="1"/>
  <c r="H372" i="49"/>
  <c r="J372" i="49" s="1"/>
  <c r="G372" i="49"/>
  <c r="I372" i="49" s="1"/>
  <c r="H373" i="49"/>
  <c r="J373" i="49" s="1"/>
  <c r="G373" i="49"/>
  <c r="I373" i="49" s="1"/>
  <c r="I374" i="49"/>
  <c r="H374" i="49"/>
  <c r="J374" i="49" s="1"/>
  <c r="G374" i="49"/>
  <c r="H375" i="49"/>
  <c r="J375" i="49" s="1"/>
  <c r="G375" i="49"/>
  <c r="I375" i="49" s="1"/>
  <c r="H376" i="49"/>
  <c r="J376" i="49" s="1"/>
  <c r="G376" i="49"/>
  <c r="I376" i="49" s="1"/>
  <c r="H379" i="49"/>
  <c r="J379" i="49" s="1"/>
  <c r="G379" i="49"/>
  <c r="I379" i="49" s="1"/>
  <c r="H380" i="49"/>
  <c r="J380" i="49" s="1"/>
  <c r="G380" i="49"/>
  <c r="I380" i="49" s="1"/>
  <c r="H381" i="49"/>
  <c r="J381" i="49" s="1"/>
  <c r="G381" i="49"/>
  <c r="I381" i="49" s="1"/>
  <c r="H382" i="49"/>
  <c r="J382" i="49" s="1"/>
  <c r="G382" i="49"/>
  <c r="I382" i="49" s="1"/>
  <c r="I385" i="49"/>
  <c r="H385" i="49"/>
  <c r="J385" i="49" s="1"/>
  <c r="G385" i="49"/>
  <c r="H386" i="49"/>
  <c r="J386" i="49" s="1"/>
  <c r="G386" i="49"/>
  <c r="I386" i="49" s="1"/>
  <c r="H387" i="49"/>
  <c r="J387" i="49" s="1"/>
  <c r="G387" i="49"/>
  <c r="I387" i="49" s="1"/>
  <c r="H388" i="49"/>
  <c r="J388" i="49" s="1"/>
  <c r="G388" i="49"/>
  <c r="I388" i="49" s="1"/>
  <c r="H389" i="49"/>
  <c r="J389" i="49" s="1"/>
  <c r="G389" i="49"/>
  <c r="I389" i="49" s="1"/>
  <c r="H392" i="49"/>
  <c r="J392" i="49" s="1"/>
  <c r="G392" i="49"/>
  <c r="I392" i="49" s="1"/>
  <c r="H393" i="49"/>
  <c r="J393" i="49" s="1"/>
  <c r="G393" i="49"/>
  <c r="I393" i="49" s="1"/>
  <c r="H394" i="49"/>
  <c r="J394" i="49" s="1"/>
  <c r="G394" i="49"/>
  <c r="I394" i="49" s="1"/>
  <c r="H395" i="49"/>
  <c r="J395" i="49" s="1"/>
  <c r="G395" i="49"/>
  <c r="I395" i="49" s="1"/>
  <c r="H396" i="49"/>
  <c r="J396" i="49" s="1"/>
  <c r="G396" i="49"/>
  <c r="I396" i="49" s="1"/>
  <c r="H397" i="49"/>
  <c r="J397" i="49" s="1"/>
  <c r="G397" i="49"/>
  <c r="I397" i="49" s="1"/>
  <c r="H398" i="49"/>
  <c r="J398" i="49" s="1"/>
  <c r="G398" i="49"/>
  <c r="I398" i="49" s="1"/>
  <c r="H399" i="49"/>
  <c r="J399" i="49" s="1"/>
  <c r="G399" i="49"/>
  <c r="I399" i="49" s="1"/>
  <c r="H400" i="49"/>
  <c r="J400" i="49" s="1"/>
  <c r="G400" i="49"/>
  <c r="I400" i="49" s="1"/>
  <c r="H401" i="49"/>
  <c r="J401" i="49" s="1"/>
  <c r="G401" i="49"/>
  <c r="I401" i="49" s="1"/>
  <c r="I404" i="49"/>
  <c r="H404" i="49"/>
  <c r="J404" i="49" s="1"/>
  <c r="G404" i="49"/>
  <c r="I405" i="49"/>
  <c r="H405" i="49"/>
  <c r="J405" i="49" s="1"/>
  <c r="G405" i="49"/>
  <c r="H406" i="49"/>
  <c r="J406" i="49" s="1"/>
  <c r="G406" i="49"/>
  <c r="I406" i="49" s="1"/>
  <c r="H407" i="49"/>
  <c r="J407" i="49" s="1"/>
  <c r="G407" i="49"/>
  <c r="I407" i="49" s="1"/>
  <c r="H408" i="49"/>
  <c r="J408" i="49" s="1"/>
  <c r="G408" i="49"/>
  <c r="I408" i="49" s="1"/>
  <c r="H409" i="49"/>
  <c r="J409" i="49" s="1"/>
  <c r="G409" i="49"/>
  <c r="I409" i="49" s="1"/>
  <c r="H410" i="49"/>
  <c r="J410" i="49" s="1"/>
  <c r="G410" i="49"/>
  <c r="I410" i="49" s="1"/>
  <c r="H411" i="49"/>
  <c r="J411" i="49" s="1"/>
  <c r="G411" i="49"/>
  <c r="I411" i="49" s="1"/>
  <c r="H412" i="49"/>
  <c r="J412" i="49" s="1"/>
  <c r="G412" i="49"/>
  <c r="I412" i="49" s="1"/>
  <c r="H413" i="49"/>
  <c r="J413" i="49" s="1"/>
  <c r="G413" i="49"/>
  <c r="I413" i="49" s="1"/>
  <c r="H414" i="49"/>
  <c r="J414" i="49" s="1"/>
  <c r="G414" i="49"/>
  <c r="I414" i="49" s="1"/>
  <c r="J417" i="49"/>
  <c r="I417" i="49"/>
  <c r="H417" i="49"/>
  <c r="G417" i="49"/>
  <c r="H418" i="49"/>
  <c r="J418" i="49" s="1"/>
  <c r="G418" i="49"/>
  <c r="I418" i="49" s="1"/>
  <c r="H419" i="49"/>
  <c r="J419" i="49" s="1"/>
  <c r="G419" i="49"/>
  <c r="I419" i="49" s="1"/>
  <c r="I420" i="49"/>
  <c r="H420" i="49"/>
  <c r="J420" i="49" s="1"/>
  <c r="G420" i="49"/>
  <c r="H421" i="49"/>
  <c r="J421" i="49" s="1"/>
  <c r="G421" i="49"/>
  <c r="I421" i="49" s="1"/>
  <c r="H422" i="49"/>
  <c r="J422" i="49" s="1"/>
  <c r="G422" i="49"/>
  <c r="I422" i="49" s="1"/>
  <c r="H423" i="49"/>
  <c r="J423" i="49" s="1"/>
  <c r="G423" i="49"/>
  <c r="I423" i="49" s="1"/>
  <c r="H424" i="49"/>
  <c r="J424" i="49" s="1"/>
  <c r="G424" i="49"/>
  <c r="I424" i="49" s="1"/>
  <c r="H427" i="49"/>
  <c r="J427" i="49" s="1"/>
  <c r="G427" i="49"/>
  <c r="I427" i="49" s="1"/>
  <c r="H428" i="49"/>
  <c r="J428" i="49" s="1"/>
  <c r="G428" i="49"/>
  <c r="I428" i="49" s="1"/>
  <c r="H429" i="49"/>
  <c r="J429" i="49" s="1"/>
  <c r="G429" i="49"/>
  <c r="I429" i="49" s="1"/>
  <c r="H430" i="49"/>
  <c r="J430" i="49" s="1"/>
  <c r="G430" i="49"/>
  <c r="I430" i="49" s="1"/>
  <c r="H431" i="49"/>
  <c r="J431" i="49" s="1"/>
  <c r="G431" i="49"/>
  <c r="I431" i="49" s="1"/>
  <c r="H432" i="49"/>
  <c r="J432" i="49" s="1"/>
  <c r="G432" i="49"/>
  <c r="I432" i="49" s="1"/>
  <c r="J433" i="49"/>
  <c r="I433" i="49"/>
  <c r="H433" i="49"/>
  <c r="G433" i="49"/>
  <c r="J434" i="49"/>
  <c r="I434" i="49"/>
  <c r="H434" i="49"/>
  <c r="G434" i="49"/>
  <c r="H435" i="49"/>
  <c r="J435" i="49" s="1"/>
  <c r="G435" i="49"/>
  <c r="I435" i="49" s="1"/>
  <c r="H438" i="49"/>
  <c r="J438" i="49" s="1"/>
  <c r="G438" i="49"/>
  <c r="I438" i="49" s="1"/>
  <c r="J439" i="49"/>
  <c r="I439" i="49"/>
  <c r="H439" i="49"/>
  <c r="G439" i="49"/>
  <c r="H440" i="49"/>
  <c r="J440" i="49" s="1"/>
  <c r="G440" i="49"/>
  <c r="I440" i="49" s="1"/>
  <c r="J443" i="49"/>
  <c r="I443" i="49"/>
  <c r="H443" i="49"/>
  <c r="G443" i="49"/>
  <c r="I444" i="49"/>
  <c r="H444" i="49"/>
  <c r="J444" i="49" s="1"/>
  <c r="G444" i="49"/>
  <c r="H445" i="49"/>
  <c r="J445" i="49" s="1"/>
  <c r="G445" i="49"/>
  <c r="I445" i="49" s="1"/>
  <c r="H446" i="49"/>
  <c r="J446" i="49" s="1"/>
  <c r="G446" i="49"/>
  <c r="I446" i="49" s="1"/>
  <c r="H447" i="49"/>
  <c r="J447" i="49" s="1"/>
  <c r="G447" i="49"/>
  <c r="I447" i="49" s="1"/>
  <c r="H448" i="49"/>
  <c r="J448" i="49" s="1"/>
  <c r="G448" i="49"/>
  <c r="I448" i="49" s="1"/>
  <c r="I449" i="49"/>
  <c r="H449" i="49"/>
  <c r="J449" i="49" s="1"/>
  <c r="G449" i="49"/>
  <c r="H450" i="49"/>
  <c r="J450" i="49" s="1"/>
  <c r="G450" i="49"/>
  <c r="I450" i="49" s="1"/>
  <c r="H451" i="49"/>
  <c r="J451" i="49" s="1"/>
  <c r="G451" i="49"/>
  <c r="I451" i="49" s="1"/>
  <c r="H452" i="49"/>
  <c r="J452" i="49" s="1"/>
  <c r="G452" i="49"/>
  <c r="I452" i="49" s="1"/>
  <c r="H455" i="49"/>
  <c r="J455" i="49" s="1"/>
  <c r="G455" i="49"/>
  <c r="I455" i="49" s="1"/>
  <c r="H456" i="49"/>
  <c r="J456" i="49" s="1"/>
  <c r="G456" i="49"/>
  <c r="I456" i="49" s="1"/>
  <c r="H459" i="49"/>
  <c r="J459" i="49" s="1"/>
  <c r="G459" i="49"/>
  <c r="I459" i="49" s="1"/>
  <c r="H460" i="49"/>
  <c r="J460" i="49" s="1"/>
  <c r="G460" i="49"/>
  <c r="I460" i="49" s="1"/>
  <c r="H461" i="49"/>
  <c r="J461" i="49" s="1"/>
  <c r="G461" i="49"/>
  <c r="I461" i="49" s="1"/>
  <c r="H462" i="49"/>
  <c r="J462" i="49" s="1"/>
  <c r="G462" i="49"/>
  <c r="I462" i="49" s="1"/>
  <c r="H463" i="49"/>
  <c r="J463" i="49" s="1"/>
  <c r="G463" i="49"/>
  <c r="I463" i="49" s="1"/>
  <c r="I464" i="49"/>
  <c r="H464" i="49"/>
  <c r="J464" i="49" s="1"/>
  <c r="G464" i="49"/>
  <c r="I465" i="49"/>
  <c r="H465" i="49"/>
  <c r="J465" i="49" s="1"/>
  <c r="G465" i="49"/>
  <c r="H466" i="49"/>
  <c r="J466" i="49" s="1"/>
  <c r="G466" i="49"/>
  <c r="I466" i="49" s="1"/>
  <c r="H467" i="49"/>
  <c r="J467" i="49" s="1"/>
  <c r="G467" i="49"/>
  <c r="I467" i="49" s="1"/>
  <c r="I470" i="49"/>
  <c r="H470" i="49"/>
  <c r="J470" i="49" s="1"/>
  <c r="G470" i="49"/>
  <c r="H471" i="49"/>
  <c r="J471" i="49" s="1"/>
  <c r="G471" i="49"/>
  <c r="I471" i="49" s="1"/>
  <c r="I472" i="49"/>
  <c r="H472" i="49"/>
  <c r="J472" i="49" s="1"/>
  <c r="G472" i="49"/>
  <c r="I473" i="49"/>
  <c r="H473" i="49"/>
  <c r="J473" i="49" s="1"/>
  <c r="G473" i="49"/>
  <c r="H474" i="49"/>
  <c r="J474" i="49" s="1"/>
  <c r="G474" i="49"/>
  <c r="I474" i="49" s="1"/>
  <c r="H477" i="49"/>
  <c r="J477" i="49" s="1"/>
  <c r="G477" i="49"/>
  <c r="I477" i="49" s="1"/>
  <c r="H478" i="49"/>
  <c r="J478" i="49" s="1"/>
  <c r="G478" i="49"/>
  <c r="I478" i="49" s="1"/>
  <c r="H479" i="49"/>
  <c r="J479" i="49" s="1"/>
  <c r="G479" i="49"/>
  <c r="I479" i="49" s="1"/>
  <c r="H480" i="49"/>
  <c r="J480" i="49" s="1"/>
  <c r="G480" i="49"/>
  <c r="I480" i="49" s="1"/>
  <c r="H481" i="49"/>
  <c r="J481" i="49" s="1"/>
  <c r="G481" i="49"/>
  <c r="I481" i="49" s="1"/>
  <c r="H482" i="49"/>
  <c r="J482" i="49" s="1"/>
  <c r="G482" i="49"/>
  <c r="I482" i="49" s="1"/>
  <c r="H483" i="49"/>
  <c r="J483" i="49" s="1"/>
  <c r="G483" i="49"/>
  <c r="I483" i="49" s="1"/>
  <c r="H484" i="49"/>
  <c r="J484" i="49" s="1"/>
  <c r="G484" i="49"/>
  <c r="I484" i="49" s="1"/>
  <c r="H485" i="49"/>
  <c r="J485" i="49" s="1"/>
  <c r="G485" i="49"/>
  <c r="I485" i="49" s="1"/>
  <c r="H488" i="49"/>
  <c r="J488" i="49" s="1"/>
  <c r="G488" i="49"/>
  <c r="I488" i="49" s="1"/>
  <c r="H489" i="49"/>
  <c r="J489" i="49" s="1"/>
  <c r="G489" i="49"/>
  <c r="I489" i="49" s="1"/>
  <c r="H490" i="49"/>
  <c r="J490" i="49" s="1"/>
  <c r="G490" i="49"/>
  <c r="I490" i="49" s="1"/>
  <c r="H491" i="49"/>
  <c r="J491" i="49" s="1"/>
  <c r="G491" i="49"/>
  <c r="I491" i="49" s="1"/>
  <c r="H492" i="49"/>
  <c r="J492" i="49" s="1"/>
  <c r="G492" i="49"/>
  <c r="I492" i="49" s="1"/>
  <c r="H493" i="49"/>
  <c r="J493" i="49" s="1"/>
  <c r="G493" i="49"/>
  <c r="I493" i="49" s="1"/>
  <c r="H494" i="49"/>
  <c r="J494" i="49" s="1"/>
  <c r="G494" i="49"/>
  <c r="I494" i="49" s="1"/>
  <c r="H497" i="49"/>
  <c r="J497" i="49" s="1"/>
  <c r="G497" i="49"/>
  <c r="I497" i="49" s="1"/>
  <c r="H498" i="49"/>
  <c r="J498" i="49" s="1"/>
  <c r="G498" i="49"/>
  <c r="I498" i="49" s="1"/>
  <c r="H499" i="49"/>
  <c r="J499" i="49" s="1"/>
  <c r="G499" i="49"/>
  <c r="I499" i="49" s="1"/>
  <c r="I500" i="49"/>
  <c r="H500" i="49"/>
  <c r="J500" i="49" s="1"/>
  <c r="G500" i="49"/>
  <c r="H501" i="49"/>
  <c r="J501" i="49" s="1"/>
  <c r="G501" i="49"/>
  <c r="I501" i="49" s="1"/>
  <c r="H502" i="49"/>
  <c r="J502" i="49" s="1"/>
  <c r="G502" i="49"/>
  <c r="I502" i="49" s="1"/>
  <c r="H503" i="49"/>
  <c r="J503" i="49" s="1"/>
  <c r="G503" i="49"/>
  <c r="I503" i="49" s="1"/>
  <c r="H504" i="49"/>
  <c r="J504" i="49" s="1"/>
  <c r="G504" i="49"/>
  <c r="I504" i="49" s="1"/>
  <c r="H505" i="49"/>
  <c r="J505" i="49" s="1"/>
  <c r="G505" i="49"/>
  <c r="I505" i="49" s="1"/>
  <c r="H506" i="49"/>
  <c r="J506" i="49" s="1"/>
  <c r="G506" i="49"/>
  <c r="I506" i="49" s="1"/>
  <c r="H507" i="49"/>
  <c r="J507" i="49" s="1"/>
  <c r="G507" i="49"/>
  <c r="I507" i="49" s="1"/>
  <c r="H508" i="49"/>
  <c r="J508" i="49" s="1"/>
  <c r="G508" i="49"/>
  <c r="I508" i="49" s="1"/>
  <c r="H509" i="49"/>
  <c r="J509" i="49" s="1"/>
  <c r="G509" i="49"/>
  <c r="I509" i="49" s="1"/>
  <c r="H510" i="49"/>
  <c r="J510" i="49" s="1"/>
  <c r="G510" i="49"/>
  <c r="I510" i="49" s="1"/>
  <c r="H511" i="49"/>
  <c r="J511" i="49" s="1"/>
  <c r="G511" i="49"/>
  <c r="I511" i="49" s="1"/>
  <c r="I512" i="49"/>
  <c r="H512" i="49"/>
  <c r="J512" i="49" s="1"/>
  <c r="G512" i="49"/>
  <c r="I513" i="49"/>
  <c r="H513" i="49"/>
  <c r="J513" i="49" s="1"/>
  <c r="G513" i="49"/>
  <c r="H514" i="49"/>
  <c r="J514" i="49" s="1"/>
  <c r="G514" i="49"/>
  <c r="I514" i="49" s="1"/>
  <c r="H515" i="49"/>
  <c r="J515" i="49" s="1"/>
  <c r="G515" i="49"/>
  <c r="I515" i="49" s="1"/>
  <c r="H516" i="49"/>
  <c r="J516" i="49" s="1"/>
  <c r="G516" i="49"/>
  <c r="I516" i="49" s="1"/>
  <c r="H517" i="49"/>
  <c r="J517" i="49" s="1"/>
  <c r="G517" i="49"/>
  <c r="I517" i="49" s="1"/>
  <c r="H518" i="49"/>
  <c r="J518" i="49" s="1"/>
  <c r="G518" i="49"/>
  <c r="I518" i="49" s="1"/>
  <c r="J519" i="49"/>
  <c r="I519" i="49"/>
  <c r="H519" i="49"/>
  <c r="G519" i="49"/>
  <c r="H520" i="49"/>
  <c r="J520" i="49" s="1"/>
  <c r="G520" i="49"/>
  <c r="I520" i="49" s="1"/>
  <c r="H523" i="49"/>
  <c r="J523" i="49" s="1"/>
  <c r="G523" i="49"/>
  <c r="I523" i="49" s="1"/>
  <c r="I524" i="49"/>
  <c r="H524" i="49"/>
  <c r="J524" i="49" s="1"/>
  <c r="G524" i="49"/>
  <c r="H525" i="49"/>
  <c r="J525" i="49" s="1"/>
  <c r="G525" i="49"/>
  <c r="I525" i="49" s="1"/>
  <c r="H528" i="49"/>
  <c r="J528" i="49" s="1"/>
  <c r="G528" i="49"/>
  <c r="I528" i="49" s="1"/>
  <c r="H529" i="49"/>
  <c r="J529" i="49" s="1"/>
  <c r="G529" i="49"/>
  <c r="I529" i="49" s="1"/>
  <c r="H530" i="49"/>
  <c r="J530" i="49" s="1"/>
  <c r="G530" i="49"/>
  <c r="I530" i="49" s="1"/>
  <c r="H531" i="49"/>
  <c r="J531" i="49" s="1"/>
  <c r="G531" i="49"/>
  <c r="I531" i="49" s="1"/>
  <c r="J532" i="49"/>
  <c r="I532" i="49"/>
  <c r="H532" i="49"/>
  <c r="G532" i="49"/>
  <c r="J533" i="49"/>
  <c r="I533" i="49"/>
  <c r="H533" i="49"/>
  <c r="G533" i="49"/>
  <c r="H534" i="49"/>
  <c r="J534" i="49" s="1"/>
  <c r="G534" i="49"/>
  <c r="I534" i="49" s="1"/>
  <c r="J535" i="49"/>
  <c r="I535" i="49"/>
  <c r="H535" i="49"/>
  <c r="G535" i="49"/>
  <c r="H536" i="49"/>
  <c r="J536" i="49" s="1"/>
  <c r="G536" i="49"/>
  <c r="I536" i="49" s="1"/>
  <c r="H537" i="49"/>
  <c r="J537" i="49" s="1"/>
  <c r="G537" i="49"/>
  <c r="I537" i="49" s="1"/>
  <c r="I538" i="49"/>
  <c r="H538" i="49"/>
  <c r="J538" i="49" s="1"/>
  <c r="G538" i="49"/>
  <c r="I539" i="49"/>
  <c r="H539" i="49"/>
  <c r="J539" i="49" s="1"/>
  <c r="G539" i="49"/>
  <c r="J540" i="49"/>
  <c r="I540" i="49"/>
  <c r="H540" i="49"/>
  <c r="G540" i="49"/>
  <c r="H541" i="49"/>
  <c r="J541" i="49" s="1"/>
  <c r="G541" i="49"/>
  <c r="I541" i="49" s="1"/>
  <c r="H542" i="49"/>
  <c r="J542" i="49" s="1"/>
  <c r="G542" i="49"/>
  <c r="I542" i="49" s="1"/>
  <c r="H543" i="49"/>
  <c r="J543" i="49" s="1"/>
  <c r="G543" i="49"/>
  <c r="I543" i="49" s="1"/>
  <c r="H544" i="49"/>
  <c r="J544" i="49" s="1"/>
  <c r="G544" i="49"/>
  <c r="I544" i="49" s="1"/>
  <c r="H545" i="49"/>
  <c r="J545" i="49" s="1"/>
  <c r="G545" i="49"/>
  <c r="I545" i="49" s="1"/>
  <c r="I546" i="49"/>
  <c r="H546" i="49"/>
  <c r="J546" i="49" s="1"/>
  <c r="G546" i="49"/>
  <c r="H547" i="49"/>
  <c r="J547" i="49" s="1"/>
  <c r="G547" i="49"/>
  <c r="I547" i="49" s="1"/>
  <c r="H548" i="49"/>
  <c r="J548" i="49" s="1"/>
  <c r="G548" i="49"/>
  <c r="I548" i="49" s="1"/>
  <c r="I551" i="49"/>
  <c r="H551" i="49"/>
  <c r="J551" i="49" s="1"/>
  <c r="G551" i="49"/>
  <c r="H552" i="49"/>
  <c r="J552" i="49" s="1"/>
  <c r="G552" i="49"/>
  <c r="I552" i="49" s="1"/>
  <c r="J553" i="49"/>
  <c r="I553" i="49"/>
  <c r="H553" i="49"/>
  <c r="G553" i="49"/>
  <c r="H554" i="49"/>
  <c r="J554" i="49" s="1"/>
  <c r="G554" i="49"/>
  <c r="I554" i="49" s="1"/>
  <c r="H555" i="49"/>
  <c r="J555" i="49" s="1"/>
  <c r="G555" i="49"/>
  <c r="I555" i="49" s="1"/>
  <c r="H556" i="49"/>
  <c r="J556" i="49" s="1"/>
  <c r="G556" i="49"/>
  <c r="I556" i="49" s="1"/>
  <c r="H557" i="49"/>
  <c r="J557" i="49" s="1"/>
  <c r="G557" i="49"/>
  <c r="I557" i="49" s="1"/>
  <c r="H560" i="49"/>
  <c r="J560" i="49" s="1"/>
  <c r="G560" i="49"/>
  <c r="I560" i="49" s="1"/>
  <c r="I561" i="49"/>
  <c r="H561" i="49"/>
  <c r="J561" i="49" s="1"/>
  <c r="G561" i="49"/>
  <c r="H562" i="49"/>
  <c r="J562" i="49" s="1"/>
  <c r="G562" i="49"/>
  <c r="I562" i="49" s="1"/>
  <c r="H565" i="49"/>
  <c r="J565" i="49" s="1"/>
  <c r="G565" i="49"/>
  <c r="I565" i="49" s="1"/>
  <c r="H566" i="49"/>
  <c r="J566" i="49" s="1"/>
  <c r="G566" i="49"/>
  <c r="I566"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H30" i="56"/>
  <c r="I27" i="56" s="1"/>
  <c r="F30" i="56"/>
  <c r="G28" i="56" s="1"/>
  <c r="D30" i="56"/>
  <c r="E26" i="56" s="1"/>
  <c r="B30" i="56"/>
  <c r="C28"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K27" i="57"/>
  <c r="J27" i="57"/>
  <c r="H29" i="57"/>
  <c r="I26" i="57" s="1"/>
  <c r="F29" i="57"/>
  <c r="G27" i="57" s="1"/>
  <c r="D29" i="57"/>
  <c r="E26" i="57" s="1"/>
  <c r="B29" i="57"/>
  <c r="C27"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H46" i="58"/>
  <c r="I43" i="58" s="1"/>
  <c r="F46" i="58"/>
  <c r="G44" i="58" s="1"/>
  <c r="D46" i="58"/>
  <c r="E43" i="58" s="1"/>
  <c r="B46" i="58"/>
  <c r="C44"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H46" i="50"/>
  <c r="I43" i="50" s="1"/>
  <c r="F46" i="50"/>
  <c r="G44" i="50" s="1"/>
  <c r="D46" i="50"/>
  <c r="E42" i="50" s="1"/>
  <c r="B46" i="50"/>
  <c r="C44" i="50" s="1"/>
  <c r="K7" i="50"/>
  <c r="J7" i="50"/>
  <c r="B5" i="50"/>
  <c r="F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H21" i="53"/>
  <c r="I17" i="53" s="1"/>
  <c r="F21" i="53"/>
  <c r="G19" i="53" s="1"/>
  <c r="D21" i="53"/>
  <c r="E16" i="53" s="1"/>
  <c r="B21" i="53"/>
  <c r="C19" i="53" s="1"/>
  <c r="K7" i="53"/>
  <c r="J7" i="53"/>
  <c r="K25" i="53"/>
  <c r="J25" i="53"/>
  <c r="K26" i="53"/>
  <c r="J26" i="53"/>
  <c r="K27" i="53"/>
  <c r="J27" i="53"/>
  <c r="K28" i="53"/>
  <c r="J28" i="53"/>
  <c r="K29" i="53"/>
  <c r="J29" i="53"/>
  <c r="K30" i="53"/>
  <c r="J30" i="53"/>
  <c r="K31" i="53"/>
  <c r="J31" i="53"/>
  <c r="K32" i="53"/>
  <c r="J32" i="53"/>
  <c r="K33" i="53"/>
  <c r="J33" i="53"/>
  <c r="H35" i="53"/>
  <c r="I32" i="53" s="1"/>
  <c r="F35" i="53"/>
  <c r="G33" i="53" s="1"/>
  <c r="D35" i="53"/>
  <c r="E29" i="53" s="1"/>
  <c r="B35" i="53"/>
  <c r="C33" i="53" s="1"/>
  <c r="K24" i="53"/>
  <c r="J24" i="53"/>
  <c r="K39" i="53"/>
  <c r="J39" i="53"/>
  <c r="K40" i="53"/>
  <c r="J40" i="53"/>
  <c r="K41" i="53"/>
  <c r="J41" i="53"/>
  <c r="K42" i="53"/>
  <c r="J42" i="53"/>
  <c r="K43" i="53"/>
  <c r="J43" i="53"/>
  <c r="K44" i="53"/>
  <c r="J44" i="53"/>
  <c r="K45" i="53"/>
  <c r="J45" i="53"/>
  <c r="K46" i="53"/>
  <c r="J46" i="53"/>
  <c r="K47" i="53"/>
  <c r="J47" i="53"/>
  <c r="K48" i="53"/>
  <c r="J48" i="53"/>
  <c r="K49" i="53"/>
  <c r="J49" i="53"/>
  <c r="K50" i="53"/>
  <c r="J50" i="53"/>
  <c r="K51" i="53"/>
  <c r="J51" i="53"/>
  <c r="K52" i="53"/>
  <c r="J52" i="53"/>
  <c r="K53" i="53"/>
  <c r="J53" i="53"/>
  <c r="H55" i="53"/>
  <c r="I52" i="53" s="1"/>
  <c r="F55" i="53"/>
  <c r="G53" i="53" s="1"/>
  <c r="D55" i="53"/>
  <c r="E52" i="53" s="1"/>
  <c r="B55" i="53"/>
  <c r="C53" i="53" s="1"/>
  <c r="K38" i="53"/>
  <c r="J38" i="53"/>
  <c r="I57" i="53"/>
  <c r="G57" i="53"/>
  <c r="E57" i="53"/>
  <c r="C57" i="53"/>
  <c r="B5" i="54"/>
  <c r="D5" i="54" s="1"/>
  <c r="H5" i="54" s="1"/>
  <c r="K8" i="54"/>
  <c r="J8" i="54"/>
  <c r="K9" i="54"/>
  <c r="J9" i="54"/>
  <c r="K10" i="54"/>
  <c r="J10" i="54"/>
  <c r="K11" i="54"/>
  <c r="J11" i="54"/>
  <c r="K12" i="54"/>
  <c r="J12" i="54"/>
  <c r="K13" i="54"/>
  <c r="J13" i="54"/>
  <c r="H15" i="54"/>
  <c r="I11" i="54" s="1"/>
  <c r="F15" i="54"/>
  <c r="G13" i="54" s="1"/>
  <c r="D15" i="54"/>
  <c r="E10" i="54" s="1"/>
  <c r="B15" i="54"/>
  <c r="C13" i="54" s="1"/>
  <c r="K7" i="54"/>
  <c r="J7" i="54"/>
  <c r="H20" i="54"/>
  <c r="F20" i="54"/>
  <c r="G20" i="54" s="1"/>
  <c r="D20" i="54"/>
  <c r="J20" i="54" s="1"/>
  <c r="B20" i="54"/>
  <c r="C20" i="54" s="1"/>
  <c r="K18" i="54"/>
  <c r="J18" i="54"/>
  <c r="K24" i="54"/>
  <c r="J24" i="54"/>
  <c r="K25" i="54"/>
  <c r="J25" i="54"/>
  <c r="K26" i="54"/>
  <c r="J26" i="54"/>
  <c r="H28" i="54"/>
  <c r="I25" i="54" s="1"/>
  <c r="F28" i="54"/>
  <c r="G26" i="54" s="1"/>
  <c r="D28" i="54"/>
  <c r="E25" i="54" s="1"/>
  <c r="B28" i="54"/>
  <c r="C26" i="54" s="1"/>
  <c r="K23" i="54"/>
  <c r="J23" i="54"/>
  <c r="K32" i="54"/>
  <c r="J32" i="54"/>
  <c r="K33" i="54"/>
  <c r="J33" i="54"/>
  <c r="K34" i="54"/>
  <c r="J34" i="54"/>
  <c r="K35" i="54"/>
  <c r="J35" i="54"/>
  <c r="K36" i="54"/>
  <c r="J36" i="54"/>
  <c r="K37" i="54"/>
  <c r="J37" i="54"/>
  <c r="K38" i="54"/>
  <c r="J38" i="54"/>
  <c r="K39" i="54"/>
  <c r="J39" i="54"/>
  <c r="K40" i="54"/>
  <c r="J40" i="54"/>
  <c r="K41" i="54"/>
  <c r="J41" i="54"/>
  <c r="H43" i="54"/>
  <c r="I40" i="54" s="1"/>
  <c r="F43" i="54"/>
  <c r="G41" i="54" s="1"/>
  <c r="D43" i="54"/>
  <c r="E39" i="54" s="1"/>
  <c r="B43" i="54"/>
  <c r="C41" i="54" s="1"/>
  <c r="K31" i="54"/>
  <c r="J31" i="54"/>
  <c r="K47" i="54"/>
  <c r="J47" i="54"/>
  <c r="K48" i="54"/>
  <c r="J48" i="54"/>
  <c r="K49" i="54"/>
  <c r="J49" i="54"/>
  <c r="K50" i="54"/>
  <c r="J50" i="54"/>
  <c r="K51" i="54"/>
  <c r="J51" i="54"/>
  <c r="K52" i="54"/>
  <c r="J52" i="54"/>
  <c r="K53" i="54"/>
  <c r="J53" i="54"/>
  <c r="K54" i="54"/>
  <c r="J54" i="54"/>
  <c r="K55" i="54"/>
  <c r="J55" i="54"/>
  <c r="K56" i="54"/>
  <c r="J56" i="54"/>
  <c r="H58" i="54"/>
  <c r="I54" i="54" s="1"/>
  <c r="F58" i="54"/>
  <c r="G56" i="54" s="1"/>
  <c r="D58" i="54"/>
  <c r="E50" i="54" s="1"/>
  <c r="B58" i="54"/>
  <c r="C56" i="54" s="1"/>
  <c r="K46" i="54"/>
  <c r="J46"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K78" i="54"/>
  <c r="J78" i="54"/>
  <c r="K79" i="54"/>
  <c r="J79" i="54"/>
  <c r="H81" i="54"/>
  <c r="I78" i="54" s="1"/>
  <c r="F81" i="54"/>
  <c r="G79" i="54" s="1"/>
  <c r="D81" i="54"/>
  <c r="E78" i="54" s="1"/>
  <c r="B81" i="54"/>
  <c r="C79" i="54" s="1"/>
  <c r="K61" i="54"/>
  <c r="J61" i="54"/>
  <c r="I83" i="54"/>
  <c r="G83" i="54"/>
  <c r="E83" i="54"/>
  <c r="C83" i="54"/>
  <c r="B5" i="55"/>
  <c r="F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H22" i="55"/>
  <c r="I19" i="55" s="1"/>
  <c r="F22" i="55"/>
  <c r="G20" i="55" s="1"/>
  <c r="D22" i="55"/>
  <c r="E19" i="55" s="1"/>
  <c r="B22" i="55"/>
  <c r="C20" i="55" s="1"/>
  <c r="K7" i="55"/>
  <c r="J7" i="55"/>
  <c r="I24" i="55"/>
  <c r="G24" i="55"/>
  <c r="E24" i="55"/>
  <c r="C24" i="55"/>
  <c r="J24" i="55"/>
  <c r="K24" i="55"/>
  <c r="B27" i="55"/>
  <c r="D27" i="55" s="1"/>
  <c r="H27" i="55" s="1"/>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K49" i="55"/>
  <c r="J49" i="55"/>
  <c r="K50" i="55"/>
  <c r="J50" i="55"/>
  <c r="K51" i="55"/>
  <c r="J51" i="55"/>
  <c r="H53" i="55"/>
  <c r="I50" i="55" s="1"/>
  <c r="F53" i="55"/>
  <c r="G51" i="55" s="1"/>
  <c r="D53" i="55"/>
  <c r="E50" i="55" s="1"/>
  <c r="B53" i="55"/>
  <c r="C51" i="55" s="1"/>
  <c r="K29" i="55"/>
  <c r="J29" i="55"/>
  <c r="K57" i="55"/>
  <c r="J57" i="55"/>
  <c r="K58" i="55"/>
  <c r="J58" i="55"/>
  <c r="K59" i="55"/>
  <c r="J59" i="55"/>
  <c r="K60" i="55"/>
  <c r="J60" i="55"/>
  <c r="K61" i="55"/>
  <c r="J61" i="55"/>
  <c r="K62" i="55"/>
  <c r="J62" i="55"/>
  <c r="K63" i="55"/>
  <c r="J63" i="55"/>
  <c r="K64" i="55"/>
  <c r="J64" i="55"/>
  <c r="K65" i="55"/>
  <c r="J65" i="55"/>
  <c r="H67" i="55"/>
  <c r="I64" i="55" s="1"/>
  <c r="F67" i="55"/>
  <c r="G65" i="55" s="1"/>
  <c r="D67" i="55"/>
  <c r="E64" i="55" s="1"/>
  <c r="B67" i="55"/>
  <c r="C65" i="55" s="1"/>
  <c r="K56" i="55"/>
  <c r="J56" i="55"/>
  <c r="I69" i="55"/>
  <c r="G69" i="55"/>
  <c r="E69" i="55"/>
  <c r="C69" i="55"/>
  <c r="J69" i="55"/>
  <c r="K69" i="55"/>
  <c r="D72" i="55"/>
  <c r="H72" i="55" s="1"/>
  <c r="B72" i="55"/>
  <c r="F72" i="55" s="1"/>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H96" i="55"/>
  <c r="I93" i="55" s="1"/>
  <c r="F96" i="55"/>
  <c r="G94" i="55" s="1"/>
  <c r="D96" i="55"/>
  <c r="E92" i="55" s="1"/>
  <c r="B96" i="55"/>
  <c r="C94" i="55" s="1"/>
  <c r="K74" i="55"/>
  <c r="J74"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H114" i="55"/>
  <c r="I111" i="55" s="1"/>
  <c r="F114" i="55"/>
  <c r="G112" i="55" s="1"/>
  <c r="D114" i="55"/>
  <c r="E110" i="55" s="1"/>
  <c r="B114" i="55"/>
  <c r="C112" i="55" s="1"/>
  <c r="K99" i="55"/>
  <c r="J99" i="55"/>
  <c r="I116" i="55"/>
  <c r="G116" i="55"/>
  <c r="E116" i="55"/>
  <c r="C116" i="55"/>
  <c r="J116" i="55"/>
  <c r="K116" i="55"/>
  <c r="B119" i="55"/>
  <c r="D119" i="55" s="1"/>
  <c r="H119" i="55" s="1"/>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H147" i="55"/>
  <c r="I144" i="55" s="1"/>
  <c r="F147" i="55"/>
  <c r="G145" i="55" s="1"/>
  <c r="D147" i="55"/>
  <c r="E144" i="55" s="1"/>
  <c r="B147" i="55"/>
  <c r="C145" i="55" s="1"/>
  <c r="K121" i="55"/>
  <c r="J121"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H169" i="55"/>
  <c r="I166" i="55" s="1"/>
  <c r="F169" i="55"/>
  <c r="G167" i="55" s="1"/>
  <c r="D169" i="55"/>
  <c r="E166" i="55" s="1"/>
  <c r="B169" i="55"/>
  <c r="C167" i="55" s="1"/>
  <c r="K150" i="55"/>
  <c r="J150" i="55"/>
  <c r="I171" i="55"/>
  <c r="G171" i="55"/>
  <c r="E171" i="55"/>
  <c r="C171" i="55"/>
  <c r="J171" i="55"/>
  <c r="K171" i="55"/>
  <c r="B174" i="55"/>
  <c r="F174" i="55" s="1"/>
  <c r="K177" i="55"/>
  <c r="J177" i="55"/>
  <c r="H179" i="55"/>
  <c r="I179" i="55" s="1"/>
  <c r="F179" i="55"/>
  <c r="G177" i="55" s="1"/>
  <c r="D179" i="55"/>
  <c r="E179" i="55" s="1"/>
  <c r="B179" i="55"/>
  <c r="C177" i="55" s="1"/>
  <c r="K176" i="55"/>
  <c r="J176" i="55"/>
  <c r="K183" i="55"/>
  <c r="J183" i="55"/>
  <c r="K184" i="55"/>
  <c r="J184" i="55"/>
  <c r="K185" i="55"/>
  <c r="J185" i="55"/>
  <c r="K186" i="55"/>
  <c r="J186" i="55"/>
  <c r="K187" i="55"/>
  <c r="J187" i="55"/>
  <c r="K188" i="55"/>
  <c r="J188" i="55"/>
  <c r="K189" i="55"/>
  <c r="J189" i="55"/>
  <c r="K190" i="55"/>
  <c r="J190" i="55"/>
  <c r="K191" i="55"/>
  <c r="J191" i="55"/>
  <c r="H193" i="55"/>
  <c r="I190" i="55" s="1"/>
  <c r="F193" i="55"/>
  <c r="G191" i="55" s="1"/>
  <c r="D193" i="55"/>
  <c r="E190" i="55" s="1"/>
  <c r="B193" i="55"/>
  <c r="C191" i="55" s="1"/>
  <c r="K182" i="55"/>
  <c r="J182" i="55"/>
  <c r="I195" i="55"/>
  <c r="G195" i="55"/>
  <c r="E195" i="55"/>
  <c r="C195" i="55"/>
  <c r="K195" i="55"/>
  <c r="J195" i="55"/>
  <c r="I199" i="55"/>
  <c r="G199" i="55"/>
  <c r="E199" i="55"/>
  <c r="C199" i="55"/>
  <c r="H197" i="55"/>
  <c r="I197" i="55" s="1"/>
  <c r="F197" i="55"/>
  <c r="G197" i="55" s="1"/>
  <c r="D197" i="55"/>
  <c r="E197" i="55" s="1"/>
  <c r="B197" i="55"/>
  <c r="C197" i="55" s="1"/>
  <c r="K199" i="55"/>
  <c r="J199" i="55"/>
  <c r="K201" i="55"/>
  <c r="J201" i="55"/>
  <c r="I201" i="55"/>
  <c r="G201" i="55"/>
  <c r="E201" i="55"/>
  <c r="C201" i="55"/>
  <c r="B5" i="48"/>
  <c r="D5" i="48" s="1"/>
  <c r="H5" i="48" s="1"/>
  <c r="K8" i="48"/>
  <c r="J8" i="48"/>
  <c r="K9" i="48"/>
  <c r="J9" i="48"/>
  <c r="H11" i="48"/>
  <c r="I8" i="48" s="1"/>
  <c r="F11" i="48"/>
  <c r="G9" i="48" s="1"/>
  <c r="D11" i="48"/>
  <c r="E8" i="48" s="1"/>
  <c r="B11" i="48"/>
  <c r="C9" i="48" s="1"/>
  <c r="K7" i="48"/>
  <c r="J7" i="48"/>
  <c r="I13" i="48"/>
  <c r="G13" i="48"/>
  <c r="E13" i="48"/>
  <c r="C13" i="48"/>
  <c r="J13" i="48"/>
  <c r="K13" i="48"/>
  <c r="B16" i="48"/>
  <c r="F16" i="48" s="1"/>
  <c r="K19" i="48"/>
  <c r="J19" i="48"/>
  <c r="K20" i="48"/>
  <c r="J20" i="48"/>
  <c r="K21" i="48"/>
  <c r="J21" i="48"/>
  <c r="K22" i="48"/>
  <c r="J22" i="48"/>
  <c r="K23" i="48"/>
  <c r="J23" i="48"/>
  <c r="K24" i="48"/>
  <c r="J24" i="48"/>
  <c r="K25" i="48"/>
  <c r="J25" i="48"/>
  <c r="K26" i="48"/>
  <c r="J26" i="48"/>
  <c r="K27" i="48"/>
  <c r="J27" i="48"/>
  <c r="K28" i="48"/>
  <c r="J28" i="48"/>
  <c r="K29" i="48"/>
  <c r="J29" i="48"/>
  <c r="H31" i="48"/>
  <c r="I28" i="48" s="1"/>
  <c r="F31" i="48"/>
  <c r="G29" i="48" s="1"/>
  <c r="D31" i="48"/>
  <c r="E28" i="48" s="1"/>
  <c r="B31" i="48"/>
  <c r="C29" i="48" s="1"/>
  <c r="K18" i="48"/>
  <c r="J18" i="48"/>
  <c r="K35" i="48"/>
  <c r="J35" i="48"/>
  <c r="K36" i="48"/>
  <c r="J36" i="48"/>
  <c r="H38" i="48"/>
  <c r="I35" i="48" s="1"/>
  <c r="F38" i="48"/>
  <c r="G36" i="48" s="1"/>
  <c r="D38" i="48"/>
  <c r="B38" i="48"/>
  <c r="C36" i="48" s="1"/>
  <c r="K34" i="48"/>
  <c r="J34" i="48"/>
  <c r="I40" i="48"/>
  <c r="G40" i="48"/>
  <c r="E40" i="48"/>
  <c r="C40" i="48"/>
  <c r="K40" i="48"/>
  <c r="J40" i="48"/>
  <c r="B43" i="48"/>
  <c r="D43" i="48" s="1"/>
  <c r="H43" i="48" s="1"/>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H65" i="48"/>
  <c r="I62" i="48" s="1"/>
  <c r="F65" i="48"/>
  <c r="G63" i="48" s="1"/>
  <c r="D65" i="48"/>
  <c r="E61" i="48" s="1"/>
  <c r="B65" i="48"/>
  <c r="C63" i="48" s="1"/>
  <c r="K45" i="48"/>
  <c r="J45" i="48"/>
  <c r="K69" i="48"/>
  <c r="J69" i="48"/>
  <c r="K70" i="48"/>
  <c r="J70" i="48"/>
  <c r="K71" i="48"/>
  <c r="J71" i="48"/>
  <c r="K72" i="48"/>
  <c r="J72" i="48"/>
  <c r="K73" i="48"/>
  <c r="J73" i="48"/>
  <c r="K74" i="48"/>
  <c r="J74" i="48"/>
  <c r="K75" i="48"/>
  <c r="J75" i="48"/>
  <c r="K76" i="48"/>
  <c r="J76" i="48"/>
  <c r="H78" i="48"/>
  <c r="I74" i="48" s="1"/>
  <c r="F78" i="48"/>
  <c r="G76" i="48" s="1"/>
  <c r="D78" i="48"/>
  <c r="E74" i="48" s="1"/>
  <c r="B78" i="48"/>
  <c r="C76" i="48" s="1"/>
  <c r="K68" i="48"/>
  <c r="J68" i="48"/>
  <c r="I80" i="48"/>
  <c r="G80" i="48"/>
  <c r="E80" i="48"/>
  <c r="C80" i="48"/>
  <c r="K80" i="48"/>
  <c r="J80" i="48"/>
  <c r="D83" i="48"/>
  <c r="H83" i="48" s="1"/>
  <c r="B83" i="48"/>
  <c r="F83" i="48" s="1"/>
  <c r="K86" i="48"/>
  <c r="J86" i="48"/>
  <c r="K87" i="48"/>
  <c r="J87" i="48"/>
  <c r="K88" i="48"/>
  <c r="J88" i="48"/>
  <c r="K89" i="48"/>
  <c r="J89" i="48"/>
  <c r="K90" i="48"/>
  <c r="J90" i="48"/>
  <c r="K91" i="48"/>
  <c r="J91" i="48"/>
  <c r="K92" i="48"/>
  <c r="J92" i="48"/>
  <c r="K93" i="48"/>
  <c r="J93" i="48"/>
  <c r="K94" i="48"/>
  <c r="J94" i="48"/>
  <c r="K95" i="48"/>
  <c r="J95" i="48"/>
  <c r="H97" i="48"/>
  <c r="I94" i="48" s="1"/>
  <c r="F97" i="48"/>
  <c r="G95" i="48" s="1"/>
  <c r="D97" i="48"/>
  <c r="E92" i="48" s="1"/>
  <c r="B97" i="48"/>
  <c r="C95" i="48" s="1"/>
  <c r="K85" i="48"/>
  <c r="J85" i="48"/>
  <c r="K101" i="48"/>
  <c r="J101" i="48"/>
  <c r="K102" i="48"/>
  <c r="J102" i="48"/>
  <c r="K103" i="48"/>
  <c r="J103" i="48"/>
  <c r="K104" i="48"/>
  <c r="J104" i="48"/>
  <c r="K105" i="48"/>
  <c r="J105" i="48"/>
  <c r="K106" i="48"/>
  <c r="J106" i="48"/>
  <c r="K107" i="48"/>
  <c r="J107" i="48"/>
  <c r="K108" i="48"/>
  <c r="J108" i="48"/>
  <c r="K109" i="48"/>
  <c r="J109" i="48"/>
  <c r="K110" i="48"/>
  <c r="J110" i="48"/>
  <c r="K111" i="48"/>
  <c r="J111" i="48"/>
  <c r="K112" i="48"/>
  <c r="J112" i="48"/>
  <c r="K113" i="48"/>
  <c r="J113" i="48"/>
  <c r="H115" i="48"/>
  <c r="I111" i="48" s="1"/>
  <c r="F115" i="48"/>
  <c r="G113" i="48" s="1"/>
  <c r="D115" i="48"/>
  <c r="E111" i="48" s="1"/>
  <c r="B115" i="48"/>
  <c r="C113" i="48" s="1"/>
  <c r="K100" i="48"/>
  <c r="J100" i="48"/>
  <c r="I117" i="48"/>
  <c r="G117" i="48"/>
  <c r="E117" i="48"/>
  <c r="C117" i="48"/>
  <c r="J117" i="48"/>
  <c r="K117" i="48"/>
  <c r="B120" i="48"/>
  <c r="F120" i="48" s="1"/>
  <c r="K123" i="48"/>
  <c r="J123" i="48"/>
  <c r="K124" i="48"/>
  <c r="J124" i="48"/>
  <c r="H126" i="48"/>
  <c r="I123" i="48" s="1"/>
  <c r="F126" i="48"/>
  <c r="G124" i="48" s="1"/>
  <c r="D126" i="48"/>
  <c r="E123" i="48" s="1"/>
  <c r="B126" i="48"/>
  <c r="C124" i="48" s="1"/>
  <c r="K122" i="48"/>
  <c r="J122" i="48"/>
  <c r="K130" i="48"/>
  <c r="J130" i="48"/>
  <c r="K131" i="48"/>
  <c r="J131" i="48"/>
  <c r="K132" i="48"/>
  <c r="J132" i="48"/>
  <c r="K133" i="48"/>
  <c r="J133" i="48"/>
  <c r="K134" i="48"/>
  <c r="J134" i="48"/>
  <c r="K135" i="48"/>
  <c r="J135" i="48"/>
  <c r="K136" i="48"/>
  <c r="J136" i="48"/>
  <c r="K137" i="48"/>
  <c r="J137" i="48"/>
  <c r="H139" i="48"/>
  <c r="I135" i="48" s="1"/>
  <c r="F139" i="48"/>
  <c r="G137" i="48" s="1"/>
  <c r="D139" i="48"/>
  <c r="E135" i="48" s="1"/>
  <c r="B139" i="48"/>
  <c r="C137" i="48" s="1"/>
  <c r="K129" i="48"/>
  <c r="J129" i="48"/>
  <c r="I141" i="48"/>
  <c r="G141" i="48"/>
  <c r="E141" i="48"/>
  <c r="C141" i="48"/>
  <c r="J141" i="48"/>
  <c r="K141" i="48"/>
  <c r="B144" i="48"/>
  <c r="F144" i="48" s="1"/>
  <c r="H148" i="48"/>
  <c r="K148" i="48" s="1"/>
  <c r="F148" i="48"/>
  <c r="G148" i="48" s="1"/>
  <c r="D148" i="48"/>
  <c r="B148" i="48"/>
  <c r="C148" i="48" s="1"/>
  <c r="K146" i="48"/>
  <c r="J146" i="48"/>
  <c r="K152" i="48"/>
  <c r="J152" i="48"/>
  <c r="K153" i="48"/>
  <c r="J153" i="48"/>
  <c r="K154" i="48"/>
  <c r="J154" i="48"/>
  <c r="K155" i="48"/>
  <c r="J155" i="48"/>
  <c r="K156" i="48"/>
  <c r="J156" i="48"/>
  <c r="K157" i="48"/>
  <c r="J157" i="48"/>
  <c r="K158" i="48"/>
  <c r="J158" i="48"/>
  <c r="K159" i="48"/>
  <c r="J159" i="48"/>
  <c r="H161" i="48"/>
  <c r="I157" i="48" s="1"/>
  <c r="F161" i="48"/>
  <c r="G159" i="48" s="1"/>
  <c r="D161" i="48"/>
  <c r="E159" i="48" s="1"/>
  <c r="B161" i="48"/>
  <c r="C159" i="48" s="1"/>
  <c r="K151" i="48"/>
  <c r="J151" i="48"/>
  <c r="I163" i="48"/>
  <c r="G163" i="48"/>
  <c r="E163" i="48"/>
  <c r="C163" i="48"/>
  <c r="J163" i="48"/>
  <c r="K163" i="48"/>
  <c r="B166" i="48"/>
  <c r="D166" i="48" s="1"/>
  <c r="H166" i="48" s="1"/>
  <c r="K169" i="48"/>
  <c r="J169" i="48"/>
  <c r="K170" i="48"/>
  <c r="J170" i="48"/>
  <c r="K171" i="48"/>
  <c r="J171" i="48"/>
  <c r="K172" i="48"/>
  <c r="J172" i="48"/>
  <c r="K173" i="48"/>
  <c r="J173" i="48"/>
  <c r="K174" i="48"/>
  <c r="J174" i="48"/>
  <c r="K175" i="48"/>
  <c r="J175" i="48"/>
  <c r="K176" i="48"/>
  <c r="J176" i="48"/>
  <c r="H178" i="48"/>
  <c r="I175" i="48" s="1"/>
  <c r="F178" i="48"/>
  <c r="G176" i="48" s="1"/>
  <c r="D178" i="48"/>
  <c r="E173" i="48" s="1"/>
  <c r="B178" i="48"/>
  <c r="C176" i="48" s="1"/>
  <c r="K168" i="48"/>
  <c r="J168" i="48"/>
  <c r="K182" i="48"/>
  <c r="J182" i="48"/>
  <c r="K183" i="48"/>
  <c r="J183" i="48"/>
  <c r="K184" i="48"/>
  <c r="J184" i="48"/>
  <c r="K185" i="48"/>
  <c r="J185" i="48"/>
  <c r="H187" i="48"/>
  <c r="I183" i="48" s="1"/>
  <c r="F187" i="48"/>
  <c r="G185" i="48" s="1"/>
  <c r="D187" i="48"/>
  <c r="E183" i="48" s="1"/>
  <c r="B187" i="48"/>
  <c r="C185" i="48" s="1"/>
  <c r="K181" i="48"/>
  <c r="J181" i="48"/>
  <c r="I189" i="48"/>
  <c r="G189" i="48"/>
  <c r="E189" i="48"/>
  <c r="C189" i="48"/>
  <c r="K189" i="48"/>
  <c r="J189" i="48"/>
  <c r="B192" i="48"/>
  <c r="D192" i="48" s="1"/>
  <c r="H192" i="48" s="1"/>
  <c r="K195" i="48"/>
  <c r="J195" i="48"/>
  <c r="K196" i="48"/>
  <c r="J196" i="48"/>
  <c r="K197" i="48"/>
  <c r="J197" i="48"/>
  <c r="K198" i="48"/>
  <c r="J198" i="48"/>
  <c r="K199" i="48"/>
  <c r="J199" i="48"/>
  <c r="K200" i="48"/>
  <c r="J200" i="48"/>
  <c r="K201" i="48"/>
  <c r="J201" i="48"/>
  <c r="K202" i="48"/>
  <c r="J202" i="48"/>
  <c r="K203" i="48"/>
  <c r="J203" i="48"/>
  <c r="H205" i="48"/>
  <c r="I202" i="48" s="1"/>
  <c r="F205" i="48"/>
  <c r="G203" i="48" s="1"/>
  <c r="D205" i="48"/>
  <c r="E202" i="48" s="1"/>
  <c r="B205" i="48"/>
  <c r="C203" i="48" s="1"/>
  <c r="K194" i="48"/>
  <c r="J194" i="48"/>
  <c r="K209" i="48"/>
  <c r="J209" i="48"/>
  <c r="K210" i="48"/>
  <c r="J210" i="48"/>
  <c r="K211" i="48"/>
  <c r="J211" i="48"/>
  <c r="K212" i="48"/>
  <c r="J212" i="48"/>
  <c r="K213" i="48"/>
  <c r="J213" i="48"/>
  <c r="K214" i="48"/>
  <c r="J214" i="48"/>
  <c r="K215" i="48"/>
  <c r="J215" i="48"/>
  <c r="K216" i="48"/>
  <c r="J216" i="48"/>
  <c r="K217" i="48"/>
  <c r="J217" i="48"/>
  <c r="K218" i="48"/>
  <c r="J218" i="48"/>
  <c r="K219" i="48"/>
  <c r="J219" i="48"/>
  <c r="K220" i="48"/>
  <c r="J220" i="48"/>
  <c r="K221" i="48"/>
  <c r="J221" i="48"/>
  <c r="K222" i="48"/>
  <c r="J222" i="48"/>
  <c r="H224" i="48"/>
  <c r="I221" i="48" s="1"/>
  <c r="F224" i="48"/>
  <c r="G222" i="48" s="1"/>
  <c r="D224" i="48"/>
  <c r="E221" i="48" s="1"/>
  <c r="B224" i="48"/>
  <c r="C222" i="48" s="1"/>
  <c r="K208" i="48"/>
  <c r="J208" i="48"/>
  <c r="K228" i="48"/>
  <c r="J228" i="48"/>
  <c r="K229" i="48"/>
  <c r="J229" i="48"/>
  <c r="K230" i="48"/>
  <c r="J230" i="48"/>
  <c r="K231" i="48"/>
  <c r="J231" i="48"/>
  <c r="K232" i="48"/>
  <c r="J232" i="48"/>
  <c r="K233" i="48"/>
  <c r="J233" i="48"/>
  <c r="K234" i="48"/>
  <c r="J234" i="48"/>
  <c r="K235" i="48"/>
  <c r="J235" i="48"/>
  <c r="K236" i="48"/>
  <c r="J236" i="48"/>
  <c r="K237" i="48"/>
  <c r="J237" i="48"/>
  <c r="H239" i="48"/>
  <c r="I236" i="48" s="1"/>
  <c r="F239" i="48"/>
  <c r="G237" i="48" s="1"/>
  <c r="D239" i="48"/>
  <c r="E236" i="48" s="1"/>
  <c r="B239" i="48"/>
  <c r="C237" i="48" s="1"/>
  <c r="K227" i="48"/>
  <c r="J227" i="48"/>
  <c r="I241" i="48"/>
  <c r="G241" i="48"/>
  <c r="E241" i="48"/>
  <c r="C241" i="48"/>
  <c r="J241" i="48"/>
  <c r="K241" i="48"/>
  <c r="I245" i="48"/>
  <c r="G245" i="48"/>
  <c r="E245" i="48"/>
  <c r="C245" i="48"/>
  <c r="I243" i="48"/>
  <c r="H243" i="48"/>
  <c r="F243" i="48"/>
  <c r="G243" i="48" s="1"/>
  <c r="D243" i="48"/>
  <c r="E243" i="48" s="1"/>
  <c r="B243" i="48"/>
  <c r="C243" i="48" s="1"/>
  <c r="K245" i="48"/>
  <c r="J245" i="48"/>
  <c r="K247" i="48"/>
  <c r="J247" i="48"/>
  <c r="I247" i="48"/>
  <c r="G247" i="48"/>
  <c r="E247" i="48"/>
  <c r="C247" i="48"/>
  <c r="J197" i="55"/>
  <c r="K83" i="54"/>
  <c r="J83" i="54"/>
  <c r="K57" i="53"/>
  <c r="J57"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I12" i="47"/>
  <c r="H12" i="47"/>
  <c r="J12" i="47" s="1"/>
  <c r="G12" i="47"/>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J23" i="47"/>
  <c r="I23" i="47"/>
  <c r="H23" i="47"/>
  <c r="G23" i="47"/>
  <c r="H24" i="47"/>
  <c r="J24" i="47" s="1"/>
  <c r="G24" i="47"/>
  <c r="I24" i="47" s="1"/>
  <c r="H32" i="47"/>
  <c r="J32" i="47" s="1"/>
  <c r="G32" i="47"/>
  <c r="I32" i="47" s="1"/>
  <c r="H33" i="47"/>
  <c r="J33" i="47" s="1"/>
  <c r="G33" i="47"/>
  <c r="I33" i="47" s="1"/>
  <c r="H34" i="47"/>
  <c r="J34" i="47" s="1"/>
  <c r="G34" i="47"/>
  <c r="I34" i="47" s="1"/>
  <c r="H35" i="47"/>
  <c r="J35" i="47" s="1"/>
  <c r="G35" i="47"/>
  <c r="I35" i="47" s="1"/>
  <c r="E25" i="46"/>
  <c r="D25" i="46"/>
  <c r="H25" i="46" s="1"/>
  <c r="C25" i="46"/>
  <c r="B25" i="46"/>
  <c r="G25" i="46" s="1"/>
  <c r="I25" i="46" s="1"/>
  <c r="E19" i="46"/>
  <c r="D19" i="46"/>
  <c r="H19" i="46" s="1"/>
  <c r="C19" i="46"/>
  <c r="B19" i="46"/>
  <c r="G19" i="46" s="1"/>
  <c r="I19" i="46" s="1"/>
  <c r="E13" i="46"/>
  <c r="D13" i="46"/>
  <c r="H13" i="46" s="1"/>
  <c r="C13" i="46"/>
  <c r="B13" i="46"/>
  <c r="G13" i="46" s="1"/>
  <c r="I13" i="46" s="1"/>
  <c r="E7" i="46"/>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I7" i="26"/>
  <c r="H7" i="26"/>
  <c r="J7" i="26" s="1"/>
  <c r="G7" i="26"/>
  <c r="H8" i="26"/>
  <c r="J8" i="26" s="1"/>
  <c r="G8" i="26"/>
  <c r="I8" i="26" s="1"/>
  <c r="H9" i="26"/>
  <c r="J9" i="26" s="1"/>
  <c r="G9" i="26"/>
  <c r="I9" i="26" s="1"/>
  <c r="H10" i="26"/>
  <c r="J10" i="26" s="1"/>
  <c r="G10" i="26"/>
  <c r="I10" i="26" s="1"/>
  <c r="J11" i="26"/>
  <c r="I11" i="26"/>
  <c r="H11" i="26"/>
  <c r="G11" i="26"/>
  <c r="H12" i="26"/>
  <c r="J12" i="26" s="1"/>
  <c r="G12" i="26"/>
  <c r="I12" i="26" s="1"/>
  <c r="H13" i="26"/>
  <c r="J13" i="26" s="1"/>
  <c r="G13" i="26"/>
  <c r="I13" i="26" s="1"/>
  <c r="H14" i="26"/>
  <c r="J14" i="26" s="1"/>
  <c r="G14" i="26"/>
  <c r="I14" i="26" s="1"/>
  <c r="H15" i="26"/>
  <c r="J15" i="26" s="1"/>
  <c r="G15" i="26"/>
  <c r="I15" i="26" s="1"/>
  <c r="H16" i="26"/>
  <c r="J16" i="26" s="1"/>
  <c r="G16" i="26"/>
  <c r="I16" i="26" s="1"/>
  <c r="H17" i="26"/>
  <c r="J17" i="26" s="1"/>
  <c r="G17" i="26"/>
  <c r="I17" i="26" s="1"/>
  <c r="I18" i="26"/>
  <c r="H18" i="26"/>
  <c r="J18" i="26" s="1"/>
  <c r="G18" i="26"/>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J25" i="26"/>
  <c r="H25" i="26"/>
  <c r="G25" i="26"/>
  <c r="I25" i="26" s="1"/>
  <c r="H26" i="26"/>
  <c r="J26" i="26" s="1"/>
  <c r="G26" i="26"/>
  <c r="I26" i="26" s="1"/>
  <c r="H27" i="26"/>
  <c r="J27" i="26" s="1"/>
  <c r="G27" i="26"/>
  <c r="I27" i="26" s="1"/>
  <c r="I28" i="26"/>
  <c r="H28" i="26"/>
  <c r="J28" i="26" s="1"/>
  <c r="G28" i="26"/>
  <c r="H29" i="26"/>
  <c r="J29" i="26" s="1"/>
  <c r="G29" i="26"/>
  <c r="I29" i="26" s="1"/>
  <c r="H30" i="26"/>
  <c r="J30" i="26" s="1"/>
  <c r="G30" i="26"/>
  <c r="I30" i="26" s="1"/>
  <c r="H31" i="26"/>
  <c r="J31" i="26" s="1"/>
  <c r="G31" i="26"/>
  <c r="I31" i="26" s="1"/>
  <c r="I32" i="26"/>
  <c r="H32" i="26"/>
  <c r="J32" i="26" s="1"/>
  <c r="G32" i="26"/>
  <c r="I33" i="26"/>
  <c r="H33" i="26"/>
  <c r="J33" i="26" s="1"/>
  <c r="G33" i="26"/>
  <c r="H34" i="26"/>
  <c r="J34" i="26" s="1"/>
  <c r="G34" i="26"/>
  <c r="I34" i="26" s="1"/>
  <c r="I35" i="26"/>
  <c r="H35" i="26"/>
  <c r="J35" i="26" s="1"/>
  <c r="G35" i="26"/>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I58" i="26"/>
  <c r="H58" i="26"/>
  <c r="J58" i="26" s="1"/>
  <c r="G58" i="26"/>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J67" i="26"/>
  <c r="H67" i="26"/>
  <c r="G67" i="26"/>
  <c r="I67" i="26" s="1"/>
  <c r="H68" i="26"/>
  <c r="J68" i="26" s="1"/>
  <c r="G68" i="26"/>
  <c r="I68" i="26" s="1"/>
  <c r="I28" i="45"/>
  <c r="H28" i="45"/>
  <c r="J28" i="45" s="1"/>
  <c r="G28" i="45"/>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7" i="46" l="1"/>
  <c r="J13" i="46"/>
  <c r="J19" i="46"/>
  <c r="J25" i="46"/>
  <c r="J148" i="48"/>
  <c r="D144" i="48"/>
  <c r="H144" i="48" s="1"/>
  <c r="D120" i="48"/>
  <c r="H120" i="48" s="1"/>
  <c r="C7" i="56"/>
  <c r="G7" i="56"/>
  <c r="D5" i="56"/>
  <c r="H5" i="56" s="1"/>
  <c r="E7" i="56"/>
  <c r="I7" i="56"/>
  <c r="C8" i="56"/>
  <c r="G8" i="56"/>
  <c r="E8" i="56"/>
  <c r="I8" i="56"/>
  <c r="C9" i="56"/>
  <c r="G9" i="56"/>
  <c r="E9" i="56"/>
  <c r="I9" i="56"/>
  <c r="C10" i="56"/>
  <c r="G10" i="56"/>
  <c r="E10" i="56"/>
  <c r="I10" i="56"/>
  <c r="C11" i="56"/>
  <c r="G11" i="56"/>
  <c r="E11" i="56"/>
  <c r="I11" i="56"/>
  <c r="E12" i="56"/>
  <c r="I12" i="56"/>
  <c r="C12" i="56"/>
  <c r="G12" i="56"/>
  <c r="C13" i="56"/>
  <c r="G13" i="56"/>
  <c r="E13" i="56"/>
  <c r="I13" i="56"/>
  <c r="C14" i="56"/>
  <c r="G14" i="56"/>
  <c r="E14" i="56"/>
  <c r="I14" i="56"/>
  <c r="E15" i="56"/>
  <c r="I15" i="56"/>
  <c r="C15" i="56"/>
  <c r="G15" i="56"/>
  <c r="C16" i="56"/>
  <c r="G16" i="56"/>
  <c r="E16" i="56"/>
  <c r="I16" i="56"/>
  <c r="E17" i="56"/>
  <c r="I17" i="56"/>
  <c r="C17" i="56"/>
  <c r="G17" i="56"/>
  <c r="E18" i="56"/>
  <c r="I18" i="56"/>
  <c r="C18" i="56"/>
  <c r="G18" i="56"/>
  <c r="E19" i="56"/>
  <c r="I19" i="56"/>
  <c r="C19" i="56"/>
  <c r="G19" i="56"/>
  <c r="C20" i="56"/>
  <c r="G20" i="56"/>
  <c r="E20" i="56"/>
  <c r="I20" i="56"/>
  <c r="C21" i="56"/>
  <c r="G21" i="56"/>
  <c r="E21" i="56"/>
  <c r="I21" i="56"/>
  <c r="C22" i="56"/>
  <c r="G22" i="56"/>
  <c r="E22" i="56"/>
  <c r="I22" i="56"/>
  <c r="C23" i="56"/>
  <c r="G23" i="56"/>
  <c r="E23" i="56"/>
  <c r="I23" i="56"/>
  <c r="E24" i="56"/>
  <c r="I24" i="56"/>
  <c r="C24" i="56"/>
  <c r="G24" i="56"/>
  <c r="C25" i="56"/>
  <c r="G25" i="56"/>
  <c r="E25" i="56"/>
  <c r="I25" i="56"/>
  <c r="C26" i="56"/>
  <c r="G26" i="56"/>
  <c r="I26" i="56"/>
  <c r="C27" i="56"/>
  <c r="G27" i="56"/>
  <c r="J30" i="56"/>
  <c r="E27" i="56"/>
  <c r="K30" i="56"/>
  <c r="E28" i="56"/>
  <c r="I28" i="56"/>
  <c r="C7" i="57"/>
  <c r="G7" i="57"/>
  <c r="D5" i="57"/>
  <c r="H5" i="57" s="1"/>
  <c r="E7" i="57"/>
  <c r="I7" i="57"/>
  <c r="C8" i="57"/>
  <c r="G8" i="57"/>
  <c r="E8" i="57"/>
  <c r="I8" i="57"/>
  <c r="E9" i="57"/>
  <c r="I9" i="57"/>
  <c r="C9" i="57"/>
  <c r="G9" i="57"/>
  <c r="C10" i="57"/>
  <c r="G10" i="57"/>
  <c r="E10" i="57"/>
  <c r="I10" i="57"/>
  <c r="E11" i="57"/>
  <c r="I11" i="57"/>
  <c r="C11" i="57"/>
  <c r="G11" i="57"/>
  <c r="E12" i="57"/>
  <c r="I12" i="57"/>
  <c r="C12" i="57"/>
  <c r="G12" i="57"/>
  <c r="E13" i="57"/>
  <c r="I13" i="57"/>
  <c r="C13" i="57"/>
  <c r="G13" i="57"/>
  <c r="E14" i="57"/>
  <c r="I14" i="57"/>
  <c r="C14" i="57"/>
  <c r="G14" i="57"/>
  <c r="C15" i="57"/>
  <c r="G15" i="57"/>
  <c r="E15" i="57"/>
  <c r="I15" i="57"/>
  <c r="C16" i="57"/>
  <c r="G16" i="57"/>
  <c r="E16" i="57"/>
  <c r="I16" i="57"/>
  <c r="E17" i="57"/>
  <c r="I17" i="57"/>
  <c r="C17" i="57"/>
  <c r="G17" i="57"/>
  <c r="C18" i="57"/>
  <c r="G18" i="57"/>
  <c r="E18" i="57"/>
  <c r="I18" i="57"/>
  <c r="C19" i="57"/>
  <c r="G19" i="57"/>
  <c r="E19" i="57"/>
  <c r="I19" i="57"/>
  <c r="E20" i="57"/>
  <c r="I20" i="57"/>
  <c r="C20" i="57"/>
  <c r="G20" i="57"/>
  <c r="C21" i="57"/>
  <c r="G21" i="57"/>
  <c r="E21" i="57"/>
  <c r="I21" i="57"/>
  <c r="C22" i="57"/>
  <c r="G22" i="57"/>
  <c r="E22" i="57"/>
  <c r="I22" i="57"/>
  <c r="C23" i="57"/>
  <c r="G23" i="57"/>
  <c r="E23" i="57"/>
  <c r="I23" i="57"/>
  <c r="C24" i="57"/>
  <c r="G24" i="57"/>
  <c r="E24" i="57"/>
  <c r="I24" i="57"/>
  <c r="C25" i="57"/>
  <c r="G25" i="57"/>
  <c r="E25" i="57"/>
  <c r="I25" i="57"/>
  <c r="C26" i="57"/>
  <c r="G26" i="57"/>
  <c r="K29" i="57"/>
  <c r="J29" i="57"/>
  <c r="E27" i="57"/>
  <c r="I27" i="57"/>
  <c r="C7" i="58"/>
  <c r="G7" i="58"/>
  <c r="E7" i="58"/>
  <c r="I7" i="58"/>
  <c r="E8" i="58"/>
  <c r="I8" i="58"/>
  <c r="C8" i="58"/>
  <c r="G8" i="58"/>
  <c r="E9" i="58"/>
  <c r="I9" i="58"/>
  <c r="C9" i="58"/>
  <c r="G9" i="58"/>
  <c r="E10" i="58"/>
  <c r="I10" i="58"/>
  <c r="C10" i="58"/>
  <c r="G10" i="58"/>
  <c r="E11" i="58"/>
  <c r="I11" i="58"/>
  <c r="C11" i="58"/>
  <c r="G11" i="58"/>
  <c r="C12" i="58"/>
  <c r="G12" i="58"/>
  <c r="E12" i="58"/>
  <c r="I12" i="58"/>
  <c r="C13" i="58"/>
  <c r="G13" i="58"/>
  <c r="E13" i="58"/>
  <c r="I13" i="58"/>
  <c r="C14" i="58"/>
  <c r="G14" i="58"/>
  <c r="E14" i="58"/>
  <c r="I14" i="58"/>
  <c r="C15" i="58"/>
  <c r="G15" i="58"/>
  <c r="E15" i="58"/>
  <c r="I15" i="58"/>
  <c r="E16" i="58"/>
  <c r="I16" i="58"/>
  <c r="C16" i="58"/>
  <c r="G16" i="58"/>
  <c r="C17" i="58"/>
  <c r="G17" i="58"/>
  <c r="E17" i="58"/>
  <c r="I17" i="58"/>
  <c r="E18" i="58"/>
  <c r="I18" i="58"/>
  <c r="C18" i="58"/>
  <c r="G18" i="58"/>
  <c r="E19" i="58"/>
  <c r="I19" i="58"/>
  <c r="C19" i="58"/>
  <c r="G19" i="58"/>
  <c r="E20" i="58"/>
  <c r="I20" i="58"/>
  <c r="C20" i="58"/>
  <c r="G20" i="58"/>
  <c r="C21" i="58"/>
  <c r="G21" i="58"/>
  <c r="E21" i="58"/>
  <c r="I21" i="58"/>
  <c r="E22" i="58"/>
  <c r="I22" i="58"/>
  <c r="C22" i="58"/>
  <c r="G22" i="58"/>
  <c r="E23" i="58"/>
  <c r="I23" i="58"/>
  <c r="C23" i="58"/>
  <c r="G23" i="58"/>
  <c r="C24" i="58"/>
  <c r="G24" i="58"/>
  <c r="E24" i="58"/>
  <c r="I24" i="58"/>
  <c r="C25" i="58"/>
  <c r="G25" i="58"/>
  <c r="E25" i="58"/>
  <c r="I25" i="58"/>
  <c r="E26" i="58"/>
  <c r="I26" i="58"/>
  <c r="C26" i="58"/>
  <c r="G26" i="58"/>
  <c r="C27" i="58"/>
  <c r="G27" i="58"/>
  <c r="E27" i="58"/>
  <c r="I27" i="58"/>
  <c r="C28" i="58"/>
  <c r="G28" i="58"/>
  <c r="E28" i="58"/>
  <c r="I28" i="58"/>
  <c r="E29" i="58"/>
  <c r="I29" i="58"/>
  <c r="C29" i="58"/>
  <c r="G29" i="58"/>
  <c r="C30" i="58"/>
  <c r="G30" i="58"/>
  <c r="E30" i="58"/>
  <c r="I30" i="58"/>
  <c r="C31" i="58"/>
  <c r="G31" i="58"/>
  <c r="E31" i="58"/>
  <c r="I31" i="58"/>
  <c r="C32" i="58"/>
  <c r="G32" i="58"/>
  <c r="E32" i="58"/>
  <c r="I32" i="58"/>
  <c r="E33" i="58"/>
  <c r="I33" i="58"/>
  <c r="C33" i="58"/>
  <c r="G33" i="58"/>
  <c r="C34" i="58"/>
  <c r="G34" i="58"/>
  <c r="E34" i="58"/>
  <c r="I34" i="58"/>
  <c r="E35" i="58"/>
  <c r="I35" i="58"/>
  <c r="C35" i="58"/>
  <c r="G35" i="58"/>
  <c r="E36" i="58"/>
  <c r="I36" i="58"/>
  <c r="C36" i="58"/>
  <c r="G36" i="58"/>
  <c r="E37" i="58"/>
  <c r="I37" i="58"/>
  <c r="C37" i="58"/>
  <c r="G37" i="58"/>
  <c r="C38" i="58"/>
  <c r="G38" i="58"/>
  <c r="E38" i="58"/>
  <c r="I38" i="58"/>
  <c r="E39" i="58"/>
  <c r="I39" i="58"/>
  <c r="C39" i="58"/>
  <c r="G39" i="58"/>
  <c r="C40" i="58"/>
  <c r="G40" i="58"/>
  <c r="E40" i="58"/>
  <c r="I40" i="58"/>
  <c r="C41" i="58"/>
  <c r="G41" i="58"/>
  <c r="E41" i="58"/>
  <c r="I41" i="58"/>
  <c r="C42" i="58"/>
  <c r="G42" i="58"/>
  <c r="E42" i="58"/>
  <c r="I42" i="58"/>
  <c r="C43" i="58"/>
  <c r="G43" i="58"/>
  <c r="J46" i="58"/>
  <c r="K46" i="58"/>
  <c r="E44" i="58"/>
  <c r="I44" i="58"/>
  <c r="F5" i="58"/>
  <c r="C7" i="50"/>
  <c r="G7" i="50"/>
  <c r="D5" i="50"/>
  <c r="H5" i="50" s="1"/>
  <c r="E7" i="50"/>
  <c r="I7" i="50"/>
  <c r="C8" i="50"/>
  <c r="G8" i="50"/>
  <c r="E8" i="50"/>
  <c r="I8" i="50"/>
  <c r="C9" i="50"/>
  <c r="G9" i="50"/>
  <c r="E9" i="50"/>
  <c r="I9" i="50"/>
  <c r="C10" i="50"/>
  <c r="G10" i="50"/>
  <c r="E10" i="50"/>
  <c r="I10" i="50"/>
  <c r="E11" i="50"/>
  <c r="I11" i="50"/>
  <c r="C11" i="50"/>
  <c r="G11" i="50"/>
  <c r="C12" i="50"/>
  <c r="G12" i="50"/>
  <c r="E12" i="50"/>
  <c r="I12" i="50"/>
  <c r="C13" i="50"/>
  <c r="G13" i="50"/>
  <c r="E13" i="50"/>
  <c r="I13" i="50"/>
  <c r="E14" i="50"/>
  <c r="I14" i="50"/>
  <c r="C14" i="50"/>
  <c r="G14" i="50"/>
  <c r="C15" i="50"/>
  <c r="G15" i="50"/>
  <c r="E15" i="50"/>
  <c r="I15" i="50"/>
  <c r="C16" i="50"/>
  <c r="G16" i="50"/>
  <c r="E16" i="50"/>
  <c r="I16" i="50"/>
  <c r="C17" i="50"/>
  <c r="G17" i="50"/>
  <c r="E17" i="50"/>
  <c r="I17" i="50"/>
  <c r="E18" i="50"/>
  <c r="I18" i="50"/>
  <c r="C18" i="50"/>
  <c r="G18" i="50"/>
  <c r="C19" i="50"/>
  <c r="G19" i="50"/>
  <c r="E19" i="50"/>
  <c r="I19" i="50"/>
  <c r="E20" i="50"/>
  <c r="I20" i="50"/>
  <c r="C20" i="50"/>
  <c r="G20" i="50"/>
  <c r="E21" i="50"/>
  <c r="I21" i="50"/>
  <c r="C21" i="50"/>
  <c r="G21" i="50"/>
  <c r="E22" i="50"/>
  <c r="I22" i="50"/>
  <c r="C22" i="50"/>
  <c r="G22" i="50"/>
  <c r="C23" i="50"/>
  <c r="G23" i="50"/>
  <c r="E23" i="50"/>
  <c r="I23" i="50"/>
  <c r="C24" i="50"/>
  <c r="G24" i="50"/>
  <c r="E24" i="50"/>
  <c r="I24" i="50"/>
  <c r="C25" i="50"/>
  <c r="G25" i="50"/>
  <c r="E25" i="50"/>
  <c r="I25" i="50"/>
  <c r="E26" i="50"/>
  <c r="I26" i="50"/>
  <c r="C26" i="50"/>
  <c r="G26" i="50"/>
  <c r="E27" i="50"/>
  <c r="I27" i="50"/>
  <c r="C27" i="50"/>
  <c r="G27" i="50"/>
  <c r="C28" i="50"/>
  <c r="G28" i="50"/>
  <c r="E28" i="50"/>
  <c r="I28" i="50"/>
  <c r="C29" i="50"/>
  <c r="G29" i="50"/>
  <c r="E29" i="50"/>
  <c r="I29" i="50"/>
  <c r="E30" i="50"/>
  <c r="I30" i="50"/>
  <c r="C30" i="50"/>
  <c r="G30" i="50"/>
  <c r="E31" i="50"/>
  <c r="I31" i="50"/>
  <c r="C31" i="50"/>
  <c r="G31" i="50"/>
  <c r="E32" i="50"/>
  <c r="I32" i="50"/>
  <c r="C32" i="50"/>
  <c r="G32" i="50"/>
  <c r="C33" i="50"/>
  <c r="G33" i="50"/>
  <c r="E33" i="50"/>
  <c r="I33" i="50"/>
  <c r="E34" i="50"/>
  <c r="I34" i="50"/>
  <c r="C34" i="50"/>
  <c r="G34" i="50"/>
  <c r="E35" i="50"/>
  <c r="I35" i="50"/>
  <c r="C35" i="50"/>
  <c r="G35" i="50"/>
  <c r="E36" i="50"/>
  <c r="I36" i="50"/>
  <c r="C36" i="50"/>
  <c r="G36" i="50"/>
  <c r="E37" i="50"/>
  <c r="I37" i="50"/>
  <c r="C37" i="50"/>
  <c r="G37" i="50"/>
  <c r="E38" i="50"/>
  <c r="I38" i="50"/>
  <c r="C38" i="50"/>
  <c r="G38" i="50"/>
  <c r="C39" i="50"/>
  <c r="G39" i="50"/>
  <c r="E39" i="50"/>
  <c r="I39" i="50"/>
  <c r="C40" i="50"/>
  <c r="G40" i="50"/>
  <c r="E40" i="50"/>
  <c r="I40" i="50"/>
  <c r="C41" i="50"/>
  <c r="G41" i="50"/>
  <c r="E41" i="50"/>
  <c r="I41" i="50"/>
  <c r="I42" i="50"/>
  <c r="C42" i="50"/>
  <c r="G42" i="50"/>
  <c r="C43" i="50"/>
  <c r="G43" i="50"/>
  <c r="J46" i="50"/>
  <c r="E43" i="50"/>
  <c r="K46" i="50"/>
  <c r="E44" i="50"/>
  <c r="I44" i="50"/>
  <c r="E38" i="53"/>
  <c r="I38" i="53"/>
  <c r="E55" i="53"/>
  <c r="I55" i="53"/>
  <c r="E24" i="53"/>
  <c r="I24" i="53"/>
  <c r="E35" i="53"/>
  <c r="I35" i="53"/>
  <c r="E7" i="53"/>
  <c r="I7" i="53"/>
  <c r="E21" i="53"/>
  <c r="I21" i="53"/>
  <c r="C38" i="53"/>
  <c r="G38" i="53"/>
  <c r="C55" i="53"/>
  <c r="G55" i="53"/>
  <c r="C24" i="53"/>
  <c r="G24" i="53"/>
  <c r="C35" i="53"/>
  <c r="G35" i="53"/>
  <c r="C7" i="53"/>
  <c r="G7" i="53"/>
  <c r="C21" i="53"/>
  <c r="G21" i="53"/>
  <c r="F5" i="53"/>
  <c r="E8" i="53"/>
  <c r="I8" i="53"/>
  <c r="C8" i="53"/>
  <c r="G8" i="53"/>
  <c r="E9" i="53"/>
  <c r="I9" i="53"/>
  <c r="C9" i="53"/>
  <c r="G9" i="53"/>
  <c r="C10" i="53"/>
  <c r="G10" i="53"/>
  <c r="E10" i="53"/>
  <c r="I10" i="53"/>
  <c r="C11" i="53"/>
  <c r="G11" i="53"/>
  <c r="E11" i="53"/>
  <c r="I11" i="53"/>
  <c r="E12" i="53"/>
  <c r="I12" i="53"/>
  <c r="C12" i="53"/>
  <c r="G12" i="53"/>
  <c r="C13" i="53"/>
  <c r="G13" i="53"/>
  <c r="E13" i="53"/>
  <c r="I13" i="53"/>
  <c r="C14" i="53"/>
  <c r="G14" i="53"/>
  <c r="E14" i="53"/>
  <c r="I14" i="53"/>
  <c r="C15" i="53"/>
  <c r="G15" i="53"/>
  <c r="E15" i="53"/>
  <c r="I15" i="53"/>
  <c r="I16" i="53"/>
  <c r="C16" i="53"/>
  <c r="G16" i="53"/>
  <c r="C17" i="53"/>
  <c r="G17" i="53"/>
  <c r="J21" i="53"/>
  <c r="E17" i="53"/>
  <c r="K21" i="53"/>
  <c r="E18" i="53"/>
  <c r="I18" i="53"/>
  <c r="C18" i="53"/>
  <c r="G18" i="53"/>
  <c r="E19" i="53"/>
  <c r="I19" i="53"/>
  <c r="C25" i="53"/>
  <c r="G25" i="53"/>
  <c r="E25" i="53"/>
  <c r="I25" i="53"/>
  <c r="E26" i="53"/>
  <c r="I26" i="53"/>
  <c r="C26" i="53"/>
  <c r="G26" i="53"/>
  <c r="E27" i="53"/>
  <c r="I27" i="53"/>
  <c r="C27" i="53"/>
  <c r="G27" i="53"/>
  <c r="E28" i="53"/>
  <c r="I28" i="53"/>
  <c r="C28" i="53"/>
  <c r="G28" i="53"/>
  <c r="I29" i="53"/>
  <c r="C29" i="53"/>
  <c r="G29" i="53"/>
  <c r="C30" i="53"/>
  <c r="G30" i="53"/>
  <c r="J35" i="53"/>
  <c r="E30" i="53"/>
  <c r="I30" i="53"/>
  <c r="E31" i="53"/>
  <c r="I31" i="53"/>
  <c r="C31" i="53"/>
  <c r="G31" i="53"/>
  <c r="E32" i="53"/>
  <c r="C32" i="53"/>
  <c r="G32" i="53"/>
  <c r="K35" i="53"/>
  <c r="E33" i="53"/>
  <c r="I33" i="53"/>
  <c r="C39" i="53"/>
  <c r="G39" i="53"/>
  <c r="E39" i="53"/>
  <c r="I39" i="53"/>
  <c r="C40" i="53"/>
  <c r="G40" i="53"/>
  <c r="E40" i="53"/>
  <c r="I40" i="53"/>
  <c r="E41" i="53"/>
  <c r="I41" i="53"/>
  <c r="C41" i="53"/>
  <c r="G41" i="53"/>
  <c r="C42" i="53"/>
  <c r="G42" i="53"/>
  <c r="E42" i="53"/>
  <c r="I42" i="53"/>
  <c r="C43" i="53"/>
  <c r="G43" i="53"/>
  <c r="E43" i="53"/>
  <c r="I43" i="53"/>
  <c r="C44" i="53"/>
  <c r="G44" i="53"/>
  <c r="E44" i="53"/>
  <c r="I44" i="53"/>
  <c r="C45" i="53"/>
  <c r="G45" i="53"/>
  <c r="E45" i="53"/>
  <c r="I45" i="53"/>
  <c r="C46" i="53"/>
  <c r="G46" i="53"/>
  <c r="E46" i="53"/>
  <c r="I46" i="53"/>
  <c r="E47" i="53"/>
  <c r="I47" i="53"/>
  <c r="C47" i="53"/>
  <c r="G47" i="53"/>
  <c r="E48" i="53"/>
  <c r="I48" i="53"/>
  <c r="C48" i="53"/>
  <c r="G48" i="53"/>
  <c r="E49" i="53"/>
  <c r="I49" i="53"/>
  <c r="C49" i="53"/>
  <c r="G49" i="53"/>
  <c r="E50" i="53"/>
  <c r="I50" i="53"/>
  <c r="C50" i="53"/>
  <c r="G50" i="53"/>
  <c r="E51" i="53"/>
  <c r="I51" i="53"/>
  <c r="C51" i="53"/>
  <c r="G51" i="53"/>
  <c r="C52" i="53"/>
  <c r="G52" i="53"/>
  <c r="J55" i="53"/>
  <c r="K55" i="53"/>
  <c r="E53" i="53"/>
  <c r="I53" i="53"/>
  <c r="C61" i="54"/>
  <c r="G61" i="54"/>
  <c r="C81" i="54"/>
  <c r="G81" i="54"/>
  <c r="C46" i="54"/>
  <c r="G46" i="54"/>
  <c r="C58" i="54"/>
  <c r="G58" i="54"/>
  <c r="C31" i="54"/>
  <c r="G31" i="54"/>
  <c r="C43" i="54"/>
  <c r="G43" i="54"/>
  <c r="C23" i="54"/>
  <c r="G23" i="54"/>
  <c r="C28" i="54"/>
  <c r="G28" i="54"/>
  <c r="C18" i="54"/>
  <c r="G18" i="54"/>
  <c r="C7" i="54"/>
  <c r="G7" i="54"/>
  <c r="C15" i="54"/>
  <c r="G15" i="54"/>
  <c r="E61" i="54"/>
  <c r="I61" i="54"/>
  <c r="E81" i="54"/>
  <c r="I81" i="54"/>
  <c r="E46" i="54"/>
  <c r="I46" i="54"/>
  <c r="E58" i="54"/>
  <c r="I58" i="54"/>
  <c r="E31" i="54"/>
  <c r="I31" i="54"/>
  <c r="E43" i="54"/>
  <c r="I43" i="54"/>
  <c r="E23" i="54"/>
  <c r="I23" i="54"/>
  <c r="E28" i="54"/>
  <c r="I28" i="54"/>
  <c r="K20" i="54"/>
  <c r="E18" i="54"/>
  <c r="I18" i="54"/>
  <c r="E20" i="54"/>
  <c r="I20" i="54"/>
  <c r="E7" i="54"/>
  <c r="I7" i="54"/>
  <c r="E15" i="54"/>
  <c r="I15" i="54"/>
  <c r="F5" i="54"/>
  <c r="E8" i="54"/>
  <c r="I8" i="54"/>
  <c r="C8" i="54"/>
  <c r="G8" i="54"/>
  <c r="E9" i="54"/>
  <c r="I9" i="54"/>
  <c r="C9" i="54"/>
  <c r="G9" i="54"/>
  <c r="I10" i="54"/>
  <c r="C10" i="54"/>
  <c r="G10" i="54"/>
  <c r="J15" i="54"/>
  <c r="E11" i="54"/>
  <c r="C11" i="54"/>
  <c r="G11" i="54"/>
  <c r="K15" i="54"/>
  <c r="E12" i="54"/>
  <c r="I12" i="54"/>
  <c r="C12" i="54"/>
  <c r="G12" i="54"/>
  <c r="E13" i="54"/>
  <c r="I13" i="54"/>
  <c r="E24" i="54"/>
  <c r="I24" i="54"/>
  <c r="C24" i="54"/>
  <c r="G24" i="54"/>
  <c r="C25" i="54"/>
  <c r="G25" i="54"/>
  <c r="K28" i="54"/>
  <c r="J28" i="54"/>
  <c r="E26" i="54"/>
  <c r="I26" i="54"/>
  <c r="C32" i="54"/>
  <c r="G32" i="54"/>
  <c r="E32" i="54"/>
  <c r="I32" i="54"/>
  <c r="E33" i="54"/>
  <c r="I33" i="54"/>
  <c r="C33" i="54"/>
  <c r="G33" i="54"/>
  <c r="C34" i="54"/>
  <c r="G34" i="54"/>
  <c r="E34" i="54"/>
  <c r="I34" i="54"/>
  <c r="C35" i="54"/>
  <c r="G35" i="54"/>
  <c r="E35" i="54"/>
  <c r="I35" i="54"/>
  <c r="E36" i="54"/>
  <c r="I36" i="54"/>
  <c r="C36" i="54"/>
  <c r="G36" i="54"/>
  <c r="E37" i="54"/>
  <c r="I37" i="54"/>
  <c r="C37" i="54"/>
  <c r="G37" i="54"/>
  <c r="E38" i="54"/>
  <c r="I38" i="54"/>
  <c r="C38" i="54"/>
  <c r="G38" i="54"/>
  <c r="I39" i="54"/>
  <c r="C39" i="54"/>
  <c r="G39" i="54"/>
  <c r="C40" i="54"/>
  <c r="G40" i="54"/>
  <c r="J43" i="54"/>
  <c r="E40" i="54"/>
  <c r="K43" i="54"/>
  <c r="E41" i="54"/>
  <c r="I41" i="54"/>
  <c r="E47" i="54"/>
  <c r="I47" i="54"/>
  <c r="C47" i="54"/>
  <c r="G47" i="54"/>
  <c r="E48" i="54"/>
  <c r="I48" i="54"/>
  <c r="C48" i="54"/>
  <c r="G48" i="54"/>
  <c r="E49" i="54"/>
  <c r="I49" i="54"/>
  <c r="C49" i="54"/>
  <c r="G49" i="54"/>
  <c r="I50" i="54"/>
  <c r="C50" i="54"/>
  <c r="G50" i="54"/>
  <c r="C51" i="54"/>
  <c r="G51" i="54"/>
  <c r="J58" i="54"/>
  <c r="E51" i="54"/>
  <c r="I51" i="54"/>
  <c r="E52" i="54"/>
  <c r="I52" i="54"/>
  <c r="C52" i="54"/>
  <c r="G52" i="54"/>
  <c r="E53" i="54"/>
  <c r="I53" i="54"/>
  <c r="C53" i="54"/>
  <c r="G53" i="54"/>
  <c r="E54" i="54"/>
  <c r="C54" i="54"/>
  <c r="G54" i="54"/>
  <c r="K58" i="54"/>
  <c r="E55" i="54"/>
  <c r="I55" i="54"/>
  <c r="C55" i="54"/>
  <c r="G55" i="54"/>
  <c r="E56" i="54"/>
  <c r="I56" i="54"/>
  <c r="E62" i="54"/>
  <c r="I62" i="54"/>
  <c r="C62" i="54"/>
  <c r="G62" i="54"/>
  <c r="E63" i="54"/>
  <c r="I63" i="54"/>
  <c r="C63" i="54"/>
  <c r="G63" i="54"/>
  <c r="C64" i="54"/>
  <c r="G64" i="54"/>
  <c r="E64" i="54"/>
  <c r="I64" i="54"/>
  <c r="C65" i="54"/>
  <c r="G65" i="54"/>
  <c r="E65" i="54"/>
  <c r="I65" i="54"/>
  <c r="E66" i="54"/>
  <c r="I66" i="54"/>
  <c r="C66" i="54"/>
  <c r="G66" i="54"/>
  <c r="C67" i="54"/>
  <c r="G67" i="54"/>
  <c r="E67" i="54"/>
  <c r="I67" i="54"/>
  <c r="E68" i="54"/>
  <c r="I68" i="54"/>
  <c r="C68" i="54"/>
  <c r="G68" i="54"/>
  <c r="E69" i="54"/>
  <c r="I69" i="54"/>
  <c r="C69" i="54"/>
  <c r="G69" i="54"/>
  <c r="E70" i="54"/>
  <c r="I70" i="54"/>
  <c r="C70" i="54"/>
  <c r="G70" i="54"/>
  <c r="E71" i="54"/>
  <c r="I71" i="54"/>
  <c r="C71" i="54"/>
  <c r="G71" i="54"/>
  <c r="C72" i="54"/>
  <c r="G72" i="54"/>
  <c r="E72" i="54"/>
  <c r="I72" i="54"/>
  <c r="E73" i="54"/>
  <c r="I73" i="54"/>
  <c r="C73" i="54"/>
  <c r="G73" i="54"/>
  <c r="E74" i="54"/>
  <c r="I74" i="54"/>
  <c r="C74" i="54"/>
  <c r="G74" i="54"/>
  <c r="C75" i="54"/>
  <c r="G75" i="54"/>
  <c r="E75" i="54"/>
  <c r="I75" i="54"/>
  <c r="E76" i="54"/>
  <c r="I76" i="54"/>
  <c r="C76" i="54"/>
  <c r="G76" i="54"/>
  <c r="E77" i="54"/>
  <c r="I77" i="54"/>
  <c r="C77" i="54"/>
  <c r="G77" i="54"/>
  <c r="C78" i="54"/>
  <c r="G78" i="54"/>
  <c r="J81" i="54"/>
  <c r="K81" i="54"/>
  <c r="E79" i="54"/>
  <c r="I79" i="54"/>
  <c r="C182" i="55"/>
  <c r="G182" i="55"/>
  <c r="C193" i="55"/>
  <c r="G193" i="55"/>
  <c r="C176" i="55"/>
  <c r="G176" i="55"/>
  <c r="C179" i="55"/>
  <c r="C150" i="55"/>
  <c r="G150" i="55"/>
  <c r="C169" i="55"/>
  <c r="G169" i="55"/>
  <c r="C121" i="55"/>
  <c r="G121" i="55"/>
  <c r="C147" i="55"/>
  <c r="G147" i="55"/>
  <c r="E99" i="55"/>
  <c r="I99" i="55"/>
  <c r="I114" i="55"/>
  <c r="I74" i="55"/>
  <c r="E96" i="55"/>
  <c r="E56" i="55"/>
  <c r="I56" i="55"/>
  <c r="E67" i="55"/>
  <c r="I67" i="55"/>
  <c r="E29" i="55"/>
  <c r="I29" i="55"/>
  <c r="E53" i="55"/>
  <c r="I53" i="55"/>
  <c r="C7" i="55"/>
  <c r="G7" i="55"/>
  <c r="C22" i="55"/>
  <c r="G22" i="55"/>
  <c r="K197" i="55"/>
  <c r="E182" i="55"/>
  <c r="I182" i="55"/>
  <c r="E193" i="55"/>
  <c r="I193" i="55"/>
  <c r="E176" i="55"/>
  <c r="I176" i="55"/>
  <c r="D174" i="55"/>
  <c r="H174" i="55" s="1"/>
  <c r="E150" i="55"/>
  <c r="I150" i="55"/>
  <c r="E169" i="55"/>
  <c r="I169" i="55"/>
  <c r="E121" i="55"/>
  <c r="I121" i="55"/>
  <c r="E147" i="55"/>
  <c r="I147" i="55"/>
  <c r="C99" i="55"/>
  <c r="G99" i="55"/>
  <c r="C114" i="55"/>
  <c r="G114" i="55"/>
  <c r="C74" i="55"/>
  <c r="G74" i="55"/>
  <c r="C96" i="55"/>
  <c r="G96" i="55"/>
  <c r="C56" i="55"/>
  <c r="G56" i="55"/>
  <c r="C67" i="55"/>
  <c r="G67" i="55"/>
  <c r="C29" i="55"/>
  <c r="G29" i="55"/>
  <c r="C53" i="55"/>
  <c r="G53" i="55"/>
  <c r="E7" i="55"/>
  <c r="I7" i="55"/>
  <c r="E22" i="55"/>
  <c r="I22" i="55"/>
  <c r="D5" i="55"/>
  <c r="H5" i="55" s="1"/>
  <c r="G179" i="55"/>
  <c r="E114" i="55"/>
  <c r="E74" i="55"/>
  <c r="I96" i="55"/>
  <c r="E8" i="55"/>
  <c r="I8" i="55"/>
  <c r="C8" i="55"/>
  <c r="G8" i="55"/>
  <c r="C9" i="55"/>
  <c r="G9" i="55"/>
  <c r="E9" i="55"/>
  <c r="I9" i="55"/>
  <c r="E10" i="55"/>
  <c r="I10" i="55"/>
  <c r="C10" i="55"/>
  <c r="G10" i="55"/>
  <c r="C11" i="55"/>
  <c r="G11" i="55"/>
  <c r="E11" i="55"/>
  <c r="I11" i="55"/>
  <c r="E12" i="55"/>
  <c r="I12" i="55"/>
  <c r="C12" i="55"/>
  <c r="G12" i="55"/>
  <c r="E13" i="55"/>
  <c r="I13" i="55"/>
  <c r="C13" i="55"/>
  <c r="G13" i="55"/>
  <c r="C14" i="55"/>
  <c r="G14" i="55"/>
  <c r="E14" i="55"/>
  <c r="I14" i="55"/>
  <c r="C15" i="55"/>
  <c r="G15" i="55"/>
  <c r="E15" i="55"/>
  <c r="I15" i="55"/>
  <c r="C16" i="55"/>
  <c r="G16" i="55"/>
  <c r="E16" i="55"/>
  <c r="I16" i="55"/>
  <c r="E17" i="55"/>
  <c r="I17" i="55"/>
  <c r="C17" i="55"/>
  <c r="G17" i="55"/>
  <c r="E18" i="55"/>
  <c r="I18" i="55"/>
  <c r="C18" i="55"/>
  <c r="G18" i="55"/>
  <c r="C19" i="55"/>
  <c r="G19" i="55"/>
  <c r="J22" i="55"/>
  <c r="K22" i="55"/>
  <c r="E20" i="55"/>
  <c r="I20" i="55"/>
  <c r="F27" i="55"/>
  <c r="C30" i="55"/>
  <c r="G30" i="55"/>
  <c r="E30" i="55"/>
  <c r="I30" i="55"/>
  <c r="C31" i="55"/>
  <c r="G31" i="55"/>
  <c r="E31" i="55"/>
  <c r="I31" i="55"/>
  <c r="C32" i="55"/>
  <c r="G32" i="55"/>
  <c r="E32" i="55"/>
  <c r="I32" i="55"/>
  <c r="I33" i="55"/>
  <c r="C33" i="55"/>
  <c r="G33" i="55"/>
  <c r="E33" i="55"/>
  <c r="E34" i="55"/>
  <c r="I34" i="55"/>
  <c r="C34" i="55"/>
  <c r="G34" i="55"/>
  <c r="C35" i="55"/>
  <c r="G35" i="55"/>
  <c r="E35" i="55"/>
  <c r="I35" i="55"/>
  <c r="C36" i="55"/>
  <c r="G36" i="55"/>
  <c r="E36" i="55"/>
  <c r="I36" i="55"/>
  <c r="C37" i="55"/>
  <c r="G37" i="55"/>
  <c r="E37" i="55"/>
  <c r="I37" i="55"/>
  <c r="C38" i="55"/>
  <c r="G38" i="55"/>
  <c r="E38" i="55"/>
  <c r="I38" i="55"/>
  <c r="C39" i="55"/>
  <c r="G39" i="55"/>
  <c r="E39" i="55"/>
  <c r="I39" i="55"/>
  <c r="C40" i="55"/>
  <c r="G40" i="55"/>
  <c r="E40" i="55"/>
  <c r="I40" i="55"/>
  <c r="E41" i="55"/>
  <c r="I41" i="55"/>
  <c r="C41" i="55"/>
  <c r="G41" i="55"/>
  <c r="C42" i="55"/>
  <c r="G42" i="55"/>
  <c r="E42" i="55"/>
  <c r="I42" i="55"/>
  <c r="C43" i="55"/>
  <c r="G43" i="55"/>
  <c r="E43" i="55"/>
  <c r="I43" i="55"/>
  <c r="C44" i="55"/>
  <c r="G44" i="55"/>
  <c r="E44" i="55"/>
  <c r="I44" i="55"/>
  <c r="E45" i="55"/>
  <c r="I45" i="55"/>
  <c r="C45" i="55"/>
  <c r="G45" i="55"/>
  <c r="E46" i="55"/>
  <c r="I46" i="55"/>
  <c r="C46" i="55"/>
  <c r="G46" i="55"/>
  <c r="E47" i="55"/>
  <c r="I47" i="55"/>
  <c r="C47" i="55"/>
  <c r="G47" i="55"/>
  <c r="C48" i="55"/>
  <c r="G48" i="55"/>
  <c r="E48" i="55"/>
  <c r="I48" i="55"/>
  <c r="C49" i="55"/>
  <c r="G49" i="55"/>
  <c r="E49" i="55"/>
  <c r="I49" i="55"/>
  <c r="C50" i="55"/>
  <c r="G50" i="55"/>
  <c r="J53" i="55"/>
  <c r="K53" i="55"/>
  <c r="E51" i="55"/>
  <c r="I51" i="55"/>
  <c r="C57" i="55"/>
  <c r="G57" i="55"/>
  <c r="E57" i="55"/>
  <c r="I57" i="55"/>
  <c r="E58" i="55"/>
  <c r="I58" i="55"/>
  <c r="C58" i="55"/>
  <c r="G58" i="55"/>
  <c r="E59" i="55"/>
  <c r="I59" i="55"/>
  <c r="C59" i="55"/>
  <c r="G59" i="55"/>
  <c r="C60" i="55"/>
  <c r="G60" i="55"/>
  <c r="E60" i="55"/>
  <c r="I60" i="55"/>
  <c r="C61" i="55"/>
  <c r="G61" i="55"/>
  <c r="E61" i="55"/>
  <c r="I61" i="55"/>
  <c r="E62" i="55"/>
  <c r="I62" i="55"/>
  <c r="C62" i="55"/>
  <c r="G62" i="55"/>
  <c r="C63" i="55"/>
  <c r="G63" i="55"/>
  <c r="E63" i="55"/>
  <c r="I63" i="55"/>
  <c r="C64" i="55"/>
  <c r="G64" i="55"/>
  <c r="J67" i="55"/>
  <c r="K67" i="55"/>
  <c r="E65" i="55"/>
  <c r="I65" i="55"/>
  <c r="C75" i="55"/>
  <c r="G75" i="55"/>
  <c r="E75" i="55"/>
  <c r="I75" i="55"/>
  <c r="E76" i="55"/>
  <c r="I76" i="55"/>
  <c r="C76" i="55"/>
  <c r="G76" i="55"/>
  <c r="C77" i="55"/>
  <c r="G77" i="55"/>
  <c r="E77" i="55"/>
  <c r="I77" i="55"/>
  <c r="E78" i="55"/>
  <c r="I78" i="55"/>
  <c r="C78" i="55"/>
  <c r="G78" i="55"/>
  <c r="E79" i="55"/>
  <c r="I79" i="55"/>
  <c r="C79" i="55"/>
  <c r="G79" i="55"/>
  <c r="C80" i="55"/>
  <c r="G80" i="55"/>
  <c r="E80" i="55"/>
  <c r="I80" i="55"/>
  <c r="C81" i="55"/>
  <c r="G81" i="55"/>
  <c r="E81" i="55"/>
  <c r="I81" i="55"/>
  <c r="C82" i="55"/>
  <c r="G82" i="55"/>
  <c r="E82" i="55"/>
  <c r="I82" i="55"/>
  <c r="C83" i="55"/>
  <c r="G83" i="55"/>
  <c r="E83" i="55"/>
  <c r="I83" i="55"/>
  <c r="E84" i="55"/>
  <c r="I84" i="55"/>
  <c r="C84" i="55"/>
  <c r="G84" i="55"/>
  <c r="C85" i="55"/>
  <c r="G85" i="55"/>
  <c r="E85" i="55"/>
  <c r="I85" i="55"/>
  <c r="E86" i="55"/>
  <c r="I86" i="55"/>
  <c r="C86" i="55"/>
  <c r="G86" i="55"/>
  <c r="C87" i="55"/>
  <c r="G87" i="55"/>
  <c r="E87" i="55"/>
  <c r="I87" i="55"/>
  <c r="C88" i="55"/>
  <c r="G88" i="55"/>
  <c r="E88" i="55"/>
  <c r="I88" i="55"/>
  <c r="C89" i="55"/>
  <c r="G89" i="55"/>
  <c r="E89" i="55"/>
  <c r="I89" i="55"/>
  <c r="E90" i="55"/>
  <c r="I90" i="55"/>
  <c r="C90" i="55"/>
  <c r="G90" i="55"/>
  <c r="E91" i="55"/>
  <c r="I91" i="55"/>
  <c r="C91" i="55"/>
  <c r="G91" i="55"/>
  <c r="C92" i="55"/>
  <c r="G92" i="55"/>
  <c r="I92" i="55"/>
  <c r="C93" i="55"/>
  <c r="G93" i="55"/>
  <c r="J96" i="55"/>
  <c r="E93" i="55"/>
  <c r="K96" i="55"/>
  <c r="E94" i="55"/>
  <c r="I94" i="55"/>
  <c r="C100" i="55"/>
  <c r="G100" i="55"/>
  <c r="E100" i="55"/>
  <c r="I100" i="55"/>
  <c r="C101" i="55"/>
  <c r="G101" i="55"/>
  <c r="E101" i="55"/>
  <c r="I101" i="55"/>
  <c r="C102" i="55"/>
  <c r="G102" i="55"/>
  <c r="E102" i="55"/>
  <c r="I102" i="55"/>
  <c r="C103" i="55"/>
  <c r="G103" i="55"/>
  <c r="E103" i="55"/>
  <c r="I103" i="55"/>
  <c r="E104" i="55"/>
  <c r="I104" i="55"/>
  <c r="C104" i="55"/>
  <c r="G104" i="55"/>
  <c r="C105" i="55"/>
  <c r="G105" i="55"/>
  <c r="E105" i="55"/>
  <c r="I105" i="55"/>
  <c r="C106" i="55"/>
  <c r="G106" i="55"/>
  <c r="E106" i="55"/>
  <c r="I106" i="55"/>
  <c r="E107" i="55"/>
  <c r="I107" i="55"/>
  <c r="C107" i="55"/>
  <c r="G107" i="55"/>
  <c r="C108" i="55"/>
  <c r="G108" i="55"/>
  <c r="E108" i="55"/>
  <c r="I108" i="55"/>
  <c r="C109" i="55"/>
  <c r="G109" i="55"/>
  <c r="E109" i="55"/>
  <c r="I109" i="55"/>
  <c r="I110" i="55"/>
  <c r="C110" i="55"/>
  <c r="G110" i="55"/>
  <c r="C111" i="55"/>
  <c r="G111" i="55"/>
  <c r="J114" i="55"/>
  <c r="E111" i="55"/>
  <c r="K114" i="55"/>
  <c r="E112" i="55"/>
  <c r="I112" i="55"/>
  <c r="F119" i="55"/>
  <c r="C122" i="55"/>
  <c r="G122" i="55"/>
  <c r="E122" i="55"/>
  <c r="I122" i="55"/>
  <c r="C123" i="55"/>
  <c r="G123" i="55"/>
  <c r="E123" i="55"/>
  <c r="I123" i="55"/>
  <c r="C124" i="55"/>
  <c r="G124" i="55"/>
  <c r="E124" i="55"/>
  <c r="I124" i="55"/>
  <c r="C125" i="55"/>
  <c r="G125" i="55"/>
  <c r="E125" i="55"/>
  <c r="I125" i="55"/>
  <c r="E126" i="55"/>
  <c r="I126" i="55"/>
  <c r="C126" i="55"/>
  <c r="G126" i="55"/>
  <c r="C127" i="55"/>
  <c r="G127" i="55"/>
  <c r="E127" i="55"/>
  <c r="I127" i="55"/>
  <c r="C128" i="55"/>
  <c r="G128" i="55"/>
  <c r="E128" i="55"/>
  <c r="I128" i="55"/>
  <c r="C129" i="55"/>
  <c r="G129" i="55"/>
  <c r="E129" i="55"/>
  <c r="I129" i="55"/>
  <c r="C130" i="55"/>
  <c r="G130" i="55"/>
  <c r="E130" i="55"/>
  <c r="I130" i="55"/>
  <c r="C131" i="55"/>
  <c r="G131" i="55"/>
  <c r="E131" i="55"/>
  <c r="I131" i="55"/>
  <c r="C132" i="55"/>
  <c r="G132" i="55"/>
  <c r="E132" i="55"/>
  <c r="I132" i="55"/>
  <c r="E133" i="55"/>
  <c r="I133" i="55"/>
  <c r="C133" i="55"/>
  <c r="G133" i="55"/>
  <c r="E134" i="55"/>
  <c r="I134" i="55"/>
  <c r="C134" i="55"/>
  <c r="G134" i="55"/>
  <c r="E135" i="55"/>
  <c r="I135" i="55"/>
  <c r="C135" i="55"/>
  <c r="G135" i="55"/>
  <c r="C136" i="55"/>
  <c r="G136" i="55"/>
  <c r="E136" i="55"/>
  <c r="I136" i="55"/>
  <c r="C137" i="55"/>
  <c r="G137" i="55"/>
  <c r="E137" i="55"/>
  <c r="I137" i="55"/>
  <c r="E138" i="55"/>
  <c r="I138" i="55"/>
  <c r="C138" i="55"/>
  <c r="G138" i="55"/>
  <c r="E139" i="55"/>
  <c r="I139" i="55"/>
  <c r="C139" i="55"/>
  <c r="G139" i="55"/>
  <c r="E140" i="55"/>
  <c r="I140" i="55"/>
  <c r="C140" i="55"/>
  <c r="G140" i="55"/>
  <c r="E141" i="55"/>
  <c r="I141" i="55"/>
  <c r="C141" i="55"/>
  <c r="G141" i="55"/>
  <c r="C142" i="55"/>
  <c r="G142" i="55"/>
  <c r="E142" i="55"/>
  <c r="I142" i="55"/>
  <c r="C143" i="55"/>
  <c r="G143" i="55"/>
  <c r="E143" i="55"/>
  <c r="I143" i="55"/>
  <c r="C144" i="55"/>
  <c r="G144" i="55"/>
  <c r="J147" i="55"/>
  <c r="K147" i="55"/>
  <c r="E145" i="55"/>
  <c r="I145" i="55"/>
  <c r="C151" i="55"/>
  <c r="G151" i="55"/>
  <c r="E151" i="55"/>
  <c r="I151" i="55"/>
  <c r="C152" i="55"/>
  <c r="G152" i="55"/>
  <c r="E152" i="55"/>
  <c r="I152" i="55"/>
  <c r="C153" i="55"/>
  <c r="G153" i="55"/>
  <c r="E153" i="55"/>
  <c r="I153" i="55"/>
  <c r="C154" i="55"/>
  <c r="G154" i="55"/>
  <c r="E154" i="55"/>
  <c r="I154" i="55"/>
  <c r="E155" i="55"/>
  <c r="I155" i="55"/>
  <c r="C155" i="55"/>
  <c r="G155" i="55"/>
  <c r="C156" i="55"/>
  <c r="G156" i="55"/>
  <c r="E156" i="55"/>
  <c r="I156" i="55"/>
  <c r="E157" i="55"/>
  <c r="I157" i="55"/>
  <c r="C157" i="55"/>
  <c r="G157" i="55"/>
  <c r="C158" i="55"/>
  <c r="G158" i="55"/>
  <c r="E158" i="55"/>
  <c r="I158" i="55"/>
  <c r="E159" i="55"/>
  <c r="I159" i="55"/>
  <c r="C159" i="55"/>
  <c r="G159" i="55"/>
  <c r="C160" i="55"/>
  <c r="G160" i="55"/>
  <c r="E160" i="55"/>
  <c r="I160" i="55"/>
  <c r="E161" i="55"/>
  <c r="I161" i="55"/>
  <c r="C161" i="55"/>
  <c r="G161" i="55"/>
  <c r="C162" i="55"/>
  <c r="G162" i="55"/>
  <c r="E162" i="55"/>
  <c r="I162" i="55"/>
  <c r="E163" i="55"/>
  <c r="I163" i="55"/>
  <c r="C163" i="55"/>
  <c r="G163" i="55"/>
  <c r="E164" i="55"/>
  <c r="I164" i="55"/>
  <c r="C164" i="55"/>
  <c r="G164" i="55"/>
  <c r="E165" i="55"/>
  <c r="I165" i="55"/>
  <c r="C165" i="55"/>
  <c r="G165" i="55"/>
  <c r="C166" i="55"/>
  <c r="G166" i="55"/>
  <c r="J169" i="55"/>
  <c r="K169" i="55"/>
  <c r="E167" i="55"/>
  <c r="I167" i="55"/>
  <c r="K179" i="55"/>
  <c r="J179" i="55"/>
  <c r="E177" i="55"/>
  <c r="I177" i="55"/>
  <c r="C183" i="55"/>
  <c r="G183" i="55"/>
  <c r="E183" i="55"/>
  <c r="I183" i="55"/>
  <c r="C184" i="55"/>
  <c r="G184" i="55"/>
  <c r="E184" i="55"/>
  <c r="I184" i="55"/>
  <c r="C185" i="55"/>
  <c r="G185" i="55"/>
  <c r="E185" i="55"/>
  <c r="I185" i="55"/>
  <c r="C186" i="55"/>
  <c r="G186" i="55"/>
  <c r="E186" i="55"/>
  <c r="I186" i="55"/>
  <c r="C187" i="55"/>
  <c r="G187" i="55"/>
  <c r="E187" i="55"/>
  <c r="I187" i="55"/>
  <c r="C188" i="55"/>
  <c r="G188" i="55"/>
  <c r="E188" i="55"/>
  <c r="I188" i="55"/>
  <c r="C189" i="55"/>
  <c r="G189" i="55"/>
  <c r="E189" i="55"/>
  <c r="I189" i="55"/>
  <c r="C190" i="55"/>
  <c r="G190" i="55"/>
  <c r="J193" i="55"/>
  <c r="K193" i="55"/>
  <c r="E191" i="55"/>
  <c r="I191" i="55"/>
  <c r="E239" i="48"/>
  <c r="C227" i="48"/>
  <c r="G227" i="48"/>
  <c r="C239" i="48"/>
  <c r="G239" i="48"/>
  <c r="C208" i="48"/>
  <c r="G208" i="48"/>
  <c r="C224" i="48"/>
  <c r="G224" i="48"/>
  <c r="C194" i="48"/>
  <c r="G194" i="48"/>
  <c r="C205" i="48"/>
  <c r="G205" i="48"/>
  <c r="E181" i="48"/>
  <c r="I181" i="48"/>
  <c r="E187" i="48"/>
  <c r="I187" i="48"/>
  <c r="E168" i="48"/>
  <c r="I168" i="48"/>
  <c r="E178" i="48"/>
  <c r="I178" i="48"/>
  <c r="C151" i="48"/>
  <c r="G151" i="48"/>
  <c r="C161" i="48"/>
  <c r="G161" i="48"/>
  <c r="C146" i="48"/>
  <c r="G146" i="48"/>
  <c r="C129" i="48"/>
  <c r="G129" i="48"/>
  <c r="C139" i="48"/>
  <c r="G139" i="48"/>
  <c r="C122" i="48"/>
  <c r="G122" i="48"/>
  <c r="C126" i="48"/>
  <c r="G126" i="48"/>
  <c r="C100" i="48"/>
  <c r="G100" i="48"/>
  <c r="C115" i="48"/>
  <c r="G115" i="48"/>
  <c r="C85" i="48"/>
  <c r="G85" i="48"/>
  <c r="C97" i="48"/>
  <c r="G97" i="48"/>
  <c r="C68" i="48"/>
  <c r="G68" i="48"/>
  <c r="C78" i="48"/>
  <c r="G78" i="48"/>
  <c r="C45" i="48"/>
  <c r="G45" i="48"/>
  <c r="C65" i="48"/>
  <c r="G65" i="48"/>
  <c r="J38" i="48"/>
  <c r="E34" i="48"/>
  <c r="I34" i="48"/>
  <c r="E38" i="48"/>
  <c r="I38" i="48"/>
  <c r="E18" i="48"/>
  <c r="I18" i="48"/>
  <c r="E31" i="48"/>
  <c r="I31" i="48"/>
  <c r="D16" i="48"/>
  <c r="H16" i="48" s="1"/>
  <c r="E7" i="48"/>
  <c r="I7" i="48"/>
  <c r="E11" i="48"/>
  <c r="I11" i="48"/>
  <c r="E227" i="48"/>
  <c r="I227" i="48"/>
  <c r="I239" i="48"/>
  <c r="E208" i="48"/>
  <c r="I208" i="48"/>
  <c r="E224" i="48"/>
  <c r="I224" i="48"/>
  <c r="E194" i="48"/>
  <c r="I194" i="48"/>
  <c r="E205" i="48"/>
  <c r="I205" i="48"/>
  <c r="C181" i="48"/>
  <c r="G181" i="48"/>
  <c r="C187" i="48"/>
  <c r="G187" i="48"/>
  <c r="C168" i="48"/>
  <c r="G168" i="48"/>
  <c r="C178" i="48"/>
  <c r="G178" i="48"/>
  <c r="E151" i="48"/>
  <c r="I151" i="48"/>
  <c r="E161" i="48"/>
  <c r="I161" i="48"/>
  <c r="E146" i="48"/>
  <c r="I146" i="48"/>
  <c r="E148" i="48"/>
  <c r="I148" i="48"/>
  <c r="E129" i="48"/>
  <c r="I129" i="48"/>
  <c r="E139" i="48"/>
  <c r="I139" i="48"/>
  <c r="E122" i="48"/>
  <c r="I122" i="48"/>
  <c r="E126" i="48"/>
  <c r="I126" i="48"/>
  <c r="E100" i="48"/>
  <c r="I100" i="48"/>
  <c r="E115" i="48"/>
  <c r="I115" i="48"/>
  <c r="E85" i="48"/>
  <c r="I85" i="48"/>
  <c r="E97" i="48"/>
  <c r="I97" i="48"/>
  <c r="E68" i="48"/>
  <c r="I68" i="48"/>
  <c r="E78" i="48"/>
  <c r="I78" i="48"/>
  <c r="E45" i="48"/>
  <c r="I45" i="48"/>
  <c r="E65" i="48"/>
  <c r="I65" i="48"/>
  <c r="C34" i="48"/>
  <c r="G34" i="48"/>
  <c r="C38" i="48"/>
  <c r="G38" i="48"/>
  <c r="C18" i="48"/>
  <c r="G18" i="48"/>
  <c r="C31" i="48"/>
  <c r="G31" i="48"/>
  <c r="C7" i="48"/>
  <c r="G7" i="48"/>
  <c r="C11" i="48"/>
  <c r="G11" i="48"/>
  <c r="F5" i="48"/>
  <c r="C8" i="48"/>
  <c r="G8" i="48"/>
  <c r="J11" i="48"/>
  <c r="K11" i="48"/>
  <c r="E9" i="48"/>
  <c r="I9" i="48"/>
  <c r="E19" i="48"/>
  <c r="I19" i="48"/>
  <c r="C19" i="48"/>
  <c r="G19" i="48"/>
  <c r="E20" i="48"/>
  <c r="I20" i="48"/>
  <c r="C20" i="48"/>
  <c r="G20" i="48"/>
  <c r="E21" i="48"/>
  <c r="I21" i="48"/>
  <c r="C21" i="48"/>
  <c r="G21" i="48"/>
  <c r="C22" i="48"/>
  <c r="G22" i="48"/>
  <c r="E22" i="48"/>
  <c r="I22" i="48"/>
  <c r="E23" i="48"/>
  <c r="I23" i="48"/>
  <c r="C23" i="48"/>
  <c r="G23" i="48"/>
  <c r="C24" i="48"/>
  <c r="G24" i="48"/>
  <c r="E24" i="48"/>
  <c r="I24" i="48"/>
  <c r="E25" i="48"/>
  <c r="I25" i="48"/>
  <c r="C25" i="48"/>
  <c r="G25" i="48"/>
  <c r="E26" i="48"/>
  <c r="I26" i="48"/>
  <c r="C26" i="48"/>
  <c r="G26" i="48"/>
  <c r="C27" i="48"/>
  <c r="G27" i="48"/>
  <c r="E27" i="48"/>
  <c r="I27" i="48"/>
  <c r="C28" i="48"/>
  <c r="G28" i="48"/>
  <c r="J31" i="48"/>
  <c r="K31" i="48"/>
  <c r="E29" i="48"/>
  <c r="I29" i="48"/>
  <c r="E35" i="48"/>
  <c r="C35" i="48"/>
  <c r="G35" i="48"/>
  <c r="K38" i="48"/>
  <c r="E36" i="48"/>
  <c r="I36" i="48"/>
  <c r="F43" i="48"/>
  <c r="C46" i="48"/>
  <c r="G46" i="48"/>
  <c r="E46" i="48"/>
  <c r="I46" i="48"/>
  <c r="C47" i="48"/>
  <c r="G47" i="48"/>
  <c r="E47" i="48"/>
  <c r="I47" i="48"/>
  <c r="E48" i="48"/>
  <c r="I48" i="48"/>
  <c r="C48" i="48"/>
  <c r="G48" i="48"/>
  <c r="E49" i="48"/>
  <c r="I49" i="48"/>
  <c r="C49" i="48"/>
  <c r="G49" i="48"/>
  <c r="E50" i="48"/>
  <c r="I50" i="48"/>
  <c r="C50" i="48"/>
  <c r="G50" i="48"/>
  <c r="E51" i="48"/>
  <c r="I51" i="48"/>
  <c r="C51" i="48"/>
  <c r="G51" i="48"/>
  <c r="C52" i="48"/>
  <c r="G52" i="48"/>
  <c r="E52" i="48"/>
  <c r="I52" i="48"/>
  <c r="C53" i="48"/>
  <c r="G53" i="48"/>
  <c r="E53" i="48"/>
  <c r="I53" i="48"/>
  <c r="C54" i="48"/>
  <c r="G54" i="48"/>
  <c r="E54" i="48"/>
  <c r="I54" i="48"/>
  <c r="E55" i="48"/>
  <c r="I55" i="48"/>
  <c r="C55" i="48"/>
  <c r="G55" i="48"/>
  <c r="C56" i="48"/>
  <c r="G56" i="48"/>
  <c r="E56" i="48"/>
  <c r="I56" i="48"/>
  <c r="C57" i="48"/>
  <c r="G57" i="48"/>
  <c r="E57" i="48"/>
  <c r="I57" i="48"/>
  <c r="E58" i="48"/>
  <c r="I58" i="48"/>
  <c r="C58" i="48"/>
  <c r="G58" i="48"/>
  <c r="E59" i="48"/>
  <c r="I59" i="48"/>
  <c r="C59" i="48"/>
  <c r="G59" i="48"/>
  <c r="E60" i="48"/>
  <c r="I60" i="48"/>
  <c r="C60" i="48"/>
  <c r="G60" i="48"/>
  <c r="I61" i="48"/>
  <c r="C61" i="48"/>
  <c r="G61" i="48"/>
  <c r="C62" i="48"/>
  <c r="G62" i="48"/>
  <c r="J65" i="48"/>
  <c r="E62" i="48"/>
  <c r="K65" i="48"/>
  <c r="E63" i="48"/>
  <c r="I63" i="48"/>
  <c r="E69" i="48"/>
  <c r="I69" i="48"/>
  <c r="C69" i="48"/>
  <c r="G69" i="48"/>
  <c r="E70" i="48"/>
  <c r="I70" i="48"/>
  <c r="C70" i="48"/>
  <c r="G70" i="48"/>
  <c r="E71" i="48"/>
  <c r="I71" i="48"/>
  <c r="C71" i="48"/>
  <c r="G71" i="48"/>
  <c r="C72" i="48"/>
  <c r="G72" i="48"/>
  <c r="E72" i="48"/>
  <c r="I72" i="48"/>
  <c r="C73" i="48"/>
  <c r="G73" i="48"/>
  <c r="E73" i="48"/>
  <c r="I73" i="48"/>
  <c r="C74" i="48"/>
  <c r="G74" i="48"/>
  <c r="K78" i="48"/>
  <c r="J78" i="48"/>
  <c r="E75" i="48"/>
  <c r="I75" i="48"/>
  <c r="C75" i="48"/>
  <c r="G75" i="48"/>
  <c r="E76" i="48"/>
  <c r="I76" i="48"/>
  <c r="C86" i="48"/>
  <c r="G86" i="48"/>
  <c r="E86" i="48"/>
  <c r="I86" i="48"/>
  <c r="C87" i="48"/>
  <c r="G87" i="48"/>
  <c r="E87" i="48"/>
  <c r="I87" i="48"/>
  <c r="C88" i="48"/>
  <c r="G88" i="48"/>
  <c r="E88" i="48"/>
  <c r="I88" i="48"/>
  <c r="E89" i="48"/>
  <c r="I89" i="48"/>
  <c r="C89" i="48"/>
  <c r="G89" i="48"/>
  <c r="E90" i="48"/>
  <c r="I90" i="48"/>
  <c r="C90" i="48"/>
  <c r="G90" i="48"/>
  <c r="C91" i="48"/>
  <c r="G91" i="48"/>
  <c r="E91" i="48"/>
  <c r="I91" i="48"/>
  <c r="C92" i="48"/>
  <c r="G92" i="48"/>
  <c r="I92" i="48"/>
  <c r="C93" i="48"/>
  <c r="G93" i="48"/>
  <c r="J97" i="48"/>
  <c r="E93" i="48"/>
  <c r="I93" i="48"/>
  <c r="E94" i="48"/>
  <c r="C94" i="48"/>
  <c r="G94" i="48"/>
  <c r="K97" i="48"/>
  <c r="E95" i="48"/>
  <c r="I95" i="48"/>
  <c r="C101" i="48"/>
  <c r="G101" i="48"/>
  <c r="E101" i="48"/>
  <c r="I101" i="48"/>
  <c r="C102" i="48"/>
  <c r="G102" i="48"/>
  <c r="E102" i="48"/>
  <c r="I102" i="48"/>
  <c r="C103" i="48"/>
  <c r="G103" i="48"/>
  <c r="E103" i="48"/>
  <c r="I103" i="48"/>
  <c r="E104" i="48"/>
  <c r="I104" i="48"/>
  <c r="C104" i="48"/>
  <c r="G104" i="48"/>
  <c r="C105" i="48"/>
  <c r="G105" i="48"/>
  <c r="E105" i="48"/>
  <c r="I105" i="48"/>
  <c r="E106" i="48"/>
  <c r="I106" i="48"/>
  <c r="C106" i="48"/>
  <c r="G106" i="48"/>
  <c r="E107" i="48"/>
  <c r="I107" i="48"/>
  <c r="C107" i="48"/>
  <c r="G107" i="48"/>
  <c r="E108" i="48"/>
  <c r="I108" i="48"/>
  <c r="C108" i="48"/>
  <c r="G108" i="48"/>
  <c r="C109" i="48"/>
  <c r="G109" i="48"/>
  <c r="E109" i="48"/>
  <c r="I109" i="48"/>
  <c r="E110" i="48"/>
  <c r="I110" i="48"/>
  <c r="C110" i="48"/>
  <c r="G110" i="48"/>
  <c r="C111" i="48"/>
  <c r="G111" i="48"/>
  <c r="C112" i="48"/>
  <c r="G112" i="48"/>
  <c r="J115" i="48"/>
  <c r="K115" i="48"/>
  <c r="E112" i="48"/>
  <c r="I112" i="48"/>
  <c r="E113" i="48"/>
  <c r="I113" i="48"/>
  <c r="C123" i="48"/>
  <c r="G123" i="48"/>
  <c r="J126" i="48"/>
  <c r="K126" i="48"/>
  <c r="E124" i="48"/>
  <c r="I124" i="48"/>
  <c r="E130" i="48"/>
  <c r="I130" i="48"/>
  <c r="C130" i="48"/>
  <c r="G130" i="48"/>
  <c r="C131" i="48"/>
  <c r="G131" i="48"/>
  <c r="E131" i="48"/>
  <c r="I131" i="48"/>
  <c r="C132" i="48"/>
  <c r="G132" i="48"/>
  <c r="E132" i="48"/>
  <c r="I132" i="48"/>
  <c r="C133" i="48"/>
  <c r="G133" i="48"/>
  <c r="E133" i="48"/>
  <c r="I133" i="48"/>
  <c r="E134" i="48"/>
  <c r="I134" i="48"/>
  <c r="C134" i="48"/>
  <c r="G134" i="48"/>
  <c r="C135" i="48"/>
  <c r="G135" i="48"/>
  <c r="C136" i="48"/>
  <c r="G136" i="48"/>
  <c r="J139" i="48"/>
  <c r="K139" i="48"/>
  <c r="E136" i="48"/>
  <c r="I136" i="48"/>
  <c r="E137" i="48"/>
  <c r="I137" i="48"/>
  <c r="C152" i="48"/>
  <c r="G152" i="48"/>
  <c r="E152" i="48"/>
  <c r="I152" i="48"/>
  <c r="E153" i="48"/>
  <c r="I153" i="48"/>
  <c r="C153" i="48"/>
  <c r="G153" i="48"/>
  <c r="C154" i="48"/>
  <c r="G154" i="48"/>
  <c r="E154" i="48"/>
  <c r="I154" i="48"/>
  <c r="E155" i="48"/>
  <c r="I155" i="48"/>
  <c r="C155" i="48"/>
  <c r="G155" i="48"/>
  <c r="E156" i="48"/>
  <c r="I156" i="48"/>
  <c r="C156" i="48"/>
  <c r="G156" i="48"/>
  <c r="C157" i="48"/>
  <c r="G157" i="48"/>
  <c r="E157" i="48"/>
  <c r="K161" i="48"/>
  <c r="E158" i="48"/>
  <c r="I158" i="48"/>
  <c r="C158" i="48"/>
  <c r="G158" i="48"/>
  <c r="I159" i="48"/>
  <c r="J161" i="48"/>
  <c r="F166" i="48"/>
  <c r="C169" i="48"/>
  <c r="G169" i="48"/>
  <c r="E169" i="48"/>
  <c r="I169" i="48"/>
  <c r="E170" i="48"/>
  <c r="I170" i="48"/>
  <c r="C170" i="48"/>
  <c r="G170" i="48"/>
  <c r="E171" i="48"/>
  <c r="I171" i="48"/>
  <c r="C171" i="48"/>
  <c r="G171" i="48"/>
  <c r="E172" i="48"/>
  <c r="I172" i="48"/>
  <c r="C172" i="48"/>
  <c r="G172" i="48"/>
  <c r="I173" i="48"/>
  <c r="C173" i="48"/>
  <c r="G173" i="48"/>
  <c r="C174" i="48"/>
  <c r="G174" i="48"/>
  <c r="J178" i="48"/>
  <c r="E174" i="48"/>
  <c r="I174" i="48"/>
  <c r="E175" i="48"/>
  <c r="C175" i="48"/>
  <c r="G175" i="48"/>
  <c r="K178" i="48"/>
  <c r="E176" i="48"/>
  <c r="I176" i="48"/>
  <c r="E182" i="48"/>
  <c r="I182" i="48"/>
  <c r="C182" i="48"/>
  <c r="G182" i="48"/>
  <c r="C183" i="48"/>
  <c r="G183" i="48"/>
  <c r="C184" i="48"/>
  <c r="G184" i="48"/>
  <c r="J187" i="48"/>
  <c r="K187" i="48"/>
  <c r="E184" i="48"/>
  <c r="I184" i="48"/>
  <c r="E185" i="48"/>
  <c r="I185" i="48"/>
  <c r="F192" i="48"/>
  <c r="E195" i="48"/>
  <c r="I195" i="48"/>
  <c r="C195" i="48"/>
  <c r="G195" i="48"/>
  <c r="C196" i="48"/>
  <c r="G196" i="48"/>
  <c r="E196" i="48"/>
  <c r="I196" i="48"/>
  <c r="C197" i="48"/>
  <c r="G197" i="48"/>
  <c r="E197" i="48"/>
  <c r="I197" i="48"/>
  <c r="E198" i="48"/>
  <c r="I198" i="48"/>
  <c r="C198" i="48"/>
  <c r="G198" i="48"/>
  <c r="E199" i="48"/>
  <c r="I199" i="48"/>
  <c r="C199" i="48"/>
  <c r="G199" i="48"/>
  <c r="C200" i="48"/>
  <c r="G200" i="48"/>
  <c r="E200" i="48"/>
  <c r="I200" i="48"/>
  <c r="E201" i="48"/>
  <c r="I201" i="48"/>
  <c r="C201" i="48"/>
  <c r="G201" i="48"/>
  <c r="C202" i="48"/>
  <c r="G202" i="48"/>
  <c r="J205" i="48"/>
  <c r="K205" i="48"/>
  <c r="E203" i="48"/>
  <c r="I203" i="48"/>
  <c r="C209" i="48"/>
  <c r="G209" i="48"/>
  <c r="E209" i="48"/>
  <c r="I209" i="48"/>
  <c r="C210" i="48"/>
  <c r="G210" i="48"/>
  <c r="E210" i="48"/>
  <c r="I210" i="48"/>
  <c r="C211" i="48"/>
  <c r="G211" i="48"/>
  <c r="E211" i="48"/>
  <c r="I211" i="48"/>
  <c r="E212" i="48"/>
  <c r="I212" i="48"/>
  <c r="C212" i="48"/>
  <c r="G212" i="48"/>
  <c r="C213" i="48"/>
  <c r="G213" i="48"/>
  <c r="E213" i="48"/>
  <c r="I213" i="48"/>
  <c r="E214" i="48"/>
  <c r="I214" i="48"/>
  <c r="C214" i="48"/>
  <c r="G214" i="48"/>
  <c r="E215" i="48"/>
  <c r="I215" i="48"/>
  <c r="C215" i="48"/>
  <c r="G215" i="48"/>
  <c r="E216" i="48"/>
  <c r="I216" i="48"/>
  <c r="C216" i="48"/>
  <c r="G216" i="48"/>
  <c r="E217" i="48"/>
  <c r="I217" i="48"/>
  <c r="C217" i="48"/>
  <c r="G217" i="48"/>
  <c r="E218" i="48"/>
  <c r="I218" i="48"/>
  <c r="C218" i="48"/>
  <c r="G218" i="48"/>
  <c r="C219" i="48"/>
  <c r="G219" i="48"/>
  <c r="E219" i="48"/>
  <c r="I219" i="48"/>
  <c r="C220" i="48"/>
  <c r="G220" i="48"/>
  <c r="E220" i="48"/>
  <c r="I220" i="48"/>
  <c r="C221" i="48"/>
  <c r="G221" i="48"/>
  <c r="J224" i="48"/>
  <c r="K224" i="48"/>
  <c r="E222" i="48"/>
  <c r="I222" i="48"/>
  <c r="E228" i="48"/>
  <c r="I228" i="48"/>
  <c r="C228" i="48"/>
  <c r="G228" i="48"/>
  <c r="E229" i="48"/>
  <c r="I229" i="48"/>
  <c r="C229" i="48"/>
  <c r="G229" i="48"/>
  <c r="C230" i="48"/>
  <c r="G230" i="48"/>
  <c r="E230" i="48"/>
  <c r="I230" i="48"/>
  <c r="E231" i="48"/>
  <c r="I231" i="48"/>
  <c r="C231" i="48"/>
  <c r="G231" i="48"/>
  <c r="C232" i="48"/>
  <c r="G232" i="48"/>
  <c r="E232" i="48"/>
  <c r="I232" i="48"/>
  <c r="E233" i="48"/>
  <c r="I233" i="48"/>
  <c r="C233" i="48"/>
  <c r="G233" i="48"/>
  <c r="C234" i="48"/>
  <c r="G234" i="48"/>
  <c r="E234" i="48"/>
  <c r="I234" i="48"/>
  <c r="C235" i="48"/>
  <c r="G235" i="48"/>
  <c r="E235" i="48"/>
  <c r="I235" i="48"/>
  <c r="C236" i="48"/>
  <c r="G236" i="48"/>
  <c r="J239" i="48"/>
  <c r="K239" i="48"/>
  <c r="E237" i="48"/>
  <c r="I237" i="48"/>
  <c r="E39" i="47"/>
  <c r="D39" i="47"/>
  <c r="C39" i="47"/>
  <c r="B39" i="47"/>
  <c r="J37" i="47"/>
  <c r="H37" i="47"/>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K15" i="51"/>
  <c r="J15" i="51"/>
  <c r="B33" i="46"/>
  <c r="E33" i="46"/>
  <c r="D33" i="46"/>
  <c r="C33" i="46"/>
  <c r="K243" i="48"/>
  <c r="J243" i="48"/>
  <c r="C11" i="44"/>
  <c r="C43" i="44"/>
  <c r="I43" i="44" s="1"/>
  <c r="D11" i="44"/>
  <c r="D43" i="44"/>
  <c r="E11" i="44"/>
  <c r="E43" i="44"/>
  <c r="B11" i="44"/>
  <c r="B43" i="44"/>
  <c r="G43" i="44" s="1"/>
  <c r="E11" i="45"/>
  <c r="D11" i="45"/>
  <c r="C11" i="45"/>
  <c r="B11" i="45"/>
  <c r="E568" i="49"/>
  <c r="D568" i="49"/>
  <c r="C568" i="49"/>
  <c r="B568" i="49"/>
  <c r="B5" i="49"/>
  <c r="C5" i="49" s="1"/>
  <c r="E5" i="49" s="1"/>
  <c r="B5" i="47"/>
  <c r="C5" i="47" s="1"/>
  <c r="E5" i="47" s="1"/>
  <c r="E70" i="26"/>
  <c r="C70" i="26"/>
  <c r="H6" i="26"/>
  <c r="H70" i="26" s="1"/>
  <c r="G6" i="26"/>
  <c r="G70" i="26" s="1"/>
  <c r="D70" i="26"/>
  <c r="B70" i="26"/>
  <c r="B5" i="26"/>
  <c r="C5" i="26" s="1"/>
  <c r="E5" i="26" s="1"/>
  <c r="H26" i="46"/>
  <c r="J26" i="46" s="1"/>
  <c r="G26" i="46"/>
  <c r="I26" i="46"/>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70" i="33" s="1"/>
  <c r="G6" i="33"/>
  <c r="G70" i="33" s="1"/>
  <c r="E70" i="33"/>
  <c r="D70" i="33"/>
  <c r="C70" i="33"/>
  <c r="B70" i="33"/>
  <c r="D5" i="33" l="1"/>
  <c r="G568" i="49"/>
  <c r="I568" i="49" s="1"/>
  <c r="H568" i="49"/>
  <c r="J568" i="49" s="1"/>
  <c r="D5" i="49"/>
  <c r="D44" i="44"/>
  <c r="H11" i="44"/>
  <c r="H43" i="44"/>
  <c r="J43" i="44" s="1"/>
  <c r="E44" i="44"/>
  <c r="C44" i="44"/>
  <c r="B44" i="44"/>
  <c r="C5" i="44"/>
  <c r="E5" i="44" s="1"/>
  <c r="H28" i="47"/>
  <c r="J28" i="47" s="1"/>
  <c r="G28" i="47"/>
  <c r="I28" i="47" s="1"/>
  <c r="H39" i="47"/>
  <c r="J39" i="47" s="1"/>
  <c r="G39" i="47"/>
  <c r="I39" i="47" s="1"/>
  <c r="D5" i="47"/>
  <c r="H33" i="46"/>
  <c r="J33" i="46" s="1"/>
  <c r="G33" i="46"/>
  <c r="I33" i="46" s="1"/>
  <c r="D5" i="46"/>
  <c r="J6" i="26"/>
  <c r="I6" i="26"/>
  <c r="J70" i="26"/>
  <c r="I70" i="26"/>
  <c r="D5" i="26"/>
  <c r="E46" i="45"/>
  <c r="E47" i="45"/>
  <c r="E48" i="45"/>
  <c r="E49" i="45"/>
  <c r="E50" i="45"/>
  <c r="E51" i="45"/>
  <c r="E52" i="45"/>
  <c r="E53" i="45"/>
  <c r="E54" i="45"/>
  <c r="E55" i="45"/>
  <c r="E56" i="45"/>
  <c r="E57" i="45"/>
  <c r="E58" i="45"/>
  <c r="E59" i="45"/>
  <c r="E60" i="45"/>
  <c r="E61" i="45"/>
  <c r="E62" i="45"/>
  <c r="E63" i="45"/>
  <c r="E64" i="45"/>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D46" i="45"/>
  <c r="D47" i="45"/>
  <c r="H47" i="45" s="1"/>
  <c r="D48" i="45"/>
  <c r="H48" i="45" s="1"/>
  <c r="D49" i="45"/>
  <c r="H49" i="45" s="1"/>
  <c r="D50" i="45"/>
  <c r="H50" i="45" s="1"/>
  <c r="D51" i="45"/>
  <c r="D52" i="45"/>
  <c r="D53" i="45"/>
  <c r="H53" i="45" s="1"/>
  <c r="D54" i="45"/>
  <c r="D55" i="45"/>
  <c r="D56" i="45"/>
  <c r="D57" i="45"/>
  <c r="D58" i="45"/>
  <c r="H58" i="45" s="1"/>
  <c r="D59" i="45"/>
  <c r="D60" i="45"/>
  <c r="D61" i="45"/>
  <c r="H61" i="45" s="1"/>
  <c r="D62" i="45"/>
  <c r="H62" i="45" s="1"/>
  <c r="D63" i="45"/>
  <c r="H63" i="45" s="1"/>
  <c r="D64" i="45"/>
  <c r="H64" i="45" s="1"/>
  <c r="D65" i="45"/>
  <c r="C39" i="45"/>
  <c r="C40" i="45"/>
  <c r="C41" i="45"/>
  <c r="C42" i="45"/>
  <c r="E39" i="45"/>
  <c r="E40" i="45"/>
  <c r="H40" i="45" s="1"/>
  <c r="E41" i="45"/>
  <c r="E42" i="45"/>
  <c r="H42" i="45" s="1"/>
  <c r="H34" i="45"/>
  <c r="J34" i="45" s="1"/>
  <c r="G34" i="45"/>
  <c r="I34" i="45" s="1"/>
  <c r="H11" i="45"/>
  <c r="J11" i="45" s="1"/>
  <c r="G11" i="45"/>
  <c r="J24" i="51"/>
  <c r="K24" i="51"/>
  <c r="D13" i="51"/>
  <c r="F13" i="51" s="1"/>
  <c r="G11" i="44"/>
  <c r="C6" i="45"/>
  <c r="B38" i="45"/>
  <c r="I11" i="44"/>
  <c r="I11" i="45"/>
  <c r="H44" i="44" l="1"/>
  <c r="J44" i="44" s="1"/>
  <c r="G44" i="44"/>
  <c r="I44" i="44" s="1"/>
  <c r="G42" i="45"/>
  <c r="G40" i="45"/>
  <c r="G65" i="45"/>
  <c r="G63" i="45"/>
  <c r="G61" i="45"/>
  <c r="G59" i="45"/>
  <c r="G57" i="45"/>
  <c r="G55" i="45"/>
  <c r="G53" i="45"/>
  <c r="G51" i="45"/>
  <c r="G49" i="45"/>
  <c r="G47" i="45"/>
  <c r="H65" i="45"/>
  <c r="H59" i="45"/>
  <c r="H57" i="45"/>
  <c r="H55" i="45"/>
  <c r="H51" i="45"/>
  <c r="E43" i="45"/>
  <c r="C43" i="45"/>
  <c r="D66" i="45"/>
  <c r="H46" i="45"/>
  <c r="H41" i="45"/>
  <c r="D43" i="45"/>
  <c r="H39" i="45"/>
  <c r="G41" i="45"/>
  <c r="B43" i="45"/>
  <c r="G39" i="45"/>
  <c r="C66" i="45"/>
  <c r="G64" i="45"/>
  <c r="G62" i="45"/>
  <c r="G60" i="45"/>
  <c r="G58" i="45"/>
  <c r="G56" i="45"/>
  <c r="G54" i="45"/>
  <c r="G52" i="45"/>
  <c r="G50" i="45"/>
  <c r="G48" i="45"/>
  <c r="G46" i="45"/>
  <c r="B66" i="45"/>
  <c r="H60" i="45"/>
  <c r="H56" i="45"/>
  <c r="H54" i="45"/>
  <c r="H52" i="45"/>
  <c r="E66" i="45"/>
  <c r="C38" i="45"/>
  <c r="E6" i="45"/>
  <c r="E38" i="45" s="1"/>
  <c r="G43" i="45" l="1"/>
  <c r="H66" i="45"/>
  <c r="G66" i="45"/>
  <c r="H43" i="45"/>
</calcChain>
</file>

<file path=xl/sharedStrings.xml><?xml version="1.0" encoding="utf-8"?>
<sst xmlns="http://schemas.openxmlformats.org/spreadsheetml/2006/main" count="1903" uniqueCount="682">
  <si>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</si>
  <si>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</si>
  <si>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</si>
  <si>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</si>
  <si>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</si>
  <si>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</si>
  <si>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</si>
  <si>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</si>
  <si>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</si>
  <si>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</si>
  <si>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</si>
  <si>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</si>
  <si>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</si>
  <si>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</si>
  <si>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</si>
  <si>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</si>
  <si>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</si>
  <si>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</si>
  <si>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</si>
  <si>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</si>
  <si>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</si>
  <si>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</si>
  <si>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</si>
  <si>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</si>
  <si>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</si>
  <si>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</si>
  <si>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</si>
  <si>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</si>
  <si>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</si>
  <si>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</si>
  <si>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</si>
  <si>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</si>
  <si>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Aston Martin</t>
  </si>
  <si>
    <t>Audi</t>
  </si>
  <si>
    <t>Bentley</t>
  </si>
  <si>
    <t>BMW</t>
  </si>
  <si>
    <t>Chevrolet</t>
  </si>
  <si>
    <t>Chrysler</t>
  </si>
  <si>
    <t>Citroen</t>
  </si>
  <si>
    <t>Daf</t>
  </si>
  <si>
    <t>Ferrari</t>
  </si>
  <si>
    <t>Fiat</t>
  </si>
  <si>
    <t>Fiat Professional</t>
  </si>
  <si>
    <t>Ford</t>
  </si>
  <si>
    <t>Freightliner</t>
  </si>
  <si>
    <t>Fuso</t>
  </si>
  <si>
    <t>Genesis</t>
  </si>
  <si>
    <t>GWM</t>
  </si>
  <si>
    <t>Hino</t>
  </si>
  <si>
    <t>Holden</t>
  </si>
  <si>
    <t>Honda</t>
  </si>
  <si>
    <t>Hyundai</t>
  </si>
  <si>
    <t>Hyundai Commercial Vehicles</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</si>
  <si>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</si>
  <si>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</si>
  <si>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</si>
  <si>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</si>
  <si>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</si>
  <si>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</si>
  <si>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</si>
  <si>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</si>
  <si>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</si>
  <si>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</si>
  <si>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</si>
  <si>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</si>
  <si>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</si>
  <si>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</si>
  <si>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</si>
  <si>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</si>
  <si>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</si>
  <si>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</si>
  <si>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</si>
  <si>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</si>
  <si>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</si>
  <si>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</si>
  <si>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</si>
  <si>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</si>
  <si>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</si>
  <si>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</si>
  <si>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</si>
  <si>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Porsche</t>
  </si>
  <si>
    <t>RAM</t>
  </si>
  <si>
    <t>Renault</t>
  </si>
  <si>
    <t>Scania</t>
  </si>
  <si>
    <t>Skoda</t>
  </si>
  <si>
    <t>SsangYong</t>
  </si>
  <si>
    <t>Subaru</t>
  </si>
  <si>
    <t>Suzuki</t>
  </si>
  <si>
    <t>Toyota</t>
  </si>
  <si>
    <t>UD Trucks</t>
  </si>
  <si>
    <t>Volkswagen</t>
  </si>
  <si>
    <t>Volvo Car</t>
  </si>
  <si>
    <t>Volvo Commercial</t>
  </si>
  <si>
    <t>Western Star</t>
  </si>
  <si>
    <t>VFACTS SA REPORT</t>
  </si>
  <si>
    <t>SEPTEMBER 2021</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</si>
  <si>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</si>
  <si>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</si>
  <si>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</si>
  <si>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</si>
  <si>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</si>
  <si>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</si>
  <si>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</si>
  <si>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</si>
  <si>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Tuesday, 5 October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</si>
  <si>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SA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</si>
  <si>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</si>
  <si>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</si>
  <si>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</si>
  <si>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</si>
  <si>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</si>
  <si>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</si>
  <si>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</si>
  <si>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</si>
  <si>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</si>
  <si>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</si>
  <si>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</si>
  <si>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</si>
  <si>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</si>
  <si>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</si>
  <si>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</si>
  <si>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</si>
  <si>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</si>
  <si>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</si>
  <si>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</si>
  <si>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</si>
  <si>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</si>
  <si>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</si>
  <si>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</si>
  <si>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</si>
  <si>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</si>
  <si>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</si>
  <si>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</si>
  <si>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</si>
  <si>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</si>
  <si>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</si>
  <si>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</si>
  <si>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</si>
  <si>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</si>
  <si>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</si>
  <si>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</si>
  <si>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</si>
  <si>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</si>
  <si>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</si>
  <si>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</si>
  <si>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</si>
  <si>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</si>
  <si>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</si>
  <si>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</si>
  <si>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</si>
  <si>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</si>
  <si>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</si>
  <si>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</si>
  <si>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</si>
  <si>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</si>
  <si>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</si>
  <si>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</si>
  <si>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</si>
  <si>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</si>
  <si>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</si>
  <si>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</si>
  <si>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</si>
  <si>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</si>
  <si>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</si>
  <si>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</si>
  <si>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</si>
  <si>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</si>
  <si>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</si>
  <si>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</si>
  <si>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</si>
  <si>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</si>
  <si>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</si>
  <si>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</si>
  <si>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</si>
  <si>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</si>
  <si>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</si>
  <si>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</si>
  <si>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</si>
  <si>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</si>
  <si>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</si>
  <si>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</si>
  <si>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</si>
  <si>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</si>
  <si>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</si>
  <si>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</si>
  <si>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</si>
  <si>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</si>
  <si>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</si>
  <si>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</si>
  <si>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</si>
  <si>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</si>
  <si>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</si>
  <si>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</si>
  <si>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</si>
  <si>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</si>
  <si>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</si>
  <si>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</si>
  <si>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</si>
  <si>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Kia Rio</t>
  </si>
  <si>
    <t>Mazda2</t>
  </si>
  <si>
    <t>MG MG3</t>
  </si>
  <si>
    <t>Skoda Fabia</t>
  </si>
  <si>
    <t>Suzuki Baleno</t>
  </si>
  <si>
    <t>Suzuki Swift</t>
  </si>
  <si>
    <t>Toyota Prius C</t>
  </si>
  <si>
    <t>Toyota Yaris</t>
  </si>
  <si>
    <t>Volkswagen Polo</t>
  </si>
  <si>
    <t>Audi A1</t>
  </si>
  <si>
    <t>Citroen C3</t>
  </si>
  <si>
    <t>MINI Hatch</t>
  </si>
  <si>
    <t>Alfa Romeo Giulietta</t>
  </si>
  <si>
    <t>Ford Focus</t>
  </si>
  <si>
    <t>Holden Astra</t>
  </si>
  <si>
    <t>Honda Civic</t>
  </si>
  <si>
    <t>Hyundai Elantra</t>
  </si>
  <si>
    <t>Hyundai i30</t>
  </si>
  <si>
    <t>Hyundai Ioniq</t>
  </si>
  <si>
    <t>Kia Cerato</t>
  </si>
  <si>
    <t>Mazda3</t>
  </si>
  <si>
    <t>Peugeot 308</t>
  </si>
  <si>
    <t>Renault Megane</t>
  </si>
  <si>
    <t>Skoda Rapid</t>
  </si>
  <si>
    <t>Skoda Scala</t>
  </si>
  <si>
    <t>Subaru Impreza</t>
  </si>
  <si>
    <t>Subaru WRX</t>
  </si>
  <si>
    <t>Toyota Corolla</t>
  </si>
  <si>
    <t>Toyota Prius</t>
  </si>
  <si>
    <t>Toyota Prius V</t>
  </si>
  <si>
    <t>Volkswagen Golf</t>
  </si>
  <si>
    <t>Audi A3</t>
  </si>
  <si>
    <t>BMW 1 Series</t>
  </si>
  <si>
    <t>BMW 2 Series Gran Coupe</t>
  </si>
  <si>
    <t>BMW i3</t>
  </si>
  <si>
    <t>Lexus CT200H</t>
  </si>
  <si>
    <t>Mercedes-Benz A-Class</t>
  </si>
  <si>
    <t>Mercedes-Benz B-Class</t>
  </si>
  <si>
    <t>MINI Clubman</t>
  </si>
  <si>
    <t>Nissan Leaf</t>
  </si>
  <si>
    <t>Ford Mondeo</t>
  </si>
  <si>
    <t>Honda Accord</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</si>
  <si>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</si>
  <si>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</si>
  <si>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</si>
  <si>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</si>
  <si>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</si>
  <si>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</si>
  <si>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</si>
  <si>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</si>
  <si>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</si>
  <si>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</si>
  <si>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</si>
  <si>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</si>
  <si>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</si>
  <si>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</si>
  <si>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Genesis G70</t>
  </si>
  <si>
    <t>Jaguar XE</t>
  </si>
  <si>
    <t>Lexus ES</t>
  </si>
  <si>
    <t>Lexus IS</t>
  </si>
  <si>
    <t>Mercedes-Benz C-Class</t>
  </si>
  <si>
    <t>Mercedes-Benz CLA-Class</t>
  </si>
  <si>
    <t>Volvo S60</t>
  </si>
  <si>
    <t>Volvo V60</t>
  </si>
  <si>
    <t>Volvo V60 Cross Country</t>
  </si>
  <si>
    <t>Holden Commodore</t>
  </si>
  <si>
    <t>Kia Stinger</t>
  </si>
  <si>
    <t>Skoda Superb</t>
  </si>
  <si>
    <t>Audi A6</t>
  </si>
  <si>
    <t>Audi A7</t>
  </si>
  <si>
    <t>BMW 5 Series</t>
  </si>
  <si>
    <t>Genesis G80</t>
  </si>
  <si>
    <t>Jaguar XF</t>
  </si>
  <si>
    <t>Maserati Ghibli</t>
  </si>
  <si>
    <t>Mercedes-Benz CLS-Class</t>
  </si>
  <si>
    <t>Mercedes-Benz E-Class</t>
  </si>
  <si>
    <t>Porsche Taycan</t>
  </si>
  <si>
    <t>Chrysler 300</t>
  </si>
  <si>
    <t>Audi A8</t>
  </si>
  <si>
    <t>Bentley Sedan</t>
  </si>
  <si>
    <t>BMW 6 Series GT</t>
  </si>
  <si>
    <t>BMW 7 Series</t>
  </si>
  <si>
    <t>BMW 8 Series Gran Coupe</t>
  </si>
  <si>
    <t>Lexus LS</t>
  </si>
  <si>
    <t>Mercedes-AMG GT 4D</t>
  </si>
  <si>
    <t>Mercedes-Benz S-Class</t>
  </si>
  <si>
    <t>Porsche Panamera</t>
  </si>
  <si>
    <t>Honda Odyssey</t>
  </si>
  <si>
    <t>Hyundai iMAX</t>
  </si>
  <si>
    <t>Hyundai Staria</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</si>
  <si>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</si>
  <si>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</si>
  <si>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</si>
  <si>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</si>
  <si>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</si>
  <si>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</si>
  <si>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</si>
  <si>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</si>
  <si>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</si>
  <si>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</si>
  <si>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</si>
  <si>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Abarth 124 Spider</t>
  </si>
  <si>
    <t>Audi A3 Convertible</t>
  </si>
  <si>
    <t>BMW 2 Series Coupe/Conv</t>
  </si>
  <si>
    <t>Ford Mustang</t>
  </si>
  <si>
    <t>Hyundai Veloster</t>
  </si>
  <si>
    <t>Mazda MX5</t>
  </si>
  <si>
    <t>MINI Cabrio</t>
  </si>
  <si>
    <t>Nissan 370Z</t>
  </si>
  <si>
    <t>Subaru BRZ</t>
  </si>
  <si>
    <t>Toyota 86</t>
  </si>
  <si>
    <t>Alfa Romeo 4C</t>
  </si>
  <si>
    <t>Audi A5</t>
  </si>
  <si>
    <t>Audi TT</t>
  </si>
  <si>
    <t>BMW 4 Series Coupe/Conv</t>
  </si>
  <si>
    <t>BMW Z4</t>
  </si>
  <si>
    <t>Jaguar F-Type</t>
  </si>
  <si>
    <t>Lexus RC</t>
  </si>
  <si>
    <t>Lotus Elise</t>
  </si>
  <si>
    <t>Lotus Exige</t>
  </si>
  <si>
    <t>Mercedes-Benz C-Class Cpe/Conv</t>
  </si>
  <si>
    <t>Mercedes-Benz E-Class Cpe/Conv</t>
  </si>
  <si>
    <t>Mercedes-Benz SLC-Class</t>
  </si>
  <si>
    <t>Porsche Boxster</t>
  </si>
  <si>
    <t>Porsche Cayman</t>
  </si>
  <si>
    <t>Toyota Supra</t>
  </si>
  <si>
    <t>Aston Martin Coupe/Conv</t>
  </si>
  <si>
    <t>Audi R8</t>
  </si>
  <si>
    <t>Bentley Coupe/Conv</t>
  </si>
  <si>
    <t>BMW 8 Series</t>
  </si>
  <si>
    <t>Ferrari Coupe/Conv</t>
  </si>
  <si>
    <t>Lamborghini Coupe/Conv</t>
  </si>
  <si>
    <t>Maserati Coupe/Conv</t>
  </si>
  <si>
    <t>McLaren Coupe/Conv</t>
  </si>
  <si>
    <t>Mercedes-AMG GT Cpe/Conv</t>
  </si>
  <si>
    <t>Nissan GT-R</t>
  </si>
  <si>
    <t>Porsche 911</t>
  </si>
  <si>
    <t>Citroen C3 Aircross</t>
  </si>
  <si>
    <t>Ford EcoSport</t>
  </si>
  <si>
    <t>Ford Puma</t>
  </si>
  <si>
    <t>Holden Trax</t>
  </si>
  <si>
    <t>Hyundai Venue</t>
  </si>
  <si>
    <t>Kia Stonic</t>
  </si>
  <si>
    <t>Mazda CX-3</t>
  </si>
  <si>
    <t>Nissan Juke</t>
  </si>
  <si>
    <t>Renault Captur</t>
  </si>
  <si>
    <t>SsangYong Tivoli</t>
  </si>
  <si>
    <t>Suzuki Ignis</t>
  </si>
  <si>
    <t>Suzuki Jimny</t>
  </si>
  <si>
    <t>Toyota Yaris Cross</t>
  </si>
  <si>
    <t>Volkswagen T-Cross</t>
  </si>
  <si>
    <t>Fiat 500X</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</si>
  <si>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</si>
  <si>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</si>
  <si>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</si>
  <si>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</si>
  <si>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</si>
  <si>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</si>
  <si>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</si>
  <si>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</si>
  <si>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</si>
  <si>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</si>
  <si>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</si>
  <si>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</si>
  <si>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</si>
  <si>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</si>
  <si>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</si>
  <si>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Renault Kadjar</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</si>
  <si>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</si>
  <si>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</si>
  <si>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</si>
  <si>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</si>
  <si>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</si>
  <si>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</si>
  <si>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</si>
  <si>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</si>
  <si>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</si>
  <si>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</si>
  <si>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</si>
  <si>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</si>
  <si>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</si>
  <si>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</si>
  <si>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</si>
  <si>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</si>
  <si>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Citroen C5 Aircross</t>
  </si>
  <si>
    <t>Ford Escape</t>
  </si>
  <si>
    <t>GWM Haval H6</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</si>
  <si>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</si>
  <si>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</si>
  <si>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</si>
  <si>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</si>
  <si>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</si>
  <si>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</si>
  <si>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</si>
  <si>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</si>
  <si>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</si>
  <si>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</si>
  <si>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</si>
  <si>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</si>
  <si>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</si>
  <si>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</si>
  <si>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</si>
  <si>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</si>
  <si>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</si>
  <si>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</si>
  <si>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</si>
  <si>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</si>
  <si>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</si>
  <si>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</si>
  <si>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Genesis GV70</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</si>
  <si>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</si>
  <si>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</si>
  <si>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</si>
  <si>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</si>
  <si>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</si>
  <si>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</si>
  <si>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</si>
  <si>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</si>
  <si>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</si>
  <si>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</si>
  <si>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</si>
  <si>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</si>
  <si>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</si>
  <si>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</si>
  <si>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</si>
  <si>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</si>
  <si>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</si>
  <si>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</si>
  <si>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</si>
  <si>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</si>
  <si>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</si>
  <si>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</si>
  <si>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</si>
  <si>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</si>
  <si>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</si>
  <si>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</si>
  <si>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</si>
  <si>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</si>
  <si>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</si>
  <si>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</si>
  <si>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</si>
  <si>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</si>
  <si>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</si>
  <si>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</si>
  <si>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</si>
  <si>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</si>
  <si>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X5</t>
  </si>
  <si>
    <t>BMW X6</t>
  </si>
  <si>
    <t>Genesis GV80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</si>
  <si>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</si>
  <si>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</si>
  <si>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</si>
  <si>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</si>
  <si>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</si>
  <si>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</si>
  <si>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</si>
  <si>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</si>
  <si>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</si>
  <si>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</si>
  <si>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</si>
  <si>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</si>
  <si>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</si>
  <si>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</si>
  <si>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</si>
  <si>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</si>
  <si>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</si>
  <si>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</si>
  <si>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</si>
  <si>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</si>
  <si>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</si>
  <si>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</si>
  <si>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</si>
  <si>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</si>
  <si>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</si>
  <si>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Ford Transit Bus</t>
  </si>
  <si>
    <t>Iveco Daily Minibus &lt; 20 Seats</t>
  </si>
  <si>
    <t>LDV Deliver 9 Bus</t>
  </si>
  <si>
    <t>Mercedes-Benz Sprinter Bus</t>
  </si>
  <si>
    <t>Renault Master Bus</t>
  </si>
  <si>
    <t>Toyota Hiace Bus</t>
  </si>
  <si>
    <t>Volkswagen Crafter Bus</t>
  </si>
  <si>
    <t>Toyota Coaster</t>
  </si>
  <si>
    <t>Fiat Doblo</t>
  </si>
  <si>
    <t>Peugeot Partner</t>
  </si>
  <si>
    <t>Renault Kangoo</t>
  </si>
  <si>
    <t>Volkswagen Caddy Van</t>
  </si>
  <si>
    <t>Ford Transit Custom</t>
  </si>
  <si>
    <t>Hyundai iLOAD</t>
  </si>
  <si>
    <t>Hyundai Staria Load</t>
  </si>
  <si>
    <t>LDV G10/G10+</t>
  </si>
  <si>
    <t>LDV V80</t>
  </si>
  <si>
    <t>Mercedes-Benz Vito</t>
  </si>
  <si>
    <t>Mitsubishi Express</t>
  </si>
  <si>
    <t>Peugeot Expert</t>
  </si>
  <si>
    <t>Renault Trafic</t>
  </si>
  <si>
    <t>Toyota Hiace Van</t>
  </si>
  <si>
    <t>Volkswagen Transporter</t>
  </si>
  <si>
    <t>Ford Ranger 4X2</t>
  </si>
  <si>
    <t>GWM Steed 4X2</t>
  </si>
  <si>
    <t>GWM Ute 4X2</t>
  </si>
  <si>
    <t>Holden Colorado 4X2</t>
  </si>
  <si>
    <t>Isuzu Ute D-Max 4X2</t>
  </si>
  <si>
    <t>Mazda BT-50 4X2</t>
  </si>
  <si>
    <t>Mercedes-Benz X-Class 4X2</t>
  </si>
  <si>
    <t>Mitsubishi Triton 4X2</t>
  </si>
  <si>
    <t>Nissan Navara 4X2</t>
  </si>
  <si>
    <t>Toyota Hilux 4X2</t>
  </si>
  <si>
    <t>Volkswagen Amarok 4X2</t>
  </si>
  <si>
    <t>Chevrolet Silverado 1500</t>
  </si>
  <si>
    <t>Ford Ranger 4X4</t>
  </si>
  <si>
    <t>GWM Steed 4X4</t>
  </si>
  <si>
    <t>GWM Ute 4X4</t>
  </si>
  <si>
    <t>Holden Colorado 4X4</t>
  </si>
  <si>
    <t>Isuzu Ute D-Max 4X4</t>
  </si>
  <si>
    <t>Jeep Gladiator</t>
  </si>
  <si>
    <t>LDV T60/T60 MAX 4X4</t>
  </si>
  <si>
    <t>Mazda BT-50 4X4</t>
  </si>
  <si>
    <t>Mercedes-Benz G-Wagon CC</t>
  </si>
  <si>
    <t>Mercedes-Benz X-Class 4X4</t>
  </si>
  <si>
    <t>Mitsubishi Triton 4X4</t>
  </si>
  <si>
    <t>Nissan Navara 4X4</t>
  </si>
  <si>
    <t>RAM 1500</t>
  </si>
  <si>
    <t>RAM 2500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</si>
  <si>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</si>
  <si>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</si>
  <si>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</si>
  <si>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</si>
  <si>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</si>
  <si>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</si>
  <si>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</si>
  <si>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</si>
  <si>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</si>
  <si>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</si>
  <si>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</si>
  <si>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</si>
  <si>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</si>
  <si>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</si>
  <si>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</si>
  <si>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Renault Master</t>
  </si>
  <si>
    <t>Volkswagen Crafter</t>
  </si>
  <si>
    <t>Fuso Fighter (MD)</t>
  </si>
  <si>
    <t>Hino (MD)</t>
  </si>
  <si>
    <t>Hyundai EX9</t>
  </si>
  <si>
    <t>Hyundai Pavise</t>
  </si>
  <si>
    <t>Isuzu N-Series (MD)</t>
  </si>
  <si>
    <t>Iveco (MD)</t>
  </si>
  <si>
    <t>MAN (MD)</t>
  </si>
  <si>
    <t>Mercedes (MD)</t>
  </si>
  <si>
    <t>UD Trucks (MD)</t>
  </si>
  <si>
    <t>Volvo Truck (MD)</t>
  </si>
  <si>
    <t>DAF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</si>
  <si>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</si>
  <si>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</si>
  <si>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</si>
  <si>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</si>
  <si>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</si>
  <si>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</si>
  <si>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</si>
  <si>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</si>
  <si>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</si>
  <si>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</si>
  <si>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</si>
  <si>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</si>
  <si>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</si>
  <si>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</si>
  <si>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</si>
  <si>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</si>
  <si>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</si>
  <si>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</si>
  <si>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</si>
  <si>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</si>
  <si>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</si>
  <si>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</si>
  <si>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</si>
  <si>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</si>
  <si>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</si>
  <si>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</si>
  <si>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</si>
  <si>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</si>
  <si>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</si>
  <si>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</si>
  <si>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</si>
  <si>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</si>
  <si>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</si>
  <si>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</si>
  <si>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</si>
  <si>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</si>
  <si>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</si>
  <si>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</si>
  <si>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</si>
  <si>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</si>
  <si>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</si>
  <si>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</si>
  <si>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</si>
  <si>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</si>
  <si>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</si>
  <si>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</si>
  <si>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</si>
  <si>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</si>
  <si>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</si>
  <si>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</si>
  <si>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</si>
  <si>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</si>
  <si>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</si>
  <si>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</si>
  <si>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</si>
  <si>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</si>
  <si>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</si>
  <si>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</si>
  <si>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</si>
  <si>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</si>
  <si>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</si>
  <si>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</si>
  <si>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</si>
  <si>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</si>
  <si>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</si>
  <si>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</si>
  <si>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</si>
  <si>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</si>
  <si>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</si>
  <si>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</si>
  <si>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</si>
  <si>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Aston Martin Total</t>
  </si>
  <si>
    <t>Audi Total</t>
  </si>
  <si>
    <t>Bentley Total</t>
  </si>
  <si>
    <t>BMW Total</t>
  </si>
  <si>
    <t>Chevrolet Total</t>
  </si>
  <si>
    <t>Chrysler Total</t>
  </si>
  <si>
    <t>Citroen Total</t>
  </si>
  <si>
    <t>Daf Total</t>
  </si>
  <si>
    <t>Ferrari Total</t>
  </si>
  <si>
    <t>Fiat Total</t>
  </si>
  <si>
    <t>Fiat Professional Total</t>
  </si>
  <si>
    <t>Ford Total</t>
  </si>
  <si>
    <t>Freightliner Total</t>
  </si>
  <si>
    <t>Fuso Total</t>
  </si>
  <si>
    <t>Genesis Total</t>
  </si>
  <si>
    <t>GWM Total</t>
  </si>
  <si>
    <t>Hino Total</t>
  </si>
  <si>
    <t>Holden Total</t>
  </si>
  <si>
    <t>Honda Total</t>
  </si>
  <si>
    <t>Hyundai Total</t>
  </si>
  <si>
    <t>Hyundai Commercial Vehicles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</si>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</sst>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94</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95</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96</v>
      </c>
      <c r="C15" s="109">
        <v>893</v>
      </c>
      <c r="D15" s="110">
        <v>1382</v>
      </c>
      <c r="E15" s="109">
        <v>12224</v>
      </c>
      <c r="F15" s="110">
        <v>15281</v>
      </c>
      <c r="G15" s="111"/>
      <c r="H15" s="109">
        <f t="shared" ref="H15:H22" si="0">C15-D15</f>
        <v>-489</v>
      </c>
      <c r="I15" s="110">
        <f t="shared" ref="I15:I22" si="1">E15-F15</f>
        <v>-3057</v>
      </c>
      <c r="J15" s="112">
        <f t="shared" ref="J15:J22" si="2">IF(D15=0, "-", IF(H15/D15&lt;10, H15/D15, "&gt;999%"))</f>
        <v>-0.35383502170767006</v>
      </c>
      <c r="K15" s="113">
        <f t="shared" ref="K15:K22" si="3">IF(F15=0, "-", IF(I15/F15&lt;10, I15/F15, "&gt;999%"))</f>
        <v>-0.20005235259472548</v>
      </c>
      <c r="L15" s="99"/>
    </row>
    <row r="16" spans="1:12" ht="15" x14ac:dyDescent="0.2">
      <c r="A16" s="99"/>
      <c r="B16" s="108" t="s">
        <v>97</v>
      </c>
      <c r="C16" s="109">
        <v>23965</v>
      </c>
      <c r="D16" s="110">
        <v>26014</v>
      </c>
      <c r="E16" s="109">
        <v>251582</v>
      </c>
      <c r="F16" s="110">
        <v>214680</v>
      </c>
      <c r="G16" s="111"/>
      <c r="H16" s="109">
        <f t="shared" si="0"/>
        <v>-2049</v>
      </c>
      <c r="I16" s="110">
        <f t="shared" si="1"/>
        <v>36902</v>
      </c>
      <c r="J16" s="112">
        <f t="shared" si="2"/>
        <v>-7.87652802337203E-2</v>
      </c>
      <c r="K16" s="113">
        <f t="shared" si="3"/>
        <v>0.1718930501211105</v>
      </c>
      <c r="L16" s="99"/>
    </row>
    <row r="17" spans="1:12" ht="15" x14ac:dyDescent="0.2">
      <c r="A17" s="99"/>
      <c r="B17" s="108" t="s">
        <v>98</v>
      </c>
      <c r="C17" s="109">
        <v>922</v>
      </c>
      <c r="D17" s="110">
        <v>666</v>
      </c>
      <c r="E17" s="109">
        <v>7808</v>
      </c>
      <c r="F17" s="110">
        <v>5422</v>
      </c>
      <c r="G17" s="111"/>
      <c r="H17" s="109">
        <f t="shared" si="0"/>
        <v>256</v>
      </c>
      <c r="I17" s="110">
        <f t="shared" si="1"/>
        <v>2386</v>
      </c>
      <c r="J17" s="112">
        <f t="shared" si="2"/>
        <v>0.38438438438438438</v>
      </c>
      <c r="K17" s="113">
        <f t="shared" si="3"/>
        <v>0.44005901881224641</v>
      </c>
      <c r="L17" s="99"/>
    </row>
    <row r="18" spans="1:12" ht="15" x14ac:dyDescent="0.2">
      <c r="A18" s="99"/>
      <c r="B18" s="108" t="s">
        <v>99</v>
      </c>
      <c r="C18" s="109">
        <v>20062</v>
      </c>
      <c r="D18" s="110">
        <v>16149</v>
      </c>
      <c r="E18" s="109">
        <v>181157</v>
      </c>
      <c r="F18" s="110">
        <v>137541</v>
      </c>
      <c r="G18" s="111"/>
      <c r="H18" s="109">
        <f t="shared" si="0"/>
        <v>3913</v>
      </c>
      <c r="I18" s="110">
        <f t="shared" si="1"/>
        <v>43616</v>
      </c>
      <c r="J18" s="112">
        <f t="shared" si="2"/>
        <v>0.2423060251408756</v>
      </c>
      <c r="K18" s="113">
        <f t="shared" si="3"/>
        <v>0.31711271548120196</v>
      </c>
      <c r="L18" s="99"/>
    </row>
    <row r="19" spans="1:12" ht="15" x14ac:dyDescent="0.2">
      <c r="A19" s="99"/>
      <c r="B19" s="108" t="s">
        <v>100</v>
      </c>
      <c r="C19" s="109">
        <v>6139</v>
      </c>
      <c r="D19" s="110">
        <v>5177</v>
      </c>
      <c r="E19" s="109">
        <v>53716</v>
      </c>
      <c r="F19" s="110">
        <v>42616</v>
      </c>
      <c r="G19" s="111"/>
      <c r="H19" s="109">
        <f t="shared" si="0"/>
        <v>962</v>
      </c>
      <c r="I19" s="110">
        <f t="shared" si="1"/>
        <v>11100</v>
      </c>
      <c r="J19" s="112">
        <f t="shared" si="2"/>
        <v>0.1858219045779409</v>
      </c>
      <c r="K19" s="113">
        <f t="shared" si="3"/>
        <v>0.26046555284400225</v>
      </c>
      <c r="L19" s="99"/>
    </row>
    <row r="20" spans="1:12" ht="15" x14ac:dyDescent="0.2">
      <c r="A20" s="99"/>
      <c r="B20" s="108" t="s">
        <v>101</v>
      </c>
      <c r="C20" s="109">
        <v>1645</v>
      </c>
      <c r="D20" s="110">
        <v>1268</v>
      </c>
      <c r="E20" s="109">
        <v>14340</v>
      </c>
      <c r="F20" s="110">
        <v>10689</v>
      </c>
      <c r="G20" s="111"/>
      <c r="H20" s="109">
        <f t="shared" si="0"/>
        <v>377</v>
      </c>
      <c r="I20" s="110">
        <f t="shared" si="1"/>
        <v>3651</v>
      </c>
      <c r="J20" s="112">
        <f t="shared" si="2"/>
        <v>0.29731861198738169</v>
      </c>
      <c r="K20" s="113">
        <f t="shared" si="3"/>
        <v>0.34156609598652821</v>
      </c>
      <c r="L20" s="99"/>
    </row>
    <row r="21" spans="1:12" ht="15" x14ac:dyDescent="0.2">
      <c r="A21" s="99"/>
      <c r="B21" s="108" t="s">
        <v>102</v>
      </c>
      <c r="C21" s="109">
        <v>20495</v>
      </c>
      <c r="D21" s="110">
        <v>10447</v>
      </c>
      <c r="E21" s="109">
        <v>211338</v>
      </c>
      <c r="F21" s="110">
        <v>155887</v>
      </c>
      <c r="G21" s="111"/>
      <c r="H21" s="109">
        <f t="shared" si="0"/>
        <v>10048</v>
      </c>
      <c r="I21" s="110">
        <f t="shared" si="1"/>
        <v>55451</v>
      </c>
      <c r="J21" s="112">
        <f t="shared" si="2"/>
        <v>0.96180721738298081</v>
      </c>
      <c r="K21" s="113">
        <f t="shared" si="3"/>
        <v>0.35571279195827749</v>
      </c>
      <c r="L21" s="99"/>
    </row>
    <row r="22" spans="1:12" ht="15" x14ac:dyDescent="0.2">
      <c r="A22" s="99"/>
      <c r="B22" s="108" t="s">
        <v>103</v>
      </c>
      <c r="C22" s="109">
        <v>9191</v>
      </c>
      <c r="D22" s="110">
        <v>7882</v>
      </c>
      <c r="E22" s="109">
        <v>83975</v>
      </c>
      <c r="F22" s="110">
        <v>62775</v>
      </c>
      <c r="G22" s="111"/>
      <c r="H22" s="109">
        <f t="shared" si="0"/>
        <v>1309</v>
      </c>
      <c r="I22" s="110">
        <f t="shared" si="1"/>
        <v>21200</v>
      </c>
      <c r="J22" s="112">
        <f t="shared" si="2"/>
        <v>0.1660746003552398</v>
      </c>
      <c r="K22" s="113">
        <f t="shared" si="3"/>
        <v>0.33771405814416566</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83312</v>
      </c>
      <c r="D24" s="121">
        <f>SUM(D15:D23)</f>
        <v>68985</v>
      </c>
      <c r="E24" s="120">
        <f>SUM(E15:E23)</f>
        <v>816140</v>
      </c>
      <c r="F24" s="121">
        <f>SUM(F15:F23)</f>
        <v>644891</v>
      </c>
      <c r="G24" s="122"/>
      <c r="H24" s="120">
        <f>SUM(H15:H23)</f>
        <v>14327</v>
      </c>
      <c r="I24" s="121">
        <f>SUM(I15:I23)</f>
        <v>171249</v>
      </c>
      <c r="J24" s="123">
        <f>IF(D24=0, 0, H24/D24)</f>
        <v>0.20768282960063783</v>
      </c>
      <c r="K24" s="124">
        <f>IF(F24=0, 0, I24/F24)</f>
        <v>0.2655472009998589</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104</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1"/>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164" t="s">
        <v>116</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116</v>
      </c>
      <c r="B6" s="61" t="s">
        <v>12</v>
      </c>
      <c r="C6" s="62" t="s">
        <v>13</v>
      </c>
      <c r="D6" s="61" t="s">
        <v>12</v>
      </c>
      <c r="E6" s="63" t="s">
        <v>13</v>
      </c>
      <c r="F6" s="62" t="s">
        <v>12</v>
      </c>
      <c r="G6" s="62" t="s">
        <v>13</v>
      </c>
      <c r="H6" s="61" t="s">
        <v>12</v>
      </c>
      <c r="I6" s="63" t="s">
        <v>13</v>
      </c>
      <c r="J6" s="61"/>
      <c r="K6" s="63"/>
    </row>
    <row r="7" spans="1:11" x14ac:dyDescent="0.2">
      <c r="A7" s="7" t="s">
        <v>335</v>
      </c>
      <c r="B7" s="65">
        <v>0</v>
      </c>
      <c r="C7" s="34">
        <f>IF(B22=0, "-", B7/B22)</f>
        <v>0</v>
      </c>
      <c r="D7" s="65">
        <v>0</v>
      </c>
      <c r="E7" s="9">
        <f>IF(D22=0, "-", D7/D22)</f>
        <v>0</v>
      </c>
      <c r="F7" s="81">
        <v>0</v>
      </c>
      <c r="G7" s="34">
        <f>IF(F22=0, "-", F7/F22)</f>
        <v>0</v>
      </c>
      <c r="H7" s="65">
        <v>1</v>
      </c>
      <c r="I7" s="9">
        <f>IF(H22=0, "-", H7/H22)</f>
        <v>6.9444444444444447E-4</v>
      </c>
      <c r="J7" s="8" t="str">
        <f t="shared" ref="J7:J20" si="0">IF(D7=0, "-", IF((B7-D7)/D7&lt;10, (B7-D7)/D7, "&gt;999%"))</f>
        <v>-</v>
      </c>
      <c r="K7" s="9">
        <f t="shared" ref="K7:K20" si="1">IF(H7=0, "-", IF((F7-H7)/H7&lt;10, (F7-H7)/H7, "&gt;999%"))</f>
        <v>-1</v>
      </c>
    </row>
    <row r="8" spans="1:11" x14ac:dyDescent="0.2">
      <c r="A8" s="7" t="s">
        <v>336</v>
      </c>
      <c r="B8" s="65">
        <v>0</v>
      </c>
      <c r="C8" s="34">
        <f>IF(B22=0, "-", B8/B22)</f>
        <v>0</v>
      </c>
      <c r="D8" s="65">
        <v>0</v>
      </c>
      <c r="E8" s="9">
        <f>IF(D22=0, "-", D8/D22)</f>
        <v>0</v>
      </c>
      <c r="F8" s="81">
        <v>0</v>
      </c>
      <c r="G8" s="34">
        <f>IF(F22=0, "-", F8/F22)</f>
        <v>0</v>
      </c>
      <c r="H8" s="65">
        <v>3</v>
      </c>
      <c r="I8" s="9">
        <f>IF(H22=0, "-", H8/H22)</f>
        <v>2.0833333333333333E-3</v>
      </c>
      <c r="J8" s="8" t="str">
        <f t="shared" si="0"/>
        <v>-</v>
      </c>
      <c r="K8" s="9">
        <f t="shared" si="1"/>
        <v>-1</v>
      </c>
    </row>
    <row r="9" spans="1:11" x14ac:dyDescent="0.2">
      <c r="A9" s="7" t="s">
        <v>337</v>
      </c>
      <c r="B9" s="65">
        <v>14</v>
      </c>
      <c r="C9" s="34">
        <f>IF(B22=0, "-", B9/B22)</f>
        <v>4.6666666666666669E-2</v>
      </c>
      <c r="D9" s="65">
        <v>7</v>
      </c>
      <c r="E9" s="9">
        <f>IF(D22=0, "-", D9/D22)</f>
        <v>3.255813953488372E-2</v>
      </c>
      <c r="F9" s="81">
        <v>160</v>
      </c>
      <c r="G9" s="34">
        <f>IF(F22=0, "-", F9/F22)</f>
        <v>5.1779935275080909E-2</v>
      </c>
      <c r="H9" s="65">
        <v>7</v>
      </c>
      <c r="I9" s="9">
        <f>IF(H22=0, "-", H9/H22)</f>
        <v>4.8611111111111112E-3</v>
      </c>
      <c r="J9" s="8">
        <f t="shared" si="0"/>
        <v>1</v>
      </c>
      <c r="K9" s="9" t="str">
        <f t="shared" si="1"/>
        <v>&gt;999%</v>
      </c>
    </row>
    <row r="10" spans="1:11" x14ac:dyDescent="0.2">
      <c r="A10" s="7" t="s">
        <v>338</v>
      </c>
      <c r="B10" s="65">
        <v>0</v>
      </c>
      <c r="C10" s="34">
        <f>IF(B22=0, "-", B10/B22)</f>
        <v>0</v>
      </c>
      <c r="D10" s="65">
        <v>1</v>
      </c>
      <c r="E10" s="9">
        <f>IF(D22=0, "-", D10/D22)</f>
        <v>4.6511627906976744E-3</v>
      </c>
      <c r="F10" s="81">
        <v>0</v>
      </c>
      <c r="G10" s="34">
        <f>IF(F22=0, "-", F10/F22)</f>
        <v>0</v>
      </c>
      <c r="H10" s="65">
        <v>169</v>
      </c>
      <c r="I10" s="9">
        <f>IF(H22=0, "-", H10/H22)</f>
        <v>0.11736111111111111</v>
      </c>
      <c r="J10" s="8">
        <f t="shared" si="0"/>
        <v>-1</v>
      </c>
      <c r="K10" s="9">
        <f t="shared" si="1"/>
        <v>-1</v>
      </c>
    </row>
    <row r="11" spans="1:11" x14ac:dyDescent="0.2">
      <c r="A11" s="7" t="s">
        <v>339</v>
      </c>
      <c r="B11" s="65">
        <v>35</v>
      </c>
      <c r="C11" s="34">
        <f>IF(B22=0, "-", B11/B22)</f>
        <v>0.11666666666666667</v>
      </c>
      <c r="D11" s="65">
        <v>19</v>
      </c>
      <c r="E11" s="9">
        <f>IF(D22=0, "-", D11/D22)</f>
        <v>8.8372093023255813E-2</v>
      </c>
      <c r="F11" s="81">
        <v>346</v>
      </c>
      <c r="G11" s="34">
        <f>IF(F22=0, "-", F11/F22)</f>
        <v>0.11197411003236246</v>
      </c>
      <c r="H11" s="65">
        <v>165</v>
      </c>
      <c r="I11" s="9">
        <f>IF(H22=0, "-", H11/H22)</f>
        <v>0.11458333333333333</v>
      </c>
      <c r="J11" s="8">
        <f t="shared" si="0"/>
        <v>0.84210526315789469</v>
      </c>
      <c r="K11" s="9">
        <f t="shared" si="1"/>
        <v>1.0969696969696969</v>
      </c>
    </row>
    <row r="12" spans="1:11" x14ac:dyDescent="0.2">
      <c r="A12" s="7" t="s">
        <v>340</v>
      </c>
      <c r="B12" s="65">
        <v>40</v>
      </c>
      <c r="C12" s="34">
        <f>IF(B22=0, "-", B12/B22)</f>
        <v>0.13333333333333333</v>
      </c>
      <c r="D12" s="65">
        <v>0</v>
      </c>
      <c r="E12" s="9">
        <f>IF(D22=0, "-", D12/D22)</f>
        <v>0</v>
      </c>
      <c r="F12" s="81">
        <v>360</v>
      </c>
      <c r="G12" s="34">
        <f>IF(F22=0, "-", F12/F22)</f>
        <v>0.11650485436893204</v>
      </c>
      <c r="H12" s="65">
        <v>0</v>
      </c>
      <c r="I12" s="9">
        <f>IF(H22=0, "-", H12/H22)</f>
        <v>0</v>
      </c>
      <c r="J12" s="8" t="str">
        <f t="shared" si="0"/>
        <v>-</v>
      </c>
      <c r="K12" s="9" t="str">
        <f t="shared" si="1"/>
        <v>-</v>
      </c>
    </row>
    <row r="13" spans="1:11" x14ac:dyDescent="0.2">
      <c r="A13" s="7" t="s">
        <v>341</v>
      </c>
      <c r="B13" s="65">
        <v>40</v>
      </c>
      <c r="C13" s="34">
        <f>IF(B22=0, "-", B13/B22)</f>
        <v>0.13333333333333333</v>
      </c>
      <c r="D13" s="65">
        <v>126</v>
      </c>
      <c r="E13" s="9">
        <f>IF(D22=0, "-", D13/D22)</f>
        <v>0.586046511627907</v>
      </c>
      <c r="F13" s="81">
        <v>993</v>
      </c>
      <c r="G13" s="34">
        <f>IF(F22=0, "-", F13/F22)</f>
        <v>0.32135922330097089</v>
      </c>
      <c r="H13" s="65">
        <v>829</v>
      </c>
      <c r="I13" s="9">
        <f>IF(H22=0, "-", H13/H22)</f>
        <v>0.5756944444444444</v>
      </c>
      <c r="J13" s="8">
        <f t="shared" si="0"/>
        <v>-0.68253968253968256</v>
      </c>
      <c r="K13" s="9">
        <f t="shared" si="1"/>
        <v>0.19782870928829915</v>
      </c>
    </row>
    <row r="14" spans="1:11" x14ac:dyDescent="0.2">
      <c r="A14" s="7" t="s">
        <v>342</v>
      </c>
      <c r="B14" s="65">
        <v>14</v>
      </c>
      <c r="C14" s="34">
        <f>IF(B22=0, "-", B14/B22)</f>
        <v>4.6666666666666669E-2</v>
      </c>
      <c r="D14" s="65">
        <v>6</v>
      </c>
      <c r="E14" s="9">
        <f>IF(D22=0, "-", D14/D22)</f>
        <v>2.7906976744186046E-2</v>
      </c>
      <c r="F14" s="81">
        <v>108</v>
      </c>
      <c r="G14" s="34">
        <f>IF(F22=0, "-", F14/F22)</f>
        <v>3.4951456310679613E-2</v>
      </c>
      <c r="H14" s="65">
        <v>31</v>
      </c>
      <c r="I14" s="9">
        <f>IF(H22=0, "-", H14/H22)</f>
        <v>2.1527777777777778E-2</v>
      </c>
      <c r="J14" s="8">
        <f t="shared" si="0"/>
        <v>1.3333333333333333</v>
      </c>
      <c r="K14" s="9">
        <f t="shared" si="1"/>
        <v>2.4838709677419355</v>
      </c>
    </row>
    <row r="15" spans="1:11" x14ac:dyDescent="0.2">
      <c r="A15" s="7" t="s">
        <v>343</v>
      </c>
      <c r="B15" s="65">
        <v>7</v>
      </c>
      <c r="C15" s="34">
        <f>IF(B22=0, "-", B15/B22)</f>
        <v>2.3333333333333334E-2</v>
      </c>
      <c r="D15" s="65">
        <v>0</v>
      </c>
      <c r="E15" s="9">
        <f>IF(D22=0, "-", D15/D22)</f>
        <v>0</v>
      </c>
      <c r="F15" s="81">
        <v>49</v>
      </c>
      <c r="G15" s="34">
        <f>IF(F22=0, "-", F15/F22)</f>
        <v>1.5857605177993526E-2</v>
      </c>
      <c r="H15" s="65">
        <v>1</v>
      </c>
      <c r="I15" s="9">
        <f>IF(H22=0, "-", H15/H22)</f>
        <v>6.9444444444444447E-4</v>
      </c>
      <c r="J15" s="8" t="str">
        <f t="shared" si="0"/>
        <v>-</v>
      </c>
      <c r="K15" s="9" t="str">
        <f t="shared" si="1"/>
        <v>&gt;999%</v>
      </c>
    </row>
    <row r="16" spans="1:11" x14ac:dyDescent="0.2">
      <c r="A16" s="7" t="s">
        <v>344</v>
      </c>
      <c r="B16" s="65">
        <v>0</v>
      </c>
      <c r="C16" s="34">
        <f>IF(B22=0, "-", B16/B22)</f>
        <v>0</v>
      </c>
      <c r="D16" s="65">
        <v>0</v>
      </c>
      <c r="E16" s="9">
        <f>IF(D22=0, "-", D16/D22)</f>
        <v>0</v>
      </c>
      <c r="F16" s="81">
        <v>0</v>
      </c>
      <c r="G16" s="34">
        <f>IF(F22=0, "-", F16/F22)</f>
        <v>0</v>
      </c>
      <c r="H16" s="65">
        <v>1</v>
      </c>
      <c r="I16" s="9">
        <f>IF(H22=0, "-", H16/H22)</f>
        <v>6.9444444444444447E-4</v>
      </c>
      <c r="J16" s="8" t="str">
        <f t="shared" si="0"/>
        <v>-</v>
      </c>
      <c r="K16" s="9">
        <f t="shared" si="1"/>
        <v>-1</v>
      </c>
    </row>
    <row r="17" spans="1:11" x14ac:dyDescent="0.2">
      <c r="A17" s="7" t="s">
        <v>345</v>
      </c>
      <c r="B17" s="65">
        <v>13</v>
      </c>
      <c r="C17" s="34">
        <f>IF(B22=0, "-", B17/B22)</f>
        <v>4.3333333333333335E-2</v>
      </c>
      <c r="D17" s="65">
        <v>4</v>
      </c>
      <c r="E17" s="9">
        <f>IF(D22=0, "-", D17/D22)</f>
        <v>1.8604651162790697E-2</v>
      </c>
      <c r="F17" s="81">
        <v>124</v>
      </c>
      <c r="G17" s="34">
        <f>IF(F22=0, "-", F17/F22)</f>
        <v>4.0129449838187704E-2</v>
      </c>
      <c r="H17" s="65">
        <v>26</v>
      </c>
      <c r="I17" s="9">
        <f>IF(H22=0, "-", H17/H22)</f>
        <v>1.8055555555555554E-2</v>
      </c>
      <c r="J17" s="8">
        <f t="shared" si="0"/>
        <v>2.25</v>
      </c>
      <c r="K17" s="9">
        <f t="shared" si="1"/>
        <v>3.7692307692307692</v>
      </c>
    </row>
    <row r="18" spans="1:11" x14ac:dyDescent="0.2">
      <c r="A18" s="7" t="s">
        <v>346</v>
      </c>
      <c r="B18" s="65">
        <v>39</v>
      </c>
      <c r="C18" s="34">
        <f>IF(B22=0, "-", B18/B22)</f>
        <v>0.13</v>
      </c>
      <c r="D18" s="65">
        <v>25</v>
      </c>
      <c r="E18" s="9">
        <f>IF(D22=0, "-", D18/D22)</f>
        <v>0.11627906976744186</v>
      </c>
      <c r="F18" s="81">
        <v>193</v>
      </c>
      <c r="G18" s="34">
        <f>IF(F22=0, "-", F18/F22)</f>
        <v>6.2459546925566344E-2</v>
      </c>
      <c r="H18" s="65">
        <v>105</v>
      </c>
      <c r="I18" s="9">
        <f>IF(H22=0, "-", H18/H22)</f>
        <v>7.2916666666666671E-2</v>
      </c>
      <c r="J18" s="8">
        <f t="shared" si="0"/>
        <v>0.56000000000000005</v>
      </c>
      <c r="K18" s="9">
        <f t="shared" si="1"/>
        <v>0.83809523809523812</v>
      </c>
    </row>
    <row r="19" spans="1:11" x14ac:dyDescent="0.2">
      <c r="A19" s="7" t="s">
        <v>347</v>
      </c>
      <c r="B19" s="65">
        <v>58</v>
      </c>
      <c r="C19" s="34">
        <f>IF(B22=0, "-", B19/B22)</f>
        <v>0.19333333333333333</v>
      </c>
      <c r="D19" s="65">
        <v>0</v>
      </c>
      <c r="E19" s="9">
        <f>IF(D22=0, "-", D19/D22)</f>
        <v>0</v>
      </c>
      <c r="F19" s="81">
        <v>456</v>
      </c>
      <c r="G19" s="34">
        <f>IF(F22=0, "-", F19/F22)</f>
        <v>0.14757281553398058</v>
      </c>
      <c r="H19" s="65">
        <v>0</v>
      </c>
      <c r="I19" s="9">
        <f>IF(H22=0, "-", H19/H22)</f>
        <v>0</v>
      </c>
      <c r="J19" s="8" t="str">
        <f t="shared" si="0"/>
        <v>-</v>
      </c>
      <c r="K19" s="9" t="str">
        <f t="shared" si="1"/>
        <v>-</v>
      </c>
    </row>
    <row r="20" spans="1:11" x14ac:dyDescent="0.2">
      <c r="A20" s="7" t="s">
        <v>348</v>
      </c>
      <c r="B20" s="65">
        <v>40</v>
      </c>
      <c r="C20" s="34">
        <f>IF(B22=0, "-", B20/B22)</f>
        <v>0.13333333333333333</v>
      </c>
      <c r="D20" s="65">
        <v>27</v>
      </c>
      <c r="E20" s="9">
        <f>IF(D22=0, "-", D20/D22)</f>
        <v>0.12558139534883722</v>
      </c>
      <c r="F20" s="81">
        <v>301</v>
      </c>
      <c r="G20" s="34">
        <f>IF(F22=0, "-", F20/F22)</f>
        <v>9.7411003236245949E-2</v>
      </c>
      <c r="H20" s="65">
        <v>102</v>
      </c>
      <c r="I20" s="9">
        <f>IF(H22=0, "-", H20/H22)</f>
        <v>7.0833333333333331E-2</v>
      </c>
      <c r="J20" s="8">
        <f t="shared" si="0"/>
        <v>0.48148148148148145</v>
      </c>
      <c r="K20" s="9">
        <f t="shared" si="1"/>
        <v>1.9509803921568627</v>
      </c>
    </row>
    <row r="21" spans="1:11" x14ac:dyDescent="0.2">
      <c r="A21" s="2"/>
      <c r="B21" s="68"/>
      <c r="C21" s="33"/>
      <c r="D21" s="68"/>
      <c r="E21" s="6"/>
      <c r="F21" s="82"/>
      <c r="G21" s="33"/>
      <c r="H21" s="68"/>
      <c r="I21" s="6"/>
      <c r="J21" s="5"/>
      <c r="K21" s="6"/>
    </row>
    <row r="22" spans="1:11" s="43" customFormat="1" x14ac:dyDescent="0.2">
      <c r="A22" s="162" t="s">
        <v>603</v>
      </c>
      <c r="B22" s="71">
        <f>SUM(B7:B21)</f>
        <v>300</v>
      </c>
      <c r="C22" s="40">
        <f>B22/6139</f>
        <v>4.8867893793777491E-2</v>
      </c>
      <c r="D22" s="71">
        <f>SUM(D7:D21)</f>
        <v>215</v>
      </c>
      <c r="E22" s="41">
        <f>D22/5177</f>
        <v>4.1529843538728996E-2</v>
      </c>
      <c r="F22" s="77">
        <f>SUM(F7:F21)</f>
        <v>3090</v>
      </c>
      <c r="G22" s="42">
        <f>F22/53716</f>
        <v>5.7524759848089954E-2</v>
      </c>
      <c r="H22" s="71">
        <f>SUM(H7:H21)</f>
        <v>1440</v>
      </c>
      <c r="I22" s="41">
        <f>H22/42616</f>
        <v>3.3790125774357048E-2</v>
      </c>
      <c r="J22" s="37">
        <f>IF(D22=0, "-", IF((B22-D22)/D22&lt;10, (B22-D22)/D22, "&gt;999%"))</f>
        <v>0.39534883720930231</v>
      </c>
      <c r="K22" s="38">
        <f>IF(H22=0, "-", IF((F22-H22)/H22&lt;10, (F22-H22)/H22, "&gt;999%"))</f>
        <v>1.1458333333333333</v>
      </c>
    </row>
    <row r="23" spans="1:11" x14ac:dyDescent="0.2">
      <c r="B23" s="83"/>
      <c r="D23" s="83"/>
      <c r="F23" s="83"/>
      <c r="H23" s="83"/>
    </row>
    <row r="24" spans="1:11" s="43" customFormat="1" x14ac:dyDescent="0.2">
      <c r="A24" s="162" t="s">
        <v>603</v>
      </c>
      <c r="B24" s="71">
        <v>300</v>
      </c>
      <c r="C24" s="40">
        <f>B24/6139</f>
        <v>4.8867893793777491E-2</v>
      </c>
      <c r="D24" s="71">
        <v>215</v>
      </c>
      <c r="E24" s="41">
        <f>D24/5177</f>
        <v>4.1529843538728996E-2</v>
      </c>
      <c r="F24" s="77">
        <v>3090</v>
      </c>
      <c r="G24" s="42">
        <f>F24/53716</f>
        <v>5.7524759848089954E-2</v>
      </c>
      <c r="H24" s="71">
        <v>1440</v>
      </c>
      <c r="I24" s="41">
        <f>H24/42616</f>
        <v>3.3790125774357048E-2</v>
      </c>
      <c r="J24" s="37">
        <f>IF(D24=0, "-", IF((B24-D24)/D24&lt;10, (B24-D24)/D24, "&gt;999%"))</f>
        <v>0.39534883720930231</v>
      </c>
      <c r="K24" s="38">
        <f>IF(H24=0, "-", IF((F24-H24)/H24&lt;10, (F24-H24)/H24, "&gt;999%"))</f>
        <v>1.1458333333333333</v>
      </c>
    </row>
    <row r="25" spans="1:11" x14ac:dyDescent="0.2">
      <c r="B25" s="83"/>
      <c r="D25" s="83"/>
      <c r="F25" s="83"/>
      <c r="H25" s="83"/>
    </row>
    <row r="26" spans="1:11" ht="15.75" x14ac:dyDescent="0.25">
      <c r="A26" s="164" t="s">
        <v>117</v>
      </c>
      <c r="B26" s="196" t="s">
        <v>1</v>
      </c>
      <c r="C26" s="200"/>
      <c r="D26" s="200"/>
      <c r="E26" s="197"/>
      <c r="F26" s="196" t="s">
        <v>14</v>
      </c>
      <c r="G26" s="200"/>
      <c r="H26" s="200"/>
      <c r="I26" s="197"/>
      <c r="J26" s="196" t="s">
        <v>15</v>
      </c>
      <c r="K26" s="197"/>
    </row>
    <row r="27" spans="1:11" x14ac:dyDescent="0.2">
      <c r="A27" s="22"/>
      <c r="B27" s="196">
        <f>VALUE(RIGHT($B$2, 4))</f>
        <v>2021</v>
      </c>
      <c r="C27" s="197"/>
      <c r="D27" s="196">
        <f>B27-1</f>
        <v>2020</v>
      </c>
      <c r="E27" s="204"/>
      <c r="F27" s="196">
        <f>B27</f>
        <v>2021</v>
      </c>
      <c r="G27" s="204"/>
      <c r="H27" s="196">
        <f>D27</f>
        <v>2020</v>
      </c>
      <c r="I27" s="204"/>
      <c r="J27" s="140" t="s">
        <v>4</v>
      </c>
      <c r="K27" s="141" t="s">
        <v>2</v>
      </c>
    </row>
    <row r="28" spans="1:11" x14ac:dyDescent="0.2">
      <c r="A28" s="163" t="s">
        <v>147</v>
      </c>
      <c r="B28" s="61" t="s">
        <v>12</v>
      </c>
      <c r="C28" s="62" t="s">
        <v>13</v>
      </c>
      <c r="D28" s="61" t="s">
        <v>12</v>
      </c>
      <c r="E28" s="63" t="s">
        <v>13</v>
      </c>
      <c r="F28" s="62" t="s">
        <v>12</v>
      </c>
      <c r="G28" s="62" t="s">
        <v>13</v>
      </c>
      <c r="H28" s="61" t="s">
        <v>12</v>
      </c>
      <c r="I28" s="63" t="s">
        <v>13</v>
      </c>
      <c r="J28" s="61"/>
      <c r="K28" s="63"/>
    </row>
    <row r="29" spans="1:11" x14ac:dyDescent="0.2">
      <c r="A29" s="7" t="s">
        <v>349</v>
      </c>
      <c r="B29" s="65">
        <v>0</v>
      </c>
      <c r="C29" s="34">
        <f>IF(B53=0, "-", B29/B53)</f>
        <v>0</v>
      </c>
      <c r="D29" s="65">
        <v>1</v>
      </c>
      <c r="E29" s="9">
        <f>IF(D53=0, "-", D29/D53)</f>
        <v>1.6000000000000001E-3</v>
      </c>
      <c r="F29" s="81">
        <v>0</v>
      </c>
      <c r="G29" s="34">
        <f>IF(F53=0, "-", F29/F53)</f>
        <v>0</v>
      </c>
      <c r="H29" s="65">
        <v>7</v>
      </c>
      <c r="I29" s="9">
        <f>IF(H53=0, "-", H29/H53)</f>
        <v>1.3610733035193468E-3</v>
      </c>
      <c r="J29" s="8">
        <f t="shared" ref="J29:J51" si="2">IF(D29=0, "-", IF((B29-D29)/D29&lt;10, (B29-D29)/D29, "&gt;999%"))</f>
        <v>-1</v>
      </c>
      <c r="K29" s="9">
        <f t="shared" ref="K29:K51" si="3">IF(H29=0, "-", IF((F29-H29)/H29&lt;10, (F29-H29)/H29, "&gt;999%"))</f>
        <v>-1</v>
      </c>
    </row>
    <row r="30" spans="1:11" x14ac:dyDescent="0.2">
      <c r="A30" s="7" t="s">
        <v>350</v>
      </c>
      <c r="B30" s="65">
        <v>1</v>
      </c>
      <c r="C30" s="34">
        <f>IF(B53=0, "-", B30/B53)</f>
        <v>1.1723329425556857E-3</v>
      </c>
      <c r="D30" s="65">
        <v>9</v>
      </c>
      <c r="E30" s="9">
        <f>IF(D53=0, "-", D30/D53)</f>
        <v>1.44E-2</v>
      </c>
      <c r="F30" s="81">
        <v>86</v>
      </c>
      <c r="G30" s="34">
        <f>IF(F53=0, "-", F30/F53)</f>
        <v>1.2434933487565067E-2</v>
      </c>
      <c r="H30" s="65">
        <v>85</v>
      </c>
      <c r="I30" s="9">
        <f>IF(H53=0, "-", H30/H53)</f>
        <v>1.6527318685592068E-2</v>
      </c>
      <c r="J30" s="8">
        <f t="shared" si="2"/>
        <v>-0.88888888888888884</v>
      </c>
      <c r="K30" s="9">
        <f t="shared" si="3"/>
        <v>1.1764705882352941E-2</v>
      </c>
    </row>
    <row r="31" spans="1:11" x14ac:dyDescent="0.2">
      <c r="A31" s="7" t="s">
        <v>351</v>
      </c>
      <c r="B31" s="65">
        <v>46</v>
      </c>
      <c r="C31" s="34">
        <f>IF(B53=0, "-", B31/B53)</f>
        <v>5.3927315357561546E-2</v>
      </c>
      <c r="D31" s="65">
        <v>0</v>
      </c>
      <c r="E31" s="9">
        <f>IF(D53=0, "-", D31/D53)</f>
        <v>0</v>
      </c>
      <c r="F31" s="81">
        <v>131</v>
      </c>
      <c r="G31" s="34">
        <f>IF(F53=0, "-", F31/F53)</f>
        <v>1.8941584731058416E-2</v>
      </c>
      <c r="H31" s="65">
        <v>0</v>
      </c>
      <c r="I31" s="9">
        <f>IF(H53=0, "-", H31/H53)</f>
        <v>0</v>
      </c>
      <c r="J31" s="8" t="str">
        <f t="shared" si="2"/>
        <v>-</v>
      </c>
      <c r="K31" s="9" t="str">
        <f t="shared" si="3"/>
        <v>-</v>
      </c>
    </row>
    <row r="32" spans="1:11" x14ac:dyDescent="0.2">
      <c r="A32" s="7" t="s">
        <v>352</v>
      </c>
      <c r="B32" s="65">
        <v>13</v>
      </c>
      <c r="C32" s="34">
        <f>IF(B53=0, "-", B32/B53)</f>
        <v>1.5240328253223915E-2</v>
      </c>
      <c r="D32" s="65">
        <v>44</v>
      </c>
      <c r="E32" s="9">
        <f>IF(D53=0, "-", D32/D53)</f>
        <v>7.0400000000000004E-2</v>
      </c>
      <c r="F32" s="81">
        <v>248</v>
      </c>
      <c r="G32" s="34">
        <f>IF(F53=0, "-", F32/F53)</f>
        <v>3.5858877964141125E-2</v>
      </c>
      <c r="H32" s="65">
        <v>442</v>
      </c>
      <c r="I32" s="9">
        <f>IF(H53=0, "-", H32/H53)</f>
        <v>8.5942057165078745E-2</v>
      </c>
      <c r="J32" s="8">
        <f t="shared" si="2"/>
        <v>-0.70454545454545459</v>
      </c>
      <c r="K32" s="9">
        <f t="shared" si="3"/>
        <v>-0.43891402714932126</v>
      </c>
    </row>
    <row r="33" spans="1:11" x14ac:dyDescent="0.2">
      <c r="A33" s="7" t="s">
        <v>353</v>
      </c>
      <c r="B33" s="65">
        <v>46</v>
      </c>
      <c r="C33" s="34">
        <f>IF(B53=0, "-", B33/B53)</f>
        <v>5.3927315357561546E-2</v>
      </c>
      <c r="D33" s="65">
        <v>54</v>
      </c>
      <c r="E33" s="9">
        <f>IF(D53=0, "-", D33/D53)</f>
        <v>8.6400000000000005E-2</v>
      </c>
      <c r="F33" s="81">
        <v>611</v>
      </c>
      <c r="G33" s="34">
        <f>IF(F53=0, "-", F33/F53)</f>
        <v>8.834586466165413E-2</v>
      </c>
      <c r="H33" s="65">
        <v>446</v>
      </c>
      <c r="I33" s="9">
        <f>IF(H53=0, "-", H33/H53)</f>
        <v>8.6719813338518373E-2</v>
      </c>
      <c r="J33" s="8">
        <f t="shared" si="2"/>
        <v>-0.14814814814814814</v>
      </c>
      <c r="K33" s="9">
        <f t="shared" si="3"/>
        <v>0.36995515695067266</v>
      </c>
    </row>
    <row r="34" spans="1:11" x14ac:dyDescent="0.2">
      <c r="A34" s="7" t="s">
        <v>354</v>
      </c>
      <c r="B34" s="65">
        <v>23</v>
      </c>
      <c r="C34" s="34">
        <f>IF(B53=0, "-", B34/B53)</f>
        <v>2.6963657678780773E-2</v>
      </c>
      <c r="D34" s="65">
        <v>2</v>
      </c>
      <c r="E34" s="9">
        <f>IF(D53=0, "-", D34/D53)</f>
        <v>3.2000000000000002E-3</v>
      </c>
      <c r="F34" s="81">
        <v>55</v>
      </c>
      <c r="G34" s="34">
        <f>IF(F53=0, "-", F34/F53)</f>
        <v>7.9525737420474262E-3</v>
      </c>
      <c r="H34" s="65">
        <v>21</v>
      </c>
      <c r="I34" s="9">
        <f>IF(H53=0, "-", H34/H53)</f>
        <v>4.0832199105580403E-3</v>
      </c>
      <c r="J34" s="8" t="str">
        <f t="shared" si="2"/>
        <v>&gt;999%</v>
      </c>
      <c r="K34" s="9">
        <f t="shared" si="3"/>
        <v>1.6190476190476191</v>
      </c>
    </row>
    <row r="35" spans="1:11" x14ac:dyDescent="0.2">
      <c r="A35" s="7" t="s">
        <v>355</v>
      </c>
      <c r="B35" s="65">
        <v>2</v>
      </c>
      <c r="C35" s="34">
        <f>IF(B53=0, "-", B35/B53)</f>
        <v>2.3446658851113715E-3</v>
      </c>
      <c r="D35" s="65">
        <v>0</v>
      </c>
      <c r="E35" s="9">
        <f>IF(D53=0, "-", D35/D53)</f>
        <v>0</v>
      </c>
      <c r="F35" s="81">
        <v>17</v>
      </c>
      <c r="G35" s="34">
        <f>IF(F53=0, "-", F35/F53)</f>
        <v>2.4580682475419317E-3</v>
      </c>
      <c r="H35" s="65">
        <v>0</v>
      </c>
      <c r="I35" s="9">
        <f>IF(H53=0, "-", H35/H53)</f>
        <v>0</v>
      </c>
      <c r="J35" s="8" t="str">
        <f t="shared" si="2"/>
        <v>-</v>
      </c>
      <c r="K35" s="9" t="str">
        <f t="shared" si="3"/>
        <v>-</v>
      </c>
    </row>
    <row r="36" spans="1:11" x14ac:dyDescent="0.2">
      <c r="A36" s="7" t="s">
        <v>356</v>
      </c>
      <c r="B36" s="65">
        <v>27</v>
      </c>
      <c r="C36" s="34">
        <f>IF(B53=0, "-", B36/B53)</f>
        <v>3.1652989449003514E-2</v>
      </c>
      <c r="D36" s="65">
        <v>80</v>
      </c>
      <c r="E36" s="9">
        <f>IF(D53=0, "-", D36/D53)</f>
        <v>0.128</v>
      </c>
      <c r="F36" s="81">
        <v>443</v>
      </c>
      <c r="G36" s="34">
        <f>IF(F53=0, "-", F36/F53)</f>
        <v>6.4054366685945635E-2</v>
      </c>
      <c r="H36" s="65">
        <v>428</v>
      </c>
      <c r="I36" s="9">
        <f>IF(H53=0, "-", H36/H53)</f>
        <v>8.3219910558040053E-2</v>
      </c>
      <c r="J36" s="8">
        <f t="shared" si="2"/>
        <v>-0.66249999999999998</v>
      </c>
      <c r="K36" s="9">
        <f t="shared" si="3"/>
        <v>3.5046728971962614E-2</v>
      </c>
    </row>
    <row r="37" spans="1:11" x14ac:dyDescent="0.2">
      <c r="A37" s="7" t="s">
        <v>357</v>
      </c>
      <c r="B37" s="65">
        <v>148</v>
      </c>
      <c r="C37" s="34">
        <f>IF(B53=0, "-", B37/B53)</f>
        <v>0.17350527549824149</v>
      </c>
      <c r="D37" s="65">
        <v>61</v>
      </c>
      <c r="E37" s="9">
        <f>IF(D53=0, "-", D37/D53)</f>
        <v>9.7600000000000006E-2</v>
      </c>
      <c r="F37" s="81">
        <v>868</v>
      </c>
      <c r="G37" s="34">
        <f>IF(F53=0, "-", F37/F53)</f>
        <v>0.12550607287449392</v>
      </c>
      <c r="H37" s="65">
        <v>444</v>
      </c>
      <c r="I37" s="9">
        <f>IF(H53=0, "-", H37/H53)</f>
        <v>8.6330935251798566E-2</v>
      </c>
      <c r="J37" s="8">
        <f t="shared" si="2"/>
        <v>1.4262295081967213</v>
      </c>
      <c r="K37" s="9">
        <f t="shared" si="3"/>
        <v>0.95495495495495497</v>
      </c>
    </row>
    <row r="38" spans="1:11" x14ac:dyDescent="0.2">
      <c r="A38" s="7" t="s">
        <v>358</v>
      </c>
      <c r="B38" s="65">
        <v>13</v>
      </c>
      <c r="C38" s="34">
        <f>IF(B53=0, "-", B38/B53)</f>
        <v>1.5240328253223915E-2</v>
      </c>
      <c r="D38" s="65">
        <v>0</v>
      </c>
      <c r="E38" s="9">
        <f>IF(D53=0, "-", D38/D53)</f>
        <v>0</v>
      </c>
      <c r="F38" s="81">
        <v>64</v>
      </c>
      <c r="G38" s="34">
        <f>IF(F53=0, "-", F38/F53)</f>
        <v>9.2539039907460954E-3</v>
      </c>
      <c r="H38" s="65">
        <v>0</v>
      </c>
      <c r="I38" s="9">
        <f>IF(H53=0, "-", H38/H53)</f>
        <v>0</v>
      </c>
      <c r="J38" s="8" t="str">
        <f t="shared" si="2"/>
        <v>-</v>
      </c>
      <c r="K38" s="9" t="str">
        <f t="shared" si="3"/>
        <v>-</v>
      </c>
    </row>
    <row r="39" spans="1:11" x14ac:dyDescent="0.2">
      <c r="A39" s="7" t="s">
        <v>359</v>
      </c>
      <c r="B39" s="65">
        <v>71</v>
      </c>
      <c r="C39" s="34">
        <f>IF(B53=0, "-", B39/B53)</f>
        <v>8.3235638921453692E-2</v>
      </c>
      <c r="D39" s="65">
        <v>36</v>
      </c>
      <c r="E39" s="9">
        <f>IF(D53=0, "-", D39/D53)</f>
        <v>5.7599999999999998E-2</v>
      </c>
      <c r="F39" s="81">
        <v>776</v>
      </c>
      <c r="G39" s="34">
        <f>IF(F53=0, "-", F39/F53)</f>
        <v>0.11220358588779641</v>
      </c>
      <c r="H39" s="65">
        <v>194</v>
      </c>
      <c r="I39" s="9">
        <f>IF(H53=0, "-", H39/H53)</f>
        <v>3.7721174411821892E-2</v>
      </c>
      <c r="J39" s="8">
        <f t="shared" si="2"/>
        <v>0.97222222222222221</v>
      </c>
      <c r="K39" s="9">
        <f t="shared" si="3"/>
        <v>3</v>
      </c>
    </row>
    <row r="40" spans="1:11" x14ac:dyDescent="0.2">
      <c r="A40" s="7" t="s">
        <v>360</v>
      </c>
      <c r="B40" s="65">
        <v>134</v>
      </c>
      <c r="C40" s="34">
        <f>IF(B53=0, "-", B40/B53)</f>
        <v>0.15709261430246191</v>
      </c>
      <c r="D40" s="65">
        <v>130</v>
      </c>
      <c r="E40" s="9">
        <f>IF(D53=0, "-", D40/D53)</f>
        <v>0.20799999999999999</v>
      </c>
      <c r="F40" s="81">
        <v>997</v>
      </c>
      <c r="G40" s="34">
        <f>IF(F53=0, "-", F40/F53)</f>
        <v>0.14415847310584154</v>
      </c>
      <c r="H40" s="65">
        <v>1042</v>
      </c>
      <c r="I40" s="9">
        <f>IF(H53=0, "-", H40/H53)</f>
        <v>0.20260548318102276</v>
      </c>
      <c r="J40" s="8">
        <f t="shared" si="2"/>
        <v>3.0769230769230771E-2</v>
      </c>
      <c r="K40" s="9">
        <f t="shared" si="3"/>
        <v>-4.3186180422264873E-2</v>
      </c>
    </row>
    <row r="41" spans="1:11" x14ac:dyDescent="0.2">
      <c r="A41" s="7" t="s">
        <v>361</v>
      </c>
      <c r="B41" s="65">
        <v>91</v>
      </c>
      <c r="C41" s="34">
        <f>IF(B53=0, "-", B41/B53)</f>
        <v>0.10668229777256741</v>
      </c>
      <c r="D41" s="65">
        <v>41</v>
      </c>
      <c r="E41" s="9">
        <f>IF(D53=0, "-", D41/D53)</f>
        <v>6.5600000000000006E-2</v>
      </c>
      <c r="F41" s="81">
        <v>487</v>
      </c>
      <c r="G41" s="34">
        <f>IF(F53=0, "-", F41/F53)</f>
        <v>7.0416425679583575E-2</v>
      </c>
      <c r="H41" s="65">
        <v>295</v>
      </c>
      <c r="I41" s="9">
        <f>IF(H53=0, "-", H41/H53)</f>
        <v>5.7359517791172467E-2</v>
      </c>
      <c r="J41" s="8">
        <f t="shared" si="2"/>
        <v>1.2195121951219512</v>
      </c>
      <c r="K41" s="9">
        <f t="shared" si="3"/>
        <v>0.6508474576271186</v>
      </c>
    </row>
    <row r="42" spans="1:11" x14ac:dyDescent="0.2">
      <c r="A42" s="7" t="s">
        <v>362</v>
      </c>
      <c r="B42" s="65">
        <v>31</v>
      </c>
      <c r="C42" s="34">
        <f>IF(B53=0, "-", B42/B53)</f>
        <v>3.6342321219226259E-2</v>
      </c>
      <c r="D42" s="65">
        <v>19</v>
      </c>
      <c r="E42" s="9">
        <f>IF(D53=0, "-", D42/D53)</f>
        <v>3.04E-2</v>
      </c>
      <c r="F42" s="81">
        <v>407</v>
      </c>
      <c r="G42" s="34">
        <f>IF(F53=0, "-", F42/F53)</f>
        <v>5.8849045691150952E-2</v>
      </c>
      <c r="H42" s="65">
        <v>406</v>
      </c>
      <c r="I42" s="9">
        <f>IF(H53=0, "-", H42/H53)</f>
        <v>7.8942251604122105E-2</v>
      </c>
      <c r="J42" s="8">
        <f t="shared" si="2"/>
        <v>0.63157894736842102</v>
      </c>
      <c r="K42" s="9">
        <f t="shared" si="3"/>
        <v>2.4630541871921183E-3</v>
      </c>
    </row>
    <row r="43" spans="1:11" x14ac:dyDescent="0.2">
      <c r="A43" s="7" t="s">
        <v>363</v>
      </c>
      <c r="B43" s="65">
        <v>4</v>
      </c>
      <c r="C43" s="34">
        <f>IF(B53=0, "-", B43/B53)</f>
        <v>4.6893317702227429E-3</v>
      </c>
      <c r="D43" s="65">
        <v>0</v>
      </c>
      <c r="E43" s="9">
        <f>IF(D53=0, "-", D43/D53)</f>
        <v>0</v>
      </c>
      <c r="F43" s="81">
        <v>15</v>
      </c>
      <c r="G43" s="34">
        <f>IF(F53=0, "-", F43/F53)</f>
        <v>2.1688837478311164E-3</v>
      </c>
      <c r="H43" s="65">
        <v>0</v>
      </c>
      <c r="I43" s="9">
        <f>IF(H53=0, "-", H43/H53)</f>
        <v>0</v>
      </c>
      <c r="J43" s="8" t="str">
        <f t="shared" si="2"/>
        <v>-</v>
      </c>
      <c r="K43" s="9" t="str">
        <f t="shared" si="3"/>
        <v>-</v>
      </c>
    </row>
    <row r="44" spans="1:11" x14ac:dyDescent="0.2">
      <c r="A44" s="7" t="s">
        <v>364</v>
      </c>
      <c r="B44" s="65">
        <v>3</v>
      </c>
      <c r="C44" s="34">
        <f>IF(B53=0, "-", B44/B53)</f>
        <v>3.5169988276670576E-3</v>
      </c>
      <c r="D44" s="65">
        <v>0</v>
      </c>
      <c r="E44" s="9">
        <f>IF(D53=0, "-", D44/D53)</f>
        <v>0</v>
      </c>
      <c r="F44" s="81">
        <v>8</v>
      </c>
      <c r="G44" s="34">
        <f>IF(F53=0, "-", F44/F53)</f>
        <v>1.1567379988432619E-3</v>
      </c>
      <c r="H44" s="65">
        <v>0</v>
      </c>
      <c r="I44" s="9">
        <f>IF(H53=0, "-", H44/H53)</f>
        <v>0</v>
      </c>
      <c r="J44" s="8" t="str">
        <f t="shared" si="2"/>
        <v>-</v>
      </c>
      <c r="K44" s="9" t="str">
        <f t="shared" si="3"/>
        <v>-</v>
      </c>
    </row>
    <row r="45" spans="1:11" x14ac:dyDescent="0.2">
      <c r="A45" s="7" t="s">
        <v>365</v>
      </c>
      <c r="B45" s="65">
        <v>0</v>
      </c>
      <c r="C45" s="34">
        <f>IF(B53=0, "-", B45/B53)</f>
        <v>0</v>
      </c>
      <c r="D45" s="65">
        <v>6</v>
      </c>
      <c r="E45" s="9">
        <f>IF(D53=0, "-", D45/D53)</f>
        <v>9.5999999999999992E-3</v>
      </c>
      <c r="F45" s="81">
        <v>0</v>
      </c>
      <c r="G45" s="34">
        <f>IF(F53=0, "-", F45/F53)</f>
        <v>0</v>
      </c>
      <c r="H45" s="65">
        <v>36</v>
      </c>
      <c r="I45" s="9">
        <f>IF(H53=0, "-", H45/H53)</f>
        <v>6.9998055609566401E-3</v>
      </c>
      <c r="J45" s="8">
        <f t="shared" si="2"/>
        <v>-1</v>
      </c>
      <c r="K45" s="9">
        <f t="shared" si="3"/>
        <v>-1</v>
      </c>
    </row>
    <row r="46" spans="1:11" x14ac:dyDescent="0.2">
      <c r="A46" s="7" t="s">
        <v>366</v>
      </c>
      <c r="B46" s="65">
        <v>18</v>
      </c>
      <c r="C46" s="34">
        <f>IF(B53=0, "-", B46/B53)</f>
        <v>2.1101992966002344E-2</v>
      </c>
      <c r="D46" s="65">
        <v>2</v>
      </c>
      <c r="E46" s="9">
        <f>IF(D53=0, "-", D46/D53)</f>
        <v>3.2000000000000002E-3</v>
      </c>
      <c r="F46" s="81">
        <v>126</v>
      </c>
      <c r="G46" s="34">
        <f>IF(F53=0, "-", F46/F53)</f>
        <v>1.8218623481781375E-2</v>
      </c>
      <c r="H46" s="65">
        <v>2</v>
      </c>
      <c r="I46" s="9">
        <f>IF(H53=0, "-", H46/H53)</f>
        <v>3.8887808671981335E-4</v>
      </c>
      <c r="J46" s="8">
        <f t="shared" si="2"/>
        <v>8</v>
      </c>
      <c r="K46" s="9" t="str">
        <f t="shared" si="3"/>
        <v>&gt;999%</v>
      </c>
    </row>
    <row r="47" spans="1:11" x14ac:dyDescent="0.2">
      <c r="A47" s="7" t="s">
        <v>367</v>
      </c>
      <c r="B47" s="65">
        <v>87</v>
      </c>
      <c r="C47" s="34">
        <f>IF(B53=0, "-", B47/B53)</f>
        <v>0.10199296600234467</v>
      </c>
      <c r="D47" s="65">
        <v>44</v>
      </c>
      <c r="E47" s="9">
        <f>IF(D53=0, "-", D47/D53)</f>
        <v>7.0400000000000004E-2</v>
      </c>
      <c r="F47" s="81">
        <v>640</v>
      </c>
      <c r="G47" s="34">
        <f>IF(F53=0, "-", F47/F53)</f>
        <v>9.2539039907460957E-2</v>
      </c>
      <c r="H47" s="65">
        <v>513</v>
      </c>
      <c r="I47" s="9">
        <f>IF(H53=0, "-", H47/H53)</f>
        <v>9.9747229243632121E-2</v>
      </c>
      <c r="J47" s="8">
        <f t="shared" si="2"/>
        <v>0.97727272727272729</v>
      </c>
      <c r="K47" s="9">
        <f t="shared" si="3"/>
        <v>0.24756335282651071</v>
      </c>
    </row>
    <row r="48" spans="1:11" x14ac:dyDescent="0.2">
      <c r="A48" s="7" t="s">
        <v>368</v>
      </c>
      <c r="B48" s="65">
        <v>0</v>
      </c>
      <c r="C48" s="34">
        <f>IF(B53=0, "-", B48/B53)</f>
        <v>0</v>
      </c>
      <c r="D48" s="65">
        <v>9</v>
      </c>
      <c r="E48" s="9">
        <f>IF(D53=0, "-", D48/D53)</f>
        <v>1.44E-2</v>
      </c>
      <c r="F48" s="81">
        <v>19</v>
      </c>
      <c r="G48" s="34">
        <f>IF(F53=0, "-", F48/F53)</f>
        <v>2.7472527472527475E-3</v>
      </c>
      <c r="H48" s="65">
        <v>39</v>
      </c>
      <c r="I48" s="9">
        <f>IF(H53=0, "-", H48/H53)</f>
        <v>7.5831226910363604E-3</v>
      </c>
      <c r="J48" s="8">
        <f t="shared" si="2"/>
        <v>-1</v>
      </c>
      <c r="K48" s="9">
        <f t="shared" si="3"/>
        <v>-0.51282051282051277</v>
      </c>
    </row>
    <row r="49" spans="1:11" x14ac:dyDescent="0.2">
      <c r="A49" s="7" t="s">
        <v>369</v>
      </c>
      <c r="B49" s="65">
        <v>30</v>
      </c>
      <c r="C49" s="34">
        <f>IF(B53=0, "-", B49/B53)</f>
        <v>3.5169988276670575E-2</v>
      </c>
      <c r="D49" s="65">
        <v>56</v>
      </c>
      <c r="E49" s="9">
        <f>IF(D53=0, "-", D49/D53)</f>
        <v>8.9599999999999999E-2</v>
      </c>
      <c r="F49" s="81">
        <v>284</v>
      </c>
      <c r="G49" s="34">
        <f>IF(F53=0, "-", F49/F53)</f>
        <v>4.1064198958935802E-2</v>
      </c>
      <c r="H49" s="65">
        <v>349</v>
      </c>
      <c r="I49" s="9">
        <f>IF(H53=0, "-", H49/H53)</f>
        <v>6.7859226132607434E-2</v>
      </c>
      <c r="J49" s="8">
        <f t="shared" si="2"/>
        <v>-0.4642857142857143</v>
      </c>
      <c r="K49" s="9">
        <f t="shared" si="3"/>
        <v>-0.18624641833810887</v>
      </c>
    </row>
    <row r="50" spans="1:11" x14ac:dyDescent="0.2">
      <c r="A50" s="7" t="s">
        <v>370</v>
      </c>
      <c r="B50" s="65">
        <v>20</v>
      </c>
      <c r="C50" s="34">
        <f>IF(B53=0, "-", B50/B53)</f>
        <v>2.3446658851113716E-2</v>
      </c>
      <c r="D50" s="65">
        <v>7</v>
      </c>
      <c r="E50" s="9">
        <f>IF(D53=0, "-", D50/D53)</f>
        <v>1.12E-2</v>
      </c>
      <c r="F50" s="81">
        <v>347</v>
      </c>
      <c r="G50" s="34">
        <f>IF(F53=0, "-", F50/F53)</f>
        <v>5.0173510699826486E-2</v>
      </c>
      <c r="H50" s="65">
        <v>370</v>
      </c>
      <c r="I50" s="9">
        <f>IF(H53=0, "-", H50/H53)</f>
        <v>7.1942446043165464E-2</v>
      </c>
      <c r="J50" s="8">
        <f t="shared" si="2"/>
        <v>1.8571428571428572</v>
      </c>
      <c r="K50" s="9">
        <f t="shared" si="3"/>
        <v>-6.2162162162162166E-2</v>
      </c>
    </row>
    <row r="51" spans="1:11" x14ac:dyDescent="0.2">
      <c r="A51" s="7" t="s">
        <v>371</v>
      </c>
      <c r="B51" s="65">
        <v>45</v>
      </c>
      <c r="C51" s="34">
        <f>IF(B53=0, "-", B51/B53)</f>
        <v>5.2754982415005862E-2</v>
      </c>
      <c r="D51" s="65">
        <v>24</v>
      </c>
      <c r="E51" s="9">
        <f>IF(D53=0, "-", D51/D53)</f>
        <v>3.8399999999999997E-2</v>
      </c>
      <c r="F51" s="81">
        <v>287</v>
      </c>
      <c r="G51" s="34">
        <f>IF(F53=0, "-", F51/F53)</f>
        <v>4.1497975708502027E-2</v>
      </c>
      <c r="H51" s="65">
        <v>24</v>
      </c>
      <c r="I51" s="9">
        <f>IF(H53=0, "-", H51/H53)</f>
        <v>4.6665370406377598E-3</v>
      </c>
      <c r="J51" s="8">
        <f t="shared" si="2"/>
        <v>0.875</v>
      </c>
      <c r="K51" s="9" t="str">
        <f t="shared" si="3"/>
        <v>&gt;999%</v>
      </c>
    </row>
    <row r="52" spans="1:11" x14ac:dyDescent="0.2">
      <c r="A52" s="2"/>
      <c r="B52" s="68"/>
      <c r="C52" s="33"/>
      <c r="D52" s="68"/>
      <c r="E52" s="6"/>
      <c r="F52" s="82"/>
      <c r="G52" s="33"/>
      <c r="H52" s="68"/>
      <c r="I52" s="6"/>
      <c r="J52" s="5"/>
      <c r="K52" s="6"/>
    </row>
    <row r="53" spans="1:11" s="43" customFormat="1" x14ac:dyDescent="0.2">
      <c r="A53" s="162" t="s">
        <v>602</v>
      </c>
      <c r="B53" s="71">
        <f>SUM(B29:B52)</f>
        <v>853</v>
      </c>
      <c r="C53" s="40">
        <f>B53/6139</f>
        <v>0.13894771135364065</v>
      </c>
      <c r="D53" s="71">
        <f>SUM(D29:D52)</f>
        <v>625</v>
      </c>
      <c r="E53" s="41">
        <f>D53/5177</f>
        <v>0.12072628935677034</v>
      </c>
      <c r="F53" s="77">
        <f>SUM(F29:F52)</f>
        <v>6916</v>
      </c>
      <c r="G53" s="42">
        <f>F53/53716</f>
        <v>0.1287512100677638</v>
      </c>
      <c r="H53" s="71">
        <f>SUM(H29:H52)</f>
        <v>5143</v>
      </c>
      <c r="I53" s="41">
        <f>H53/42616</f>
        <v>0.12068237281772104</v>
      </c>
      <c r="J53" s="37">
        <f>IF(D53=0, "-", IF((B53-D53)/D53&lt;10, (B53-D53)/D53, "&gt;999%"))</f>
        <v>0.36480000000000001</v>
      </c>
      <c r="K53" s="38">
        <f>IF(H53=0, "-", IF((F53-H53)/H53&lt;10, (F53-H53)/H53, "&gt;999%"))</f>
        <v>0.34474042387711451</v>
      </c>
    </row>
    <row r="54" spans="1:11" x14ac:dyDescent="0.2">
      <c r="B54" s="83"/>
      <c r="D54" s="83"/>
      <c r="F54" s="83"/>
      <c r="H54" s="83"/>
    </row>
    <row r="55" spans="1:11" x14ac:dyDescent="0.2">
      <c r="A55" s="163" t="s">
        <v>148</v>
      </c>
      <c r="B55" s="61" t="s">
        <v>12</v>
      </c>
      <c r="C55" s="62" t="s">
        <v>13</v>
      </c>
      <c r="D55" s="61" t="s">
        <v>12</v>
      </c>
      <c r="E55" s="63" t="s">
        <v>13</v>
      </c>
      <c r="F55" s="62" t="s">
        <v>12</v>
      </c>
      <c r="G55" s="62" t="s">
        <v>13</v>
      </c>
      <c r="H55" s="61" t="s">
        <v>12</v>
      </c>
      <c r="I55" s="63" t="s">
        <v>13</v>
      </c>
      <c r="J55" s="61"/>
      <c r="K55" s="63"/>
    </row>
    <row r="56" spans="1:11" x14ac:dyDescent="0.2">
      <c r="A56" s="7" t="s">
        <v>372</v>
      </c>
      <c r="B56" s="65">
        <v>5</v>
      </c>
      <c r="C56" s="34">
        <f>IF(B67=0, "-", B56/B67)</f>
        <v>6.4102564102564097E-2</v>
      </c>
      <c r="D56" s="65">
        <v>8</v>
      </c>
      <c r="E56" s="9">
        <f>IF(D67=0, "-", D56/D67)</f>
        <v>9.8765432098765427E-2</v>
      </c>
      <c r="F56" s="81">
        <v>51</v>
      </c>
      <c r="G56" s="34">
        <f>IF(F67=0, "-", F56/F67)</f>
        <v>7.3170731707317069E-2</v>
      </c>
      <c r="H56" s="65">
        <v>43</v>
      </c>
      <c r="I56" s="9">
        <f>IF(H67=0, "-", H56/H67)</f>
        <v>8.253358925143954E-2</v>
      </c>
      <c r="J56" s="8">
        <f t="shared" ref="J56:J65" si="4">IF(D56=0, "-", IF((B56-D56)/D56&lt;10, (B56-D56)/D56, "&gt;999%"))</f>
        <v>-0.375</v>
      </c>
      <c r="K56" s="9">
        <f t="shared" ref="K56:K65" si="5">IF(H56=0, "-", IF((F56-H56)/H56&lt;10, (F56-H56)/H56, "&gt;999%"))</f>
        <v>0.18604651162790697</v>
      </c>
    </row>
    <row r="57" spans="1:11" x14ac:dyDescent="0.2">
      <c r="A57" s="7" t="s">
        <v>373</v>
      </c>
      <c r="B57" s="65">
        <v>22</v>
      </c>
      <c r="C57" s="34">
        <f>IF(B67=0, "-", B57/B67)</f>
        <v>0.28205128205128205</v>
      </c>
      <c r="D57" s="65">
        <v>13</v>
      </c>
      <c r="E57" s="9">
        <f>IF(D67=0, "-", D57/D67)</f>
        <v>0.16049382716049382</v>
      </c>
      <c r="F57" s="81">
        <v>184</v>
      </c>
      <c r="G57" s="34">
        <f>IF(F67=0, "-", F57/F67)</f>
        <v>0.26398852223816355</v>
      </c>
      <c r="H57" s="65">
        <v>106</v>
      </c>
      <c r="I57" s="9">
        <f>IF(H67=0, "-", H57/H67)</f>
        <v>0.2034548944337812</v>
      </c>
      <c r="J57" s="8">
        <f t="shared" si="4"/>
        <v>0.69230769230769229</v>
      </c>
      <c r="K57" s="9">
        <f t="shared" si="5"/>
        <v>0.73584905660377353</v>
      </c>
    </row>
    <row r="58" spans="1:11" x14ac:dyDescent="0.2">
      <c r="A58" s="7" t="s">
        <v>374</v>
      </c>
      <c r="B58" s="65">
        <v>8</v>
      </c>
      <c r="C58" s="34">
        <f>IF(B67=0, "-", B58/B67)</f>
        <v>0.10256410256410256</v>
      </c>
      <c r="D58" s="65">
        <v>17</v>
      </c>
      <c r="E58" s="9">
        <f>IF(D67=0, "-", D58/D67)</f>
        <v>0.20987654320987653</v>
      </c>
      <c r="F58" s="81">
        <v>84</v>
      </c>
      <c r="G58" s="34">
        <f>IF(F67=0, "-", F58/F67)</f>
        <v>0.12051649928263988</v>
      </c>
      <c r="H58" s="65">
        <v>84</v>
      </c>
      <c r="I58" s="9">
        <f>IF(H67=0, "-", H58/H67)</f>
        <v>0.16122840690978887</v>
      </c>
      <c r="J58" s="8">
        <f t="shared" si="4"/>
        <v>-0.52941176470588236</v>
      </c>
      <c r="K58" s="9">
        <f t="shared" si="5"/>
        <v>0</v>
      </c>
    </row>
    <row r="59" spans="1:11" x14ac:dyDescent="0.2">
      <c r="A59" s="7" t="s">
        <v>375</v>
      </c>
      <c r="B59" s="65">
        <v>3</v>
      </c>
      <c r="C59" s="34">
        <f>IF(B67=0, "-", B59/B67)</f>
        <v>3.8461538461538464E-2</v>
      </c>
      <c r="D59" s="65">
        <v>2</v>
      </c>
      <c r="E59" s="9">
        <f>IF(D67=0, "-", D59/D67)</f>
        <v>2.4691358024691357E-2</v>
      </c>
      <c r="F59" s="81">
        <v>28</v>
      </c>
      <c r="G59" s="34">
        <f>IF(F67=0, "-", F59/F67)</f>
        <v>4.0172166427546625E-2</v>
      </c>
      <c r="H59" s="65">
        <v>21</v>
      </c>
      <c r="I59" s="9">
        <f>IF(H67=0, "-", H59/H67)</f>
        <v>4.0307101727447218E-2</v>
      </c>
      <c r="J59" s="8">
        <f t="shared" si="4"/>
        <v>0.5</v>
      </c>
      <c r="K59" s="9">
        <f t="shared" si="5"/>
        <v>0.33333333333333331</v>
      </c>
    </row>
    <row r="60" spans="1:11" x14ac:dyDescent="0.2">
      <c r="A60" s="7" t="s">
        <v>376</v>
      </c>
      <c r="B60" s="65">
        <v>3</v>
      </c>
      <c r="C60" s="34">
        <f>IF(B67=0, "-", B60/B67)</f>
        <v>3.8461538461538464E-2</v>
      </c>
      <c r="D60" s="65">
        <v>0</v>
      </c>
      <c r="E60" s="9">
        <f>IF(D67=0, "-", D60/D67)</f>
        <v>0</v>
      </c>
      <c r="F60" s="81">
        <v>19</v>
      </c>
      <c r="G60" s="34">
        <f>IF(F67=0, "-", F60/F67)</f>
        <v>2.7259684361549498E-2</v>
      </c>
      <c r="H60" s="65">
        <v>17</v>
      </c>
      <c r="I60" s="9">
        <f>IF(H67=0, "-", H60/H67)</f>
        <v>3.2629558541266791E-2</v>
      </c>
      <c r="J60" s="8" t="str">
        <f t="shared" si="4"/>
        <v>-</v>
      </c>
      <c r="K60" s="9">
        <f t="shared" si="5"/>
        <v>0.11764705882352941</v>
      </c>
    </row>
    <row r="61" spans="1:11" x14ac:dyDescent="0.2">
      <c r="A61" s="7" t="s">
        <v>377</v>
      </c>
      <c r="B61" s="65">
        <v>7</v>
      </c>
      <c r="C61" s="34">
        <f>IF(B67=0, "-", B61/B67)</f>
        <v>8.9743589743589744E-2</v>
      </c>
      <c r="D61" s="65">
        <v>3</v>
      </c>
      <c r="E61" s="9">
        <f>IF(D67=0, "-", D61/D67)</f>
        <v>3.7037037037037035E-2</v>
      </c>
      <c r="F61" s="81">
        <v>56</v>
      </c>
      <c r="G61" s="34">
        <f>IF(F67=0, "-", F61/F67)</f>
        <v>8.0344332855093251E-2</v>
      </c>
      <c r="H61" s="65">
        <v>37</v>
      </c>
      <c r="I61" s="9">
        <f>IF(H67=0, "-", H61/H67)</f>
        <v>7.1017274472168906E-2</v>
      </c>
      <c r="J61" s="8">
        <f t="shared" si="4"/>
        <v>1.3333333333333333</v>
      </c>
      <c r="K61" s="9">
        <f t="shared" si="5"/>
        <v>0.51351351351351349</v>
      </c>
    </row>
    <row r="62" spans="1:11" x14ac:dyDescent="0.2">
      <c r="A62" s="7" t="s">
        <v>378</v>
      </c>
      <c r="B62" s="65">
        <v>1</v>
      </c>
      <c r="C62" s="34">
        <f>IF(B67=0, "-", B62/B67)</f>
        <v>1.282051282051282E-2</v>
      </c>
      <c r="D62" s="65">
        <v>0</v>
      </c>
      <c r="E62" s="9">
        <f>IF(D67=0, "-", D62/D67)</f>
        <v>0</v>
      </c>
      <c r="F62" s="81">
        <v>14</v>
      </c>
      <c r="G62" s="34">
        <f>IF(F67=0, "-", F62/F67)</f>
        <v>2.0086083213773313E-2</v>
      </c>
      <c r="H62" s="65">
        <v>0</v>
      </c>
      <c r="I62" s="9">
        <f>IF(H67=0, "-", H62/H67)</f>
        <v>0</v>
      </c>
      <c r="J62" s="8" t="str">
        <f t="shared" si="4"/>
        <v>-</v>
      </c>
      <c r="K62" s="9" t="str">
        <f t="shared" si="5"/>
        <v>-</v>
      </c>
    </row>
    <row r="63" spans="1:11" x14ac:dyDescent="0.2">
      <c r="A63" s="7" t="s">
        <v>379</v>
      </c>
      <c r="B63" s="65">
        <v>8</v>
      </c>
      <c r="C63" s="34">
        <f>IF(B67=0, "-", B63/B67)</f>
        <v>0.10256410256410256</v>
      </c>
      <c r="D63" s="65">
        <v>12</v>
      </c>
      <c r="E63" s="9">
        <f>IF(D67=0, "-", D63/D67)</f>
        <v>0.14814814814814814</v>
      </c>
      <c r="F63" s="81">
        <v>71</v>
      </c>
      <c r="G63" s="34">
        <f>IF(F67=0, "-", F63/F67)</f>
        <v>0.10186513629842181</v>
      </c>
      <c r="H63" s="65">
        <v>79</v>
      </c>
      <c r="I63" s="9">
        <f>IF(H67=0, "-", H63/H67)</f>
        <v>0.15163147792706333</v>
      </c>
      <c r="J63" s="8">
        <f t="shared" si="4"/>
        <v>-0.33333333333333331</v>
      </c>
      <c r="K63" s="9">
        <f t="shared" si="5"/>
        <v>-0.10126582278481013</v>
      </c>
    </row>
    <row r="64" spans="1:11" x14ac:dyDescent="0.2">
      <c r="A64" s="7" t="s">
        <v>380</v>
      </c>
      <c r="B64" s="65">
        <v>5</v>
      </c>
      <c r="C64" s="34">
        <f>IF(B67=0, "-", B64/B67)</f>
        <v>6.4102564102564097E-2</v>
      </c>
      <c r="D64" s="65">
        <v>7</v>
      </c>
      <c r="E64" s="9">
        <f>IF(D67=0, "-", D64/D67)</f>
        <v>8.6419753086419748E-2</v>
      </c>
      <c r="F64" s="81">
        <v>40</v>
      </c>
      <c r="G64" s="34">
        <f>IF(F67=0, "-", F64/F67)</f>
        <v>5.7388809182209469E-2</v>
      </c>
      <c r="H64" s="65">
        <v>24</v>
      </c>
      <c r="I64" s="9">
        <f>IF(H67=0, "-", H64/H67)</f>
        <v>4.6065259117082535E-2</v>
      </c>
      <c r="J64" s="8">
        <f t="shared" si="4"/>
        <v>-0.2857142857142857</v>
      </c>
      <c r="K64" s="9">
        <f t="shared" si="5"/>
        <v>0.66666666666666663</v>
      </c>
    </row>
    <row r="65" spans="1:11" x14ac:dyDescent="0.2">
      <c r="A65" s="7" t="s">
        <v>381</v>
      </c>
      <c r="B65" s="65">
        <v>16</v>
      </c>
      <c r="C65" s="34">
        <f>IF(B67=0, "-", B65/B67)</f>
        <v>0.20512820512820512</v>
      </c>
      <c r="D65" s="65">
        <v>19</v>
      </c>
      <c r="E65" s="9">
        <f>IF(D67=0, "-", D65/D67)</f>
        <v>0.23456790123456789</v>
      </c>
      <c r="F65" s="81">
        <v>150</v>
      </c>
      <c r="G65" s="34">
        <f>IF(F67=0, "-", F65/F67)</f>
        <v>0.21520803443328551</v>
      </c>
      <c r="H65" s="65">
        <v>110</v>
      </c>
      <c r="I65" s="9">
        <f>IF(H67=0, "-", H65/H67)</f>
        <v>0.21113243761996162</v>
      </c>
      <c r="J65" s="8">
        <f t="shared" si="4"/>
        <v>-0.15789473684210525</v>
      </c>
      <c r="K65" s="9">
        <f t="shared" si="5"/>
        <v>0.36363636363636365</v>
      </c>
    </row>
    <row r="66" spans="1:11" x14ac:dyDescent="0.2">
      <c r="A66" s="2"/>
      <c r="B66" s="68"/>
      <c r="C66" s="33"/>
      <c r="D66" s="68"/>
      <c r="E66" s="6"/>
      <c r="F66" s="82"/>
      <c r="G66" s="33"/>
      <c r="H66" s="68"/>
      <c r="I66" s="6"/>
      <c r="J66" s="5"/>
      <c r="K66" s="6"/>
    </row>
    <row r="67" spans="1:11" s="43" customFormat="1" x14ac:dyDescent="0.2">
      <c r="A67" s="162" t="s">
        <v>601</v>
      </c>
      <c r="B67" s="71">
        <f>SUM(B56:B66)</f>
        <v>78</v>
      </c>
      <c r="C67" s="40">
        <f>B67/6139</f>
        <v>1.2705652386382146E-2</v>
      </c>
      <c r="D67" s="71">
        <f>SUM(D56:D66)</f>
        <v>81</v>
      </c>
      <c r="E67" s="41">
        <f>D67/5177</f>
        <v>1.5646127100637435E-2</v>
      </c>
      <c r="F67" s="77">
        <f>SUM(F56:F66)</f>
        <v>697</v>
      </c>
      <c r="G67" s="42">
        <f>F67/53716</f>
        <v>1.2975649713307022E-2</v>
      </c>
      <c r="H67" s="71">
        <f>SUM(H56:H66)</f>
        <v>521</v>
      </c>
      <c r="I67" s="41">
        <f>H67/42616</f>
        <v>1.2225455228083349E-2</v>
      </c>
      <c r="J67" s="37">
        <f>IF(D67=0, "-", IF((B67-D67)/D67&lt;10, (B67-D67)/D67, "&gt;999%"))</f>
        <v>-3.7037037037037035E-2</v>
      </c>
      <c r="K67" s="38">
        <f>IF(H67=0, "-", IF((F67-H67)/H67&lt;10, (F67-H67)/H67, "&gt;999%"))</f>
        <v>0.33781190019193857</v>
      </c>
    </row>
    <row r="68" spans="1:11" x14ac:dyDescent="0.2">
      <c r="B68" s="83"/>
      <c r="D68" s="83"/>
      <c r="F68" s="83"/>
      <c r="H68" s="83"/>
    </row>
    <row r="69" spans="1:11" s="43" customFormat="1" x14ac:dyDescent="0.2">
      <c r="A69" s="162" t="s">
        <v>600</v>
      </c>
      <c r="B69" s="71">
        <v>931</v>
      </c>
      <c r="C69" s="40">
        <f>B69/6139</f>
        <v>0.15165336374002281</v>
      </c>
      <c r="D69" s="71">
        <v>706</v>
      </c>
      <c r="E69" s="41">
        <f>D69/5177</f>
        <v>0.13637241645740777</v>
      </c>
      <c r="F69" s="77">
        <v>7613</v>
      </c>
      <c r="G69" s="42">
        <f>F69/53716</f>
        <v>0.14172685978107083</v>
      </c>
      <c r="H69" s="71">
        <v>5664</v>
      </c>
      <c r="I69" s="41">
        <f>H69/42616</f>
        <v>0.13290782804580439</v>
      </c>
      <c r="J69" s="37">
        <f>IF(D69=0, "-", IF((B69-D69)/D69&lt;10, (B69-D69)/D69, "&gt;999%"))</f>
        <v>0.31869688385269124</v>
      </c>
      <c r="K69" s="38">
        <f>IF(H69=0, "-", IF((F69-H69)/H69&lt;10, (F69-H69)/H69, "&gt;999%"))</f>
        <v>0.34410310734463279</v>
      </c>
    </row>
    <row r="70" spans="1:11" x14ac:dyDescent="0.2">
      <c r="B70" s="83"/>
      <c r="D70" s="83"/>
      <c r="F70" s="83"/>
      <c r="H70" s="83"/>
    </row>
    <row r="71" spans="1:11" ht="15.75" x14ac:dyDescent="0.25">
      <c r="A71" s="164" t="s">
        <v>118</v>
      </c>
      <c r="B71" s="196" t="s">
        <v>1</v>
      </c>
      <c r="C71" s="200"/>
      <c r="D71" s="200"/>
      <c r="E71" s="197"/>
      <c r="F71" s="196" t="s">
        <v>14</v>
      </c>
      <c r="G71" s="200"/>
      <c r="H71" s="200"/>
      <c r="I71" s="197"/>
      <c r="J71" s="196" t="s">
        <v>15</v>
      </c>
      <c r="K71" s="197"/>
    </row>
    <row r="72" spans="1:11" x14ac:dyDescent="0.2">
      <c r="A72" s="22"/>
      <c r="B72" s="196">
        <f>VALUE(RIGHT($B$2, 4))</f>
        <v>2021</v>
      </c>
      <c r="C72" s="197"/>
      <c r="D72" s="196">
        <f>B72-1</f>
        <v>2020</v>
      </c>
      <c r="E72" s="204"/>
      <c r="F72" s="196">
        <f>B72</f>
        <v>2021</v>
      </c>
      <c r="G72" s="204"/>
      <c r="H72" s="196">
        <f>D72</f>
        <v>2020</v>
      </c>
      <c r="I72" s="204"/>
      <c r="J72" s="140" t="s">
        <v>4</v>
      </c>
      <c r="K72" s="141" t="s">
        <v>2</v>
      </c>
    </row>
    <row r="73" spans="1:11" x14ac:dyDescent="0.2">
      <c r="A73" s="163" t="s">
        <v>149</v>
      </c>
      <c r="B73" s="61" t="s">
        <v>12</v>
      </c>
      <c r="C73" s="62" t="s">
        <v>13</v>
      </c>
      <c r="D73" s="61" t="s">
        <v>12</v>
      </c>
      <c r="E73" s="63" t="s">
        <v>13</v>
      </c>
      <c r="F73" s="62" t="s">
        <v>12</v>
      </c>
      <c r="G73" s="62" t="s">
        <v>13</v>
      </c>
      <c r="H73" s="61" t="s">
        <v>12</v>
      </c>
      <c r="I73" s="63" t="s">
        <v>13</v>
      </c>
      <c r="J73" s="61"/>
      <c r="K73" s="63"/>
    </row>
    <row r="74" spans="1:11" x14ac:dyDescent="0.2">
      <c r="A74" s="7" t="s">
        <v>382</v>
      </c>
      <c r="B74" s="65">
        <v>2</v>
      </c>
      <c r="C74" s="34">
        <f>IF(B96=0, "-", B74/B96)</f>
        <v>1.9665683382497543E-3</v>
      </c>
      <c r="D74" s="65">
        <v>0</v>
      </c>
      <c r="E74" s="9">
        <f>IF(D96=0, "-", D74/D96)</f>
        <v>0</v>
      </c>
      <c r="F74" s="81">
        <v>3</v>
      </c>
      <c r="G74" s="34">
        <f>IF(F96=0, "-", F74/F96)</f>
        <v>3.4582132564841498E-4</v>
      </c>
      <c r="H74" s="65">
        <v>1</v>
      </c>
      <c r="I74" s="9">
        <f>IF(H96=0, "-", H74/H96)</f>
        <v>1.286008230452675E-4</v>
      </c>
      <c r="J74" s="8" t="str">
        <f t="shared" ref="J74:J94" si="6">IF(D74=0, "-", IF((B74-D74)/D74&lt;10, (B74-D74)/D74, "&gt;999%"))</f>
        <v>-</v>
      </c>
      <c r="K74" s="9">
        <f t="shared" ref="K74:K94" si="7">IF(H74=0, "-", IF((F74-H74)/H74&lt;10, (F74-H74)/H74, "&gt;999%"))</f>
        <v>2</v>
      </c>
    </row>
    <row r="75" spans="1:11" x14ac:dyDescent="0.2">
      <c r="A75" s="7" t="s">
        <v>383</v>
      </c>
      <c r="B75" s="65">
        <v>1</v>
      </c>
      <c r="C75" s="34">
        <f>IF(B96=0, "-", B75/B96)</f>
        <v>9.8328416912487715E-4</v>
      </c>
      <c r="D75" s="65">
        <v>0</v>
      </c>
      <c r="E75" s="9">
        <f>IF(D96=0, "-", D75/D96)</f>
        <v>0</v>
      </c>
      <c r="F75" s="81">
        <v>97</v>
      </c>
      <c r="G75" s="34">
        <f>IF(F96=0, "-", F75/F96)</f>
        <v>1.1181556195965418E-2</v>
      </c>
      <c r="H75" s="65">
        <v>74</v>
      </c>
      <c r="I75" s="9">
        <f>IF(H96=0, "-", H75/H96)</f>
        <v>9.5164609053497943E-3</v>
      </c>
      <c r="J75" s="8" t="str">
        <f t="shared" si="6"/>
        <v>-</v>
      </c>
      <c r="K75" s="9">
        <f t="shared" si="7"/>
        <v>0.3108108108108108</v>
      </c>
    </row>
    <row r="76" spans="1:11" x14ac:dyDescent="0.2">
      <c r="A76" s="7" t="s">
        <v>384</v>
      </c>
      <c r="B76" s="65">
        <v>36</v>
      </c>
      <c r="C76" s="34">
        <f>IF(B96=0, "-", B76/B96)</f>
        <v>3.5398230088495575E-2</v>
      </c>
      <c r="D76" s="65">
        <v>8</v>
      </c>
      <c r="E76" s="9">
        <f>IF(D96=0, "-", D76/D96)</f>
        <v>8.7336244541484712E-3</v>
      </c>
      <c r="F76" s="81">
        <v>121</v>
      </c>
      <c r="G76" s="34">
        <f>IF(F96=0, "-", F76/F96)</f>
        <v>1.3948126801152738E-2</v>
      </c>
      <c r="H76" s="65">
        <v>45</v>
      </c>
      <c r="I76" s="9">
        <f>IF(H96=0, "-", H76/H96)</f>
        <v>5.7870370370370367E-3</v>
      </c>
      <c r="J76" s="8">
        <f t="shared" si="6"/>
        <v>3.5</v>
      </c>
      <c r="K76" s="9">
        <f t="shared" si="7"/>
        <v>1.6888888888888889</v>
      </c>
    </row>
    <row r="77" spans="1:11" x14ac:dyDescent="0.2">
      <c r="A77" s="7" t="s">
        <v>385</v>
      </c>
      <c r="B77" s="65">
        <v>0</v>
      </c>
      <c r="C77" s="34">
        <f>IF(B96=0, "-", B77/B96)</f>
        <v>0</v>
      </c>
      <c r="D77" s="65">
        <v>12</v>
      </c>
      <c r="E77" s="9">
        <f>IF(D96=0, "-", D77/D96)</f>
        <v>1.3100436681222707E-2</v>
      </c>
      <c r="F77" s="81">
        <v>0</v>
      </c>
      <c r="G77" s="34">
        <f>IF(F96=0, "-", F77/F96)</f>
        <v>0</v>
      </c>
      <c r="H77" s="65">
        <v>135</v>
      </c>
      <c r="I77" s="9">
        <f>IF(H96=0, "-", H77/H96)</f>
        <v>1.7361111111111112E-2</v>
      </c>
      <c r="J77" s="8">
        <f t="shared" si="6"/>
        <v>-1</v>
      </c>
      <c r="K77" s="9">
        <f t="shared" si="7"/>
        <v>-1</v>
      </c>
    </row>
    <row r="78" spans="1:11" x14ac:dyDescent="0.2">
      <c r="A78" s="7" t="s">
        <v>386</v>
      </c>
      <c r="B78" s="65">
        <v>20</v>
      </c>
      <c r="C78" s="34">
        <f>IF(B96=0, "-", B78/B96)</f>
        <v>1.966568338249754E-2</v>
      </c>
      <c r="D78" s="65">
        <v>22</v>
      </c>
      <c r="E78" s="9">
        <f>IF(D96=0, "-", D78/D96)</f>
        <v>2.4017467248908297E-2</v>
      </c>
      <c r="F78" s="81">
        <v>278</v>
      </c>
      <c r="G78" s="34">
        <f>IF(F96=0, "-", F78/F96)</f>
        <v>3.2046109510086455E-2</v>
      </c>
      <c r="H78" s="65">
        <v>413</v>
      </c>
      <c r="I78" s="9">
        <f>IF(H96=0, "-", H78/H96)</f>
        <v>5.3112139917695471E-2</v>
      </c>
      <c r="J78" s="8">
        <f t="shared" si="6"/>
        <v>-9.0909090909090912E-2</v>
      </c>
      <c r="K78" s="9">
        <f t="shared" si="7"/>
        <v>-0.32687651331719131</v>
      </c>
    </row>
    <row r="79" spans="1:11" x14ac:dyDescent="0.2">
      <c r="A79" s="7" t="s">
        <v>387</v>
      </c>
      <c r="B79" s="65">
        <v>101</v>
      </c>
      <c r="C79" s="34">
        <f>IF(B96=0, "-", B79/B96)</f>
        <v>9.931170108161258E-2</v>
      </c>
      <c r="D79" s="65">
        <v>73</v>
      </c>
      <c r="E79" s="9">
        <f>IF(D96=0, "-", D79/D96)</f>
        <v>7.9694323144104809E-2</v>
      </c>
      <c r="F79" s="81">
        <v>646</v>
      </c>
      <c r="G79" s="34">
        <f>IF(F96=0, "-", F79/F96)</f>
        <v>7.4466858789625362E-2</v>
      </c>
      <c r="H79" s="65">
        <v>563</v>
      </c>
      <c r="I79" s="9">
        <f>IF(H96=0, "-", H79/H96)</f>
        <v>7.240226337448559E-2</v>
      </c>
      <c r="J79" s="8">
        <f t="shared" si="6"/>
        <v>0.38356164383561642</v>
      </c>
      <c r="K79" s="9">
        <f t="shared" si="7"/>
        <v>0.14742451154529307</v>
      </c>
    </row>
    <row r="80" spans="1:11" x14ac:dyDescent="0.2">
      <c r="A80" s="7" t="s">
        <v>388</v>
      </c>
      <c r="B80" s="65">
        <v>2</v>
      </c>
      <c r="C80" s="34">
        <f>IF(B96=0, "-", B80/B96)</f>
        <v>1.9665683382497543E-3</v>
      </c>
      <c r="D80" s="65">
        <v>3</v>
      </c>
      <c r="E80" s="9">
        <f>IF(D96=0, "-", D80/D96)</f>
        <v>3.2751091703056767E-3</v>
      </c>
      <c r="F80" s="81">
        <v>23</v>
      </c>
      <c r="G80" s="34">
        <f>IF(F96=0, "-", F80/F96)</f>
        <v>2.6512968299711817E-3</v>
      </c>
      <c r="H80" s="65">
        <v>24</v>
      </c>
      <c r="I80" s="9">
        <f>IF(H96=0, "-", H80/H96)</f>
        <v>3.0864197530864196E-3</v>
      </c>
      <c r="J80" s="8">
        <f t="shared" si="6"/>
        <v>-0.33333333333333331</v>
      </c>
      <c r="K80" s="9">
        <f t="shared" si="7"/>
        <v>-4.1666666666666664E-2</v>
      </c>
    </row>
    <row r="81" spans="1:11" x14ac:dyDescent="0.2">
      <c r="A81" s="7" t="s">
        <v>389</v>
      </c>
      <c r="B81" s="65">
        <v>32</v>
      </c>
      <c r="C81" s="34">
        <f>IF(B96=0, "-", B81/B96)</f>
        <v>3.1465093411996069E-2</v>
      </c>
      <c r="D81" s="65">
        <v>45</v>
      </c>
      <c r="E81" s="9">
        <f>IF(D96=0, "-", D81/D96)</f>
        <v>4.9126637554585149E-2</v>
      </c>
      <c r="F81" s="81">
        <v>313</v>
      </c>
      <c r="G81" s="34">
        <f>IF(F96=0, "-", F81/F96)</f>
        <v>3.6080691642651298E-2</v>
      </c>
      <c r="H81" s="65">
        <v>414</v>
      </c>
      <c r="I81" s="9">
        <f>IF(H96=0, "-", H81/H96)</f>
        <v>5.3240740740740741E-2</v>
      </c>
      <c r="J81" s="8">
        <f t="shared" si="6"/>
        <v>-0.28888888888888886</v>
      </c>
      <c r="K81" s="9">
        <f t="shared" si="7"/>
        <v>-0.24396135265700483</v>
      </c>
    </row>
    <row r="82" spans="1:11" x14ac:dyDescent="0.2">
      <c r="A82" s="7" t="s">
        <v>390</v>
      </c>
      <c r="B82" s="65">
        <v>233</v>
      </c>
      <c r="C82" s="34">
        <f>IF(B96=0, "-", B82/B96)</f>
        <v>0.22910521140609635</v>
      </c>
      <c r="D82" s="65">
        <v>216</v>
      </c>
      <c r="E82" s="9">
        <f>IF(D96=0, "-", D82/D96)</f>
        <v>0.23580786026200873</v>
      </c>
      <c r="F82" s="81">
        <v>1917</v>
      </c>
      <c r="G82" s="34">
        <f>IF(F96=0, "-", F82/F96)</f>
        <v>0.22097982708933717</v>
      </c>
      <c r="H82" s="65">
        <v>1350</v>
      </c>
      <c r="I82" s="9">
        <f>IF(H96=0, "-", H82/H96)</f>
        <v>0.1736111111111111</v>
      </c>
      <c r="J82" s="8">
        <f t="shared" si="6"/>
        <v>7.8703703703703706E-2</v>
      </c>
      <c r="K82" s="9">
        <f t="shared" si="7"/>
        <v>0.42</v>
      </c>
    </row>
    <row r="83" spans="1:11" x14ac:dyDescent="0.2">
      <c r="A83" s="7" t="s">
        <v>391</v>
      </c>
      <c r="B83" s="65">
        <v>21</v>
      </c>
      <c r="C83" s="34">
        <f>IF(B96=0, "-", B83/B96)</f>
        <v>2.0648967551622419E-2</v>
      </c>
      <c r="D83" s="65">
        <v>15</v>
      </c>
      <c r="E83" s="9">
        <f>IF(D96=0, "-", D83/D96)</f>
        <v>1.6375545851528384E-2</v>
      </c>
      <c r="F83" s="81">
        <v>204</v>
      </c>
      <c r="G83" s="34">
        <f>IF(F96=0, "-", F83/F96)</f>
        <v>2.3515850144092219E-2</v>
      </c>
      <c r="H83" s="65">
        <v>108</v>
      </c>
      <c r="I83" s="9">
        <f>IF(H96=0, "-", H83/H96)</f>
        <v>1.3888888888888888E-2</v>
      </c>
      <c r="J83" s="8">
        <f t="shared" si="6"/>
        <v>0.4</v>
      </c>
      <c r="K83" s="9">
        <f t="shared" si="7"/>
        <v>0.88888888888888884</v>
      </c>
    </row>
    <row r="84" spans="1:11" x14ac:dyDescent="0.2">
      <c r="A84" s="7" t="s">
        <v>392</v>
      </c>
      <c r="B84" s="65">
        <v>143</v>
      </c>
      <c r="C84" s="34">
        <f>IF(B96=0, "-", B84/B96)</f>
        <v>0.14060963618485742</v>
      </c>
      <c r="D84" s="65">
        <v>72</v>
      </c>
      <c r="E84" s="9">
        <f>IF(D96=0, "-", D84/D96)</f>
        <v>7.8602620087336247E-2</v>
      </c>
      <c r="F84" s="81">
        <v>1077</v>
      </c>
      <c r="G84" s="34">
        <f>IF(F96=0, "-", F84/F96)</f>
        <v>0.12414985590778098</v>
      </c>
      <c r="H84" s="65">
        <v>694</v>
      </c>
      <c r="I84" s="9">
        <f>IF(H96=0, "-", H84/H96)</f>
        <v>8.9248971193415641E-2</v>
      </c>
      <c r="J84" s="8">
        <f t="shared" si="6"/>
        <v>0.98611111111111116</v>
      </c>
      <c r="K84" s="9">
        <f t="shared" si="7"/>
        <v>0.55187319884726227</v>
      </c>
    </row>
    <row r="85" spans="1:11" x14ac:dyDescent="0.2">
      <c r="A85" s="7" t="s">
        <v>393</v>
      </c>
      <c r="B85" s="65">
        <v>19</v>
      </c>
      <c r="C85" s="34">
        <f>IF(B96=0, "-", B85/B96)</f>
        <v>1.8682399213372666E-2</v>
      </c>
      <c r="D85" s="65">
        <v>51</v>
      </c>
      <c r="E85" s="9">
        <f>IF(D96=0, "-", D85/D96)</f>
        <v>5.5676855895196505E-2</v>
      </c>
      <c r="F85" s="81">
        <v>550</v>
      </c>
      <c r="G85" s="34">
        <f>IF(F96=0, "-", F85/F96)</f>
        <v>6.3400576368876083E-2</v>
      </c>
      <c r="H85" s="65">
        <v>634</v>
      </c>
      <c r="I85" s="9">
        <f>IF(H96=0, "-", H85/H96)</f>
        <v>8.1532921810699585E-2</v>
      </c>
      <c r="J85" s="8">
        <f t="shared" si="6"/>
        <v>-0.62745098039215685</v>
      </c>
      <c r="K85" s="9">
        <f t="shared" si="7"/>
        <v>-0.13249211356466878</v>
      </c>
    </row>
    <row r="86" spans="1:11" x14ac:dyDescent="0.2">
      <c r="A86" s="7" t="s">
        <v>394</v>
      </c>
      <c r="B86" s="65">
        <v>2</v>
      </c>
      <c r="C86" s="34">
        <f>IF(B96=0, "-", B86/B96)</f>
        <v>1.9665683382497543E-3</v>
      </c>
      <c r="D86" s="65">
        <v>6</v>
      </c>
      <c r="E86" s="9">
        <f>IF(D96=0, "-", D86/D96)</f>
        <v>6.5502183406113534E-3</v>
      </c>
      <c r="F86" s="81">
        <v>22</v>
      </c>
      <c r="G86" s="34">
        <f>IF(F96=0, "-", F86/F96)</f>
        <v>2.536023054755043E-3</v>
      </c>
      <c r="H86" s="65">
        <v>33</v>
      </c>
      <c r="I86" s="9">
        <f>IF(H96=0, "-", H86/H96)</f>
        <v>4.2438271604938269E-3</v>
      </c>
      <c r="J86" s="8">
        <f t="shared" si="6"/>
        <v>-0.66666666666666663</v>
      </c>
      <c r="K86" s="9">
        <f t="shared" si="7"/>
        <v>-0.33333333333333331</v>
      </c>
    </row>
    <row r="87" spans="1:11" x14ac:dyDescent="0.2">
      <c r="A87" s="7" t="s">
        <v>395</v>
      </c>
      <c r="B87" s="65">
        <v>0</v>
      </c>
      <c r="C87" s="34">
        <f>IF(B96=0, "-", B87/B96)</f>
        <v>0</v>
      </c>
      <c r="D87" s="65">
        <v>0</v>
      </c>
      <c r="E87" s="9">
        <f>IF(D96=0, "-", D87/D96)</f>
        <v>0</v>
      </c>
      <c r="F87" s="81">
        <v>4</v>
      </c>
      <c r="G87" s="34">
        <f>IF(F96=0, "-", F87/F96)</f>
        <v>4.6109510086455333E-4</v>
      </c>
      <c r="H87" s="65">
        <v>6</v>
      </c>
      <c r="I87" s="9">
        <f>IF(H96=0, "-", H87/H96)</f>
        <v>7.716049382716049E-4</v>
      </c>
      <c r="J87" s="8" t="str">
        <f t="shared" si="6"/>
        <v>-</v>
      </c>
      <c r="K87" s="9">
        <f t="shared" si="7"/>
        <v>-0.33333333333333331</v>
      </c>
    </row>
    <row r="88" spans="1:11" x14ac:dyDescent="0.2">
      <c r="A88" s="7" t="s">
        <v>396</v>
      </c>
      <c r="B88" s="65">
        <v>12</v>
      </c>
      <c r="C88" s="34">
        <f>IF(B96=0, "-", B88/B96)</f>
        <v>1.1799410029498525E-2</v>
      </c>
      <c r="D88" s="65">
        <v>20</v>
      </c>
      <c r="E88" s="9">
        <f>IF(D96=0, "-", D88/D96)</f>
        <v>2.1834061135371178E-2</v>
      </c>
      <c r="F88" s="81">
        <v>127</v>
      </c>
      <c r="G88" s="34">
        <f>IF(F96=0, "-", F88/F96)</f>
        <v>1.4639769452449568E-2</v>
      </c>
      <c r="H88" s="65">
        <v>89</v>
      </c>
      <c r="I88" s="9">
        <f>IF(H96=0, "-", H88/H96)</f>
        <v>1.1445473251028807E-2</v>
      </c>
      <c r="J88" s="8">
        <f t="shared" si="6"/>
        <v>-0.4</v>
      </c>
      <c r="K88" s="9">
        <f t="shared" si="7"/>
        <v>0.42696629213483145</v>
      </c>
    </row>
    <row r="89" spans="1:11" x14ac:dyDescent="0.2">
      <c r="A89" s="7" t="s">
        <v>397</v>
      </c>
      <c r="B89" s="65">
        <v>6</v>
      </c>
      <c r="C89" s="34">
        <f>IF(B96=0, "-", B89/B96)</f>
        <v>5.8997050147492625E-3</v>
      </c>
      <c r="D89" s="65">
        <v>2</v>
      </c>
      <c r="E89" s="9">
        <f>IF(D96=0, "-", D89/D96)</f>
        <v>2.1834061135371178E-3</v>
      </c>
      <c r="F89" s="81">
        <v>67</v>
      </c>
      <c r="G89" s="34">
        <f>IF(F96=0, "-", F89/F96)</f>
        <v>7.7233429394812682E-3</v>
      </c>
      <c r="H89" s="65">
        <v>39</v>
      </c>
      <c r="I89" s="9">
        <f>IF(H96=0, "-", H89/H96)</f>
        <v>5.0154320987654318E-3</v>
      </c>
      <c r="J89" s="8">
        <f t="shared" si="6"/>
        <v>2</v>
      </c>
      <c r="K89" s="9">
        <f t="shared" si="7"/>
        <v>0.71794871794871795</v>
      </c>
    </row>
    <row r="90" spans="1:11" x14ac:dyDescent="0.2">
      <c r="A90" s="7" t="s">
        <v>398</v>
      </c>
      <c r="B90" s="65">
        <v>2</v>
      </c>
      <c r="C90" s="34">
        <f>IF(B96=0, "-", B90/B96)</f>
        <v>1.9665683382497543E-3</v>
      </c>
      <c r="D90" s="65">
        <v>0</v>
      </c>
      <c r="E90" s="9">
        <f>IF(D96=0, "-", D90/D96)</f>
        <v>0</v>
      </c>
      <c r="F90" s="81">
        <v>9</v>
      </c>
      <c r="G90" s="34">
        <f>IF(F96=0, "-", F90/F96)</f>
        <v>1.0374639769452449E-3</v>
      </c>
      <c r="H90" s="65">
        <v>2</v>
      </c>
      <c r="I90" s="9">
        <f>IF(H96=0, "-", H90/H96)</f>
        <v>2.57201646090535E-4</v>
      </c>
      <c r="J90" s="8" t="str">
        <f t="shared" si="6"/>
        <v>-</v>
      </c>
      <c r="K90" s="9">
        <f t="shared" si="7"/>
        <v>3.5</v>
      </c>
    </row>
    <row r="91" spans="1:11" x14ac:dyDescent="0.2">
      <c r="A91" s="7" t="s">
        <v>399</v>
      </c>
      <c r="B91" s="65">
        <v>94</v>
      </c>
      <c r="C91" s="34">
        <f>IF(B96=0, "-", B91/B96)</f>
        <v>9.242871189773845E-2</v>
      </c>
      <c r="D91" s="65">
        <v>41</v>
      </c>
      <c r="E91" s="9">
        <f>IF(D96=0, "-", D91/D96)</f>
        <v>4.4759825327510917E-2</v>
      </c>
      <c r="F91" s="81">
        <v>740</v>
      </c>
      <c r="G91" s="34">
        <f>IF(F96=0, "-", F91/F96)</f>
        <v>8.5302593659942361E-2</v>
      </c>
      <c r="H91" s="65">
        <v>631</v>
      </c>
      <c r="I91" s="9">
        <f>IF(H96=0, "-", H91/H96)</f>
        <v>8.1147119341563781E-2</v>
      </c>
      <c r="J91" s="8">
        <f t="shared" si="6"/>
        <v>1.2926829268292683</v>
      </c>
      <c r="K91" s="9">
        <f t="shared" si="7"/>
        <v>0.17274167987321712</v>
      </c>
    </row>
    <row r="92" spans="1:11" x14ac:dyDescent="0.2">
      <c r="A92" s="7" t="s">
        <v>400</v>
      </c>
      <c r="B92" s="65">
        <v>254</v>
      </c>
      <c r="C92" s="34">
        <f>IF(B96=0, "-", B92/B96)</f>
        <v>0.24975417895771879</v>
      </c>
      <c r="D92" s="65">
        <v>290</v>
      </c>
      <c r="E92" s="9">
        <f>IF(D96=0, "-", D92/D96)</f>
        <v>0.31659388646288211</v>
      </c>
      <c r="F92" s="81">
        <v>2315</v>
      </c>
      <c r="G92" s="34">
        <f>IF(F96=0, "-", F92/F96)</f>
        <v>0.26685878962536025</v>
      </c>
      <c r="H92" s="65">
        <v>2256</v>
      </c>
      <c r="I92" s="9">
        <f>IF(H96=0, "-", H92/H96)</f>
        <v>0.29012345679012347</v>
      </c>
      <c r="J92" s="8">
        <f t="shared" si="6"/>
        <v>-0.12413793103448276</v>
      </c>
      <c r="K92" s="9">
        <f t="shared" si="7"/>
        <v>2.6152482269503546E-2</v>
      </c>
    </row>
    <row r="93" spans="1:11" x14ac:dyDescent="0.2">
      <c r="A93" s="7" t="s">
        <v>401</v>
      </c>
      <c r="B93" s="65">
        <v>0</v>
      </c>
      <c r="C93" s="34">
        <f>IF(B96=0, "-", B93/B96)</f>
        <v>0</v>
      </c>
      <c r="D93" s="65">
        <v>1</v>
      </c>
      <c r="E93" s="9">
        <f>IF(D96=0, "-", D93/D96)</f>
        <v>1.0917030567685589E-3</v>
      </c>
      <c r="F93" s="81">
        <v>0</v>
      </c>
      <c r="G93" s="34">
        <f>IF(F96=0, "-", F93/F96)</f>
        <v>0</v>
      </c>
      <c r="H93" s="65">
        <v>21</v>
      </c>
      <c r="I93" s="9">
        <f>IF(H96=0, "-", H93/H96)</f>
        <v>2.7006172839506171E-3</v>
      </c>
      <c r="J93" s="8">
        <f t="shared" si="6"/>
        <v>-1</v>
      </c>
      <c r="K93" s="9">
        <f t="shared" si="7"/>
        <v>-1</v>
      </c>
    </row>
    <row r="94" spans="1:11" x14ac:dyDescent="0.2">
      <c r="A94" s="7" t="s">
        <v>402</v>
      </c>
      <c r="B94" s="65">
        <v>37</v>
      </c>
      <c r="C94" s="34">
        <f>IF(B96=0, "-", B94/B96)</f>
        <v>3.6381514257620449E-2</v>
      </c>
      <c r="D94" s="65">
        <v>39</v>
      </c>
      <c r="E94" s="9">
        <f>IF(D96=0, "-", D94/D96)</f>
        <v>4.2576419213973801E-2</v>
      </c>
      <c r="F94" s="81">
        <v>162</v>
      </c>
      <c r="G94" s="34">
        <f>IF(F96=0, "-", F94/F96)</f>
        <v>1.8674351585014411E-2</v>
      </c>
      <c r="H94" s="65">
        <v>244</v>
      </c>
      <c r="I94" s="9">
        <f>IF(H96=0, "-", H94/H96)</f>
        <v>3.137860082304527E-2</v>
      </c>
      <c r="J94" s="8">
        <f t="shared" si="6"/>
        <v>-5.128205128205128E-2</v>
      </c>
      <c r="K94" s="9">
        <f t="shared" si="7"/>
        <v>-0.33606557377049179</v>
      </c>
    </row>
    <row r="95" spans="1:11" x14ac:dyDescent="0.2">
      <c r="A95" s="2"/>
      <c r="B95" s="68"/>
      <c r="C95" s="33"/>
      <c r="D95" s="68"/>
      <c r="E95" s="6"/>
      <c r="F95" s="82"/>
      <c r="G95" s="33"/>
      <c r="H95" s="68"/>
      <c r="I95" s="6"/>
      <c r="J95" s="5"/>
      <c r="K95" s="6"/>
    </row>
    <row r="96" spans="1:11" s="43" customFormat="1" x14ac:dyDescent="0.2">
      <c r="A96" s="162" t="s">
        <v>599</v>
      </c>
      <c r="B96" s="71">
        <f>SUM(B74:B95)</f>
        <v>1017</v>
      </c>
      <c r="C96" s="40">
        <f>B96/6139</f>
        <v>0.16566215996090569</v>
      </c>
      <c r="D96" s="71">
        <f>SUM(D74:D95)</f>
        <v>916</v>
      </c>
      <c r="E96" s="41">
        <f>D96/5177</f>
        <v>0.17693644968128261</v>
      </c>
      <c r="F96" s="77">
        <f>SUM(F74:F95)</f>
        <v>8675</v>
      </c>
      <c r="G96" s="42">
        <f>F96/53716</f>
        <v>0.16149750539876387</v>
      </c>
      <c r="H96" s="71">
        <f>SUM(H74:H95)</f>
        <v>7776</v>
      </c>
      <c r="I96" s="41">
        <f>H96/42616</f>
        <v>0.18246667918152806</v>
      </c>
      <c r="J96" s="37">
        <f>IF(D96=0, "-", IF((B96-D96)/D96&lt;10, (B96-D96)/D96, "&gt;999%"))</f>
        <v>0.11026200873362445</v>
      </c>
      <c r="K96" s="38">
        <f>IF(H96=0, "-", IF((F96-H96)/H96&lt;10, (F96-H96)/H96, "&gt;999%"))</f>
        <v>0.11561213991769548</v>
      </c>
    </row>
    <row r="97" spans="1:11" x14ac:dyDescent="0.2">
      <c r="B97" s="83"/>
      <c r="D97" s="83"/>
      <c r="F97" s="83"/>
      <c r="H97" s="83"/>
    </row>
    <row r="98" spans="1:11" x14ac:dyDescent="0.2">
      <c r="A98" s="163" t="s">
        <v>150</v>
      </c>
      <c r="B98" s="61" t="s">
        <v>12</v>
      </c>
      <c r="C98" s="62" t="s">
        <v>13</v>
      </c>
      <c r="D98" s="61" t="s">
        <v>12</v>
      </c>
      <c r="E98" s="63" t="s">
        <v>13</v>
      </c>
      <c r="F98" s="62" t="s">
        <v>12</v>
      </c>
      <c r="G98" s="62" t="s">
        <v>13</v>
      </c>
      <c r="H98" s="61" t="s">
        <v>12</v>
      </c>
      <c r="I98" s="63" t="s">
        <v>13</v>
      </c>
      <c r="J98" s="61"/>
      <c r="K98" s="63"/>
    </row>
    <row r="99" spans="1:11" x14ac:dyDescent="0.2">
      <c r="A99" s="7" t="s">
        <v>403</v>
      </c>
      <c r="B99" s="65">
        <v>3</v>
      </c>
      <c r="C99" s="34">
        <f>IF(B114=0, "-", B99/B114)</f>
        <v>3.3333333333333333E-2</v>
      </c>
      <c r="D99" s="65">
        <v>6</v>
      </c>
      <c r="E99" s="9">
        <f>IF(D114=0, "-", D99/D114)</f>
        <v>7.3170731707317069E-2</v>
      </c>
      <c r="F99" s="81">
        <v>19</v>
      </c>
      <c r="G99" s="34">
        <f>IF(F114=0, "-", F99/F114)</f>
        <v>2.2222222222222223E-2</v>
      </c>
      <c r="H99" s="65">
        <v>43</v>
      </c>
      <c r="I99" s="9">
        <f>IF(H114=0, "-", H99/H114)</f>
        <v>5.2247873633049821E-2</v>
      </c>
      <c r="J99" s="8">
        <f t="shared" ref="J99:J112" si="8">IF(D99=0, "-", IF((B99-D99)/D99&lt;10, (B99-D99)/D99, "&gt;999%"))</f>
        <v>-0.5</v>
      </c>
      <c r="K99" s="9">
        <f t="shared" ref="K99:K112" si="9">IF(H99=0, "-", IF((F99-H99)/H99&lt;10, (F99-H99)/H99, "&gt;999%"))</f>
        <v>-0.55813953488372092</v>
      </c>
    </row>
    <row r="100" spans="1:11" x14ac:dyDescent="0.2">
      <c r="A100" s="7" t="s">
        <v>404</v>
      </c>
      <c r="B100" s="65">
        <v>8</v>
      </c>
      <c r="C100" s="34">
        <f>IF(B114=0, "-", B100/B114)</f>
        <v>8.8888888888888892E-2</v>
      </c>
      <c r="D100" s="65">
        <v>5</v>
      </c>
      <c r="E100" s="9">
        <f>IF(D114=0, "-", D100/D114)</f>
        <v>6.097560975609756E-2</v>
      </c>
      <c r="F100" s="81">
        <v>102</v>
      </c>
      <c r="G100" s="34">
        <f>IF(F114=0, "-", F100/F114)</f>
        <v>0.11929824561403508</v>
      </c>
      <c r="H100" s="65">
        <v>76</v>
      </c>
      <c r="I100" s="9">
        <f>IF(H114=0, "-", H100/H114)</f>
        <v>9.2345078979343867E-2</v>
      </c>
      <c r="J100" s="8">
        <f t="shared" si="8"/>
        <v>0.6</v>
      </c>
      <c r="K100" s="9">
        <f t="shared" si="9"/>
        <v>0.34210526315789475</v>
      </c>
    </row>
    <row r="101" spans="1:11" x14ac:dyDescent="0.2">
      <c r="A101" s="7" t="s">
        <v>405</v>
      </c>
      <c r="B101" s="65">
        <v>10</v>
      </c>
      <c r="C101" s="34">
        <f>IF(B114=0, "-", B101/B114)</f>
        <v>0.1111111111111111</v>
      </c>
      <c r="D101" s="65">
        <v>15</v>
      </c>
      <c r="E101" s="9">
        <f>IF(D114=0, "-", D101/D114)</f>
        <v>0.18292682926829268</v>
      </c>
      <c r="F101" s="81">
        <v>98</v>
      </c>
      <c r="G101" s="34">
        <f>IF(F114=0, "-", F101/F114)</f>
        <v>0.11461988304093568</v>
      </c>
      <c r="H101" s="65">
        <v>95</v>
      </c>
      <c r="I101" s="9">
        <f>IF(H114=0, "-", H101/H114)</f>
        <v>0.11543134872417983</v>
      </c>
      <c r="J101" s="8">
        <f t="shared" si="8"/>
        <v>-0.33333333333333331</v>
      </c>
      <c r="K101" s="9">
        <f t="shared" si="9"/>
        <v>3.1578947368421054E-2</v>
      </c>
    </row>
    <row r="102" spans="1:11" x14ac:dyDescent="0.2">
      <c r="A102" s="7" t="s">
        <v>406</v>
      </c>
      <c r="B102" s="65">
        <v>3</v>
      </c>
      <c r="C102" s="34">
        <f>IF(B114=0, "-", B102/B114)</f>
        <v>3.3333333333333333E-2</v>
      </c>
      <c r="D102" s="65">
        <v>3</v>
      </c>
      <c r="E102" s="9">
        <f>IF(D114=0, "-", D102/D114)</f>
        <v>3.6585365853658534E-2</v>
      </c>
      <c r="F102" s="81">
        <v>20</v>
      </c>
      <c r="G102" s="34">
        <f>IF(F114=0, "-", F102/F114)</f>
        <v>2.3391812865497075E-2</v>
      </c>
      <c r="H102" s="65">
        <v>26</v>
      </c>
      <c r="I102" s="9">
        <f>IF(H114=0, "-", H102/H114)</f>
        <v>3.1591737545565005E-2</v>
      </c>
      <c r="J102" s="8">
        <f t="shared" si="8"/>
        <v>0</v>
      </c>
      <c r="K102" s="9">
        <f t="shared" si="9"/>
        <v>-0.23076923076923078</v>
      </c>
    </row>
    <row r="103" spans="1:11" x14ac:dyDescent="0.2">
      <c r="A103" s="7" t="s">
        <v>407</v>
      </c>
      <c r="B103" s="65">
        <v>3</v>
      </c>
      <c r="C103" s="34">
        <f>IF(B114=0, "-", B103/B114)</f>
        <v>3.3333333333333333E-2</v>
      </c>
      <c r="D103" s="65">
        <v>0</v>
      </c>
      <c r="E103" s="9">
        <f>IF(D114=0, "-", D103/D114)</f>
        <v>0</v>
      </c>
      <c r="F103" s="81">
        <v>5</v>
      </c>
      <c r="G103" s="34">
        <f>IF(F114=0, "-", F103/F114)</f>
        <v>5.8479532163742687E-3</v>
      </c>
      <c r="H103" s="65">
        <v>0</v>
      </c>
      <c r="I103" s="9">
        <f>IF(H114=0, "-", H103/H114)</f>
        <v>0</v>
      </c>
      <c r="J103" s="8" t="str">
        <f t="shared" si="8"/>
        <v>-</v>
      </c>
      <c r="K103" s="9" t="str">
        <f t="shared" si="9"/>
        <v>-</v>
      </c>
    </row>
    <row r="104" spans="1:11" x14ac:dyDescent="0.2">
      <c r="A104" s="7" t="s">
        <v>408</v>
      </c>
      <c r="B104" s="65">
        <v>4</v>
      </c>
      <c r="C104" s="34">
        <f>IF(B114=0, "-", B104/B114)</f>
        <v>4.4444444444444446E-2</v>
      </c>
      <c r="D104" s="65">
        <v>1</v>
      </c>
      <c r="E104" s="9">
        <f>IF(D114=0, "-", D104/D114)</f>
        <v>1.2195121951219513E-2</v>
      </c>
      <c r="F104" s="81">
        <v>37</v>
      </c>
      <c r="G104" s="34">
        <f>IF(F114=0, "-", F104/F114)</f>
        <v>4.3274853801169591E-2</v>
      </c>
      <c r="H104" s="65">
        <v>34</v>
      </c>
      <c r="I104" s="9">
        <f>IF(H114=0, "-", H104/H114)</f>
        <v>4.1312272174969626E-2</v>
      </c>
      <c r="J104" s="8">
        <f t="shared" si="8"/>
        <v>3</v>
      </c>
      <c r="K104" s="9">
        <f t="shared" si="9"/>
        <v>8.8235294117647065E-2</v>
      </c>
    </row>
    <row r="105" spans="1:11" x14ac:dyDescent="0.2">
      <c r="A105" s="7" t="s">
        <v>409</v>
      </c>
      <c r="B105" s="65">
        <v>3</v>
      </c>
      <c r="C105" s="34">
        <f>IF(B114=0, "-", B105/B114)</f>
        <v>3.3333333333333333E-2</v>
      </c>
      <c r="D105" s="65">
        <v>0</v>
      </c>
      <c r="E105" s="9">
        <f>IF(D114=0, "-", D105/D114)</f>
        <v>0</v>
      </c>
      <c r="F105" s="81">
        <v>49</v>
      </c>
      <c r="G105" s="34">
        <f>IF(F114=0, "-", F105/F114)</f>
        <v>5.7309941520467839E-2</v>
      </c>
      <c r="H105" s="65">
        <v>49</v>
      </c>
      <c r="I105" s="9">
        <f>IF(H114=0, "-", H105/H114)</f>
        <v>5.9538274605103282E-2</v>
      </c>
      <c r="J105" s="8" t="str">
        <f t="shared" si="8"/>
        <v>-</v>
      </c>
      <c r="K105" s="9">
        <f t="shared" si="9"/>
        <v>0</v>
      </c>
    </row>
    <row r="106" spans="1:11" x14ac:dyDescent="0.2">
      <c r="A106" s="7" t="s">
        <v>410</v>
      </c>
      <c r="B106" s="65">
        <v>11</v>
      </c>
      <c r="C106" s="34">
        <f>IF(B114=0, "-", B106/B114)</f>
        <v>0.12222222222222222</v>
      </c>
      <c r="D106" s="65">
        <v>5</v>
      </c>
      <c r="E106" s="9">
        <f>IF(D114=0, "-", D106/D114)</f>
        <v>6.097560975609756E-2</v>
      </c>
      <c r="F106" s="81">
        <v>100</v>
      </c>
      <c r="G106" s="34">
        <f>IF(F114=0, "-", F106/F114)</f>
        <v>0.11695906432748537</v>
      </c>
      <c r="H106" s="65">
        <v>87</v>
      </c>
      <c r="I106" s="9">
        <f>IF(H114=0, "-", H106/H114)</f>
        <v>0.10571081409477522</v>
      </c>
      <c r="J106" s="8">
        <f t="shared" si="8"/>
        <v>1.2</v>
      </c>
      <c r="K106" s="9">
        <f t="shared" si="9"/>
        <v>0.14942528735632185</v>
      </c>
    </row>
    <row r="107" spans="1:11" x14ac:dyDescent="0.2">
      <c r="A107" s="7" t="s">
        <v>411</v>
      </c>
      <c r="B107" s="65">
        <v>1</v>
      </c>
      <c r="C107" s="34">
        <f>IF(B114=0, "-", B107/B114)</f>
        <v>1.1111111111111112E-2</v>
      </c>
      <c r="D107" s="65">
        <v>0</v>
      </c>
      <c r="E107" s="9">
        <f>IF(D114=0, "-", D107/D114)</f>
        <v>0</v>
      </c>
      <c r="F107" s="81">
        <v>12</v>
      </c>
      <c r="G107" s="34">
        <f>IF(F114=0, "-", F107/F114)</f>
        <v>1.4035087719298246E-2</v>
      </c>
      <c r="H107" s="65">
        <v>4</v>
      </c>
      <c r="I107" s="9">
        <f>IF(H114=0, "-", H107/H114)</f>
        <v>4.8602673147023082E-3</v>
      </c>
      <c r="J107" s="8" t="str">
        <f t="shared" si="8"/>
        <v>-</v>
      </c>
      <c r="K107" s="9">
        <f t="shared" si="9"/>
        <v>2</v>
      </c>
    </row>
    <row r="108" spans="1:11" x14ac:dyDescent="0.2">
      <c r="A108" s="7" t="s">
        <v>412</v>
      </c>
      <c r="B108" s="65">
        <v>2</v>
      </c>
      <c r="C108" s="34">
        <f>IF(B114=0, "-", B108/B114)</f>
        <v>2.2222222222222223E-2</v>
      </c>
      <c r="D108" s="65">
        <v>3</v>
      </c>
      <c r="E108" s="9">
        <f>IF(D114=0, "-", D108/D114)</f>
        <v>3.6585365853658534E-2</v>
      </c>
      <c r="F108" s="81">
        <v>117</v>
      </c>
      <c r="G108" s="34">
        <f>IF(F114=0, "-", F108/F114)</f>
        <v>0.1368421052631579</v>
      </c>
      <c r="H108" s="65">
        <v>19</v>
      </c>
      <c r="I108" s="9">
        <f>IF(H114=0, "-", H108/H114)</f>
        <v>2.3086269744835967E-2</v>
      </c>
      <c r="J108" s="8">
        <f t="shared" si="8"/>
        <v>-0.33333333333333331</v>
      </c>
      <c r="K108" s="9">
        <f t="shared" si="9"/>
        <v>5.1578947368421053</v>
      </c>
    </row>
    <row r="109" spans="1:11" x14ac:dyDescent="0.2">
      <c r="A109" s="7" t="s">
        <v>413</v>
      </c>
      <c r="B109" s="65">
        <v>4</v>
      </c>
      <c r="C109" s="34">
        <f>IF(B114=0, "-", B109/B114)</f>
        <v>4.4444444444444446E-2</v>
      </c>
      <c r="D109" s="65">
        <v>0</v>
      </c>
      <c r="E109" s="9">
        <f>IF(D114=0, "-", D109/D114)</f>
        <v>0</v>
      </c>
      <c r="F109" s="81">
        <v>22</v>
      </c>
      <c r="G109" s="34">
        <f>IF(F114=0, "-", F109/F114)</f>
        <v>2.5730994152046785E-2</v>
      </c>
      <c r="H109" s="65">
        <v>41</v>
      </c>
      <c r="I109" s="9">
        <f>IF(H114=0, "-", H109/H114)</f>
        <v>4.9817739975698661E-2</v>
      </c>
      <c r="J109" s="8" t="str">
        <f t="shared" si="8"/>
        <v>-</v>
      </c>
      <c r="K109" s="9">
        <f t="shared" si="9"/>
        <v>-0.46341463414634149</v>
      </c>
    </row>
    <row r="110" spans="1:11" x14ac:dyDescent="0.2">
      <c r="A110" s="7" t="s">
        <v>414</v>
      </c>
      <c r="B110" s="65">
        <v>25</v>
      </c>
      <c r="C110" s="34">
        <f>IF(B114=0, "-", B110/B114)</f>
        <v>0.27777777777777779</v>
      </c>
      <c r="D110" s="65">
        <v>14</v>
      </c>
      <c r="E110" s="9">
        <f>IF(D114=0, "-", D110/D114)</f>
        <v>0.17073170731707318</v>
      </c>
      <c r="F110" s="81">
        <v>84</v>
      </c>
      <c r="G110" s="34">
        <f>IF(F114=0, "-", F110/F114)</f>
        <v>9.8245614035087719E-2</v>
      </c>
      <c r="H110" s="65">
        <v>163</v>
      </c>
      <c r="I110" s="9">
        <f>IF(H114=0, "-", H110/H114)</f>
        <v>0.19805589307411908</v>
      </c>
      <c r="J110" s="8">
        <f t="shared" si="8"/>
        <v>0.7857142857142857</v>
      </c>
      <c r="K110" s="9">
        <f t="shared" si="9"/>
        <v>-0.48466257668711654</v>
      </c>
    </row>
    <row r="111" spans="1:11" x14ac:dyDescent="0.2">
      <c r="A111" s="7" t="s">
        <v>415</v>
      </c>
      <c r="B111" s="65">
        <v>9</v>
      </c>
      <c r="C111" s="34">
        <f>IF(B114=0, "-", B111/B114)</f>
        <v>0.1</v>
      </c>
      <c r="D111" s="65">
        <v>18</v>
      </c>
      <c r="E111" s="9">
        <f>IF(D114=0, "-", D111/D114)</f>
        <v>0.21951219512195122</v>
      </c>
      <c r="F111" s="81">
        <v>108</v>
      </c>
      <c r="G111" s="34">
        <f>IF(F114=0, "-", F111/F114)</f>
        <v>0.12631578947368421</v>
      </c>
      <c r="H111" s="65">
        <v>105</v>
      </c>
      <c r="I111" s="9">
        <f>IF(H114=0, "-", H111/H114)</f>
        <v>0.12758201701093561</v>
      </c>
      <c r="J111" s="8">
        <f t="shared" si="8"/>
        <v>-0.5</v>
      </c>
      <c r="K111" s="9">
        <f t="shared" si="9"/>
        <v>2.8571428571428571E-2</v>
      </c>
    </row>
    <row r="112" spans="1:11" x14ac:dyDescent="0.2">
      <c r="A112" s="7" t="s">
        <v>416</v>
      </c>
      <c r="B112" s="65">
        <v>4</v>
      </c>
      <c r="C112" s="34">
        <f>IF(B114=0, "-", B112/B114)</f>
        <v>4.4444444444444446E-2</v>
      </c>
      <c r="D112" s="65">
        <v>12</v>
      </c>
      <c r="E112" s="9">
        <f>IF(D114=0, "-", D112/D114)</f>
        <v>0.14634146341463414</v>
      </c>
      <c r="F112" s="81">
        <v>82</v>
      </c>
      <c r="G112" s="34">
        <f>IF(F114=0, "-", F112/F114)</f>
        <v>9.5906432748538009E-2</v>
      </c>
      <c r="H112" s="65">
        <v>81</v>
      </c>
      <c r="I112" s="9">
        <f>IF(H114=0, "-", H112/H114)</f>
        <v>9.8420413122721748E-2</v>
      </c>
      <c r="J112" s="8">
        <f t="shared" si="8"/>
        <v>-0.66666666666666663</v>
      </c>
      <c r="K112" s="9">
        <f t="shared" si="9"/>
        <v>1.2345679012345678E-2</v>
      </c>
    </row>
    <row r="113" spans="1:11" x14ac:dyDescent="0.2">
      <c r="A113" s="2"/>
      <c r="B113" s="68"/>
      <c r="C113" s="33"/>
      <c r="D113" s="68"/>
      <c r="E113" s="6"/>
      <c r="F113" s="82"/>
      <c r="G113" s="33"/>
      <c r="H113" s="68"/>
      <c r="I113" s="6"/>
      <c r="J113" s="5"/>
      <c r="K113" s="6"/>
    </row>
    <row r="114" spans="1:11" s="43" customFormat="1" x14ac:dyDescent="0.2">
      <c r="A114" s="162" t="s">
        <v>598</v>
      </c>
      <c r="B114" s="71">
        <f>SUM(B99:B113)</f>
        <v>90</v>
      </c>
      <c r="C114" s="40">
        <f>B114/6139</f>
        <v>1.4660368138133246E-2</v>
      </c>
      <c r="D114" s="71">
        <f>SUM(D99:D113)</f>
        <v>82</v>
      </c>
      <c r="E114" s="41">
        <f>D114/5177</f>
        <v>1.5839289163608269E-2</v>
      </c>
      <c r="F114" s="77">
        <f>SUM(F99:F113)</f>
        <v>855</v>
      </c>
      <c r="G114" s="42">
        <f>F114/53716</f>
        <v>1.5917045200685084E-2</v>
      </c>
      <c r="H114" s="71">
        <f>SUM(H99:H113)</f>
        <v>823</v>
      </c>
      <c r="I114" s="41">
        <f>H114/42616</f>
        <v>1.9311995494649896E-2</v>
      </c>
      <c r="J114" s="37">
        <f>IF(D114=0, "-", IF((B114-D114)/D114&lt;10, (B114-D114)/D114, "&gt;999%"))</f>
        <v>9.7560975609756101E-2</v>
      </c>
      <c r="K114" s="38">
        <f>IF(H114=0, "-", IF((F114-H114)/H114&lt;10, (F114-H114)/H114, "&gt;999%"))</f>
        <v>3.8882138517618466E-2</v>
      </c>
    </row>
    <row r="115" spans="1:11" x14ac:dyDescent="0.2">
      <c r="B115" s="83"/>
      <c r="D115" s="83"/>
      <c r="F115" s="83"/>
      <c r="H115" s="83"/>
    </row>
    <row r="116" spans="1:11" s="43" customFormat="1" x14ac:dyDescent="0.2">
      <c r="A116" s="162" t="s">
        <v>597</v>
      </c>
      <c r="B116" s="71">
        <v>1107</v>
      </c>
      <c r="C116" s="40">
        <f>B116/6139</f>
        <v>0.18032252809903893</v>
      </c>
      <c r="D116" s="71">
        <v>998</v>
      </c>
      <c r="E116" s="41">
        <f>D116/5177</f>
        <v>0.19277573884489085</v>
      </c>
      <c r="F116" s="77">
        <v>9530</v>
      </c>
      <c r="G116" s="42">
        <f>F116/53716</f>
        <v>0.17741455059944897</v>
      </c>
      <c r="H116" s="71">
        <v>8599</v>
      </c>
      <c r="I116" s="41">
        <f>H116/42616</f>
        <v>0.20177867467617797</v>
      </c>
      <c r="J116" s="37">
        <f>IF(D116=0, "-", IF((B116-D116)/D116&lt;10, (B116-D116)/D116, "&gt;999%"))</f>
        <v>0.10921843687374749</v>
      </c>
      <c r="K116" s="38">
        <f>IF(H116=0, "-", IF((F116-H116)/H116&lt;10, (F116-H116)/H116, "&gt;999%"))</f>
        <v>0.10826840330270962</v>
      </c>
    </row>
    <row r="117" spans="1:11" x14ac:dyDescent="0.2">
      <c r="B117" s="83"/>
      <c r="D117" s="83"/>
      <c r="F117" s="83"/>
      <c r="H117" s="83"/>
    </row>
    <row r="118" spans="1:11" ht="15.75" x14ac:dyDescent="0.25">
      <c r="A118" s="164" t="s">
        <v>119</v>
      </c>
      <c r="B118" s="196" t="s">
        <v>1</v>
      </c>
      <c r="C118" s="200"/>
      <c r="D118" s="200"/>
      <c r="E118" s="197"/>
      <c r="F118" s="196" t="s">
        <v>14</v>
      </c>
      <c r="G118" s="200"/>
      <c r="H118" s="200"/>
      <c r="I118" s="197"/>
      <c r="J118" s="196" t="s">
        <v>15</v>
      </c>
      <c r="K118" s="197"/>
    </row>
    <row r="119" spans="1:11" x14ac:dyDescent="0.2">
      <c r="A119" s="22"/>
      <c r="B119" s="196">
        <f>VALUE(RIGHT($B$2, 4))</f>
        <v>2021</v>
      </c>
      <c r="C119" s="197"/>
      <c r="D119" s="196">
        <f>B119-1</f>
        <v>2020</v>
      </c>
      <c r="E119" s="204"/>
      <c r="F119" s="196">
        <f>B119</f>
        <v>2021</v>
      </c>
      <c r="G119" s="204"/>
      <c r="H119" s="196">
        <f>D119</f>
        <v>2020</v>
      </c>
      <c r="I119" s="204"/>
      <c r="J119" s="140" t="s">
        <v>4</v>
      </c>
      <c r="K119" s="141" t="s">
        <v>2</v>
      </c>
    </row>
    <row r="120" spans="1:11" x14ac:dyDescent="0.2">
      <c r="A120" s="163" t="s">
        <v>151</v>
      </c>
      <c r="B120" s="61" t="s">
        <v>12</v>
      </c>
      <c r="C120" s="62" t="s">
        <v>13</v>
      </c>
      <c r="D120" s="61" t="s">
        <v>12</v>
      </c>
      <c r="E120" s="63" t="s">
        <v>13</v>
      </c>
      <c r="F120" s="62" t="s">
        <v>12</v>
      </c>
      <c r="G120" s="62" t="s">
        <v>13</v>
      </c>
      <c r="H120" s="61" t="s">
        <v>12</v>
      </c>
      <c r="I120" s="63" t="s">
        <v>13</v>
      </c>
      <c r="J120" s="61"/>
      <c r="K120" s="63"/>
    </row>
    <row r="121" spans="1:11" x14ac:dyDescent="0.2">
      <c r="A121" s="7" t="s">
        <v>417</v>
      </c>
      <c r="B121" s="65">
        <v>0</v>
      </c>
      <c r="C121" s="34">
        <f>IF(B147=0, "-", B121/B147)</f>
        <v>0</v>
      </c>
      <c r="D121" s="65">
        <v>1</v>
      </c>
      <c r="E121" s="9">
        <f>IF(D147=0, "-", D121/D147)</f>
        <v>1.7543859649122807E-3</v>
      </c>
      <c r="F121" s="81">
        <v>1</v>
      </c>
      <c r="G121" s="34">
        <f>IF(F147=0, "-", F121/F147)</f>
        <v>1.5954052329291641E-4</v>
      </c>
      <c r="H121" s="65">
        <v>53</v>
      </c>
      <c r="I121" s="9">
        <f>IF(H147=0, "-", H121/H147)</f>
        <v>1.1432269197584125E-2</v>
      </c>
      <c r="J121" s="8">
        <f t="shared" ref="J121:J145" si="10">IF(D121=0, "-", IF((B121-D121)/D121&lt;10, (B121-D121)/D121, "&gt;999%"))</f>
        <v>-1</v>
      </c>
      <c r="K121" s="9">
        <f t="shared" ref="K121:K145" si="11">IF(H121=0, "-", IF((F121-H121)/H121&lt;10, (F121-H121)/H121, "&gt;999%"))</f>
        <v>-0.98113207547169812</v>
      </c>
    </row>
    <row r="122" spans="1:11" x14ac:dyDescent="0.2">
      <c r="A122" s="7" t="s">
        <v>418</v>
      </c>
      <c r="B122" s="65">
        <v>64</v>
      </c>
      <c r="C122" s="34">
        <f>IF(B147=0, "-", B122/B147)</f>
        <v>8.8154269972451793E-2</v>
      </c>
      <c r="D122" s="65">
        <v>50</v>
      </c>
      <c r="E122" s="9">
        <f>IF(D147=0, "-", D122/D147)</f>
        <v>8.771929824561403E-2</v>
      </c>
      <c r="F122" s="81">
        <v>378</v>
      </c>
      <c r="G122" s="34">
        <f>IF(F147=0, "-", F122/F147)</f>
        <v>6.0306317804722398E-2</v>
      </c>
      <c r="H122" s="65">
        <v>271</v>
      </c>
      <c r="I122" s="9">
        <f>IF(H147=0, "-", H122/H147)</f>
        <v>5.8455565142364108E-2</v>
      </c>
      <c r="J122" s="8">
        <f t="shared" si="10"/>
        <v>0.28000000000000003</v>
      </c>
      <c r="K122" s="9">
        <f t="shared" si="11"/>
        <v>0.39483394833948338</v>
      </c>
    </row>
    <row r="123" spans="1:11" x14ac:dyDescent="0.2">
      <c r="A123" s="7" t="s">
        <v>419</v>
      </c>
      <c r="B123" s="65">
        <v>4</v>
      </c>
      <c r="C123" s="34">
        <f>IF(B147=0, "-", B123/B147)</f>
        <v>5.5096418732782371E-3</v>
      </c>
      <c r="D123" s="65">
        <v>3</v>
      </c>
      <c r="E123" s="9">
        <f>IF(D147=0, "-", D123/D147)</f>
        <v>5.263157894736842E-3</v>
      </c>
      <c r="F123" s="81">
        <v>13</v>
      </c>
      <c r="G123" s="34">
        <f>IF(F147=0, "-", F123/F147)</f>
        <v>2.0740268028079131E-3</v>
      </c>
      <c r="H123" s="65">
        <v>9</v>
      </c>
      <c r="I123" s="9">
        <f>IF(H147=0, "-", H123/H147)</f>
        <v>1.9413287316652286E-3</v>
      </c>
      <c r="J123" s="8">
        <f t="shared" si="10"/>
        <v>0.33333333333333331</v>
      </c>
      <c r="K123" s="9">
        <f t="shared" si="11"/>
        <v>0.44444444444444442</v>
      </c>
    </row>
    <row r="124" spans="1:11" x14ac:dyDescent="0.2">
      <c r="A124" s="7" t="s">
        <v>420</v>
      </c>
      <c r="B124" s="65">
        <v>0</v>
      </c>
      <c r="C124" s="34">
        <f>IF(B147=0, "-", B124/B147)</f>
        <v>0</v>
      </c>
      <c r="D124" s="65">
        <v>9</v>
      </c>
      <c r="E124" s="9">
        <f>IF(D147=0, "-", D124/D147)</f>
        <v>1.5789473684210527E-2</v>
      </c>
      <c r="F124" s="81">
        <v>0</v>
      </c>
      <c r="G124" s="34">
        <f>IF(F147=0, "-", F124/F147)</f>
        <v>0</v>
      </c>
      <c r="H124" s="65">
        <v>114</v>
      </c>
      <c r="I124" s="9">
        <f>IF(H147=0, "-", H124/H147)</f>
        <v>2.4590163934426229E-2</v>
      </c>
      <c r="J124" s="8">
        <f t="shared" si="10"/>
        <v>-1</v>
      </c>
      <c r="K124" s="9">
        <f t="shared" si="11"/>
        <v>-1</v>
      </c>
    </row>
    <row r="125" spans="1:11" x14ac:dyDescent="0.2">
      <c r="A125" s="7" t="s">
        <v>421</v>
      </c>
      <c r="B125" s="65">
        <v>0</v>
      </c>
      <c r="C125" s="34">
        <f>IF(B147=0, "-", B125/B147)</f>
        <v>0</v>
      </c>
      <c r="D125" s="65">
        <v>6</v>
      </c>
      <c r="E125" s="9">
        <f>IF(D147=0, "-", D125/D147)</f>
        <v>1.0526315789473684E-2</v>
      </c>
      <c r="F125" s="81">
        <v>0</v>
      </c>
      <c r="G125" s="34">
        <f>IF(F147=0, "-", F125/F147)</f>
        <v>0</v>
      </c>
      <c r="H125" s="65">
        <v>175</v>
      </c>
      <c r="I125" s="9">
        <f>IF(H147=0, "-", H125/H147)</f>
        <v>3.7748058671268334E-2</v>
      </c>
      <c r="J125" s="8">
        <f t="shared" si="10"/>
        <v>-1</v>
      </c>
      <c r="K125" s="9">
        <f t="shared" si="11"/>
        <v>-1</v>
      </c>
    </row>
    <row r="126" spans="1:11" x14ac:dyDescent="0.2">
      <c r="A126" s="7" t="s">
        <v>422</v>
      </c>
      <c r="B126" s="65">
        <v>19</v>
      </c>
      <c r="C126" s="34">
        <f>IF(B147=0, "-", B126/B147)</f>
        <v>2.6170798898071626E-2</v>
      </c>
      <c r="D126" s="65">
        <v>0</v>
      </c>
      <c r="E126" s="9">
        <f>IF(D147=0, "-", D126/D147)</f>
        <v>0</v>
      </c>
      <c r="F126" s="81">
        <v>142</v>
      </c>
      <c r="G126" s="34">
        <f>IF(F147=0, "-", F126/F147)</f>
        <v>2.265475430759413E-2</v>
      </c>
      <c r="H126" s="65">
        <v>0</v>
      </c>
      <c r="I126" s="9">
        <f>IF(H147=0, "-", H126/H147)</f>
        <v>0</v>
      </c>
      <c r="J126" s="8" t="str">
        <f t="shared" si="10"/>
        <v>-</v>
      </c>
      <c r="K126" s="9" t="str">
        <f t="shared" si="11"/>
        <v>-</v>
      </c>
    </row>
    <row r="127" spans="1:11" x14ac:dyDescent="0.2">
      <c r="A127" s="7" t="s">
        <v>423</v>
      </c>
      <c r="B127" s="65">
        <v>9</v>
      </c>
      <c r="C127" s="34">
        <f>IF(B147=0, "-", B127/B147)</f>
        <v>1.2396694214876033E-2</v>
      </c>
      <c r="D127" s="65">
        <v>17</v>
      </c>
      <c r="E127" s="9">
        <f>IF(D147=0, "-", D127/D147)</f>
        <v>2.9824561403508771E-2</v>
      </c>
      <c r="F127" s="81">
        <v>185</v>
      </c>
      <c r="G127" s="34">
        <f>IF(F147=0, "-", F127/F147)</f>
        <v>2.9514996809189533E-2</v>
      </c>
      <c r="H127" s="65">
        <v>147</v>
      </c>
      <c r="I127" s="9">
        <f>IF(H147=0, "-", H127/H147)</f>
        <v>3.1708369283865404E-2</v>
      </c>
      <c r="J127" s="8">
        <f t="shared" si="10"/>
        <v>-0.47058823529411764</v>
      </c>
      <c r="K127" s="9">
        <f t="shared" si="11"/>
        <v>0.25850340136054423</v>
      </c>
    </row>
    <row r="128" spans="1:11" x14ac:dyDescent="0.2">
      <c r="A128" s="7" t="s">
        <v>424</v>
      </c>
      <c r="B128" s="65">
        <v>140</v>
      </c>
      <c r="C128" s="34">
        <f>IF(B147=0, "-", B128/B147)</f>
        <v>0.1928374655647383</v>
      </c>
      <c r="D128" s="65">
        <v>36</v>
      </c>
      <c r="E128" s="9">
        <f>IF(D147=0, "-", D128/D147)</f>
        <v>6.3157894736842107E-2</v>
      </c>
      <c r="F128" s="81">
        <v>641</v>
      </c>
      <c r="G128" s="34">
        <f>IF(F147=0, "-", F128/F147)</f>
        <v>0.10226547543075941</v>
      </c>
      <c r="H128" s="65">
        <v>424</v>
      </c>
      <c r="I128" s="9">
        <f>IF(H147=0, "-", H128/H147)</f>
        <v>9.1458153580672996E-2</v>
      </c>
      <c r="J128" s="8">
        <f t="shared" si="10"/>
        <v>2.8888888888888888</v>
      </c>
      <c r="K128" s="9">
        <f t="shared" si="11"/>
        <v>0.5117924528301887</v>
      </c>
    </row>
    <row r="129" spans="1:11" x14ac:dyDescent="0.2">
      <c r="A129" s="7" t="s">
        <v>425</v>
      </c>
      <c r="B129" s="65">
        <v>11</v>
      </c>
      <c r="C129" s="34">
        <f>IF(B147=0, "-", B129/B147)</f>
        <v>1.5151515151515152E-2</v>
      </c>
      <c r="D129" s="65">
        <v>18</v>
      </c>
      <c r="E129" s="9">
        <f>IF(D147=0, "-", D129/D147)</f>
        <v>3.1578947368421054E-2</v>
      </c>
      <c r="F129" s="81">
        <v>112</v>
      </c>
      <c r="G129" s="34">
        <f>IF(F147=0, "-", F129/F147)</f>
        <v>1.7868538608806637E-2</v>
      </c>
      <c r="H129" s="65">
        <v>110</v>
      </c>
      <c r="I129" s="9">
        <f>IF(H147=0, "-", H129/H147)</f>
        <v>2.3727351164797239E-2</v>
      </c>
      <c r="J129" s="8">
        <f t="shared" si="10"/>
        <v>-0.3888888888888889</v>
      </c>
      <c r="K129" s="9">
        <f t="shared" si="11"/>
        <v>1.8181818181818181E-2</v>
      </c>
    </row>
    <row r="130" spans="1:11" x14ac:dyDescent="0.2">
      <c r="A130" s="7" t="s">
        <v>426</v>
      </c>
      <c r="B130" s="65">
        <v>4</v>
      </c>
      <c r="C130" s="34">
        <f>IF(B147=0, "-", B130/B147)</f>
        <v>5.5096418732782371E-3</v>
      </c>
      <c r="D130" s="65">
        <v>4</v>
      </c>
      <c r="E130" s="9">
        <f>IF(D147=0, "-", D130/D147)</f>
        <v>7.0175438596491229E-3</v>
      </c>
      <c r="F130" s="81">
        <v>69</v>
      </c>
      <c r="G130" s="34">
        <f>IF(F147=0, "-", F130/F147)</f>
        <v>1.1008296107211232E-2</v>
      </c>
      <c r="H130" s="65">
        <v>44</v>
      </c>
      <c r="I130" s="9">
        <f>IF(H147=0, "-", H130/H147)</f>
        <v>9.4909404659188953E-3</v>
      </c>
      <c r="J130" s="8">
        <f t="shared" si="10"/>
        <v>0</v>
      </c>
      <c r="K130" s="9">
        <f t="shared" si="11"/>
        <v>0.56818181818181823</v>
      </c>
    </row>
    <row r="131" spans="1:11" x14ac:dyDescent="0.2">
      <c r="A131" s="7" t="s">
        <v>427</v>
      </c>
      <c r="B131" s="65">
        <v>23</v>
      </c>
      <c r="C131" s="34">
        <f>IF(B147=0, "-", B131/B147)</f>
        <v>3.1680440771349863E-2</v>
      </c>
      <c r="D131" s="65">
        <v>40</v>
      </c>
      <c r="E131" s="9">
        <f>IF(D147=0, "-", D131/D147)</f>
        <v>7.0175438596491224E-2</v>
      </c>
      <c r="F131" s="81">
        <v>251</v>
      </c>
      <c r="G131" s="34">
        <f>IF(F147=0, "-", F131/F147)</f>
        <v>4.0044671346522016E-2</v>
      </c>
      <c r="H131" s="65">
        <v>173</v>
      </c>
      <c r="I131" s="9">
        <f>IF(H147=0, "-", H131/H147)</f>
        <v>3.7316652286453839E-2</v>
      </c>
      <c r="J131" s="8">
        <f t="shared" si="10"/>
        <v>-0.42499999999999999</v>
      </c>
      <c r="K131" s="9">
        <f t="shared" si="11"/>
        <v>0.45086705202312138</v>
      </c>
    </row>
    <row r="132" spans="1:11" x14ac:dyDescent="0.2">
      <c r="A132" s="7" t="s">
        <v>428</v>
      </c>
      <c r="B132" s="65">
        <v>5</v>
      </c>
      <c r="C132" s="34">
        <f>IF(B147=0, "-", B132/B147)</f>
        <v>6.8870523415977963E-3</v>
      </c>
      <c r="D132" s="65">
        <v>0</v>
      </c>
      <c r="E132" s="9">
        <f>IF(D147=0, "-", D132/D147)</f>
        <v>0</v>
      </c>
      <c r="F132" s="81">
        <v>19</v>
      </c>
      <c r="G132" s="34">
        <f>IF(F147=0, "-", F132/F147)</f>
        <v>3.0312699425654116E-3</v>
      </c>
      <c r="H132" s="65">
        <v>14</v>
      </c>
      <c r="I132" s="9">
        <f>IF(H147=0, "-", H132/H147)</f>
        <v>3.0198446937014668E-3</v>
      </c>
      <c r="J132" s="8" t="str">
        <f t="shared" si="10"/>
        <v>-</v>
      </c>
      <c r="K132" s="9">
        <f t="shared" si="11"/>
        <v>0.35714285714285715</v>
      </c>
    </row>
    <row r="133" spans="1:11" x14ac:dyDescent="0.2">
      <c r="A133" s="7" t="s">
        <v>429</v>
      </c>
      <c r="B133" s="65">
        <v>34</v>
      </c>
      <c r="C133" s="34">
        <f>IF(B147=0, "-", B133/B147)</f>
        <v>4.6831955922865015E-2</v>
      </c>
      <c r="D133" s="65">
        <v>36</v>
      </c>
      <c r="E133" s="9">
        <f>IF(D147=0, "-", D133/D147)</f>
        <v>6.3157894736842107E-2</v>
      </c>
      <c r="F133" s="81">
        <v>377</v>
      </c>
      <c r="G133" s="34">
        <f>IF(F147=0, "-", F133/F147)</f>
        <v>6.0146777281429482E-2</v>
      </c>
      <c r="H133" s="65">
        <v>173</v>
      </c>
      <c r="I133" s="9">
        <f>IF(H147=0, "-", H133/H147)</f>
        <v>3.7316652286453839E-2</v>
      </c>
      <c r="J133" s="8">
        <f t="shared" si="10"/>
        <v>-5.5555555555555552E-2</v>
      </c>
      <c r="K133" s="9">
        <f t="shared" si="11"/>
        <v>1.1791907514450868</v>
      </c>
    </row>
    <row r="134" spans="1:11" x14ac:dyDescent="0.2">
      <c r="A134" s="7" t="s">
        <v>430</v>
      </c>
      <c r="B134" s="65">
        <v>20</v>
      </c>
      <c r="C134" s="34">
        <f>IF(B147=0, "-", B134/B147)</f>
        <v>2.7548209366391185E-2</v>
      </c>
      <c r="D134" s="65">
        <v>85</v>
      </c>
      <c r="E134" s="9">
        <f>IF(D147=0, "-", D134/D147)</f>
        <v>0.14912280701754385</v>
      </c>
      <c r="F134" s="81">
        <v>420</v>
      </c>
      <c r="G134" s="34">
        <f>IF(F147=0, "-", F134/F147)</f>
        <v>6.7007019783024882E-2</v>
      </c>
      <c r="H134" s="65">
        <v>381</v>
      </c>
      <c r="I134" s="9">
        <f>IF(H147=0, "-", H134/H147)</f>
        <v>8.2182916307161347E-2</v>
      </c>
      <c r="J134" s="8">
        <f t="shared" si="10"/>
        <v>-0.76470588235294112</v>
      </c>
      <c r="K134" s="9">
        <f t="shared" si="11"/>
        <v>0.10236220472440945</v>
      </c>
    </row>
    <row r="135" spans="1:11" x14ac:dyDescent="0.2">
      <c r="A135" s="7" t="s">
        <v>431</v>
      </c>
      <c r="B135" s="65">
        <v>3</v>
      </c>
      <c r="C135" s="34">
        <f>IF(B147=0, "-", B135/B147)</f>
        <v>4.1322314049586778E-3</v>
      </c>
      <c r="D135" s="65">
        <v>10</v>
      </c>
      <c r="E135" s="9">
        <f>IF(D147=0, "-", D135/D147)</f>
        <v>1.7543859649122806E-2</v>
      </c>
      <c r="F135" s="81">
        <v>255</v>
      </c>
      <c r="G135" s="34">
        <f>IF(F147=0, "-", F135/F147)</f>
        <v>4.0682833439693679E-2</v>
      </c>
      <c r="H135" s="65">
        <v>130</v>
      </c>
      <c r="I135" s="9">
        <f>IF(H147=0, "-", H135/H147)</f>
        <v>2.8041415012942193E-2</v>
      </c>
      <c r="J135" s="8">
        <f t="shared" si="10"/>
        <v>-0.7</v>
      </c>
      <c r="K135" s="9">
        <f t="shared" si="11"/>
        <v>0.96153846153846156</v>
      </c>
    </row>
    <row r="136" spans="1:11" x14ac:dyDescent="0.2">
      <c r="A136" s="7" t="s">
        <v>432</v>
      </c>
      <c r="B136" s="65">
        <v>29</v>
      </c>
      <c r="C136" s="34">
        <f>IF(B147=0, "-", B136/B147)</f>
        <v>3.9944903581267219E-2</v>
      </c>
      <c r="D136" s="65">
        <v>60</v>
      </c>
      <c r="E136" s="9">
        <f>IF(D147=0, "-", D136/D147)</f>
        <v>0.10526315789473684</v>
      </c>
      <c r="F136" s="81">
        <v>647</v>
      </c>
      <c r="G136" s="34">
        <f>IF(F147=0, "-", F136/F147)</f>
        <v>0.10322271857051692</v>
      </c>
      <c r="H136" s="65">
        <v>529</v>
      </c>
      <c r="I136" s="9">
        <f>IF(H147=0, "-", H136/H147)</f>
        <v>0.11410698878343399</v>
      </c>
      <c r="J136" s="8">
        <f t="shared" si="10"/>
        <v>-0.51666666666666672</v>
      </c>
      <c r="K136" s="9">
        <f t="shared" si="11"/>
        <v>0.22306238185255198</v>
      </c>
    </row>
    <row r="137" spans="1:11" x14ac:dyDescent="0.2">
      <c r="A137" s="7" t="s">
        <v>433</v>
      </c>
      <c r="B137" s="65">
        <v>0</v>
      </c>
      <c r="C137" s="34">
        <f>IF(B147=0, "-", B137/B147)</f>
        <v>0</v>
      </c>
      <c r="D137" s="65">
        <v>5</v>
      </c>
      <c r="E137" s="9">
        <f>IF(D147=0, "-", D137/D147)</f>
        <v>8.771929824561403E-3</v>
      </c>
      <c r="F137" s="81">
        <v>13</v>
      </c>
      <c r="G137" s="34">
        <f>IF(F147=0, "-", F137/F147)</f>
        <v>2.0740268028079131E-3</v>
      </c>
      <c r="H137" s="65">
        <v>39</v>
      </c>
      <c r="I137" s="9">
        <f>IF(H147=0, "-", H137/H147)</f>
        <v>8.4124245038826578E-3</v>
      </c>
      <c r="J137" s="8">
        <f t="shared" si="10"/>
        <v>-1</v>
      </c>
      <c r="K137" s="9">
        <f t="shared" si="11"/>
        <v>-0.66666666666666663</v>
      </c>
    </row>
    <row r="138" spans="1:11" x14ac:dyDescent="0.2">
      <c r="A138" s="7" t="s">
        <v>434</v>
      </c>
      <c r="B138" s="65">
        <v>5</v>
      </c>
      <c r="C138" s="34">
        <f>IF(B147=0, "-", B138/B147)</f>
        <v>6.8870523415977963E-3</v>
      </c>
      <c r="D138" s="65">
        <v>8</v>
      </c>
      <c r="E138" s="9">
        <f>IF(D147=0, "-", D138/D147)</f>
        <v>1.4035087719298246E-2</v>
      </c>
      <c r="F138" s="81">
        <v>81</v>
      </c>
      <c r="G138" s="34">
        <f>IF(F147=0, "-", F138/F147)</f>
        <v>1.2922782386726228E-2</v>
      </c>
      <c r="H138" s="65">
        <v>60</v>
      </c>
      <c r="I138" s="9">
        <f>IF(H147=0, "-", H138/H147)</f>
        <v>1.2942191544434857E-2</v>
      </c>
      <c r="J138" s="8">
        <f t="shared" si="10"/>
        <v>-0.375</v>
      </c>
      <c r="K138" s="9">
        <f t="shared" si="11"/>
        <v>0.35</v>
      </c>
    </row>
    <row r="139" spans="1:11" x14ac:dyDescent="0.2">
      <c r="A139" s="7" t="s">
        <v>435</v>
      </c>
      <c r="B139" s="65">
        <v>0</v>
      </c>
      <c r="C139" s="34">
        <f>IF(B147=0, "-", B139/B147)</f>
        <v>0</v>
      </c>
      <c r="D139" s="65">
        <v>0</v>
      </c>
      <c r="E139" s="9">
        <f>IF(D147=0, "-", D139/D147)</f>
        <v>0</v>
      </c>
      <c r="F139" s="81">
        <v>8</v>
      </c>
      <c r="G139" s="34">
        <f>IF(F147=0, "-", F139/F147)</f>
        <v>1.2763241863433313E-3</v>
      </c>
      <c r="H139" s="65">
        <v>2</v>
      </c>
      <c r="I139" s="9">
        <f>IF(H147=0, "-", H139/H147)</f>
        <v>4.3140638481449527E-4</v>
      </c>
      <c r="J139" s="8" t="str">
        <f t="shared" si="10"/>
        <v>-</v>
      </c>
      <c r="K139" s="9">
        <f t="shared" si="11"/>
        <v>3</v>
      </c>
    </row>
    <row r="140" spans="1:11" x14ac:dyDescent="0.2">
      <c r="A140" s="7" t="s">
        <v>436</v>
      </c>
      <c r="B140" s="65">
        <v>80</v>
      </c>
      <c r="C140" s="34">
        <f>IF(B147=0, "-", B140/B147)</f>
        <v>0.11019283746556474</v>
      </c>
      <c r="D140" s="65">
        <v>31</v>
      </c>
      <c r="E140" s="9">
        <f>IF(D147=0, "-", D140/D147)</f>
        <v>5.4385964912280704E-2</v>
      </c>
      <c r="F140" s="81">
        <v>489</v>
      </c>
      <c r="G140" s="34">
        <f>IF(F147=0, "-", F140/F147)</f>
        <v>7.8015315890236123E-2</v>
      </c>
      <c r="H140" s="65">
        <v>278</v>
      </c>
      <c r="I140" s="9">
        <f>IF(H147=0, "-", H140/H147)</f>
        <v>5.996548748921484E-2</v>
      </c>
      <c r="J140" s="8">
        <f t="shared" si="10"/>
        <v>1.5806451612903225</v>
      </c>
      <c r="K140" s="9">
        <f t="shared" si="11"/>
        <v>0.75899280575539574</v>
      </c>
    </row>
    <row r="141" spans="1:11" x14ac:dyDescent="0.2">
      <c r="A141" s="7" t="s">
        <v>437</v>
      </c>
      <c r="B141" s="65">
        <v>22</v>
      </c>
      <c r="C141" s="34">
        <f>IF(B147=0, "-", B141/B147)</f>
        <v>3.0303030303030304E-2</v>
      </c>
      <c r="D141" s="65">
        <v>17</v>
      </c>
      <c r="E141" s="9">
        <f>IF(D147=0, "-", D141/D147)</f>
        <v>2.9824561403508771E-2</v>
      </c>
      <c r="F141" s="81">
        <v>222</v>
      </c>
      <c r="G141" s="34">
        <f>IF(F147=0, "-", F141/F147)</f>
        <v>3.5417996171027442E-2</v>
      </c>
      <c r="H141" s="65">
        <v>118</v>
      </c>
      <c r="I141" s="9">
        <f>IF(H147=0, "-", H141/H147)</f>
        <v>2.5452976704055219E-2</v>
      </c>
      <c r="J141" s="8">
        <f t="shared" si="10"/>
        <v>0.29411764705882354</v>
      </c>
      <c r="K141" s="9">
        <f t="shared" si="11"/>
        <v>0.88135593220338981</v>
      </c>
    </row>
    <row r="142" spans="1:11" x14ac:dyDescent="0.2">
      <c r="A142" s="7" t="s">
        <v>438</v>
      </c>
      <c r="B142" s="65">
        <v>100</v>
      </c>
      <c r="C142" s="34">
        <f>IF(B147=0, "-", B142/B147)</f>
        <v>0.13774104683195593</v>
      </c>
      <c r="D142" s="65">
        <v>58</v>
      </c>
      <c r="E142" s="9">
        <f>IF(D147=0, "-", D142/D147)</f>
        <v>0.10175438596491228</v>
      </c>
      <c r="F142" s="81">
        <v>489</v>
      </c>
      <c r="G142" s="34">
        <f>IF(F147=0, "-", F142/F147)</f>
        <v>7.8015315890236123E-2</v>
      </c>
      <c r="H142" s="65">
        <v>552</v>
      </c>
      <c r="I142" s="9">
        <f>IF(H147=0, "-", H142/H147)</f>
        <v>0.11906816220880069</v>
      </c>
      <c r="J142" s="8">
        <f t="shared" si="10"/>
        <v>0.72413793103448276</v>
      </c>
      <c r="K142" s="9">
        <f t="shared" si="11"/>
        <v>-0.11413043478260869</v>
      </c>
    </row>
    <row r="143" spans="1:11" x14ac:dyDescent="0.2">
      <c r="A143" s="7" t="s">
        <v>439</v>
      </c>
      <c r="B143" s="65">
        <v>133</v>
      </c>
      <c r="C143" s="34">
        <f>IF(B147=0, "-", B143/B147)</f>
        <v>0.18319559228650137</v>
      </c>
      <c r="D143" s="65">
        <v>70</v>
      </c>
      <c r="E143" s="9">
        <f>IF(D147=0, "-", D143/D147)</f>
        <v>0.12280701754385964</v>
      </c>
      <c r="F143" s="81">
        <v>1160</v>
      </c>
      <c r="G143" s="34">
        <f>IF(F147=0, "-", F143/F147)</f>
        <v>0.18506700701978301</v>
      </c>
      <c r="H143" s="65">
        <v>709</v>
      </c>
      <c r="I143" s="9">
        <f>IF(H147=0, "-", H143/H147)</f>
        <v>0.15293356341673855</v>
      </c>
      <c r="J143" s="8">
        <f t="shared" si="10"/>
        <v>0.9</v>
      </c>
      <c r="K143" s="9">
        <f t="shared" si="11"/>
        <v>0.63610719322990128</v>
      </c>
    </row>
    <row r="144" spans="1:11" x14ac:dyDescent="0.2">
      <c r="A144" s="7" t="s">
        <v>440</v>
      </c>
      <c r="B144" s="65">
        <v>2</v>
      </c>
      <c r="C144" s="34">
        <f>IF(B147=0, "-", B144/B147)</f>
        <v>2.7548209366391185E-3</v>
      </c>
      <c r="D144" s="65">
        <v>0</v>
      </c>
      <c r="E144" s="9">
        <f>IF(D147=0, "-", D144/D147)</f>
        <v>0</v>
      </c>
      <c r="F144" s="81">
        <v>12</v>
      </c>
      <c r="G144" s="34">
        <f>IF(F147=0, "-", F144/F147)</f>
        <v>1.9144862795149968E-3</v>
      </c>
      <c r="H144" s="65">
        <v>0</v>
      </c>
      <c r="I144" s="9">
        <f>IF(H147=0, "-", H144/H147)</f>
        <v>0</v>
      </c>
      <c r="J144" s="8" t="str">
        <f t="shared" si="10"/>
        <v>-</v>
      </c>
      <c r="K144" s="9" t="str">
        <f t="shared" si="11"/>
        <v>-</v>
      </c>
    </row>
    <row r="145" spans="1:11" x14ac:dyDescent="0.2">
      <c r="A145" s="7" t="s">
        <v>441</v>
      </c>
      <c r="B145" s="65">
        <v>19</v>
      </c>
      <c r="C145" s="34">
        <f>IF(B147=0, "-", B145/B147)</f>
        <v>2.6170798898071626E-2</v>
      </c>
      <c r="D145" s="65">
        <v>6</v>
      </c>
      <c r="E145" s="9">
        <f>IF(D147=0, "-", D145/D147)</f>
        <v>1.0526315789473684E-2</v>
      </c>
      <c r="F145" s="81">
        <v>284</v>
      </c>
      <c r="G145" s="34">
        <f>IF(F147=0, "-", F145/F147)</f>
        <v>4.530950861518826E-2</v>
      </c>
      <c r="H145" s="65">
        <v>131</v>
      </c>
      <c r="I145" s="9">
        <f>IF(H147=0, "-", H145/H147)</f>
        <v>2.825711820534944E-2</v>
      </c>
      <c r="J145" s="8">
        <f t="shared" si="10"/>
        <v>2.1666666666666665</v>
      </c>
      <c r="K145" s="9">
        <f t="shared" si="11"/>
        <v>1.16793893129771</v>
      </c>
    </row>
    <row r="146" spans="1:11" x14ac:dyDescent="0.2">
      <c r="A146" s="2"/>
      <c r="B146" s="68"/>
      <c r="C146" s="33"/>
      <c r="D146" s="68"/>
      <c r="E146" s="6"/>
      <c r="F146" s="82"/>
      <c r="G146" s="33"/>
      <c r="H146" s="68"/>
      <c r="I146" s="6"/>
      <c r="J146" s="5"/>
      <c r="K146" s="6"/>
    </row>
    <row r="147" spans="1:11" s="43" customFormat="1" x14ac:dyDescent="0.2">
      <c r="A147" s="162" t="s">
        <v>596</v>
      </c>
      <c r="B147" s="71">
        <f>SUM(B121:B146)</f>
        <v>726</v>
      </c>
      <c r="C147" s="40">
        <f>B147/6139</f>
        <v>0.11826030298094152</v>
      </c>
      <c r="D147" s="71">
        <f>SUM(D121:D146)</f>
        <v>570</v>
      </c>
      <c r="E147" s="41">
        <f>D147/5177</f>
        <v>0.11010237589337454</v>
      </c>
      <c r="F147" s="77">
        <f>SUM(F121:F146)</f>
        <v>6268</v>
      </c>
      <c r="G147" s="42">
        <f>F147/53716</f>
        <v>0.11668776528408668</v>
      </c>
      <c r="H147" s="71">
        <f>SUM(H121:H146)</f>
        <v>4636</v>
      </c>
      <c r="I147" s="41">
        <f>H147/42616</f>
        <v>0.10878543270133283</v>
      </c>
      <c r="J147" s="37">
        <f>IF(D147=0, "-", IF((B147-D147)/D147&lt;10, (B147-D147)/D147, "&gt;999%"))</f>
        <v>0.27368421052631581</v>
      </c>
      <c r="K147" s="38">
        <f>IF(H147=0, "-", IF((F147-H147)/H147&lt;10, (F147-H147)/H147, "&gt;999%"))</f>
        <v>0.35202761000862814</v>
      </c>
    </row>
    <row r="148" spans="1:11" x14ac:dyDescent="0.2">
      <c r="B148" s="83"/>
      <c r="D148" s="83"/>
      <c r="F148" s="83"/>
      <c r="H148" s="83"/>
    </row>
    <row r="149" spans="1:11" x14ac:dyDescent="0.2">
      <c r="A149" s="163" t="s">
        <v>152</v>
      </c>
      <c r="B149" s="61" t="s">
        <v>12</v>
      </c>
      <c r="C149" s="62" t="s">
        <v>13</v>
      </c>
      <c r="D149" s="61" t="s">
        <v>12</v>
      </c>
      <c r="E149" s="63" t="s">
        <v>13</v>
      </c>
      <c r="F149" s="62" t="s">
        <v>12</v>
      </c>
      <c r="G149" s="62" t="s">
        <v>13</v>
      </c>
      <c r="H149" s="61" t="s">
        <v>12</v>
      </c>
      <c r="I149" s="63" t="s">
        <v>13</v>
      </c>
      <c r="J149" s="61"/>
      <c r="K149" s="63"/>
    </row>
    <row r="150" spans="1:11" x14ac:dyDescent="0.2">
      <c r="A150" s="7" t="s">
        <v>442</v>
      </c>
      <c r="B150" s="65">
        <v>0</v>
      </c>
      <c r="C150" s="34">
        <f>IF(B169=0, "-", B150/B169)</f>
        <v>0</v>
      </c>
      <c r="D150" s="65">
        <v>0</v>
      </c>
      <c r="E150" s="9">
        <f>IF(D169=0, "-", D150/D169)</f>
        <v>0</v>
      </c>
      <c r="F150" s="81">
        <v>6</v>
      </c>
      <c r="G150" s="34">
        <f>IF(F169=0, "-", F150/F169)</f>
        <v>8.9020771513353119E-3</v>
      </c>
      <c r="H150" s="65">
        <v>0</v>
      </c>
      <c r="I150" s="9">
        <f>IF(H169=0, "-", H150/H169)</f>
        <v>0</v>
      </c>
      <c r="J150" s="8" t="str">
        <f t="shared" ref="J150:J167" si="12">IF(D150=0, "-", IF((B150-D150)/D150&lt;10, (B150-D150)/D150, "&gt;999%"))</f>
        <v>-</v>
      </c>
      <c r="K150" s="9" t="str">
        <f t="shared" ref="K150:K167" si="13">IF(H150=0, "-", IF((F150-H150)/H150&lt;10, (F150-H150)/H150, "&gt;999%"))</f>
        <v>-</v>
      </c>
    </row>
    <row r="151" spans="1:11" x14ac:dyDescent="0.2">
      <c r="A151" s="7" t="s">
        <v>443</v>
      </c>
      <c r="B151" s="65">
        <v>3</v>
      </c>
      <c r="C151" s="34">
        <f>IF(B169=0, "-", B151/B169)</f>
        <v>3.896103896103896E-2</v>
      </c>
      <c r="D151" s="65">
        <v>6</v>
      </c>
      <c r="E151" s="9">
        <f>IF(D169=0, "-", D151/D169)</f>
        <v>0.15384615384615385</v>
      </c>
      <c r="F151" s="81">
        <v>41</v>
      </c>
      <c r="G151" s="34">
        <f>IF(F169=0, "-", F151/F169)</f>
        <v>6.0830860534124627E-2</v>
      </c>
      <c r="H151" s="65">
        <v>41</v>
      </c>
      <c r="I151" s="9">
        <f>IF(H169=0, "-", H151/H169)</f>
        <v>8.9519650655021835E-2</v>
      </c>
      <c r="J151" s="8">
        <f t="shared" si="12"/>
        <v>-0.5</v>
      </c>
      <c r="K151" s="9">
        <f t="shared" si="13"/>
        <v>0</v>
      </c>
    </row>
    <row r="152" spans="1:11" x14ac:dyDescent="0.2">
      <c r="A152" s="7" t="s">
        <v>444</v>
      </c>
      <c r="B152" s="65">
        <v>7</v>
      </c>
      <c r="C152" s="34">
        <f>IF(B169=0, "-", B152/B169)</f>
        <v>9.0909090909090912E-2</v>
      </c>
      <c r="D152" s="65">
        <v>3</v>
      </c>
      <c r="E152" s="9">
        <f>IF(D169=0, "-", D152/D169)</f>
        <v>7.6923076923076927E-2</v>
      </c>
      <c r="F152" s="81">
        <v>82</v>
      </c>
      <c r="G152" s="34">
        <f>IF(F169=0, "-", F152/F169)</f>
        <v>0.12166172106824925</v>
      </c>
      <c r="H152" s="65">
        <v>64</v>
      </c>
      <c r="I152" s="9">
        <f>IF(H169=0, "-", H152/H169)</f>
        <v>0.13973799126637554</v>
      </c>
      <c r="J152" s="8">
        <f t="shared" si="12"/>
        <v>1.3333333333333333</v>
      </c>
      <c r="K152" s="9">
        <f t="shared" si="13"/>
        <v>0.28125</v>
      </c>
    </row>
    <row r="153" spans="1:11" x14ac:dyDescent="0.2">
      <c r="A153" s="7" t="s">
        <v>445</v>
      </c>
      <c r="B153" s="65">
        <v>5</v>
      </c>
      <c r="C153" s="34">
        <f>IF(B169=0, "-", B153/B169)</f>
        <v>6.4935064935064929E-2</v>
      </c>
      <c r="D153" s="65">
        <v>0</v>
      </c>
      <c r="E153" s="9">
        <f>IF(D169=0, "-", D153/D169)</f>
        <v>0</v>
      </c>
      <c r="F153" s="81">
        <v>20</v>
      </c>
      <c r="G153" s="34">
        <f>IF(F169=0, "-", F153/F169)</f>
        <v>2.967359050445104E-2</v>
      </c>
      <c r="H153" s="65">
        <v>9</v>
      </c>
      <c r="I153" s="9">
        <f>IF(H169=0, "-", H153/H169)</f>
        <v>1.9650655021834062E-2</v>
      </c>
      <c r="J153" s="8" t="str">
        <f t="shared" si="12"/>
        <v>-</v>
      </c>
      <c r="K153" s="9">
        <f t="shared" si="13"/>
        <v>1.2222222222222223</v>
      </c>
    </row>
    <row r="154" spans="1:11" x14ac:dyDescent="0.2">
      <c r="A154" s="7" t="s">
        <v>446</v>
      </c>
      <c r="B154" s="65">
        <v>1</v>
      </c>
      <c r="C154" s="34">
        <f>IF(B169=0, "-", B154/B169)</f>
        <v>1.2987012987012988E-2</v>
      </c>
      <c r="D154" s="65">
        <v>0</v>
      </c>
      <c r="E154" s="9">
        <f>IF(D169=0, "-", D154/D169)</f>
        <v>0</v>
      </c>
      <c r="F154" s="81">
        <v>2</v>
      </c>
      <c r="G154" s="34">
        <f>IF(F169=0, "-", F154/F169)</f>
        <v>2.967359050445104E-3</v>
      </c>
      <c r="H154" s="65">
        <v>0</v>
      </c>
      <c r="I154" s="9">
        <f>IF(H169=0, "-", H154/H169)</f>
        <v>0</v>
      </c>
      <c r="J154" s="8" t="str">
        <f t="shared" si="12"/>
        <v>-</v>
      </c>
      <c r="K154" s="9" t="str">
        <f t="shared" si="13"/>
        <v>-</v>
      </c>
    </row>
    <row r="155" spans="1:11" x14ac:dyDescent="0.2">
      <c r="A155" s="7" t="s">
        <v>447</v>
      </c>
      <c r="B155" s="65">
        <v>2</v>
      </c>
      <c r="C155" s="34">
        <f>IF(B169=0, "-", B155/B169)</f>
        <v>2.5974025974025976E-2</v>
      </c>
      <c r="D155" s="65">
        <v>0</v>
      </c>
      <c r="E155" s="9">
        <f>IF(D169=0, "-", D155/D169)</f>
        <v>0</v>
      </c>
      <c r="F155" s="81">
        <v>11</v>
      </c>
      <c r="G155" s="34">
        <f>IF(F169=0, "-", F155/F169)</f>
        <v>1.6320474777448073E-2</v>
      </c>
      <c r="H155" s="65">
        <v>10</v>
      </c>
      <c r="I155" s="9">
        <f>IF(H169=0, "-", H155/H169)</f>
        <v>2.1834061135371178E-2</v>
      </c>
      <c r="J155" s="8" t="str">
        <f t="shared" si="12"/>
        <v>-</v>
      </c>
      <c r="K155" s="9">
        <f t="shared" si="13"/>
        <v>0.1</v>
      </c>
    </row>
    <row r="156" spans="1:11" x14ac:dyDescent="0.2">
      <c r="A156" s="7" t="s">
        <v>448</v>
      </c>
      <c r="B156" s="65">
        <v>1</v>
      </c>
      <c r="C156" s="34">
        <f>IF(B169=0, "-", B156/B169)</f>
        <v>1.2987012987012988E-2</v>
      </c>
      <c r="D156" s="65">
        <v>0</v>
      </c>
      <c r="E156" s="9">
        <f>IF(D169=0, "-", D156/D169)</f>
        <v>0</v>
      </c>
      <c r="F156" s="81">
        <v>2</v>
      </c>
      <c r="G156" s="34">
        <f>IF(F169=0, "-", F156/F169)</f>
        <v>2.967359050445104E-3</v>
      </c>
      <c r="H156" s="65">
        <v>3</v>
      </c>
      <c r="I156" s="9">
        <f>IF(H169=0, "-", H156/H169)</f>
        <v>6.5502183406113534E-3</v>
      </c>
      <c r="J156" s="8" t="str">
        <f t="shared" si="12"/>
        <v>-</v>
      </c>
      <c r="K156" s="9">
        <f t="shared" si="13"/>
        <v>-0.33333333333333331</v>
      </c>
    </row>
    <row r="157" spans="1:11" x14ac:dyDescent="0.2">
      <c r="A157" s="7" t="s">
        <v>449</v>
      </c>
      <c r="B157" s="65">
        <v>10</v>
      </c>
      <c r="C157" s="34">
        <f>IF(B169=0, "-", B157/B169)</f>
        <v>0.12987012987012986</v>
      </c>
      <c r="D157" s="65">
        <v>1</v>
      </c>
      <c r="E157" s="9">
        <f>IF(D169=0, "-", D157/D169)</f>
        <v>2.564102564102564E-2</v>
      </c>
      <c r="F157" s="81">
        <v>68</v>
      </c>
      <c r="G157" s="34">
        <f>IF(F169=0, "-", F157/F169)</f>
        <v>0.10089020771513353</v>
      </c>
      <c r="H157" s="65">
        <v>4</v>
      </c>
      <c r="I157" s="9">
        <f>IF(H169=0, "-", H157/H169)</f>
        <v>8.7336244541484712E-3</v>
      </c>
      <c r="J157" s="8">
        <f t="shared" si="12"/>
        <v>9</v>
      </c>
      <c r="K157" s="9" t="str">
        <f t="shared" si="13"/>
        <v>&gt;999%</v>
      </c>
    </row>
    <row r="158" spans="1:11" x14ac:dyDescent="0.2">
      <c r="A158" s="7" t="s">
        <v>450</v>
      </c>
      <c r="B158" s="65">
        <v>0</v>
      </c>
      <c r="C158" s="34">
        <f>IF(B169=0, "-", B158/B169)</f>
        <v>0</v>
      </c>
      <c r="D158" s="65">
        <v>1</v>
      </c>
      <c r="E158" s="9">
        <f>IF(D169=0, "-", D158/D169)</f>
        <v>2.564102564102564E-2</v>
      </c>
      <c r="F158" s="81">
        <v>50</v>
      </c>
      <c r="G158" s="34">
        <f>IF(F169=0, "-", F158/F169)</f>
        <v>7.418397626112759E-2</v>
      </c>
      <c r="H158" s="65">
        <v>39</v>
      </c>
      <c r="I158" s="9">
        <f>IF(H169=0, "-", H158/H169)</f>
        <v>8.5152838427947602E-2</v>
      </c>
      <c r="J158" s="8">
        <f t="shared" si="12"/>
        <v>-1</v>
      </c>
      <c r="K158" s="9">
        <f t="shared" si="13"/>
        <v>0.28205128205128205</v>
      </c>
    </row>
    <row r="159" spans="1:11" x14ac:dyDescent="0.2">
      <c r="A159" s="7" t="s">
        <v>451</v>
      </c>
      <c r="B159" s="65">
        <v>4</v>
      </c>
      <c r="C159" s="34">
        <f>IF(B169=0, "-", B159/B169)</f>
        <v>5.1948051948051951E-2</v>
      </c>
      <c r="D159" s="65">
        <v>0</v>
      </c>
      <c r="E159" s="9">
        <f>IF(D169=0, "-", D159/D169)</f>
        <v>0</v>
      </c>
      <c r="F159" s="81">
        <v>28</v>
      </c>
      <c r="G159" s="34">
        <f>IF(F169=0, "-", F159/F169)</f>
        <v>4.1543026706231452E-2</v>
      </c>
      <c r="H159" s="65">
        <v>21</v>
      </c>
      <c r="I159" s="9">
        <f>IF(H169=0, "-", H159/H169)</f>
        <v>4.5851528384279479E-2</v>
      </c>
      <c r="J159" s="8" t="str">
        <f t="shared" si="12"/>
        <v>-</v>
      </c>
      <c r="K159" s="9">
        <f t="shared" si="13"/>
        <v>0.33333333333333331</v>
      </c>
    </row>
    <row r="160" spans="1:11" x14ac:dyDescent="0.2">
      <c r="A160" s="7" t="s">
        <v>452</v>
      </c>
      <c r="B160" s="65">
        <v>7</v>
      </c>
      <c r="C160" s="34">
        <f>IF(B169=0, "-", B160/B169)</f>
        <v>9.0909090909090912E-2</v>
      </c>
      <c r="D160" s="65">
        <v>4</v>
      </c>
      <c r="E160" s="9">
        <f>IF(D169=0, "-", D160/D169)</f>
        <v>0.10256410256410256</v>
      </c>
      <c r="F160" s="81">
        <v>55</v>
      </c>
      <c r="G160" s="34">
        <f>IF(F169=0, "-", F160/F169)</f>
        <v>8.1602373887240356E-2</v>
      </c>
      <c r="H160" s="65">
        <v>43</v>
      </c>
      <c r="I160" s="9">
        <f>IF(H169=0, "-", H160/H169)</f>
        <v>9.3886462882096067E-2</v>
      </c>
      <c r="J160" s="8">
        <f t="shared" si="12"/>
        <v>0.75</v>
      </c>
      <c r="K160" s="9">
        <f t="shared" si="13"/>
        <v>0.27906976744186046</v>
      </c>
    </row>
    <row r="161" spans="1:11" x14ac:dyDescent="0.2">
      <c r="A161" s="7" t="s">
        <v>453</v>
      </c>
      <c r="B161" s="65">
        <v>0</v>
      </c>
      <c r="C161" s="34">
        <f>IF(B169=0, "-", B161/B169)</f>
        <v>0</v>
      </c>
      <c r="D161" s="65">
        <v>0</v>
      </c>
      <c r="E161" s="9">
        <f>IF(D169=0, "-", D161/D169)</f>
        <v>0</v>
      </c>
      <c r="F161" s="81">
        <v>8</v>
      </c>
      <c r="G161" s="34">
        <f>IF(F169=0, "-", F161/F169)</f>
        <v>1.1869436201780416E-2</v>
      </c>
      <c r="H161" s="65">
        <v>7</v>
      </c>
      <c r="I161" s="9">
        <f>IF(H169=0, "-", H161/H169)</f>
        <v>1.5283842794759825E-2</v>
      </c>
      <c r="J161" s="8" t="str">
        <f t="shared" si="12"/>
        <v>-</v>
      </c>
      <c r="K161" s="9">
        <f t="shared" si="13"/>
        <v>0.14285714285714285</v>
      </c>
    </row>
    <row r="162" spans="1:11" x14ac:dyDescent="0.2">
      <c r="A162" s="7" t="s">
        <v>454</v>
      </c>
      <c r="B162" s="65">
        <v>1</v>
      </c>
      <c r="C162" s="34">
        <f>IF(B169=0, "-", B162/B169)</f>
        <v>1.2987012987012988E-2</v>
      </c>
      <c r="D162" s="65">
        <v>3</v>
      </c>
      <c r="E162" s="9">
        <f>IF(D169=0, "-", D162/D169)</f>
        <v>7.6923076923076927E-2</v>
      </c>
      <c r="F162" s="81">
        <v>28</v>
      </c>
      <c r="G162" s="34">
        <f>IF(F169=0, "-", F162/F169)</f>
        <v>4.1543026706231452E-2</v>
      </c>
      <c r="H162" s="65">
        <v>6</v>
      </c>
      <c r="I162" s="9">
        <f>IF(H169=0, "-", H162/H169)</f>
        <v>1.3100436681222707E-2</v>
      </c>
      <c r="J162" s="8">
        <f t="shared" si="12"/>
        <v>-0.66666666666666663</v>
      </c>
      <c r="K162" s="9">
        <f t="shared" si="13"/>
        <v>3.6666666666666665</v>
      </c>
    </row>
    <row r="163" spans="1:11" x14ac:dyDescent="0.2">
      <c r="A163" s="7" t="s">
        <v>455</v>
      </c>
      <c r="B163" s="65">
        <v>19</v>
      </c>
      <c r="C163" s="34">
        <f>IF(B169=0, "-", B163/B169)</f>
        <v>0.24675324675324675</v>
      </c>
      <c r="D163" s="65">
        <v>10</v>
      </c>
      <c r="E163" s="9">
        <f>IF(D169=0, "-", D163/D169)</f>
        <v>0.25641025641025639</v>
      </c>
      <c r="F163" s="81">
        <v>101</v>
      </c>
      <c r="G163" s="34">
        <f>IF(F169=0, "-", F163/F169)</f>
        <v>0.14985163204747776</v>
      </c>
      <c r="H163" s="65">
        <v>91</v>
      </c>
      <c r="I163" s="9">
        <f>IF(H169=0, "-", H163/H169)</f>
        <v>0.19868995633187772</v>
      </c>
      <c r="J163" s="8">
        <f t="shared" si="12"/>
        <v>0.9</v>
      </c>
      <c r="K163" s="9">
        <f t="shared" si="13"/>
        <v>0.10989010989010989</v>
      </c>
    </row>
    <row r="164" spans="1:11" x14ac:dyDescent="0.2">
      <c r="A164" s="7" t="s">
        <v>456</v>
      </c>
      <c r="B164" s="65">
        <v>1</v>
      </c>
      <c r="C164" s="34">
        <f>IF(B169=0, "-", B164/B169)</f>
        <v>1.2987012987012988E-2</v>
      </c>
      <c r="D164" s="65">
        <v>2</v>
      </c>
      <c r="E164" s="9">
        <f>IF(D169=0, "-", D164/D169)</f>
        <v>5.128205128205128E-2</v>
      </c>
      <c r="F164" s="81">
        <v>22</v>
      </c>
      <c r="G164" s="34">
        <f>IF(F169=0, "-", F164/F169)</f>
        <v>3.2640949554896145E-2</v>
      </c>
      <c r="H164" s="65">
        <v>17</v>
      </c>
      <c r="I164" s="9">
        <f>IF(H169=0, "-", H164/H169)</f>
        <v>3.7117903930131008E-2</v>
      </c>
      <c r="J164" s="8">
        <f t="shared" si="12"/>
        <v>-0.5</v>
      </c>
      <c r="K164" s="9">
        <f t="shared" si="13"/>
        <v>0.29411764705882354</v>
      </c>
    </row>
    <row r="165" spans="1:11" x14ac:dyDescent="0.2">
      <c r="A165" s="7" t="s">
        <v>457</v>
      </c>
      <c r="B165" s="65">
        <v>1</v>
      </c>
      <c r="C165" s="34">
        <f>IF(B169=0, "-", B165/B169)</f>
        <v>1.2987012987012988E-2</v>
      </c>
      <c r="D165" s="65">
        <v>3</v>
      </c>
      <c r="E165" s="9">
        <f>IF(D169=0, "-", D165/D169)</f>
        <v>7.6923076923076927E-2</v>
      </c>
      <c r="F165" s="81">
        <v>22</v>
      </c>
      <c r="G165" s="34">
        <f>IF(F169=0, "-", F165/F169)</f>
        <v>3.2640949554896145E-2</v>
      </c>
      <c r="H165" s="65">
        <v>29</v>
      </c>
      <c r="I165" s="9">
        <f>IF(H169=0, "-", H165/H169)</f>
        <v>6.3318777292576414E-2</v>
      </c>
      <c r="J165" s="8">
        <f t="shared" si="12"/>
        <v>-0.66666666666666663</v>
      </c>
      <c r="K165" s="9">
        <f t="shared" si="13"/>
        <v>-0.2413793103448276</v>
      </c>
    </row>
    <row r="166" spans="1:11" x14ac:dyDescent="0.2">
      <c r="A166" s="7" t="s">
        <v>458</v>
      </c>
      <c r="B166" s="65">
        <v>10</v>
      </c>
      <c r="C166" s="34">
        <f>IF(B169=0, "-", B166/B169)</f>
        <v>0.12987012987012986</v>
      </c>
      <c r="D166" s="65">
        <v>5</v>
      </c>
      <c r="E166" s="9">
        <f>IF(D169=0, "-", D166/D169)</f>
        <v>0.12820512820512819</v>
      </c>
      <c r="F166" s="81">
        <v>96</v>
      </c>
      <c r="G166" s="34">
        <f>IF(F169=0, "-", F166/F169)</f>
        <v>0.14243323442136499</v>
      </c>
      <c r="H166" s="65">
        <v>54</v>
      </c>
      <c r="I166" s="9">
        <f>IF(H169=0, "-", H166/H169)</f>
        <v>0.11790393013100436</v>
      </c>
      <c r="J166" s="8">
        <f t="shared" si="12"/>
        <v>1</v>
      </c>
      <c r="K166" s="9">
        <f t="shared" si="13"/>
        <v>0.77777777777777779</v>
      </c>
    </row>
    <row r="167" spans="1:11" x14ac:dyDescent="0.2">
      <c r="A167" s="7" t="s">
        <v>459</v>
      </c>
      <c r="B167" s="65">
        <v>5</v>
      </c>
      <c r="C167" s="34">
        <f>IF(B169=0, "-", B167/B169)</f>
        <v>6.4935064935064929E-2</v>
      </c>
      <c r="D167" s="65">
        <v>1</v>
      </c>
      <c r="E167" s="9">
        <f>IF(D169=0, "-", D167/D169)</f>
        <v>2.564102564102564E-2</v>
      </c>
      <c r="F167" s="81">
        <v>32</v>
      </c>
      <c r="G167" s="34">
        <f>IF(F169=0, "-", F167/F169)</f>
        <v>4.7477744807121663E-2</v>
      </c>
      <c r="H167" s="65">
        <v>20</v>
      </c>
      <c r="I167" s="9">
        <f>IF(H169=0, "-", H167/H169)</f>
        <v>4.3668122270742356E-2</v>
      </c>
      <c r="J167" s="8">
        <f t="shared" si="12"/>
        <v>4</v>
      </c>
      <c r="K167" s="9">
        <f t="shared" si="13"/>
        <v>0.6</v>
      </c>
    </row>
    <row r="168" spans="1:11" x14ac:dyDescent="0.2">
      <c r="A168" s="2"/>
      <c r="B168" s="68"/>
      <c r="C168" s="33"/>
      <c r="D168" s="68"/>
      <c r="E168" s="6"/>
      <c r="F168" s="82"/>
      <c r="G168" s="33"/>
      <c r="H168" s="68"/>
      <c r="I168" s="6"/>
      <c r="J168" s="5"/>
      <c r="K168" s="6"/>
    </row>
    <row r="169" spans="1:11" s="43" customFormat="1" x14ac:dyDescent="0.2">
      <c r="A169" s="162" t="s">
        <v>595</v>
      </c>
      <c r="B169" s="71">
        <f>SUM(B150:B168)</f>
        <v>77</v>
      </c>
      <c r="C169" s="40">
        <f>B169/6139</f>
        <v>1.2542759407069556E-2</v>
      </c>
      <c r="D169" s="71">
        <f>SUM(D150:D168)</f>
        <v>39</v>
      </c>
      <c r="E169" s="41">
        <f>D169/5177</f>
        <v>7.5333204558624689E-3</v>
      </c>
      <c r="F169" s="77">
        <f>SUM(F150:F168)</f>
        <v>674</v>
      </c>
      <c r="G169" s="42">
        <f>F169/53716</f>
        <v>1.2547471889195026E-2</v>
      </c>
      <c r="H169" s="71">
        <f>SUM(H150:H168)</f>
        <v>458</v>
      </c>
      <c r="I169" s="41">
        <f>H169/42616</f>
        <v>1.0747137225455228E-2</v>
      </c>
      <c r="J169" s="37">
        <f>IF(D169=0, "-", IF((B169-D169)/D169&lt;10, (B169-D169)/D169, "&gt;999%"))</f>
        <v>0.97435897435897434</v>
      </c>
      <c r="K169" s="38">
        <f>IF(H169=0, "-", IF((F169-H169)/H169&lt;10, (F169-H169)/H169, "&gt;999%"))</f>
        <v>0.47161572052401746</v>
      </c>
    </row>
    <row r="170" spans="1:11" x14ac:dyDescent="0.2">
      <c r="B170" s="83"/>
      <c r="D170" s="83"/>
      <c r="F170" s="83"/>
      <c r="H170" s="83"/>
    </row>
    <row r="171" spans="1:11" s="43" customFormat="1" x14ac:dyDescent="0.2">
      <c r="A171" s="162" t="s">
        <v>594</v>
      </c>
      <c r="B171" s="71">
        <v>803</v>
      </c>
      <c r="C171" s="40">
        <f>B171/6139</f>
        <v>0.13080306238801107</v>
      </c>
      <c r="D171" s="71">
        <v>609</v>
      </c>
      <c r="E171" s="41">
        <f>D171/5177</f>
        <v>0.11763569634923701</v>
      </c>
      <c r="F171" s="77">
        <v>6942</v>
      </c>
      <c r="G171" s="42">
        <f>F171/53716</f>
        <v>0.1292352371732817</v>
      </c>
      <c r="H171" s="71">
        <v>5094</v>
      </c>
      <c r="I171" s="41">
        <f>H171/42616</f>
        <v>0.11953256992678805</v>
      </c>
      <c r="J171" s="37">
        <f>IF(D171=0, "-", IF((B171-D171)/D171&lt;10, (B171-D171)/D171, "&gt;999%"))</f>
        <v>0.31855500821018062</v>
      </c>
      <c r="K171" s="38">
        <f>IF(H171=0, "-", IF((F171-H171)/H171&lt;10, (F171-H171)/H171, "&gt;999%"))</f>
        <v>0.36277974087161369</v>
      </c>
    </row>
    <row r="172" spans="1:11" x14ac:dyDescent="0.2">
      <c r="B172" s="83"/>
      <c r="D172" s="83"/>
      <c r="F172" s="83"/>
      <c r="H172" s="83"/>
    </row>
    <row r="173" spans="1:11" ht="15.75" x14ac:dyDescent="0.25">
      <c r="A173" s="164" t="s">
        <v>120</v>
      </c>
      <c r="B173" s="196" t="s">
        <v>1</v>
      </c>
      <c r="C173" s="200"/>
      <c r="D173" s="200"/>
      <c r="E173" s="197"/>
      <c r="F173" s="196" t="s">
        <v>14</v>
      </c>
      <c r="G173" s="200"/>
      <c r="H173" s="200"/>
      <c r="I173" s="197"/>
      <c r="J173" s="196" t="s">
        <v>15</v>
      </c>
      <c r="K173" s="197"/>
    </row>
    <row r="174" spans="1:11" x14ac:dyDescent="0.2">
      <c r="A174" s="22"/>
      <c r="B174" s="196">
        <f>VALUE(RIGHT($B$2, 4))</f>
        <v>2021</v>
      </c>
      <c r="C174" s="197"/>
      <c r="D174" s="196">
        <f>B174-1</f>
        <v>2020</v>
      </c>
      <c r="E174" s="204"/>
      <c r="F174" s="196">
        <f>B174</f>
        <v>2021</v>
      </c>
      <c r="G174" s="204"/>
      <c r="H174" s="196">
        <f>D174</f>
        <v>2020</v>
      </c>
      <c r="I174" s="204"/>
      <c r="J174" s="140" t="s">
        <v>4</v>
      </c>
      <c r="K174" s="141" t="s">
        <v>2</v>
      </c>
    </row>
    <row r="175" spans="1:11" x14ac:dyDescent="0.2">
      <c r="A175" s="163" t="s">
        <v>153</v>
      </c>
      <c r="B175" s="61" t="s">
        <v>12</v>
      </c>
      <c r="C175" s="62" t="s">
        <v>13</v>
      </c>
      <c r="D175" s="61" t="s">
        <v>12</v>
      </c>
      <c r="E175" s="63" t="s">
        <v>13</v>
      </c>
      <c r="F175" s="62" t="s">
        <v>12</v>
      </c>
      <c r="G175" s="62" t="s">
        <v>13</v>
      </c>
      <c r="H175" s="61" t="s">
        <v>12</v>
      </c>
      <c r="I175" s="63" t="s">
        <v>13</v>
      </c>
      <c r="J175" s="61"/>
      <c r="K175" s="63"/>
    </row>
    <row r="176" spans="1:11" x14ac:dyDescent="0.2">
      <c r="A176" s="7" t="s">
        <v>460</v>
      </c>
      <c r="B176" s="65">
        <v>59</v>
      </c>
      <c r="C176" s="34">
        <f>IF(B179=0, "-", B176/B179)</f>
        <v>0.81944444444444442</v>
      </c>
      <c r="D176" s="65">
        <v>7</v>
      </c>
      <c r="E176" s="9">
        <f>IF(D179=0, "-", D176/D179)</f>
        <v>7.4468085106382975E-2</v>
      </c>
      <c r="F176" s="81">
        <v>176</v>
      </c>
      <c r="G176" s="34">
        <f>IF(F179=0, "-", F176/F179)</f>
        <v>0.15742397137745975</v>
      </c>
      <c r="H176" s="65">
        <v>75</v>
      </c>
      <c r="I176" s="9">
        <f>IF(H179=0, "-", H176/H179)</f>
        <v>9.1575091575091569E-2</v>
      </c>
      <c r="J176" s="8">
        <f>IF(D176=0, "-", IF((B176-D176)/D176&lt;10, (B176-D176)/D176, "&gt;999%"))</f>
        <v>7.4285714285714288</v>
      </c>
      <c r="K176" s="9">
        <f>IF(H176=0, "-", IF((F176-H176)/H176&lt;10, (F176-H176)/H176, "&gt;999%"))</f>
        <v>1.3466666666666667</v>
      </c>
    </row>
    <row r="177" spans="1:11" x14ac:dyDescent="0.2">
      <c r="A177" s="7" t="s">
        <v>461</v>
      </c>
      <c r="B177" s="65">
        <v>13</v>
      </c>
      <c r="C177" s="34">
        <f>IF(B179=0, "-", B177/B179)</f>
        <v>0.18055555555555555</v>
      </c>
      <c r="D177" s="65">
        <v>87</v>
      </c>
      <c r="E177" s="9">
        <f>IF(D179=0, "-", D177/D179)</f>
        <v>0.92553191489361697</v>
      </c>
      <c r="F177" s="81">
        <v>942</v>
      </c>
      <c r="G177" s="34">
        <f>IF(F179=0, "-", F177/F179)</f>
        <v>0.84257602862254022</v>
      </c>
      <c r="H177" s="65">
        <v>744</v>
      </c>
      <c r="I177" s="9">
        <f>IF(H179=0, "-", H177/H179)</f>
        <v>0.90842490842490842</v>
      </c>
      <c r="J177" s="8">
        <f>IF(D177=0, "-", IF((B177-D177)/D177&lt;10, (B177-D177)/D177, "&gt;999%"))</f>
        <v>-0.85057471264367812</v>
      </c>
      <c r="K177" s="9">
        <f>IF(H177=0, "-", IF((F177-H177)/H177&lt;10, (F177-H177)/H177, "&gt;999%"))</f>
        <v>0.2661290322580645</v>
      </c>
    </row>
    <row r="178" spans="1:11" x14ac:dyDescent="0.2">
      <c r="A178" s="2"/>
      <c r="B178" s="68"/>
      <c r="C178" s="33"/>
      <c r="D178" s="68"/>
      <c r="E178" s="6"/>
      <c r="F178" s="82"/>
      <c r="G178" s="33"/>
      <c r="H178" s="68"/>
      <c r="I178" s="6"/>
      <c r="J178" s="5"/>
      <c r="K178" s="6"/>
    </row>
    <row r="179" spans="1:11" s="43" customFormat="1" x14ac:dyDescent="0.2">
      <c r="A179" s="162" t="s">
        <v>593</v>
      </c>
      <c r="B179" s="71">
        <f>SUM(B176:B178)</f>
        <v>72</v>
      </c>
      <c r="C179" s="40">
        <f>B179/6139</f>
        <v>1.1728294510506597E-2</v>
      </c>
      <c r="D179" s="71">
        <f>SUM(D176:D178)</f>
        <v>94</v>
      </c>
      <c r="E179" s="41">
        <f>D179/5177</f>
        <v>1.8157233919258258E-2</v>
      </c>
      <c r="F179" s="77">
        <f>SUM(F176:F178)</f>
        <v>1118</v>
      </c>
      <c r="G179" s="42">
        <f>F179/53716</f>
        <v>2.0813165537270088E-2</v>
      </c>
      <c r="H179" s="71">
        <f>SUM(H176:H178)</f>
        <v>819</v>
      </c>
      <c r="I179" s="41">
        <f>H179/42616</f>
        <v>1.9218134034165571E-2</v>
      </c>
      <c r="J179" s="37">
        <f>IF(D179=0, "-", IF((B179-D179)/D179&lt;10, (B179-D179)/D179, "&gt;999%"))</f>
        <v>-0.23404255319148937</v>
      </c>
      <c r="K179" s="38">
        <f>IF(H179=0, "-", IF((F179-H179)/H179&lt;10, (F179-H179)/H179, "&gt;999%"))</f>
        <v>0.36507936507936506</v>
      </c>
    </row>
    <row r="180" spans="1:11" x14ac:dyDescent="0.2">
      <c r="B180" s="83"/>
      <c r="D180" s="83"/>
      <c r="F180" s="83"/>
      <c r="H180" s="83"/>
    </row>
    <row r="181" spans="1:11" x14ac:dyDescent="0.2">
      <c r="A181" s="163" t="s">
        <v>154</v>
      </c>
      <c r="B181" s="61" t="s">
        <v>12</v>
      </c>
      <c r="C181" s="62" t="s">
        <v>13</v>
      </c>
      <c r="D181" s="61" t="s">
        <v>12</v>
      </c>
      <c r="E181" s="63" t="s">
        <v>13</v>
      </c>
      <c r="F181" s="62" t="s">
        <v>12</v>
      </c>
      <c r="G181" s="62" t="s">
        <v>13</v>
      </c>
      <c r="H181" s="61" t="s">
        <v>12</v>
      </c>
      <c r="I181" s="63" t="s">
        <v>13</v>
      </c>
      <c r="J181" s="61"/>
      <c r="K181" s="63"/>
    </row>
    <row r="182" spans="1:11" x14ac:dyDescent="0.2">
      <c r="A182" s="7" t="s">
        <v>462</v>
      </c>
      <c r="B182" s="65">
        <v>0</v>
      </c>
      <c r="C182" s="34">
        <f>IF(B193=0, "-", B182/B193)</f>
        <v>0</v>
      </c>
      <c r="D182" s="65">
        <v>0</v>
      </c>
      <c r="E182" s="9">
        <f>IF(D193=0, "-", D182/D193)</f>
        <v>0</v>
      </c>
      <c r="F182" s="81">
        <v>2</v>
      </c>
      <c r="G182" s="34">
        <f>IF(F193=0, "-", F182/F193)</f>
        <v>1.7543859649122806E-2</v>
      </c>
      <c r="H182" s="65">
        <v>0</v>
      </c>
      <c r="I182" s="9">
        <f>IF(H193=0, "-", H182/H193)</f>
        <v>0</v>
      </c>
      <c r="J182" s="8" t="str">
        <f t="shared" ref="J182:J191" si="14">IF(D182=0, "-", IF((B182-D182)/D182&lt;10, (B182-D182)/D182, "&gt;999%"))</f>
        <v>-</v>
      </c>
      <c r="K182" s="9" t="str">
        <f t="shared" ref="K182:K191" si="15">IF(H182=0, "-", IF((F182-H182)/H182&lt;10, (F182-H182)/H182, "&gt;999%"))</f>
        <v>-</v>
      </c>
    </row>
    <row r="183" spans="1:11" x14ac:dyDescent="0.2">
      <c r="A183" s="7" t="s">
        <v>463</v>
      </c>
      <c r="B183" s="65">
        <v>0</v>
      </c>
      <c r="C183" s="34">
        <f>IF(B193=0, "-", B183/B193)</f>
        <v>0</v>
      </c>
      <c r="D183" s="65">
        <v>6</v>
      </c>
      <c r="E183" s="9">
        <f>IF(D193=0, "-", D183/D193)</f>
        <v>0.33333333333333331</v>
      </c>
      <c r="F183" s="81">
        <v>10</v>
      </c>
      <c r="G183" s="34">
        <f>IF(F193=0, "-", F183/F193)</f>
        <v>8.771929824561403E-2</v>
      </c>
      <c r="H183" s="65">
        <v>8</v>
      </c>
      <c r="I183" s="9">
        <f>IF(H193=0, "-", H183/H193)</f>
        <v>7.3394495412844041E-2</v>
      </c>
      <c r="J183" s="8">
        <f t="shared" si="14"/>
        <v>-1</v>
      </c>
      <c r="K183" s="9">
        <f t="shared" si="15"/>
        <v>0.25</v>
      </c>
    </row>
    <row r="184" spans="1:11" x14ac:dyDescent="0.2">
      <c r="A184" s="7" t="s">
        <v>464</v>
      </c>
      <c r="B184" s="65">
        <v>1</v>
      </c>
      <c r="C184" s="34">
        <f>IF(B193=0, "-", B184/B193)</f>
        <v>8.3333333333333329E-2</v>
      </c>
      <c r="D184" s="65">
        <v>1</v>
      </c>
      <c r="E184" s="9">
        <f>IF(D193=0, "-", D184/D193)</f>
        <v>5.5555555555555552E-2</v>
      </c>
      <c r="F184" s="81">
        <v>6</v>
      </c>
      <c r="G184" s="34">
        <f>IF(F193=0, "-", F184/F193)</f>
        <v>5.2631578947368418E-2</v>
      </c>
      <c r="H184" s="65">
        <v>3</v>
      </c>
      <c r="I184" s="9">
        <f>IF(H193=0, "-", H184/H193)</f>
        <v>2.7522935779816515E-2</v>
      </c>
      <c r="J184" s="8">
        <f t="shared" si="14"/>
        <v>0</v>
      </c>
      <c r="K184" s="9">
        <f t="shared" si="15"/>
        <v>1</v>
      </c>
    </row>
    <row r="185" spans="1:11" x14ac:dyDescent="0.2">
      <c r="A185" s="7" t="s">
        <v>465</v>
      </c>
      <c r="B185" s="65">
        <v>3</v>
      </c>
      <c r="C185" s="34">
        <f>IF(B193=0, "-", B185/B193)</f>
        <v>0.25</v>
      </c>
      <c r="D185" s="65">
        <v>0</v>
      </c>
      <c r="E185" s="9">
        <f>IF(D193=0, "-", D185/D193)</f>
        <v>0</v>
      </c>
      <c r="F185" s="81">
        <v>16</v>
      </c>
      <c r="G185" s="34">
        <f>IF(F193=0, "-", F185/F193)</f>
        <v>0.14035087719298245</v>
      </c>
      <c r="H185" s="65">
        <v>24</v>
      </c>
      <c r="I185" s="9">
        <f>IF(H193=0, "-", H185/H193)</f>
        <v>0.22018348623853212</v>
      </c>
      <c r="J185" s="8" t="str">
        <f t="shared" si="14"/>
        <v>-</v>
      </c>
      <c r="K185" s="9">
        <f t="shared" si="15"/>
        <v>-0.33333333333333331</v>
      </c>
    </row>
    <row r="186" spans="1:11" x14ac:dyDescent="0.2">
      <c r="A186" s="7" t="s">
        <v>466</v>
      </c>
      <c r="B186" s="65">
        <v>1</v>
      </c>
      <c r="C186" s="34">
        <f>IF(B193=0, "-", B186/B193)</f>
        <v>8.3333333333333329E-2</v>
      </c>
      <c r="D186" s="65">
        <v>0</v>
      </c>
      <c r="E186" s="9">
        <f>IF(D193=0, "-", D186/D193)</f>
        <v>0</v>
      </c>
      <c r="F186" s="81">
        <v>4</v>
      </c>
      <c r="G186" s="34">
        <f>IF(F193=0, "-", F186/F193)</f>
        <v>3.5087719298245612E-2</v>
      </c>
      <c r="H186" s="65">
        <v>2</v>
      </c>
      <c r="I186" s="9">
        <f>IF(H193=0, "-", H186/H193)</f>
        <v>1.834862385321101E-2</v>
      </c>
      <c r="J186" s="8" t="str">
        <f t="shared" si="14"/>
        <v>-</v>
      </c>
      <c r="K186" s="9">
        <f t="shared" si="15"/>
        <v>1</v>
      </c>
    </row>
    <row r="187" spans="1:11" x14ac:dyDescent="0.2">
      <c r="A187" s="7" t="s">
        <v>467</v>
      </c>
      <c r="B187" s="65">
        <v>1</v>
      </c>
      <c r="C187" s="34">
        <f>IF(B193=0, "-", B187/B193)</f>
        <v>8.3333333333333329E-2</v>
      </c>
      <c r="D187" s="65">
        <v>4</v>
      </c>
      <c r="E187" s="9">
        <f>IF(D193=0, "-", D187/D193)</f>
        <v>0.22222222222222221</v>
      </c>
      <c r="F187" s="81">
        <v>18</v>
      </c>
      <c r="G187" s="34">
        <f>IF(F193=0, "-", F187/F193)</f>
        <v>0.15789473684210525</v>
      </c>
      <c r="H187" s="65">
        <v>28</v>
      </c>
      <c r="I187" s="9">
        <f>IF(H193=0, "-", H187/H193)</f>
        <v>0.25688073394495414</v>
      </c>
      <c r="J187" s="8">
        <f t="shared" si="14"/>
        <v>-0.75</v>
      </c>
      <c r="K187" s="9">
        <f t="shared" si="15"/>
        <v>-0.35714285714285715</v>
      </c>
    </row>
    <row r="188" spans="1:11" x14ac:dyDescent="0.2">
      <c r="A188" s="7" t="s">
        <v>468</v>
      </c>
      <c r="B188" s="65">
        <v>0</v>
      </c>
      <c r="C188" s="34">
        <f>IF(B193=0, "-", B188/B193)</f>
        <v>0</v>
      </c>
      <c r="D188" s="65">
        <v>0</v>
      </c>
      <c r="E188" s="9">
        <f>IF(D193=0, "-", D188/D193)</f>
        <v>0</v>
      </c>
      <c r="F188" s="81">
        <v>4</v>
      </c>
      <c r="G188" s="34">
        <f>IF(F193=0, "-", F188/F193)</f>
        <v>3.5087719298245612E-2</v>
      </c>
      <c r="H188" s="65">
        <v>3</v>
      </c>
      <c r="I188" s="9">
        <f>IF(H193=0, "-", H188/H193)</f>
        <v>2.7522935779816515E-2</v>
      </c>
      <c r="J188" s="8" t="str">
        <f t="shared" si="14"/>
        <v>-</v>
      </c>
      <c r="K188" s="9">
        <f t="shared" si="15"/>
        <v>0.33333333333333331</v>
      </c>
    </row>
    <row r="189" spans="1:11" x14ac:dyDescent="0.2">
      <c r="A189" s="7" t="s">
        <v>469</v>
      </c>
      <c r="B189" s="65">
        <v>1</v>
      </c>
      <c r="C189" s="34">
        <f>IF(B193=0, "-", B189/B193)</f>
        <v>8.3333333333333329E-2</v>
      </c>
      <c r="D189" s="65">
        <v>3</v>
      </c>
      <c r="E189" s="9">
        <f>IF(D193=0, "-", D189/D193)</f>
        <v>0.16666666666666666</v>
      </c>
      <c r="F189" s="81">
        <v>7</v>
      </c>
      <c r="G189" s="34">
        <f>IF(F193=0, "-", F189/F193)</f>
        <v>6.1403508771929821E-2</v>
      </c>
      <c r="H189" s="65">
        <v>11</v>
      </c>
      <c r="I189" s="9">
        <f>IF(H193=0, "-", H189/H193)</f>
        <v>0.10091743119266056</v>
      </c>
      <c r="J189" s="8">
        <f t="shared" si="14"/>
        <v>-0.66666666666666663</v>
      </c>
      <c r="K189" s="9">
        <f t="shared" si="15"/>
        <v>-0.36363636363636365</v>
      </c>
    </row>
    <row r="190" spans="1:11" x14ac:dyDescent="0.2">
      <c r="A190" s="7" t="s">
        <v>470</v>
      </c>
      <c r="B190" s="65">
        <v>3</v>
      </c>
      <c r="C190" s="34">
        <f>IF(B193=0, "-", B190/B193)</f>
        <v>0.25</v>
      </c>
      <c r="D190" s="65">
        <v>3</v>
      </c>
      <c r="E190" s="9">
        <f>IF(D193=0, "-", D190/D193)</f>
        <v>0.16666666666666666</v>
      </c>
      <c r="F190" s="81">
        <v>20</v>
      </c>
      <c r="G190" s="34">
        <f>IF(F193=0, "-", F190/F193)</f>
        <v>0.17543859649122806</v>
      </c>
      <c r="H190" s="65">
        <v>7</v>
      </c>
      <c r="I190" s="9">
        <f>IF(H193=0, "-", H190/H193)</f>
        <v>6.4220183486238536E-2</v>
      </c>
      <c r="J190" s="8">
        <f t="shared" si="14"/>
        <v>0</v>
      </c>
      <c r="K190" s="9">
        <f t="shared" si="15"/>
        <v>1.8571428571428572</v>
      </c>
    </row>
    <row r="191" spans="1:11" x14ac:dyDescent="0.2">
      <c r="A191" s="7" t="s">
        <v>471</v>
      </c>
      <c r="B191" s="65">
        <v>2</v>
      </c>
      <c r="C191" s="34">
        <f>IF(B193=0, "-", B191/B193)</f>
        <v>0.16666666666666666</v>
      </c>
      <c r="D191" s="65">
        <v>1</v>
      </c>
      <c r="E191" s="9">
        <f>IF(D193=0, "-", D191/D193)</f>
        <v>5.5555555555555552E-2</v>
      </c>
      <c r="F191" s="81">
        <v>27</v>
      </c>
      <c r="G191" s="34">
        <f>IF(F193=0, "-", F191/F193)</f>
        <v>0.23684210526315788</v>
      </c>
      <c r="H191" s="65">
        <v>23</v>
      </c>
      <c r="I191" s="9">
        <f>IF(H193=0, "-", H191/H193)</f>
        <v>0.21100917431192662</v>
      </c>
      <c r="J191" s="8">
        <f t="shared" si="14"/>
        <v>1</v>
      </c>
      <c r="K191" s="9">
        <f t="shared" si="15"/>
        <v>0.17391304347826086</v>
      </c>
    </row>
    <row r="192" spans="1:11" x14ac:dyDescent="0.2">
      <c r="A192" s="2"/>
      <c r="B192" s="68"/>
      <c r="C192" s="33"/>
      <c r="D192" s="68"/>
      <c r="E192" s="6"/>
      <c r="F192" s="82"/>
      <c r="G192" s="33"/>
      <c r="H192" s="68"/>
      <c r="I192" s="6"/>
      <c r="J192" s="5"/>
      <c r="K192" s="6"/>
    </row>
    <row r="193" spans="1:11" s="43" customFormat="1" x14ac:dyDescent="0.2">
      <c r="A193" s="162" t="s">
        <v>592</v>
      </c>
      <c r="B193" s="71">
        <f>SUM(B182:B192)</f>
        <v>12</v>
      </c>
      <c r="C193" s="40">
        <f>B193/6139</f>
        <v>1.9547157517510994E-3</v>
      </c>
      <c r="D193" s="71">
        <f>SUM(D182:D192)</f>
        <v>18</v>
      </c>
      <c r="E193" s="41">
        <f>D193/5177</f>
        <v>3.4769171334749853E-3</v>
      </c>
      <c r="F193" s="77">
        <f>SUM(F182:F192)</f>
        <v>114</v>
      </c>
      <c r="G193" s="42">
        <f>F193/53716</f>
        <v>2.1222726934246781E-3</v>
      </c>
      <c r="H193" s="71">
        <f>SUM(H182:H192)</f>
        <v>109</v>
      </c>
      <c r="I193" s="41">
        <f>H193/42616</f>
        <v>2.5577247981978602E-3</v>
      </c>
      <c r="J193" s="37">
        <f>IF(D193=0, "-", IF((B193-D193)/D193&lt;10, (B193-D193)/D193, "&gt;999%"))</f>
        <v>-0.33333333333333331</v>
      </c>
      <c r="K193" s="38">
        <f>IF(H193=0, "-", IF((F193-H193)/H193&lt;10, (F193-H193)/H193, "&gt;999%"))</f>
        <v>4.5871559633027525E-2</v>
      </c>
    </row>
    <row r="194" spans="1:11" x14ac:dyDescent="0.2">
      <c r="B194" s="83"/>
      <c r="D194" s="83"/>
      <c r="F194" s="83"/>
      <c r="H194" s="83"/>
    </row>
    <row r="195" spans="1:11" s="43" customFormat="1" x14ac:dyDescent="0.2">
      <c r="A195" s="162" t="s">
        <v>591</v>
      </c>
      <c r="B195" s="71">
        <v>84</v>
      </c>
      <c r="C195" s="40">
        <f>B195/6139</f>
        <v>1.3683010262257697E-2</v>
      </c>
      <c r="D195" s="71">
        <v>112</v>
      </c>
      <c r="E195" s="41">
        <f>D195/5177</f>
        <v>2.1634151052733242E-2</v>
      </c>
      <c r="F195" s="77">
        <v>1232</v>
      </c>
      <c r="G195" s="42">
        <f>F195/53716</f>
        <v>2.2935438230694764E-2</v>
      </c>
      <c r="H195" s="71">
        <v>928</v>
      </c>
      <c r="I195" s="41">
        <f>H195/42616</f>
        <v>2.177585883236343E-2</v>
      </c>
      <c r="J195" s="37">
        <f>IF(D195=0, "-", IF((B195-D195)/D195&lt;10, (B195-D195)/D195, "&gt;999%"))</f>
        <v>-0.25</v>
      </c>
      <c r="K195" s="38">
        <f>IF(H195=0, "-", IF((F195-H195)/H195&lt;10, (F195-H195)/H195, "&gt;999%"))</f>
        <v>0.32758620689655171</v>
      </c>
    </row>
    <row r="196" spans="1:11" x14ac:dyDescent="0.2">
      <c r="B196" s="83"/>
      <c r="D196" s="83"/>
      <c r="F196" s="83"/>
      <c r="H196" s="83"/>
    </row>
    <row r="197" spans="1:11" x14ac:dyDescent="0.2">
      <c r="A197" s="27" t="s">
        <v>589</v>
      </c>
      <c r="B197" s="71">
        <f>B201-B199</f>
        <v>2968</v>
      </c>
      <c r="C197" s="40">
        <f>B197/6139</f>
        <v>0.48346636259977194</v>
      </c>
      <c r="D197" s="71">
        <f>D201-D199</f>
        <v>2420</v>
      </c>
      <c r="E197" s="41">
        <f>D197/5177</f>
        <v>0.46745219238941471</v>
      </c>
      <c r="F197" s="77">
        <f>F201-F199</f>
        <v>26067</v>
      </c>
      <c r="G197" s="42">
        <f>F197/53716</f>
        <v>0.48527440613597439</v>
      </c>
      <c r="H197" s="71">
        <f>H201-H199</f>
        <v>19814</v>
      </c>
      <c r="I197" s="41">
        <f>H197/42616</f>
        <v>0.46494274450910456</v>
      </c>
      <c r="J197" s="37">
        <f>IF(D197=0, "-", IF((B197-D197)/D197&lt;10, (B197-D197)/D197, "&gt;999%"))</f>
        <v>0.22644628099173553</v>
      </c>
      <c r="K197" s="38">
        <f>IF(H197=0, "-", IF((F197-H197)/H197&lt;10, (F197-H197)/H197, "&gt;999%"))</f>
        <v>0.31558493994145553</v>
      </c>
    </row>
    <row r="198" spans="1:11" x14ac:dyDescent="0.2">
      <c r="A198" s="27"/>
      <c r="B198" s="71"/>
      <c r="C198" s="40"/>
      <c r="D198" s="71"/>
      <c r="E198" s="41"/>
      <c r="F198" s="77"/>
      <c r="G198" s="42"/>
      <c r="H198" s="71"/>
      <c r="I198" s="41"/>
      <c r="J198" s="37"/>
      <c r="K198" s="38"/>
    </row>
    <row r="199" spans="1:11" x14ac:dyDescent="0.2">
      <c r="A199" s="27" t="s">
        <v>590</v>
      </c>
      <c r="B199" s="71">
        <v>257</v>
      </c>
      <c r="C199" s="40">
        <f>B199/6139</f>
        <v>4.1863495683336048E-2</v>
      </c>
      <c r="D199" s="71">
        <v>220</v>
      </c>
      <c r="E199" s="41">
        <f>D199/5177</f>
        <v>4.2495653853583157E-2</v>
      </c>
      <c r="F199" s="77">
        <v>2340</v>
      </c>
      <c r="G199" s="42">
        <f>F199/53716</f>
        <v>4.3562439496611809E-2</v>
      </c>
      <c r="H199" s="71">
        <v>1911</v>
      </c>
      <c r="I199" s="41">
        <f>H199/42616</f>
        <v>4.4842312746386337E-2</v>
      </c>
      <c r="J199" s="37">
        <f>IF(D199=0, "-", IF((B199-D199)/D199&lt;10, (B199-D199)/D199, "&gt;999%"))</f>
        <v>0.16818181818181818</v>
      </c>
      <c r="K199" s="38">
        <f>IF(H199=0, "-", IF((F199-H199)/H199&lt;10, (F199-H199)/H199, "&gt;999%"))</f>
        <v>0.22448979591836735</v>
      </c>
    </row>
    <row r="200" spans="1:11" x14ac:dyDescent="0.2">
      <c r="A200" s="27"/>
      <c r="B200" s="71"/>
      <c r="C200" s="40"/>
      <c r="D200" s="71"/>
      <c r="E200" s="41"/>
      <c r="F200" s="77"/>
      <c r="G200" s="42"/>
      <c r="H200" s="71"/>
      <c r="I200" s="41"/>
      <c r="J200" s="37"/>
      <c r="K200" s="38"/>
    </row>
    <row r="201" spans="1:11" x14ac:dyDescent="0.2">
      <c r="A201" s="27" t="s">
        <v>588</v>
      </c>
      <c r="B201" s="71">
        <v>3225</v>
      </c>
      <c r="C201" s="40">
        <f>B201/6139</f>
        <v>0.52532985828310796</v>
      </c>
      <c r="D201" s="71">
        <v>2640</v>
      </c>
      <c r="E201" s="41">
        <f>D201/5177</f>
        <v>0.50994784624299783</v>
      </c>
      <c r="F201" s="77">
        <v>28407</v>
      </c>
      <c r="G201" s="42">
        <f>F201/53716</f>
        <v>0.52883684563258615</v>
      </c>
      <c r="H201" s="71">
        <v>21725</v>
      </c>
      <c r="I201" s="41">
        <f>H201/42616</f>
        <v>0.50978505725549095</v>
      </c>
      <c r="J201" s="37">
        <f>IF(D201=0, "-", IF((B201-D201)/D201&lt;10, (B201-D201)/D201, "&gt;999%"))</f>
        <v>0.22159090909090909</v>
      </c>
      <c r="K201" s="38">
        <f>IF(H201=0, "-", IF((F201-H201)/H201&lt;10, (F201-H201)/H201, "&gt;999%"))</f>
        <v>0.30757192174913695</v>
      </c>
    </row>
  </sheetData>
  <mergeCells count="37">
    <mergeCell ref="B1:K1"/>
    <mergeCell ref="B2:K2"/>
    <mergeCell ref="B173:E173"/>
    <mergeCell ref="F173:I173"/>
    <mergeCell ref="J173:K173"/>
    <mergeCell ref="B174:C174"/>
    <mergeCell ref="D174:E174"/>
    <mergeCell ref="F174:G174"/>
    <mergeCell ref="H174:I174"/>
    <mergeCell ref="B118:E118"/>
    <mergeCell ref="F118:I118"/>
    <mergeCell ref="J118:K118"/>
    <mergeCell ref="B119:C119"/>
    <mergeCell ref="D119:E119"/>
    <mergeCell ref="F119:G119"/>
    <mergeCell ref="H119:I119"/>
    <mergeCell ref="B71:E71"/>
    <mergeCell ref="F71:I71"/>
    <mergeCell ref="J71:K71"/>
    <mergeCell ref="B72:C72"/>
    <mergeCell ref="D72:E72"/>
    <mergeCell ref="F72:G72"/>
    <mergeCell ref="H72:I72"/>
    <mergeCell ref="B26:E26"/>
    <mergeCell ref="F26:I26"/>
    <mergeCell ref="J26:K26"/>
    <mergeCell ref="B27:C27"/>
    <mergeCell ref="D27:E27"/>
    <mergeCell ref="F27:G27"/>
    <mergeCell ref="H27:I27"/>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9" max="16383" man="1"/>
    <brk id="117" max="16383" man="1"/>
    <brk id="172"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6"/>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616</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3</v>
      </c>
      <c r="C7" s="39">
        <f>IF(B46=0, "-", B7/B46)</f>
        <v>9.3023255813953494E-4</v>
      </c>
      <c r="D7" s="65">
        <v>6</v>
      </c>
      <c r="E7" s="21">
        <f>IF(D46=0, "-", D7/D46)</f>
        <v>2.2727272727272726E-3</v>
      </c>
      <c r="F7" s="81">
        <v>19</v>
      </c>
      <c r="G7" s="39">
        <f>IF(F46=0, "-", F7/F46)</f>
        <v>6.6884922730312956E-4</v>
      </c>
      <c r="H7" s="65">
        <v>43</v>
      </c>
      <c r="I7" s="21">
        <f>IF(H46=0, "-", H7/H46)</f>
        <v>1.9792865362485614E-3</v>
      </c>
      <c r="J7" s="20">
        <f t="shared" ref="J7:J44" si="0">IF(D7=0, "-", IF((B7-D7)/D7&lt;10, (B7-D7)/D7, "&gt;999%"))</f>
        <v>-0.5</v>
      </c>
      <c r="K7" s="21">
        <f t="shared" ref="K7:K44" si="1">IF(H7=0, "-", IF((F7-H7)/H7&lt;10, (F7-H7)/H7, "&gt;999%"))</f>
        <v>-0.55813953488372092</v>
      </c>
    </row>
    <row r="8" spans="1:11" x14ac:dyDescent="0.2">
      <c r="A8" s="7" t="s">
        <v>32</v>
      </c>
      <c r="B8" s="65">
        <v>0</v>
      </c>
      <c r="C8" s="39">
        <f>IF(B46=0, "-", B8/B46)</f>
        <v>0</v>
      </c>
      <c r="D8" s="65">
        <v>0</v>
      </c>
      <c r="E8" s="21">
        <f>IF(D46=0, "-", D8/D46)</f>
        <v>0</v>
      </c>
      <c r="F8" s="81">
        <v>2</v>
      </c>
      <c r="G8" s="39">
        <f>IF(F46=0, "-", F8/F46)</f>
        <v>7.0405181821382048E-5</v>
      </c>
      <c r="H8" s="65">
        <v>0</v>
      </c>
      <c r="I8" s="21">
        <f>IF(H46=0, "-", H8/H46)</f>
        <v>0</v>
      </c>
      <c r="J8" s="20" t="str">
        <f t="shared" si="0"/>
        <v>-</v>
      </c>
      <c r="K8" s="21" t="str">
        <f t="shared" si="1"/>
        <v>-</v>
      </c>
    </row>
    <row r="9" spans="1:11" x14ac:dyDescent="0.2">
      <c r="A9" s="7" t="s">
        <v>33</v>
      </c>
      <c r="B9" s="65">
        <v>38</v>
      </c>
      <c r="C9" s="39">
        <f>IF(B46=0, "-", B9/B46)</f>
        <v>1.1782945736434108E-2</v>
      </c>
      <c r="D9" s="65">
        <v>38</v>
      </c>
      <c r="E9" s="21">
        <f>IF(D46=0, "-", D9/D46)</f>
        <v>1.4393939393939395E-2</v>
      </c>
      <c r="F9" s="81">
        <v>394</v>
      </c>
      <c r="G9" s="39">
        <f>IF(F46=0, "-", F9/F46)</f>
        <v>1.3869820818812264E-2</v>
      </c>
      <c r="H9" s="65">
        <v>274</v>
      </c>
      <c r="I9" s="21">
        <f>IF(H46=0, "-", H9/H46)</f>
        <v>1.2612197928653625E-2</v>
      </c>
      <c r="J9" s="20">
        <f t="shared" si="0"/>
        <v>0</v>
      </c>
      <c r="K9" s="21">
        <f t="shared" si="1"/>
        <v>0.43795620437956206</v>
      </c>
    </row>
    <row r="10" spans="1:11" x14ac:dyDescent="0.2">
      <c r="A10" s="7" t="s">
        <v>34</v>
      </c>
      <c r="B10" s="65">
        <v>1</v>
      </c>
      <c r="C10" s="39">
        <f>IF(B46=0, "-", B10/B46)</f>
        <v>3.1007751937984498E-4</v>
      </c>
      <c r="D10" s="65">
        <v>1</v>
      </c>
      <c r="E10" s="21">
        <f>IF(D46=0, "-", D10/D46)</f>
        <v>3.7878787878787879E-4</v>
      </c>
      <c r="F10" s="81">
        <v>6</v>
      </c>
      <c r="G10" s="39">
        <f>IF(F46=0, "-", F10/F46)</f>
        <v>2.1121554546414616E-4</v>
      </c>
      <c r="H10" s="65">
        <v>3</v>
      </c>
      <c r="I10" s="21">
        <f>IF(H46=0, "-", H10/H46)</f>
        <v>1.3808975834292289E-4</v>
      </c>
      <c r="J10" s="20">
        <f t="shared" si="0"/>
        <v>0</v>
      </c>
      <c r="K10" s="21">
        <f t="shared" si="1"/>
        <v>1</v>
      </c>
    </row>
    <row r="11" spans="1:11" x14ac:dyDescent="0.2">
      <c r="A11" s="7" t="s">
        <v>35</v>
      </c>
      <c r="B11" s="65">
        <v>39</v>
      </c>
      <c r="C11" s="39">
        <f>IF(B46=0, "-", B11/B46)</f>
        <v>1.2093023255813953E-2</v>
      </c>
      <c r="D11" s="65">
        <v>40</v>
      </c>
      <c r="E11" s="21">
        <f>IF(D46=0, "-", D11/D46)</f>
        <v>1.5151515151515152E-2</v>
      </c>
      <c r="F11" s="81">
        <v>348</v>
      </c>
      <c r="G11" s="39">
        <f>IF(F46=0, "-", F11/F46)</f>
        <v>1.2250501636920477E-2</v>
      </c>
      <c r="H11" s="65">
        <v>323</v>
      </c>
      <c r="I11" s="21">
        <f>IF(H46=0, "-", H11/H46)</f>
        <v>1.4867663981588033E-2</v>
      </c>
      <c r="J11" s="20">
        <f t="shared" si="0"/>
        <v>-2.5000000000000001E-2</v>
      </c>
      <c r="K11" s="21">
        <f t="shared" si="1"/>
        <v>7.7399380804953566E-2</v>
      </c>
    </row>
    <row r="12" spans="1:11" x14ac:dyDescent="0.2">
      <c r="A12" s="7" t="s">
        <v>38</v>
      </c>
      <c r="B12" s="65">
        <v>2</v>
      </c>
      <c r="C12" s="39">
        <f>IF(B46=0, "-", B12/B46)</f>
        <v>6.2015503875968996E-4</v>
      </c>
      <c r="D12" s="65">
        <v>0</v>
      </c>
      <c r="E12" s="21">
        <f>IF(D46=0, "-", D12/D46)</f>
        <v>0</v>
      </c>
      <c r="F12" s="81">
        <v>3</v>
      </c>
      <c r="G12" s="39">
        <f>IF(F46=0, "-", F12/F46)</f>
        <v>1.0560777273207308E-4</v>
      </c>
      <c r="H12" s="65">
        <v>2</v>
      </c>
      <c r="I12" s="21">
        <f>IF(H46=0, "-", H12/H46)</f>
        <v>9.2059838895281929E-5</v>
      </c>
      <c r="J12" s="20" t="str">
        <f t="shared" si="0"/>
        <v>-</v>
      </c>
      <c r="K12" s="21">
        <f t="shared" si="1"/>
        <v>0.5</v>
      </c>
    </row>
    <row r="13" spans="1:11" x14ac:dyDescent="0.2">
      <c r="A13" s="7" t="s">
        <v>41</v>
      </c>
      <c r="B13" s="65">
        <v>0</v>
      </c>
      <c r="C13" s="39">
        <f>IF(B46=0, "-", B13/B46)</f>
        <v>0</v>
      </c>
      <c r="D13" s="65">
        <v>1</v>
      </c>
      <c r="E13" s="21">
        <f>IF(D46=0, "-", D13/D46)</f>
        <v>3.7878787878787879E-4</v>
      </c>
      <c r="F13" s="81">
        <v>0</v>
      </c>
      <c r="G13" s="39">
        <f>IF(F46=0, "-", F13/F46)</f>
        <v>0</v>
      </c>
      <c r="H13" s="65">
        <v>7</v>
      </c>
      <c r="I13" s="21">
        <f>IF(H46=0, "-", H13/H46)</f>
        <v>3.2220943613348675E-4</v>
      </c>
      <c r="J13" s="20">
        <f t="shared" si="0"/>
        <v>-1</v>
      </c>
      <c r="K13" s="21">
        <f t="shared" si="1"/>
        <v>-1</v>
      </c>
    </row>
    <row r="14" spans="1:11" x14ac:dyDescent="0.2">
      <c r="A14" s="7" t="s">
        <v>43</v>
      </c>
      <c r="B14" s="65">
        <v>79</v>
      </c>
      <c r="C14" s="39">
        <f>IF(B46=0, "-", B14/B46)</f>
        <v>2.4496124031007753E-2</v>
      </c>
      <c r="D14" s="65">
        <v>58</v>
      </c>
      <c r="E14" s="21">
        <f>IF(D46=0, "-", D14/D46)</f>
        <v>2.1969696969696969E-2</v>
      </c>
      <c r="F14" s="81">
        <v>636</v>
      </c>
      <c r="G14" s="39">
        <f>IF(F46=0, "-", F14/F46)</f>
        <v>2.2388847819199493E-2</v>
      </c>
      <c r="H14" s="65">
        <v>408</v>
      </c>
      <c r="I14" s="21">
        <f>IF(H46=0, "-", H14/H46)</f>
        <v>1.8780207134637513E-2</v>
      </c>
      <c r="J14" s="20">
        <f t="shared" si="0"/>
        <v>0.36206896551724138</v>
      </c>
      <c r="K14" s="21">
        <f t="shared" si="1"/>
        <v>0.55882352941176472</v>
      </c>
    </row>
    <row r="15" spans="1:11" x14ac:dyDescent="0.2">
      <c r="A15" s="7" t="s">
        <v>46</v>
      </c>
      <c r="B15" s="65">
        <v>4</v>
      </c>
      <c r="C15" s="39">
        <f>IF(B46=0, "-", B15/B46)</f>
        <v>1.2403100775193799E-3</v>
      </c>
      <c r="D15" s="65">
        <v>0</v>
      </c>
      <c r="E15" s="21">
        <f>IF(D46=0, "-", D15/D46)</f>
        <v>0</v>
      </c>
      <c r="F15" s="81">
        <v>7</v>
      </c>
      <c r="G15" s="39">
        <f>IF(F46=0, "-", F15/F46)</f>
        <v>2.4641813637483719E-4</v>
      </c>
      <c r="H15" s="65">
        <v>0</v>
      </c>
      <c r="I15" s="21">
        <f>IF(H46=0, "-", H15/H46)</f>
        <v>0</v>
      </c>
      <c r="J15" s="20" t="str">
        <f t="shared" si="0"/>
        <v>-</v>
      </c>
      <c r="K15" s="21" t="str">
        <f t="shared" si="1"/>
        <v>-</v>
      </c>
    </row>
    <row r="16" spans="1:11" x14ac:dyDescent="0.2">
      <c r="A16" s="7" t="s">
        <v>47</v>
      </c>
      <c r="B16" s="65">
        <v>87</v>
      </c>
      <c r="C16" s="39">
        <f>IF(B46=0, "-", B16/B46)</f>
        <v>2.6976744186046512E-2</v>
      </c>
      <c r="D16" s="65">
        <v>20</v>
      </c>
      <c r="E16" s="21">
        <f>IF(D46=0, "-", D16/D46)</f>
        <v>7.575757575757576E-3</v>
      </c>
      <c r="F16" s="81">
        <v>351</v>
      </c>
      <c r="G16" s="39">
        <f>IF(F46=0, "-", F16/F46)</f>
        <v>1.235610940965255E-2</v>
      </c>
      <c r="H16" s="65">
        <v>139</v>
      </c>
      <c r="I16" s="21">
        <f>IF(H46=0, "-", H16/H46)</f>
        <v>6.398158803222094E-3</v>
      </c>
      <c r="J16" s="20">
        <f t="shared" si="0"/>
        <v>3.35</v>
      </c>
      <c r="K16" s="21">
        <f t="shared" si="1"/>
        <v>1.525179856115108</v>
      </c>
    </row>
    <row r="17" spans="1:11" x14ac:dyDescent="0.2">
      <c r="A17" s="7" t="s">
        <v>49</v>
      </c>
      <c r="B17" s="65">
        <v>0</v>
      </c>
      <c r="C17" s="39">
        <f>IF(B46=0, "-", B17/B46)</f>
        <v>0</v>
      </c>
      <c r="D17" s="65">
        <v>28</v>
      </c>
      <c r="E17" s="21">
        <f>IF(D46=0, "-", D17/D46)</f>
        <v>1.0606060606060607E-2</v>
      </c>
      <c r="F17" s="81">
        <v>0</v>
      </c>
      <c r="G17" s="39">
        <f>IF(F46=0, "-", F17/F46)</f>
        <v>0</v>
      </c>
      <c r="H17" s="65">
        <v>593</v>
      </c>
      <c r="I17" s="21">
        <f>IF(H46=0, "-", H17/H46)</f>
        <v>2.7295742232451094E-2</v>
      </c>
      <c r="J17" s="20">
        <f t="shared" si="0"/>
        <v>-1</v>
      </c>
      <c r="K17" s="21">
        <f t="shared" si="1"/>
        <v>-1</v>
      </c>
    </row>
    <row r="18" spans="1:11" x14ac:dyDescent="0.2">
      <c r="A18" s="7" t="s">
        <v>50</v>
      </c>
      <c r="B18" s="65">
        <v>33</v>
      </c>
      <c r="C18" s="39">
        <f>IF(B46=0, "-", B18/B46)</f>
        <v>1.0232558139534883E-2</v>
      </c>
      <c r="D18" s="65">
        <v>66</v>
      </c>
      <c r="E18" s="21">
        <f>IF(D46=0, "-", D18/D46)</f>
        <v>2.5000000000000001E-2</v>
      </c>
      <c r="F18" s="81">
        <v>526</v>
      </c>
      <c r="G18" s="39">
        <f>IF(F46=0, "-", F18/F46)</f>
        <v>1.8516562819023481E-2</v>
      </c>
      <c r="H18" s="65">
        <v>855</v>
      </c>
      <c r="I18" s="21">
        <f>IF(H46=0, "-", H18/H46)</f>
        <v>3.9355581127733026E-2</v>
      </c>
      <c r="J18" s="20">
        <f t="shared" si="0"/>
        <v>-0.5</v>
      </c>
      <c r="K18" s="21">
        <f t="shared" si="1"/>
        <v>-0.38479532163742691</v>
      </c>
    </row>
    <row r="19" spans="1:11" x14ac:dyDescent="0.2">
      <c r="A19" s="7" t="s">
        <v>51</v>
      </c>
      <c r="B19" s="65">
        <v>210</v>
      </c>
      <c r="C19" s="39">
        <f>IF(B46=0, "-", B19/B46)</f>
        <v>6.5116279069767441E-2</v>
      </c>
      <c r="D19" s="65">
        <v>163</v>
      </c>
      <c r="E19" s="21">
        <f>IF(D46=0, "-", D19/D46)</f>
        <v>6.1742424242424244E-2</v>
      </c>
      <c r="F19" s="81">
        <v>1930</v>
      </c>
      <c r="G19" s="39">
        <f>IF(F46=0, "-", F19/F46)</f>
        <v>6.7941000457633682E-2</v>
      </c>
      <c r="H19" s="65">
        <v>1321</v>
      </c>
      <c r="I19" s="21">
        <f>IF(H46=0, "-", H19/H46)</f>
        <v>6.080552359033372E-2</v>
      </c>
      <c r="J19" s="20">
        <f t="shared" si="0"/>
        <v>0.28834355828220859</v>
      </c>
      <c r="K19" s="21">
        <f t="shared" si="1"/>
        <v>0.46101438304314912</v>
      </c>
    </row>
    <row r="20" spans="1:11" x14ac:dyDescent="0.2">
      <c r="A20" s="7" t="s">
        <v>55</v>
      </c>
      <c r="B20" s="65">
        <v>140</v>
      </c>
      <c r="C20" s="39">
        <f>IF(B46=0, "-", B20/B46)</f>
        <v>4.3410852713178294E-2</v>
      </c>
      <c r="D20" s="65">
        <v>36</v>
      </c>
      <c r="E20" s="21">
        <f>IF(D46=0, "-", D20/D46)</f>
        <v>1.3636363636363636E-2</v>
      </c>
      <c r="F20" s="81">
        <v>641</v>
      </c>
      <c r="G20" s="39">
        <f>IF(F46=0, "-", F20/F46)</f>
        <v>2.256486077375295E-2</v>
      </c>
      <c r="H20" s="65">
        <v>424</v>
      </c>
      <c r="I20" s="21">
        <f>IF(H46=0, "-", H20/H46)</f>
        <v>1.9516685845799769E-2</v>
      </c>
      <c r="J20" s="20">
        <f t="shared" si="0"/>
        <v>2.8888888888888888</v>
      </c>
      <c r="K20" s="21">
        <f t="shared" si="1"/>
        <v>0.5117924528301887</v>
      </c>
    </row>
    <row r="21" spans="1:11" x14ac:dyDescent="0.2">
      <c r="A21" s="7" t="s">
        <v>58</v>
      </c>
      <c r="B21" s="65">
        <v>6</v>
      </c>
      <c r="C21" s="39">
        <f>IF(B46=0, "-", B21/B46)</f>
        <v>1.8604651162790699E-3</v>
      </c>
      <c r="D21" s="65">
        <v>0</v>
      </c>
      <c r="E21" s="21">
        <f>IF(D46=0, "-", D21/D46)</f>
        <v>0</v>
      </c>
      <c r="F21" s="81">
        <v>32</v>
      </c>
      <c r="G21" s="39">
        <f>IF(F46=0, "-", F21/F46)</f>
        <v>1.1264829091421128E-3</v>
      </c>
      <c r="H21" s="65">
        <v>30</v>
      </c>
      <c r="I21" s="21">
        <f>IF(H46=0, "-", H21/H46)</f>
        <v>1.380897583429229E-3</v>
      </c>
      <c r="J21" s="20" t="str">
        <f t="shared" si="0"/>
        <v>-</v>
      </c>
      <c r="K21" s="21">
        <f t="shared" si="1"/>
        <v>6.6666666666666666E-2</v>
      </c>
    </row>
    <row r="22" spans="1:11" x14ac:dyDescent="0.2">
      <c r="A22" s="7" t="s">
        <v>59</v>
      </c>
      <c r="B22" s="65">
        <v>40</v>
      </c>
      <c r="C22" s="39">
        <f>IF(B46=0, "-", B22/B46)</f>
        <v>1.2403100775193798E-2</v>
      </c>
      <c r="D22" s="65">
        <v>27</v>
      </c>
      <c r="E22" s="21">
        <f>IF(D46=0, "-", D22/D46)</f>
        <v>1.0227272727272727E-2</v>
      </c>
      <c r="F22" s="81">
        <v>259</v>
      </c>
      <c r="G22" s="39">
        <f>IF(F46=0, "-", F22/F46)</f>
        <v>9.1174710458689755E-3</v>
      </c>
      <c r="H22" s="65">
        <v>199</v>
      </c>
      <c r="I22" s="21">
        <f>IF(H46=0, "-", H22/H46)</f>
        <v>9.1599539700805525E-3</v>
      </c>
      <c r="J22" s="20">
        <f t="shared" si="0"/>
        <v>0.48148148148148145</v>
      </c>
      <c r="K22" s="21">
        <f t="shared" si="1"/>
        <v>0.30150753768844218</v>
      </c>
    </row>
    <row r="23" spans="1:11" x14ac:dyDescent="0.2">
      <c r="A23" s="7" t="s">
        <v>61</v>
      </c>
      <c r="B23" s="65">
        <v>124</v>
      </c>
      <c r="C23" s="39">
        <f>IF(B46=0, "-", B23/B46)</f>
        <v>3.8449612403100776E-2</v>
      </c>
      <c r="D23" s="65">
        <v>165</v>
      </c>
      <c r="E23" s="21">
        <f>IF(D46=0, "-", D23/D46)</f>
        <v>6.25E-2</v>
      </c>
      <c r="F23" s="81">
        <v>1384</v>
      </c>
      <c r="G23" s="39">
        <f>IF(F46=0, "-", F23/F46)</f>
        <v>4.8720385820396381E-2</v>
      </c>
      <c r="H23" s="65">
        <v>1015</v>
      </c>
      <c r="I23" s="21">
        <f>IF(H46=0, "-", H23/H46)</f>
        <v>4.6720368239355582E-2</v>
      </c>
      <c r="J23" s="20">
        <f t="shared" si="0"/>
        <v>-0.24848484848484848</v>
      </c>
      <c r="K23" s="21">
        <f t="shared" si="1"/>
        <v>0.36354679802955664</v>
      </c>
    </row>
    <row r="24" spans="1:11" x14ac:dyDescent="0.2">
      <c r="A24" s="7" t="s">
        <v>62</v>
      </c>
      <c r="B24" s="65">
        <v>1</v>
      </c>
      <c r="C24" s="39">
        <f>IF(B46=0, "-", B24/B46)</f>
        <v>3.1007751937984498E-4</v>
      </c>
      <c r="D24" s="65">
        <v>0</v>
      </c>
      <c r="E24" s="21">
        <f>IF(D46=0, "-", D24/D46)</f>
        <v>0</v>
      </c>
      <c r="F24" s="81">
        <v>4</v>
      </c>
      <c r="G24" s="39">
        <f>IF(F46=0, "-", F24/F46)</f>
        <v>1.408103636427641E-4</v>
      </c>
      <c r="H24" s="65">
        <v>2</v>
      </c>
      <c r="I24" s="21">
        <f>IF(H46=0, "-", H24/H46)</f>
        <v>9.2059838895281929E-5</v>
      </c>
      <c r="J24" s="20" t="str">
        <f t="shared" si="0"/>
        <v>-</v>
      </c>
      <c r="K24" s="21">
        <f t="shared" si="1"/>
        <v>1</v>
      </c>
    </row>
    <row r="25" spans="1:11" x14ac:dyDescent="0.2">
      <c r="A25" s="7" t="s">
        <v>63</v>
      </c>
      <c r="B25" s="65">
        <v>22</v>
      </c>
      <c r="C25" s="39">
        <f>IF(B46=0, "-", B25/B46)</f>
        <v>6.8217054263565889E-3</v>
      </c>
      <c r="D25" s="65">
        <v>7</v>
      </c>
      <c r="E25" s="21">
        <f>IF(D46=0, "-", D25/D46)</f>
        <v>2.6515151515151517E-3</v>
      </c>
      <c r="F25" s="81">
        <v>254</v>
      </c>
      <c r="G25" s="39">
        <f>IF(F46=0, "-", F25/F46)</f>
        <v>8.9414580913155205E-3</v>
      </c>
      <c r="H25" s="65">
        <v>178</v>
      </c>
      <c r="I25" s="21">
        <f>IF(H46=0, "-", H25/H46)</f>
        <v>8.1933256616800922E-3</v>
      </c>
      <c r="J25" s="20">
        <f t="shared" si="0"/>
        <v>2.1428571428571428</v>
      </c>
      <c r="K25" s="21">
        <f t="shared" si="1"/>
        <v>0.42696629213483145</v>
      </c>
    </row>
    <row r="26" spans="1:11" x14ac:dyDescent="0.2">
      <c r="A26" s="7" t="s">
        <v>64</v>
      </c>
      <c r="B26" s="65">
        <v>5</v>
      </c>
      <c r="C26" s="39">
        <f>IF(B46=0, "-", B26/B46)</f>
        <v>1.5503875968992248E-3</v>
      </c>
      <c r="D26" s="65">
        <v>0</v>
      </c>
      <c r="E26" s="21">
        <f>IF(D46=0, "-", D26/D46)</f>
        <v>0</v>
      </c>
      <c r="F26" s="81">
        <v>19</v>
      </c>
      <c r="G26" s="39">
        <f>IF(F46=0, "-", F26/F46)</f>
        <v>6.6884922730312956E-4</v>
      </c>
      <c r="H26" s="65">
        <v>14</v>
      </c>
      <c r="I26" s="21">
        <f>IF(H46=0, "-", H26/H46)</f>
        <v>6.444188722669735E-4</v>
      </c>
      <c r="J26" s="20" t="str">
        <f t="shared" si="0"/>
        <v>-</v>
      </c>
      <c r="K26" s="21">
        <f t="shared" si="1"/>
        <v>0.35714285714285715</v>
      </c>
    </row>
    <row r="27" spans="1:11" x14ac:dyDescent="0.2">
      <c r="A27" s="7" t="s">
        <v>65</v>
      </c>
      <c r="B27" s="65">
        <v>26</v>
      </c>
      <c r="C27" s="39">
        <f>IF(B46=0, "-", B27/B46)</f>
        <v>8.0620155038759692E-3</v>
      </c>
      <c r="D27" s="65">
        <v>15</v>
      </c>
      <c r="E27" s="21">
        <f>IF(D46=0, "-", D27/D46)</f>
        <v>5.681818181818182E-3</v>
      </c>
      <c r="F27" s="81">
        <v>218</v>
      </c>
      <c r="G27" s="39">
        <f>IF(F46=0, "-", F27/F46)</f>
        <v>7.6741648185306441E-3</v>
      </c>
      <c r="H27" s="65">
        <v>178</v>
      </c>
      <c r="I27" s="21">
        <f>IF(H46=0, "-", H27/H46)</f>
        <v>8.1933256616800922E-3</v>
      </c>
      <c r="J27" s="20">
        <f t="shared" si="0"/>
        <v>0.73333333333333328</v>
      </c>
      <c r="K27" s="21">
        <f t="shared" si="1"/>
        <v>0.2247191011235955</v>
      </c>
    </row>
    <row r="28" spans="1:11" x14ac:dyDescent="0.2">
      <c r="A28" s="7" t="s">
        <v>69</v>
      </c>
      <c r="B28" s="65">
        <v>0</v>
      </c>
      <c r="C28" s="39">
        <f>IF(B46=0, "-", B28/B46)</f>
        <v>0</v>
      </c>
      <c r="D28" s="65">
        <v>0</v>
      </c>
      <c r="E28" s="21">
        <f>IF(D46=0, "-", D28/D46)</f>
        <v>0</v>
      </c>
      <c r="F28" s="81">
        <v>8</v>
      </c>
      <c r="G28" s="39">
        <f>IF(F46=0, "-", F28/F46)</f>
        <v>2.8162072728552819E-4</v>
      </c>
      <c r="H28" s="65">
        <v>7</v>
      </c>
      <c r="I28" s="21">
        <f>IF(H46=0, "-", H28/H46)</f>
        <v>3.2220943613348675E-4</v>
      </c>
      <c r="J28" s="20" t="str">
        <f t="shared" si="0"/>
        <v>-</v>
      </c>
      <c r="K28" s="21">
        <f t="shared" si="1"/>
        <v>0.14285714285714285</v>
      </c>
    </row>
    <row r="29" spans="1:11" x14ac:dyDescent="0.2">
      <c r="A29" s="7" t="s">
        <v>70</v>
      </c>
      <c r="B29" s="65">
        <v>488</v>
      </c>
      <c r="C29" s="39">
        <f>IF(B46=0, "-", B29/B46)</f>
        <v>0.15131782945736433</v>
      </c>
      <c r="D29" s="65">
        <v>524</v>
      </c>
      <c r="E29" s="21">
        <f>IF(D46=0, "-", D29/D46)</f>
        <v>0.19848484848484849</v>
      </c>
      <c r="F29" s="81">
        <v>4639</v>
      </c>
      <c r="G29" s="39">
        <f>IF(F46=0, "-", F29/F46)</f>
        <v>0.16330481923469567</v>
      </c>
      <c r="H29" s="65">
        <v>3177</v>
      </c>
      <c r="I29" s="21">
        <f>IF(H46=0, "-", H29/H46)</f>
        <v>0.14623705408515536</v>
      </c>
      <c r="J29" s="20">
        <f t="shared" si="0"/>
        <v>-6.8702290076335881E-2</v>
      </c>
      <c r="K29" s="21">
        <f t="shared" si="1"/>
        <v>0.46018256216556502</v>
      </c>
    </row>
    <row r="30" spans="1:11" x14ac:dyDescent="0.2">
      <c r="A30" s="7" t="s">
        <v>72</v>
      </c>
      <c r="B30" s="65">
        <v>66</v>
      </c>
      <c r="C30" s="39">
        <f>IF(B46=0, "-", B30/B46)</f>
        <v>2.0465116279069766E-2</v>
      </c>
      <c r="D30" s="65">
        <v>46</v>
      </c>
      <c r="E30" s="21">
        <f>IF(D46=0, "-", D30/D46)</f>
        <v>1.7424242424242425E-2</v>
      </c>
      <c r="F30" s="81">
        <v>496</v>
      </c>
      <c r="G30" s="39">
        <f>IF(F46=0, "-", F30/F46)</f>
        <v>1.7460485091702751E-2</v>
      </c>
      <c r="H30" s="65">
        <v>433</v>
      </c>
      <c r="I30" s="21">
        <f>IF(H46=0, "-", H30/H46)</f>
        <v>1.9930955120828538E-2</v>
      </c>
      <c r="J30" s="20">
        <f t="shared" si="0"/>
        <v>0.43478260869565216</v>
      </c>
      <c r="K30" s="21">
        <f t="shared" si="1"/>
        <v>0.14549653579676675</v>
      </c>
    </row>
    <row r="31" spans="1:11" x14ac:dyDescent="0.2">
      <c r="A31" s="7" t="s">
        <v>75</v>
      </c>
      <c r="B31" s="65">
        <v>92</v>
      </c>
      <c r="C31" s="39">
        <f>IF(B46=0, "-", B31/B46)</f>
        <v>2.8527131782945737E-2</v>
      </c>
      <c r="D31" s="65">
        <v>51</v>
      </c>
      <c r="E31" s="21">
        <f>IF(D46=0, "-", D31/D46)</f>
        <v>1.9318181818181818E-2</v>
      </c>
      <c r="F31" s="81">
        <v>980</v>
      </c>
      <c r="G31" s="39">
        <f>IF(F46=0, "-", F31/F46)</f>
        <v>3.4498539092477208E-2</v>
      </c>
      <c r="H31" s="65">
        <v>302</v>
      </c>
      <c r="I31" s="21">
        <f>IF(H46=0, "-", H31/H46)</f>
        <v>1.3901035673187572E-2</v>
      </c>
      <c r="J31" s="20">
        <f t="shared" si="0"/>
        <v>0.80392156862745101</v>
      </c>
      <c r="K31" s="21">
        <f t="shared" si="1"/>
        <v>2.2450331125827816</v>
      </c>
    </row>
    <row r="32" spans="1:11" x14ac:dyDescent="0.2">
      <c r="A32" s="7" t="s">
        <v>76</v>
      </c>
      <c r="B32" s="65">
        <v>5</v>
      </c>
      <c r="C32" s="39">
        <f>IF(B46=0, "-", B32/B46)</f>
        <v>1.5503875968992248E-3</v>
      </c>
      <c r="D32" s="65">
        <v>7</v>
      </c>
      <c r="E32" s="21">
        <f>IF(D46=0, "-", D32/D46)</f>
        <v>2.6515151515151517E-3</v>
      </c>
      <c r="F32" s="81">
        <v>40</v>
      </c>
      <c r="G32" s="39">
        <f>IF(F46=0, "-", F32/F46)</f>
        <v>1.408103636427641E-3</v>
      </c>
      <c r="H32" s="65">
        <v>24</v>
      </c>
      <c r="I32" s="21">
        <f>IF(H46=0, "-", H32/H46)</f>
        <v>1.1047180667433831E-3</v>
      </c>
      <c r="J32" s="20">
        <f t="shared" si="0"/>
        <v>-0.2857142857142857</v>
      </c>
      <c r="K32" s="21">
        <f t="shared" si="1"/>
        <v>0.66666666666666663</v>
      </c>
    </row>
    <row r="33" spans="1:11" x14ac:dyDescent="0.2">
      <c r="A33" s="7" t="s">
        <v>77</v>
      </c>
      <c r="B33" s="65">
        <v>400</v>
      </c>
      <c r="C33" s="39">
        <f>IF(B46=0, "-", B33/B46)</f>
        <v>0.12403100775193798</v>
      </c>
      <c r="D33" s="65">
        <v>313</v>
      </c>
      <c r="E33" s="21">
        <f>IF(D46=0, "-", D33/D46)</f>
        <v>0.11856060606060606</v>
      </c>
      <c r="F33" s="81">
        <v>3463</v>
      </c>
      <c r="G33" s="39">
        <f>IF(F46=0, "-", F33/F46)</f>
        <v>0.12190657232372303</v>
      </c>
      <c r="H33" s="65">
        <v>2690</v>
      </c>
      <c r="I33" s="21">
        <f>IF(H46=0, "-", H33/H46)</f>
        <v>0.1238204833141542</v>
      </c>
      <c r="J33" s="20">
        <f t="shared" si="0"/>
        <v>0.27795527156549521</v>
      </c>
      <c r="K33" s="21">
        <f t="shared" si="1"/>
        <v>0.28736059479553905</v>
      </c>
    </row>
    <row r="34" spans="1:11" x14ac:dyDescent="0.2">
      <c r="A34" s="7" t="s">
        <v>78</v>
      </c>
      <c r="B34" s="65">
        <v>123</v>
      </c>
      <c r="C34" s="39">
        <f>IF(B46=0, "-", B34/B46)</f>
        <v>3.8139534883720932E-2</v>
      </c>
      <c r="D34" s="65">
        <v>88</v>
      </c>
      <c r="E34" s="21">
        <f>IF(D46=0, "-", D34/D46)</f>
        <v>3.3333333333333333E-2</v>
      </c>
      <c r="F34" s="81">
        <v>1254</v>
      </c>
      <c r="G34" s="39">
        <f>IF(F46=0, "-", F34/F46)</f>
        <v>4.4144049002006545E-2</v>
      </c>
      <c r="H34" s="65">
        <v>1185</v>
      </c>
      <c r="I34" s="21">
        <f>IF(H46=0, "-", H34/H46)</f>
        <v>5.4545454545454543E-2</v>
      </c>
      <c r="J34" s="20">
        <f t="shared" si="0"/>
        <v>0.39772727272727271</v>
      </c>
      <c r="K34" s="21">
        <f t="shared" si="1"/>
        <v>5.8227848101265821E-2</v>
      </c>
    </row>
    <row r="35" spans="1:11" x14ac:dyDescent="0.2">
      <c r="A35" s="7" t="s">
        <v>79</v>
      </c>
      <c r="B35" s="65">
        <v>6</v>
      </c>
      <c r="C35" s="39">
        <f>IF(B46=0, "-", B35/B46)</f>
        <v>1.8604651162790699E-3</v>
      </c>
      <c r="D35" s="65">
        <v>6</v>
      </c>
      <c r="E35" s="21">
        <f>IF(D46=0, "-", D35/D46)</f>
        <v>2.2727272727272726E-3</v>
      </c>
      <c r="F35" s="81">
        <v>41</v>
      </c>
      <c r="G35" s="39">
        <f>IF(F46=0, "-", F35/F46)</f>
        <v>1.4433062273383321E-3</v>
      </c>
      <c r="H35" s="65">
        <v>39</v>
      </c>
      <c r="I35" s="21">
        <f>IF(H46=0, "-", H35/H46)</f>
        <v>1.7951668584579978E-3</v>
      </c>
      <c r="J35" s="20">
        <f t="shared" si="0"/>
        <v>0</v>
      </c>
      <c r="K35" s="21">
        <f t="shared" si="1"/>
        <v>5.128205128205128E-2</v>
      </c>
    </row>
    <row r="36" spans="1:11" x14ac:dyDescent="0.2">
      <c r="A36" s="7" t="s">
        <v>80</v>
      </c>
      <c r="B36" s="65">
        <v>11</v>
      </c>
      <c r="C36" s="39">
        <f>IF(B46=0, "-", B36/B46)</f>
        <v>3.4108527131782944E-3</v>
      </c>
      <c r="D36" s="65">
        <v>23</v>
      </c>
      <c r="E36" s="21">
        <f>IF(D46=0, "-", D36/D46)</f>
        <v>8.7121212121212127E-3</v>
      </c>
      <c r="F36" s="81">
        <v>152</v>
      </c>
      <c r="G36" s="39">
        <f>IF(F46=0, "-", F36/F46)</f>
        <v>5.3507938184250365E-3</v>
      </c>
      <c r="H36" s="65">
        <v>151</v>
      </c>
      <c r="I36" s="21">
        <f>IF(H46=0, "-", H36/H46)</f>
        <v>6.9505178365937862E-3</v>
      </c>
      <c r="J36" s="20">
        <f t="shared" si="0"/>
        <v>-0.52173913043478259</v>
      </c>
      <c r="K36" s="21">
        <f t="shared" si="1"/>
        <v>6.6225165562913907E-3</v>
      </c>
    </row>
    <row r="37" spans="1:11" x14ac:dyDescent="0.2">
      <c r="A37" s="7" t="s">
        <v>82</v>
      </c>
      <c r="B37" s="65">
        <v>22</v>
      </c>
      <c r="C37" s="39">
        <f>IF(B46=0, "-", B37/B46)</f>
        <v>6.8217054263565889E-3</v>
      </c>
      <c r="D37" s="65">
        <v>26</v>
      </c>
      <c r="E37" s="21">
        <f>IF(D46=0, "-", D37/D46)</f>
        <v>9.8484848484848477E-3</v>
      </c>
      <c r="F37" s="81">
        <v>184</v>
      </c>
      <c r="G37" s="39">
        <f>IF(F46=0, "-", F37/F46)</f>
        <v>6.4772767275671486E-3</v>
      </c>
      <c r="H37" s="65">
        <v>126</v>
      </c>
      <c r="I37" s="21">
        <f>IF(H46=0, "-", H37/H46)</f>
        <v>5.7997698504027619E-3</v>
      </c>
      <c r="J37" s="20">
        <f t="shared" si="0"/>
        <v>-0.15384615384615385</v>
      </c>
      <c r="K37" s="21">
        <f t="shared" si="1"/>
        <v>0.46031746031746029</v>
      </c>
    </row>
    <row r="38" spans="1:11" x14ac:dyDescent="0.2">
      <c r="A38" s="7" t="s">
        <v>84</v>
      </c>
      <c r="B38" s="65">
        <v>29</v>
      </c>
      <c r="C38" s="39">
        <f>IF(B46=0, "-", B38/B46)</f>
        <v>8.9922480620155034E-3</v>
      </c>
      <c r="D38" s="65">
        <v>12</v>
      </c>
      <c r="E38" s="21">
        <f>IF(D46=0, "-", D38/D46)</f>
        <v>4.5454545454545452E-3</v>
      </c>
      <c r="F38" s="81">
        <v>274</v>
      </c>
      <c r="G38" s="39">
        <f>IF(F46=0, "-", F38/F46)</f>
        <v>9.6455099095293408E-3</v>
      </c>
      <c r="H38" s="65">
        <v>101</v>
      </c>
      <c r="I38" s="21">
        <f>IF(H46=0, "-", H38/H46)</f>
        <v>4.6490218642117375E-3</v>
      </c>
      <c r="J38" s="20">
        <f t="shared" si="0"/>
        <v>1.4166666666666667</v>
      </c>
      <c r="K38" s="21">
        <f t="shared" si="1"/>
        <v>1.7128712871287128</v>
      </c>
    </row>
    <row r="39" spans="1:11" x14ac:dyDescent="0.2">
      <c r="A39" s="7" t="s">
        <v>85</v>
      </c>
      <c r="B39" s="65">
        <v>2</v>
      </c>
      <c r="C39" s="39">
        <f>IF(B46=0, "-", B39/B46)</f>
        <v>6.2015503875968996E-4</v>
      </c>
      <c r="D39" s="65">
        <v>0</v>
      </c>
      <c r="E39" s="21">
        <f>IF(D46=0, "-", D39/D46)</f>
        <v>0</v>
      </c>
      <c r="F39" s="81">
        <v>17</v>
      </c>
      <c r="G39" s="39">
        <f>IF(F46=0, "-", F39/F46)</f>
        <v>5.9844404548174744E-4</v>
      </c>
      <c r="H39" s="65">
        <v>5</v>
      </c>
      <c r="I39" s="21">
        <f>IF(H46=0, "-", H39/H46)</f>
        <v>2.3014959723820482E-4</v>
      </c>
      <c r="J39" s="20" t="str">
        <f t="shared" si="0"/>
        <v>-</v>
      </c>
      <c r="K39" s="21">
        <f t="shared" si="1"/>
        <v>2.4</v>
      </c>
    </row>
    <row r="40" spans="1:11" x14ac:dyDescent="0.2">
      <c r="A40" s="7" t="s">
        <v>86</v>
      </c>
      <c r="B40" s="65">
        <v>261</v>
      </c>
      <c r="C40" s="39">
        <f>IF(B46=0, "-", B40/B46)</f>
        <v>8.0930232558139539E-2</v>
      </c>
      <c r="D40" s="65">
        <v>116</v>
      </c>
      <c r="E40" s="21">
        <f>IF(D46=0, "-", D40/D46)</f>
        <v>4.3939393939393938E-2</v>
      </c>
      <c r="F40" s="81">
        <v>1869</v>
      </c>
      <c r="G40" s="39">
        <f>IF(F46=0, "-", F40/F46)</f>
        <v>6.5793642412081535E-2</v>
      </c>
      <c r="H40" s="65">
        <v>1422</v>
      </c>
      <c r="I40" s="21">
        <f>IF(H46=0, "-", H40/H46)</f>
        <v>6.545454545454546E-2</v>
      </c>
      <c r="J40" s="20">
        <f t="shared" si="0"/>
        <v>1.25</v>
      </c>
      <c r="K40" s="21">
        <f t="shared" si="1"/>
        <v>0.31434599156118143</v>
      </c>
    </row>
    <row r="41" spans="1:11" x14ac:dyDescent="0.2">
      <c r="A41" s="7" t="s">
        <v>87</v>
      </c>
      <c r="B41" s="65">
        <v>82</v>
      </c>
      <c r="C41" s="39">
        <f>IF(B46=0, "-", B41/B46)</f>
        <v>2.5426356589147287E-2</v>
      </c>
      <c r="D41" s="65">
        <v>94</v>
      </c>
      <c r="E41" s="21">
        <f>IF(D46=0, "-", D41/D46)</f>
        <v>3.5606060606060606E-2</v>
      </c>
      <c r="F41" s="81">
        <v>620</v>
      </c>
      <c r="G41" s="39">
        <f>IF(F46=0, "-", F41/F46)</f>
        <v>2.1825606364628436E-2</v>
      </c>
      <c r="H41" s="65">
        <v>519</v>
      </c>
      <c r="I41" s="21">
        <f>IF(H46=0, "-", H41/H46)</f>
        <v>2.3889528193325661E-2</v>
      </c>
      <c r="J41" s="20">
        <f t="shared" si="0"/>
        <v>-0.1276595744680851</v>
      </c>
      <c r="K41" s="21">
        <f t="shared" si="1"/>
        <v>0.19460500963391136</v>
      </c>
    </row>
    <row r="42" spans="1:11" x14ac:dyDescent="0.2">
      <c r="A42" s="7" t="s">
        <v>88</v>
      </c>
      <c r="B42" s="65">
        <v>600</v>
      </c>
      <c r="C42" s="39">
        <f>IF(B46=0, "-", B42/B46)</f>
        <v>0.18604651162790697</v>
      </c>
      <c r="D42" s="65">
        <v>529</v>
      </c>
      <c r="E42" s="21">
        <f>IF(D46=0, "-", D42/D46)</f>
        <v>0.20037878787878788</v>
      </c>
      <c r="F42" s="81">
        <v>5931</v>
      </c>
      <c r="G42" s="39">
        <f>IF(F46=0, "-", F42/F46)</f>
        <v>0.20878656669130849</v>
      </c>
      <c r="H42" s="65">
        <v>4749</v>
      </c>
      <c r="I42" s="21">
        <f>IF(H46=0, "-", H42/H46)</f>
        <v>0.21859608745684694</v>
      </c>
      <c r="J42" s="20">
        <f t="shared" si="0"/>
        <v>0.13421550094517959</v>
      </c>
      <c r="K42" s="21">
        <f t="shared" si="1"/>
        <v>0.2488945041061276</v>
      </c>
    </row>
    <row r="43" spans="1:11" x14ac:dyDescent="0.2">
      <c r="A43" s="7" t="s">
        <v>90</v>
      </c>
      <c r="B43" s="65">
        <v>153</v>
      </c>
      <c r="C43" s="39">
        <f>IF(B46=0, "-", B43/B46)</f>
        <v>4.7441860465116281E-2</v>
      </c>
      <c r="D43" s="65">
        <v>102</v>
      </c>
      <c r="E43" s="21">
        <f>IF(D46=0, "-", D43/D46)</f>
        <v>3.8636363636363635E-2</v>
      </c>
      <c r="F43" s="81">
        <v>1142</v>
      </c>
      <c r="G43" s="39">
        <f>IF(F46=0, "-", F43/F46)</f>
        <v>4.020135882000915E-2</v>
      </c>
      <c r="H43" s="65">
        <v>576</v>
      </c>
      <c r="I43" s="21">
        <f>IF(H46=0, "-", H43/H46)</f>
        <v>2.6513233601841196E-2</v>
      </c>
      <c r="J43" s="20">
        <f t="shared" si="0"/>
        <v>0.5</v>
      </c>
      <c r="K43" s="21">
        <f t="shared" si="1"/>
        <v>0.98263888888888884</v>
      </c>
    </row>
    <row r="44" spans="1:11" x14ac:dyDescent="0.2">
      <c r="A44" s="7" t="s">
        <v>91</v>
      </c>
      <c r="B44" s="65">
        <v>25</v>
      </c>
      <c r="C44" s="39">
        <f>IF(B46=0, "-", B44/B46)</f>
        <v>7.7519379844961239E-3</v>
      </c>
      <c r="D44" s="65">
        <v>32</v>
      </c>
      <c r="E44" s="21">
        <f>IF(D46=0, "-", D44/D46)</f>
        <v>1.2121212121212121E-2</v>
      </c>
      <c r="F44" s="81">
        <v>264</v>
      </c>
      <c r="G44" s="39">
        <f>IF(F46=0, "-", F44/F46)</f>
        <v>9.2934840004224306E-3</v>
      </c>
      <c r="H44" s="65">
        <v>211</v>
      </c>
      <c r="I44" s="21">
        <f>IF(H46=0, "-", H44/H46)</f>
        <v>9.7123130034522439E-3</v>
      </c>
      <c r="J44" s="20">
        <f t="shared" si="0"/>
        <v>-0.21875</v>
      </c>
      <c r="K44" s="21">
        <f t="shared" si="1"/>
        <v>0.25118483412322273</v>
      </c>
    </row>
    <row r="45" spans="1:11" x14ac:dyDescent="0.2">
      <c r="A45" s="2"/>
      <c r="B45" s="68"/>
      <c r="C45" s="33"/>
      <c r="D45" s="68"/>
      <c r="E45" s="6"/>
      <c r="F45" s="82"/>
      <c r="G45" s="33"/>
      <c r="H45" s="68"/>
      <c r="I45" s="6"/>
      <c r="J45" s="5"/>
      <c r="K45" s="6"/>
    </row>
    <row r="46" spans="1:11" s="43" customFormat="1" x14ac:dyDescent="0.2">
      <c r="A46" s="162" t="s">
        <v>588</v>
      </c>
      <c r="B46" s="71">
        <f>SUM(B7:B45)</f>
        <v>3225</v>
      </c>
      <c r="C46" s="40">
        <v>1</v>
      </c>
      <c r="D46" s="71">
        <f>SUM(D7:D45)</f>
        <v>2640</v>
      </c>
      <c r="E46" s="41">
        <v>1</v>
      </c>
      <c r="F46" s="77">
        <f>SUM(F7:F45)</f>
        <v>28407</v>
      </c>
      <c r="G46" s="42">
        <v>1</v>
      </c>
      <c r="H46" s="71">
        <f>SUM(H7:H45)</f>
        <v>21725</v>
      </c>
      <c r="I46" s="41">
        <v>1</v>
      </c>
      <c r="J46" s="37">
        <f>IF(D46=0, "-", (B46-D46)/D46)</f>
        <v>0.22159090909090909</v>
      </c>
      <c r="K46" s="38">
        <f>IF(H46=0, "-", (F46-H46)/H46)</f>
        <v>0.30757192174913695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3"/>
  <sheetViews>
    <sheetView tabSelected="1"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164" t="s">
        <v>121</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123</v>
      </c>
      <c r="B6" s="61" t="s">
        <v>12</v>
      </c>
      <c r="C6" s="62" t="s">
        <v>13</v>
      </c>
      <c r="D6" s="61" t="s">
        <v>12</v>
      </c>
      <c r="E6" s="63" t="s">
        <v>13</v>
      </c>
      <c r="F6" s="62" t="s">
        <v>12</v>
      </c>
      <c r="G6" s="62" t="s">
        <v>13</v>
      </c>
      <c r="H6" s="61" t="s">
        <v>12</v>
      </c>
      <c r="I6" s="63" t="s">
        <v>13</v>
      </c>
      <c r="J6" s="61"/>
      <c r="K6" s="63"/>
    </row>
    <row r="7" spans="1:11" x14ac:dyDescent="0.2">
      <c r="A7" s="7" t="s">
        <v>472</v>
      </c>
      <c r="B7" s="65">
        <v>0</v>
      </c>
      <c r="C7" s="34">
        <f>IF(B15=0, "-", B7/B15)</f>
        <v>0</v>
      </c>
      <c r="D7" s="65">
        <v>0</v>
      </c>
      <c r="E7" s="9">
        <f>IF(D15=0, "-", D7/D15)</f>
        <v>0</v>
      </c>
      <c r="F7" s="81">
        <v>5</v>
      </c>
      <c r="G7" s="34">
        <f>IF(F15=0, "-", F7/F15)</f>
        <v>3.4965034965034968E-2</v>
      </c>
      <c r="H7" s="65">
        <v>0</v>
      </c>
      <c r="I7" s="9">
        <f>IF(H15=0, "-", H7/H15)</f>
        <v>0</v>
      </c>
      <c r="J7" s="8" t="str">
        <f t="shared" ref="J7:J13" si="0">IF(D7=0, "-", IF((B7-D7)/D7&lt;10, (B7-D7)/D7, "&gt;999%"))</f>
        <v>-</v>
      </c>
      <c r="K7" s="9" t="str">
        <f t="shared" ref="K7:K13" si="1">IF(H7=0, "-", IF((F7-H7)/H7&lt;10, (F7-H7)/H7, "&gt;999%"))</f>
        <v>-</v>
      </c>
    </row>
    <row r="8" spans="1:11" x14ac:dyDescent="0.2">
      <c r="A8" s="7" t="s">
        <v>473</v>
      </c>
      <c r="B8" s="65">
        <v>0</v>
      </c>
      <c r="C8" s="34">
        <f>IF(B15=0, "-", B8/B15)</f>
        <v>0</v>
      </c>
      <c r="D8" s="65">
        <v>5</v>
      </c>
      <c r="E8" s="9">
        <f>IF(D15=0, "-", D8/D15)</f>
        <v>0.33333333333333331</v>
      </c>
      <c r="F8" s="81">
        <v>0</v>
      </c>
      <c r="G8" s="34">
        <f>IF(F15=0, "-", F8/F15)</f>
        <v>0</v>
      </c>
      <c r="H8" s="65">
        <v>18</v>
      </c>
      <c r="I8" s="9">
        <f>IF(H15=0, "-", H8/H15)</f>
        <v>0.13740458015267176</v>
      </c>
      <c r="J8" s="8">
        <f t="shared" si="0"/>
        <v>-1</v>
      </c>
      <c r="K8" s="9">
        <f t="shared" si="1"/>
        <v>-1</v>
      </c>
    </row>
    <row r="9" spans="1:11" x14ac:dyDescent="0.2">
      <c r="A9" s="7" t="s">
        <v>474</v>
      </c>
      <c r="B9" s="65">
        <v>0</v>
      </c>
      <c r="C9" s="34">
        <f>IF(B15=0, "-", B9/B15)</f>
        <v>0</v>
      </c>
      <c r="D9" s="65">
        <v>0</v>
      </c>
      <c r="E9" s="9">
        <f>IF(D15=0, "-", D9/D15)</f>
        <v>0</v>
      </c>
      <c r="F9" s="81">
        <v>5</v>
      </c>
      <c r="G9" s="34">
        <f>IF(F15=0, "-", F9/F15)</f>
        <v>3.4965034965034968E-2</v>
      </c>
      <c r="H9" s="65">
        <v>0</v>
      </c>
      <c r="I9" s="9">
        <f>IF(H15=0, "-", H9/H15)</f>
        <v>0</v>
      </c>
      <c r="J9" s="8" t="str">
        <f t="shared" si="0"/>
        <v>-</v>
      </c>
      <c r="K9" s="9" t="str">
        <f t="shared" si="1"/>
        <v>-</v>
      </c>
    </row>
    <row r="10" spans="1:11" x14ac:dyDescent="0.2">
      <c r="A10" s="7" t="s">
        <v>475</v>
      </c>
      <c r="B10" s="65">
        <v>0</v>
      </c>
      <c r="C10" s="34">
        <f>IF(B15=0, "-", B10/B15)</f>
        <v>0</v>
      </c>
      <c r="D10" s="65">
        <v>1</v>
      </c>
      <c r="E10" s="9">
        <f>IF(D15=0, "-", D10/D15)</f>
        <v>6.6666666666666666E-2</v>
      </c>
      <c r="F10" s="81">
        <v>4</v>
      </c>
      <c r="G10" s="34">
        <f>IF(F15=0, "-", F10/F15)</f>
        <v>2.7972027972027972E-2</v>
      </c>
      <c r="H10" s="65">
        <v>6</v>
      </c>
      <c r="I10" s="9">
        <f>IF(H15=0, "-", H10/H15)</f>
        <v>4.5801526717557252E-2</v>
      </c>
      <c r="J10" s="8">
        <f t="shared" si="0"/>
        <v>-1</v>
      </c>
      <c r="K10" s="9">
        <f t="shared" si="1"/>
        <v>-0.33333333333333331</v>
      </c>
    </row>
    <row r="11" spans="1:11" x14ac:dyDescent="0.2">
      <c r="A11" s="7" t="s">
        <v>476</v>
      </c>
      <c r="B11" s="65">
        <v>0</v>
      </c>
      <c r="C11" s="34">
        <f>IF(B15=0, "-", B11/B15)</f>
        <v>0</v>
      </c>
      <c r="D11" s="65">
        <v>0</v>
      </c>
      <c r="E11" s="9">
        <f>IF(D15=0, "-", D11/D15)</f>
        <v>0</v>
      </c>
      <c r="F11" s="81">
        <v>1</v>
      </c>
      <c r="G11" s="34">
        <f>IF(F15=0, "-", F11/F15)</f>
        <v>6.993006993006993E-3</v>
      </c>
      <c r="H11" s="65">
        <v>1</v>
      </c>
      <c r="I11" s="9">
        <f>IF(H15=0, "-", H11/H15)</f>
        <v>7.6335877862595417E-3</v>
      </c>
      <c r="J11" s="8" t="str">
        <f t="shared" si="0"/>
        <v>-</v>
      </c>
      <c r="K11" s="9">
        <f t="shared" si="1"/>
        <v>0</v>
      </c>
    </row>
    <row r="12" spans="1:11" x14ac:dyDescent="0.2">
      <c r="A12" s="7" t="s">
        <v>477</v>
      </c>
      <c r="B12" s="65">
        <v>10</v>
      </c>
      <c r="C12" s="34">
        <f>IF(B15=0, "-", B12/B15)</f>
        <v>0.83333333333333337</v>
      </c>
      <c r="D12" s="65">
        <v>9</v>
      </c>
      <c r="E12" s="9">
        <f>IF(D15=0, "-", D12/D15)</f>
        <v>0.6</v>
      </c>
      <c r="F12" s="81">
        <v>125</v>
      </c>
      <c r="G12" s="34">
        <f>IF(F15=0, "-", F12/F15)</f>
        <v>0.87412587412587417</v>
      </c>
      <c r="H12" s="65">
        <v>106</v>
      </c>
      <c r="I12" s="9">
        <f>IF(H15=0, "-", H12/H15)</f>
        <v>0.80916030534351147</v>
      </c>
      <c r="J12" s="8">
        <f t="shared" si="0"/>
        <v>0.1111111111111111</v>
      </c>
      <c r="K12" s="9">
        <f t="shared" si="1"/>
        <v>0.17924528301886791</v>
      </c>
    </row>
    <row r="13" spans="1:11" x14ac:dyDescent="0.2">
      <c r="A13" s="7" t="s">
        <v>478</v>
      </c>
      <c r="B13" s="65">
        <v>2</v>
      </c>
      <c r="C13" s="34">
        <f>IF(B15=0, "-", B13/B15)</f>
        <v>0.16666666666666666</v>
      </c>
      <c r="D13" s="65">
        <v>0</v>
      </c>
      <c r="E13" s="9">
        <f>IF(D15=0, "-", D13/D15)</f>
        <v>0</v>
      </c>
      <c r="F13" s="81">
        <v>3</v>
      </c>
      <c r="G13" s="34">
        <f>IF(F15=0, "-", F13/F15)</f>
        <v>2.097902097902098E-2</v>
      </c>
      <c r="H13" s="65">
        <v>0</v>
      </c>
      <c r="I13" s="9">
        <f>IF(H15=0, "-", H13/H15)</f>
        <v>0</v>
      </c>
      <c r="J13" s="8" t="str">
        <f t="shared" si="0"/>
        <v>-</v>
      </c>
      <c r="K13" s="9" t="str">
        <f t="shared" si="1"/>
        <v>-</v>
      </c>
    </row>
    <row r="14" spans="1:11" x14ac:dyDescent="0.2">
      <c r="A14" s="2"/>
      <c r="B14" s="68"/>
      <c r="C14" s="33"/>
      <c r="D14" s="68"/>
      <c r="E14" s="6"/>
      <c r="F14" s="82"/>
      <c r="G14" s="33"/>
      <c r="H14" s="68"/>
      <c r="I14" s="6"/>
      <c r="J14" s="5"/>
      <c r="K14" s="6"/>
    </row>
    <row r="15" spans="1:11" s="43" customFormat="1" x14ac:dyDescent="0.2">
      <c r="A15" s="162" t="s">
        <v>610</v>
      </c>
      <c r="B15" s="71">
        <f>SUM(B7:B14)</f>
        <v>12</v>
      </c>
      <c r="C15" s="40">
        <f>B15/6139</f>
        <v>1.9547157517510994E-3</v>
      </c>
      <c r="D15" s="71">
        <f>SUM(D7:D14)</f>
        <v>15</v>
      </c>
      <c r="E15" s="41">
        <f>D15/5177</f>
        <v>2.897430944562488E-3</v>
      </c>
      <c r="F15" s="77">
        <f>SUM(F7:F14)</f>
        <v>143</v>
      </c>
      <c r="G15" s="42">
        <f>F15/53716</f>
        <v>2.6621490803484995E-3</v>
      </c>
      <c r="H15" s="71">
        <f>SUM(H7:H14)</f>
        <v>131</v>
      </c>
      <c r="I15" s="41">
        <f>H15/42616</f>
        <v>3.0739628308616481E-3</v>
      </c>
      <c r="J15" s="37">
        <f>IF(D15=0, "-", IF((B15-D15)/D15&lt;10, (B15-D15)/D15, "&gt;999%"))</f>
        <v>-0.2</v>
      </c>
      <c r="K15" s="38">
        <f>IF(H15=0, "-", IF((F15-H15)/H15&lt;10, (F15-H15)/H15, "&gt;999%"))</f>
        <v>9.1603053435114504E-2</v>
      </c>
    </row>
    <row r="16" spans="1:11" x14ac:dyDescent="0.2">
      <c r="B16" s="83"/>
      <c r="D16" s="83"/>
      <c r="F16" s="83"/>
      <c r="H16" s="83"/>
    </row>
    <row r="17" spans="1:11" x14ac:dyDescent="0.2">
      <c r="A17" s="163" t="s">
        <v>124</v>
      </c>
      <c r="B17" s="61" t="s">
        <v>12</v>
      </c>
      <c r="C17" s="62" t="s">
        <v>13</v>
      </c>
      <c r="D17" s="61" t="s">
        <v>12</v>
      </c>
      <c r="E17" s="63" t="s">
        <v>13</v>
      </c>
      <c r="F17" s="62" t="s">
        <v>12</v>
      </c>
      <c r="G17" s="62" t="s">
        <v>13</v>
      </c>
      <c r="H17" s="61" t="s">
        <v>12</v>
      </c>
      <c r="I17" s="63" t="s">
        <v>13</v>
      </c>
      <c r="J17" s="61"/>
      <c r="K17" s="63"/>
    </row>
    <row r="18" spans="1:11" x14ac:dyDescent="0.2">
      <c r="A18" s="7" t="s">
        <v>479</v>
      </c>
      <c r="B18" s="65">
        <v>1</v>
      </c>
      <c r="C18" s="34">
        <f>IF(B20=0, "-", B18/B20)</f>
        <v>1</v>
      </c>
      <c r="D18" s="65">
        <v>0</v>
      </c>
      <c r="E18" s="9" t="str">
        <f>IF(D20=0, "-", D18/D20)</f>
        <v>-</v>
      </c>
      <c r="F18" s="81">
        <v>8</v>
      </c>
      <c r="G18" s="34">
        <f>IF(F20=0, "-", F18/F20)</f>
        <v>1</v>
      </c>
      <c r="H18" s="65">
        <v>5</v>
      </c>
      <c r="I18" s="9">
        <f>IF(H20=0, "-", H18/H20)</f>
        <v>1</v>
      </c>
      <c r="J18" s="8" t="str">
        <f>IF(D18=0, "-", IF((B18-D18)/D18&lt;10, (B18-D18)/D18, "&gt;999%"))</f>
        <v>-</v>
      </c>
      <c r="K18" s="9">
        <f>IF(H18=0, "-", IF((F18-H18)/H18&lt;10, (F18-H18)/H18, "&gt;999%"))</f>
        <v>0.6</v>
      </c>
    </row>
    <row r="19" spans="1:11" x14ac:dyDescent="0.2">
      <c r="A19" s="2"/>
      <c r="B19" s="68"/>
      <c r="C19" s="33"/>
      <c r="D19" s="68"/>
      <c r="E19" s="6"/>
      <c r="F19" s="82"/>
      <c r="G19" s="33"/>
      <c r="H19" s="68"/>
      <c r="I19" s="6"/>
      <c r="J19" s="5"/>
      <c r="K19" s="6"/>
    </row>
    <row r="20" spans="1:11" s="43" customFormat="1" x14ac:dyDescent="0.2">
      <c r="A20" s="162" t="s">
        <v>609</v>
      </c>
      <c r="B20" s="71">
        <f>SUM(B18:B19)</f>
        <v>1</v>
      </c>
      <c r="C20" s="40">
        <f>B20/6139</f>
        <v>1.6289297931259162E-4</v>
      </c>
      <c r="D20" s="71">
        <f>SUM(D18:D19)</f>
        <v>0</v>
      </c>
      <c r="E20" s="41">
        <f>D20/5177</f>
        <v>0</v>
      </c>
      <c r="F20" s="77">
        <f>SUM(F18:F19)</f>
        <v>8</v>
      </c>
      <c r="G20" s="42">
        <f>F20/53716</f>
        <v>1.4893141708243355E-4</v>
      </c>
      <c r="H20" s="71">
        <f>SUM(H18:H19)</f>
        <v>5</v>
      </c>
      <c r="I20" s="41">
        <f>H20/42616</f>
        <v>1.1732682560540642E-4</v>
      </c>
      <c r="J20" s="37" t="str">
        <f>IF(D20=0, "-", IF((B20-D20)/D20&lt;10, (B20-D20)/D20, "&gt;999%"))</f>
        <v>-</v>
      </c>
      <c r="K20" s="38">
        <f>IF(H20=0, "-", IF((F20-H20)/H20&lt;10, (F20-H20)/H20, "&gt;999%"))</f>
        <v>0.6</v>
      </c>
    </row>
    <row r="21" spans="1:11" x14ac:dyDescent="0.2">
      <c r="B21" s="83"/>
      <c r="D21" s="83"/>
      <c r="F21" s="83"/>
      <c r="H21" s="83"/>
    </row>
    <row r="22" spans="1:11" x14ac:dyDescent="0.2">
      <c r="A22" s="163" t="s">
        <v>125</v>
      </c>
      <c r="B22" s="61" t="s">
        <v>12</v>
      </c>
      <c r="C22" s="62" t="s">
        <v>13</v>
      </c>
      <c r="D22" s="61" t="s">
        <v>12</v>
      </c>
      <c r="E22" s="63" t="s">
        <v>13</v>
      </c>
      <c r="F22" s="62" t="s">
        <v>12</v>
      </c>
      <c r="G22" s="62" t="s">
        <v>13</v>
      </c>
      <c r="H22" s="61" t="s">
        <v>12</v>
      </c>
      <c r="I22" s="63" t="s">
        <v>13</v>
      </c>
      <c r="J22" s="61"/>
      <c r="K22" s="63"/>
    </row>
    <row r="23" spans="1:11" x14ac:dyDescent="0.2">
      <c r="A23" s="7" t="s">
        <v>480</v>
      </c>
      <c r="B23" s="65">
        <v>0</v>
      </c>
      <c r="C23" s="34">
        <f>IF(B28=0, "-", B23/B28)</f>
        <v>0</v>
      </c>
      <c r="D23" s="65">
        <v>3</v>
      </c>
      <c r="E23" s="9">
        <f>IF(D28=0, "-", D23/D28)</f>
        <v>0.16666666666666666</v>
      </c>
      <c r="F23" s="81">
        <v>0</v>
      </c>
      <c r="G23" s="34">
        <f>IF(F28=0, "-", F23/F28)</f>
        <v>0</v>
      </c>
      <c r="H23" s="65">
        <v>6</v>
      </c>
      <c r="I23" s="9">
        <f>IF(H28=0, "-", H23/H28)</f>
        <v>5.9405940594059403E-2</v>
      </c>
      <c r="J23" s="8">
        <f>IF(D23=0, "-", IF((B23-D23)/D23&lt;10, (B23-D23)/D23, "&gt;999%"))</f>
        <v>-1</v>
      </c>
      <c r="K23" s="9">
        <f>IF(H23=0, "-", IF((F23-H23)/H23&lt;10, (F23-H23)/H23, "&gt;999%"))</f>
        <v>-1</v>
      </c>
    </row>
    <row r="24" spans="1:11" x14ac:dyDescent="0.2">
      <c r="A24" s="7" t="s">
        <v>481</v>
      </c>
      <c r="B24" s="65">
        <v>1</v>
      </c>
      <c r="C24" s="34">
        <f>IF(B28=0, "-", B24/B28)</f>
        <v>0.125</v>
      </c>
      <c r="D24" s="65">
        <v>1</v>
      </c>
      <c r="E24" s="9">
        <f>IF(D28=0, "-", D24/D28)</f>
        <v>5.5555555555555552E-2</v>
      </c>
      <c r="F24" s="81">
        <v>10</v>
      </c>
      <c r="G24" s="34">
        <f>IF(F28=0, "-", F24/F28)</f>
        <v>0.16666666666666666</v>
      </c>
      <c r="H24" s="65">
        <v>12</v>
      </c>
      <c r="I24" s="9">
        <f>IF(H28=0, "-", H24/H28)</f>
        <v>0.11881188118811881</v>
      </c>
      <c r="J24" s="8">
        <f>IF(D24=0, "-", IF((B24-D24)/D24&lt;10, (B24-D24)/D24, "&gt;999%"))</f>
        <v>0</v>
      </c>
      <c r="K24" s="9">
        <f>IF(H24=0, "-", IF((F24-H24)/H24&lt;10, (F24-H24)/H24, "&gt;999%"))</f>
        <v>-0.16666666666666666</v>
      </c>
    </row>
    <row r="25" spans="1:11" x14ac:dyDescent="0.2">
      <c r="A25" s="7" t="s">
        <v>482</v>
      </c>
      <c r="B25" s="65">
        <v>6</v>
      </c>
      <c r="C25" s="34">
        <f>IF(B28=0, "-", B25/B28)</f>
        <v>0.75</v>
      </c>
      <c r="D25" s="65">
        <v>4</v>
      </c>
      <c r="E25" s="9">
        <f>IF(D28=0, "-", D25/D28)</f>
        <v>0.22222222222222221</v>
      </c>
      <c r="F25" s="81">
        <v>33</v>
      </c>
      <c r="G25" s="34">
        <f>IF(F28=0, "-", F25/F28)</f>
        <v>0.55000000000000004</v>
      </c>
      <c r="H25" s="65">
        <v>29</v>
      </c>
      <c r="I25" s="9">
        <f>IF(H28=0, "-", H25/H28)</f>
        <v>0.28712871287128711</v>
      </c>
      <c r="J25" s="8">
        <f>IF(D25=0, "-", IF((B25-D25)/D25&lt;10, (B25-D25)/D25, "&gt;999%"))</f>
        <v>0.5</v>
      </c>
      <c r="K25" s="9">
        <f>IF(H25=0, "-", IF((F25-H25)/H25&lt;10, (F25-H25)/H25, "&gt;999%"))</f>
        <v>0.13793103448275862</v>
      </c>
    </row>
    <row r="26" spans="1:11" x14ac:dyDescent="0.2">
      <c r="A26" s="7" t="s">
        <v>483</v>
      </c>
      <c r="B26" s="65">
        <v>1</v>
      </c>
      <c r="C26" s="34">
        <f>IF(B28=0, "-", B26/B28)</f>
        <v>0.125</v>
      </c>
      <c r="D26" s="65">
        <v>10</v>
      </c>
      <c r="E26" s="9">
        <f>IF(D28=0, "-", D26/D28)</f>
        <v>0.55555555555555558</v>
      </c>
      <c r="F26" s="81">
        <v>17</v>
      </c>
      <c r="G26" s="34">
        <f>IF(F28=0, "-", F26/F28)</f>
        <v>0.28333333333333333</v>
      </c>
      <c r="H26" s="65">
        <v>54</v>
      </c>
      <c r="I26" s="9">
        <f>IF(H28=0, "-", H26/H28)</f>
        <v>0.53465346534653468</v>
      </c>
      <c r="J26" s="8">
        <f>IF(D26=0, "-", IF((B26-D26)/D26&lt;10, (B26-D26)/D26, "&gt;999%"))</f>
        <v>-0.9</v>
      </c>
      <c r="K26" s="9">
        <f>IF(H26=0, "-", IF((F26-H26)/H26&lt;10, (F26-H26)/H26, "&gt;999%"))</f>
        <v>-0.68518518518518523</v>
      </c>
    </row>
    <row r="27" spans="1:11" x14ac:dyDescent="0.2">
      <c r="A27" s="2"/>
      <c r="B27" s="68"/>
      <c r="C27" s="33"/>
      <c r="D27" s="68"/>
      <c r="E27" s="6"/>
      <c r="F27" s="82"/>
      <c r="G27" s="33"/>
      <c r="H27" s="68"/>
      <c r="I27" s="6"/>
      <c r="J27" s="5"/>
      <c r="K27" s="6"/>
    </row>
    <row r="28" spans="1:11" s="43" customFormat="1" x14ac:dyDescent="0.2">
      <c r="A28" s="162" t="s">
        <v>608</v>
      </c>
      <c r="B28" s="71">
        <f>SUM(B23:B27)</f>
        <v>8</v>
      </c>
      <c r="C28" s="40">
        <f>B28/6139</f>
        <v>1.3031438345007329E-3</v>
      </c>
      <c r="D28" s="71">
        <f>SUM(D23:D27)</f>
        <v>18</v>
      </c>
      <c r="E28" s="41">
        <f>D28/5177</f>
        <v>3.4769171334749853E-3</v>
      </c>
      <c r="F28" s="77">
        <f>SUM(F23:F27)</f>
        <v>60</v>
      </c>
      <c r="G28" s="42">
        <f>F28/53716</f>
        <v>1.1169856281182514E-3</v>
      </c>
      <c r="H28" s="71">
        <f>SUM(H23:H27)</f>
        <v>101</v>
      </c>
      <c r="I28" s="41">
        <f>H28/42616</f>
        <v>2.3700018772292099E-3</v>
      </c>
      <c r="J28" s="37">
        <f>IF(D28=0, "-", IF((B28-D28)/D28&lt;10, (B28-D28)/D28, "&gt;999%"))</f>
        <v>-0.55555555555555558</v>
      </c>
      <c r="K28" s="38">
        <f>IF(H28=0, "-", IF((F28-H28)/H28&lt;10, (F28-H28)/H28, "&gt;999%"))</f>
        <v>-0.40594059405940597</v>
      </c>
    </row>
    <row r="29" spans="1:11" x14ac:dyDescent="0.2">
      <c r="B29" s="83"/>
      <c r="D29" s="83"/>
      <c r="F29" s="83"/>
      <c r="H29" s="83"/>
    </row>
    <row r="30" spans="1:11" x14ac:dyDescent="0.2">
      <c r="A30" s="163" t="s">
        <v>126</v>
      </c>
      <c r="B30" s="61" t="s">
        <v>12</v>
      </c>
      <c r="C30" s="62" t="s">
        <v>13</v>
      </c>
      <c r="D30" s="61" t="s">
        <v>12</v>
      </c>
      <c r="E30" s="63" t="s">
        <v>13</v>
      </c>
      <c r="F30" s="62" t="s">
        <v>12</v>
      </c>
      <c r="G30" s="62" t="s">
        <v>13</v>
      </c>
      <c r="H30" s="61" t="s">
        <v>12</v>
      </c>
      <c r="I30" s="63" t="s">
        <v>13</v>
      </c>
      <c r="J30" s="61"/>
      <c r="K30" s="63"/>
    </row>
    <row r="31" spans="1:11" x14ac:dyDescent="0.2">
      <c r="A31" s="7" t="s">
        <v>484</v>
      </c>
      <c r="B31" s="65">
        <v>2</v>
      </c>
      <c r="C31" s="34">
        <f>IF(B43=0, "-", B31/B43)</f>
        <v>1.1363636363636364E-2</v>
      </c>
      <c r="D31" s="65">
        <v>8</v>
      </c>
      <c r="E31" s="9">
        <f>IF(D43=0, "-", D31/D43)</f>
        <v>0.15384615384615385</v>
      </c>
      <c r="F31" s="81">
        <v>158</v>
      </c>
      <c r="G31" s="34">
        <f>IF(F43=0, "-", F31/F43)</f>
        <v>0.11791044776119403</v>
      </c>
      <c r="H31" s="65">
        <v>121</v>
      </c>
      <c r="I31" s="9">
        <f>IF(H43=0, "-", H31/H43)</f>
        <v>0.14135514018691589</v>
      </c>
      <c r="J31" s="8">
        <f t="shared" ref="J31:J41" si="2">IF(D31=0, "-", IF((B31-D31)/D31&lt;10, (B31-D31)/D31, "&gt;999%"))</f>
        <v>-0.75</v>
      </c>
      <c r="K31" s="9">
        <f t="shared" ref="K31:K41" si="3">IF(H31=0, "-", IF((F31-H31)/H31&lt;10, (F31-H31)/H31, "&gt;999%"))</f>
        <v>0.30578512396694213</v>
      </c>
    </row>
    <row r="32" spans="1:11" x14ac:dyDescent="0.2">
      <c r="A32" s="7" t="s">
        <v>485</v>
      </c>
      <c r="B32" s="65">
        <v>3</v>
      </c>
      <c r="C32" s="34">
        <f>IF(B43=0, "-", B32/B43)</f>
        <v>1.7045454545454544E-2</v>
      </c>
      <c r="D32" s="65">
        <v>4</v>
      </c>
      <c r="E32" s="9">
        <f>IF(D43=0, "-", D32/D43)</f>
        <v>7.6923076923076927E-2</v>
      </c>
      <c r="F32" s="81">
        <v>69</v>
      </c>
      <c r="G32" s="34">
        <f>IF(F43=0, "-", F32/F43)</f>
        <v>5.1492537313432833E-2</v>
      </c>
      <c r="H32" s="65">
        <v>97</v>
      </c>
      <c r="I32" s="9">
        <f>IF(H43=0, "-", H32/H43)</f>
        <v>0.11331775700934579</v>
      </c>
      <c r="J32" s="8">
        <f t="shared" si="2"/>
        <v>-0.25</v>
      </c>
      <c r="K32" s="9">
        <f t="shared" si="3"/>
        <v>-0.28865979381443296</v>
      </c>
    </row>
    <row r="33" spans="1:11" x14ac:dyDescent="0.2">
      <c r="A33" s="7" t="s">
        <v>486</v>
      </c>
      <c r="B33" s="65">
        <v>9</v>
      </c>
      <c r="C33" s="34">
        <f>IF(B43=0, "-", B33/B43)</f>
        <v>5.113636363636364E-2</v>
      </c>
      <c r="D33" s="65">
        <v>0</v>
      </c>
      <c r="E33" s="9">
        <f>IF(D43=0, "-", D33/D43)</f>
        <v>0</v>
      </c>
      <c r="F33" s="81">
        <v>10</v>
      </c>
      <c r="G33" s="34">
        <f>IF(F43=0, "-", F33/F43)</f>
        <v>7.462686567164179E-3</v>
      </c>
      <c r="H33" s="65">
        <v>0</v>
      </c>
      <c r="I33" s="9">
        <f>IF(H43=0, "-", H33/H43)</f>
        <v>0</v>
      </c>
      <c r="J33" s="8" t="str">
        <f t="shared" si="2"/>
        <v>-</v>
      </c>
      <c r="K33" s="9" t="str">
        <f t="shared" si="3"/>
        <v>-</v>
      </c>
    </row>
    <row r="34" spans="1:11" x14ac:dyDescent="0.2">
      <c r="A34" s="7" t="s">
        <v>487</v>
      </c>
      <c r="B34" s="65">
        <v>23</v>
      </c>
      <c r="C34" s="34">
        <f>IF(B43=0, "-", B34/B43)</f>
        <v>0.13068181818181818</v>
      </c>
      <c r="D34" s="65">
        <v>12</v>
      </c>
      <c r="E34" s="9">
        <f>IF(D43=0, "-", D34/D43)</f>
        <v>0.23076923076923078</v>
      </c>
      <c r="F34" s="81">
        <v>119</v>
      </c>
      <c r="G34" s="34">
        <f>IF(F43=0, "-", F34/F43)</f>
        <v>8.8805970149253732E-2</v>
      </c>
      <c r="H34" s="65">
        <v>58</v>
      </c>
      <c r="I34" s="9">
        <f>IF(H43=0, "-", H34/H43)</f>
        <v>6.7757009345794386E-2</v>
      </c>
      <c r="J34" s="8">
        <f t="shared" si="2"/>
        <v>0.91666666666666663</v>
      </c>
      <c r="K34" s="9">
        <f t="shared" si="3"/>
        <v>1.0517241379310345</v>
      </c>
    </row>
    <row r="35" spans="1:11" x14ac:dyDescent="0.2">
      <c r="A35" s="7" t="s">
        <v>488</v>
      </c>
      <c r="B35" s="65">
        <v>4</v>
      </c>
      <c r="C35" s="34">
        <f>IF(B43=0, "-", B35/B43)</f>
        <v>2.2727272727272728E-2</v>
      </c>
      <c r="D35" s="65">
        <v>2</v>
      </c>
      <c r="E35" s="9">
        <f>IF(D43=0, "-", D35/D43)</f>
        <v>3.8461538461538464E-2</v>
      </c>
      <c r="F35" s="81">
        <v>19</v>
      </c>
      <c r="G35" s="34">
        <f>IF(F43=0, "-", F35/F43)</f>
        <v>1.4179104477611941E-2</v>
      </c>
      <c r="H35" s="65">
        <v>20</v>
      </c>
      <c r="I35" s="9">
        <f>IF(H43=0, "-", H35/H43)</f>
        <v>2.336448598130841E-2</v>
      </c>
      <c r="J35" s="8">
        <f t="shared" si="2"/>
        <v>1</v>
      </c>
      <c r="K35" s="9">
        <f t="shared" si="3"/>
        <v>-0.05</v>
      </c>
    </row>
    <row r="36" spans="1:11" x14ac:dyDescent="0.2">
      <c r="A36" s="7" t="s">
        <v>489</v>
      </c>
      <c r="B36" s="65">
        <v>4</v>
      </c>
      <c r="C36" s="34">
        <f>IF(B43=0, "-", B36/B43)</f>
        <v>2.2727272727272728E-2</v>
      </c>
      <c r="D36" s="65">
        <v>4</v>
      </c>
      <c r="E36" s="9">
        <f>IF(D43=0, "-", D36/D43)</f>
        <v>7.6923076923076927E-2</v>
      </c>
      <c r="F36" s="81">
        <v>52</v>
      </c>
      <c r="G36" s="34">
        <f>IF(F43=0, "-", F36/F43)</f>
        <v>3.880597014925373E-2</v>
      </c>
      <c r="H36" s="65">
        <v>52</v>
      </c>
      <c r="I36" s="9">
        <f>IF(H43=0, "-", H36/H43)</f>
        <v>6.0747663551401869E-2</v>
      </c>
      <c r="J36" s="8">
        <f t="shared" si="2"/>
        <v>0</v>
      </c>
      <c r="K36" s="9">
        <f t="shared" si="3"/>
        <v>0</v>
      </c>
    </row>
    <row r="37" spans="1:11" x14ac:dyDescent="0.2">
      <c r="A37" s="7" t="s">
        <v>490</v>
      </c>
      <c r="B37" s="65">
        <v>12</v>
      </c>
      <c r="C37" s="34">
        <f>IF(B43=0, "-", B37/B43)</f>
        <v>6.8181818181818177E-2</v>
      </c>
      <c r="D37" s="65">
        <v>2</v>
      </c>
      <c r="E37" s="9">
        <f>IF(D43=0, "-", D37/D43)</f>
        <v>3.8461538461538464E-2</v>
      </c>
      <c r="F37" s="81">
        <v>60</v>
      </c>
      <c r="G37" s="34">
        <f>IF(F43=0, "-", F37/F43)</f>
        <v>4.4776119402985072E-2</v>
      </c>
      <c r="H37" s="65">
        <v>38</v>
      </c>
      <c r="I37" s="9">
        <f>IF(H43=0, "-", H37/H43)</f>
        <v>4.4392523364485979E-2</v>
      </c>
      <c r="J37" s="8">
        <f t="shared" si="2"/>
        <v>5</v>
      </c>
      <c r="K37" s="9">
        <f t="shared" si="3"/>
        <v>0.57894736842105265</v>
      </c>
    </row>
    <row r="38" spans="1:11" x14ac:dyDescent="0.2">
      <c r="A38" s="7" t="s">
        <v>491</v>
      </c>
      <c r="B38" s="65">
        <v>0</v>
      </c>
      <c r="C38" s="34">
        <f>IF(B43=0, "-", B38/B43)</f>
        <v>0</v>
      </c>
      <c r="D38" s="65">
        <v>2</v>
      </c>
      <c r="E38" s="9">
        <f>IF(D43=0, "-", D38/D43)</f>
        <v>3.8461538461538464E-2</v>
      </c>
      <c r="F38" s="81">
        <v>8</v>
      </c>
      <c r="G38" s="34">
        <f>IF(F43=0, "-", F38/F43)</f>
        <v>5.9701492537313433E-3</v>
      </c>
      <c r="H38" s="65">
        <v>4</v>
      </c>
      <c r="I38" s="9">
        <f>IF(H43=0, "-", H38/H43)</f>
        <v>4.6728971962616819E-3</v>
      </c>
      <c r="J38" s="8">
        <f t="shared" si="2"/>
        <v>-1</v>
      </c>
      <c r="K38" s="9">
        <f t="shared" si="3"/>
        <v>1</v>
      </c>
    </row>
    <row r="39" spans="1:11" x14ac:dyDescent="0.2">
      <c r="A39" s="7" t="s">
        <v>492</v>
      </c>
      <c r="B39" s="65">
        <v>8</v>
      </c>
      <c r="C39" s="34">
        <f>IF(B43=0, "-", B39/B43)</f>
        <v>4.5454545454545456E-2</v>
      </c>
      <c r="D39" s="65">
        <v>7</v>
      </c>
      <c r="E39" s="9">
        <f>IF(D43=0, "-", D39/D43)</f>
        <v>0.13461538461538461</v>
      </c>
      <c r="F39" s="81">
        <v>117</v>
      </c>
      <c r="G39" s="34">
        <f>IF(F43=0, "-", F39/F43)</f>
        <v>8.7313432835820895E-2</v>
      </c>
      <c r="H39" s="65">
        <v>61</v>
      </c>
      <c r="I39" s="9">
        <f>IF(H43=0, "-", H39/H43)</f>
        <v>7.1261682242990648E-2</v>
      </c>
      <c r="J39" s="8">
        <f t="shared" si="2"/>
        <v>0.14285714285714285</v>
      </c>
      <c r="K39" s="9">
        <f t="shared" si="3"/>
        <v>0.91803278688524592</v>
      </c>
    </row>
    <row r="40" spans="1:11" x14ac:dyDescent="0.2">
      <c r="A40" s="7" t="s">
        <v>493</v>
      </c>
      <c r="B40" s="65">
        <v>107</v>
      </c>
      <c r="C40" s="34">
        <f>IF(B43=0, "-", B40/B43)</f>
        <v>0.60795454545454541</v>
      </c>
      <c r="D40" s="65">
        <v>11</v>
      </c>
      <c r="E40" s="9">
        <f>IF(D43=0, "-", D40/D43)</f>
        <v>0.21153846153846154</v>
      </c>
      <c r="F40" s="81">
        <v>659</v>
      </c>
      <c r="G40" s="34">
        <f>IF(F43=0, "-", F40/F43)</f>
        <v>0.4917910447761194</v>
      </c>
      <c r="H40" s="65">
        <v>394</v>
      </c>
      <c r="I40" s="9">
        <f>IF(H43=0, "-", H40/H43)</f>
        <v>0.46028037383177572</v>
      </c>
      <c r="J40" s="8">
        <f t="shared" si="2"/>
        <v>8.7272727272727266</v>
      </c>
      <c r="K40" s="9">
        <f t="shared" si="3"/>
        <v>0.67258883248730961</v>
      </c>
    </row>
    <row r="41" spans="1:11" x14ac:dyDescent="0.2">
      <c r="A41" s="7" t="s">
        <v>494</v>
      </c>
      <c r="B41" s="65">
        <v>4</v>
      </c>
      <c r="C41" s="34">
        <f>IF(B43=0, "-", B41/B43)</f>
        <v>2.2727272727272728E-2</v>
      </c>
      <c r="D41" s="65">
        <v>0</v>
      </c>
      <c r="E41" s="9">
        <f>IF(D43=0, "-", D41/D43)</f>
        <v>0</v>
      </c>
      <c r="F41" s="81">
        <v>69</v>
      </c>
      <c r="G41" s="34">
        <f>IF(F43=0, "-", F41/F43)</f>
        <v>5.1492537313432833E-2</v>
      </c>
      <c r="H41" s="65">
        <v>11</v>
      </c>
      <c r="I41" s="9">
        <f>IF(H43=0, "-", H41/H43)</f>
        <v>1.2850467289719626E-2</v>
      </c>
      <c r="J41" s="8" t="str">
        <f t="shared" si="2"/>
        <v>-</v>
      </c>
      <c r="K41" s="9">
        <f t="shared" si="3"/>
        <v>5.2727272727272725</v>
      </c>
    </row>
    <row r="42" spans="1:11" x14ac:dyDescent="0.2">
      <c r="A42" s="2"/>
      <c r="B42" s="68"/>
      <c r="C42" s="33"/>
      <c r="D42" s="68"/>
      <c r="E42" s="6"/>
      <c r="F42" s="82"/>
      <c r="G42" s="33"/>
      <c r="H42" s="68"/>
      <c r="I42" s="6"/>
      <c r="J42" s="5"/>
      <c r="K42" s="6"/>
    </row>
    <row r="43" spans="1:11" s="43" customFormat="1" x14ac:dyDescent="0.2">
      <c r="A43" s="162" t="s">
        <v>607</v>
      </c>
      <c r="B43" s="71">
        <f>SUM(B31:B42)</f>
        <v>176</v>
      </c>
      <c r="C43" s="40">
        <f>B43/6139</f>
        <v>2.8669164359016126E-2</v>
      </c>
      <c r="D43" s="71">
        <f>SUM(D31:D42)</f>
        <v>52</v>
      </c>
      <c r="E43" s="41">
        <f>D43/5177</f>
        <v>1.0044427274483292E-2</v>
      </c>
      <c r="F43" s="77">
        <f>SUM(F31:F42)</f>
        <v>1340</v>
      </c>
      <c r="G43" s="42">
        <f>F43/53716</f>
        <v>2.4946012361307619E-2</v>
      </c>
      <c r="H43" s="71">
        <f>SUM(H31:H42)</f>
        <v>856</v>
      </c>
      <c r="I43" s="41">
        <f>H43/42616</f>
        <v>2.0086352543645578E-2</v>
      </c>
      <c r="J43" s="37">
        <f>IF(D43=0, "-", IF((B43-D43)/D43&lt;10, (B43-D43)/D43, "&gt;999%"))</f>
        <v>2.3846153846153846</v>
      </c>
      <c r="K43" s="38">
        <f>IF(H43=0, "-", IF((F43-H43)/H43&lt;10, (F43-H43)/H43, "&gt;999%"))</f>
        <v>0.56542056074766356</v>
      </c>
    </row>
    <row r="44" spans="1:11" x14ac:dyDescent="0.2">
      <c r="B44" s="83"/>
      <c r="D44" s="83"/>
      <c r="F44" s="83"/>
      <c r="H44" s="83"/>
    </row>
    <row r="45" spans="1:11" x14ac:dyDescent="0.2">
      <c r="A45" s="163" t="s">
        <v>127</v>
      </c>
      <c r="B45" s="61" t="s">
        <v>12</v>
      </c>
      <c r="C45" s="62" t="s">
        <v>13</v>
      </c>
      <c r="D45" s="61" t="s">
        <v>12</v>
      </c>
      <c r="E45" s="63" t="s">
        <v>13</v>
      </c>
      <c r="F45" s="62" t="s">
        <v>12</v>
      </c>
      <c r="G45" s="62" t="s">
        <v>13</v>
      </c>
      <c r="H45" s="61" t="s">
        <v>12</v>
      </c>
      <c r="I45" s="63" t="s">
        <v>13</v>
      </c>
      <c r="J45" s="61"/>
      <c r="K45" s="63"/>
    </row>
    <row r="46" spans="1:11" x14ac:dyDescent="0.2">
      <c r="A46" s="7" t="s">
        <v>495</v>
      </c>
      <c r="B46" s="65">
        <v>23</v>
      </c>
      <c r="C46" s="34">
        <f>IF(B58=0, "-", B46/B58)</f>
        <v>0.1393939393939394</v>
      </c>
      <c r="D46" s="65">
        <v>22</v>
      </c>
      <c r="E46" s="9">
        <f>IF(D58=0, "-", D46/D58)</f>
        <v>0.14965986394557823</v>
      </c>
      <c r="F46" s="81">
        <v>169</v>
      </c>
      <c r="G46" s="34">
        <f>IF(F58=0, "-", F46/F58)</f>
        <v>0.13121118012422361</v>
      </c>
      <c r="H46" s="65">
        <v>114</v>
      </c>
      <c r="I46" s="9">
        <f>IF(H58=0, "-", H46/H58)</f>
        <v>0.12244897959183673</v>
      </c>
      <c r="J46" s="8">
        <f t="shared" ref="J46:J56" si="4">IF(D46=0, "-", IF((B46-D46)/D46&lt;10, (B46-D46)/D46, "&gt;999%"))</f>
        <v>4.5454545454545456E-2</v>
      </c>
      <c r="K46" s="9">
        <f t="shared" ref="K46:K56" si="5">IF(H46=0, "-", IF((F46-H46)/H46&lt;10, (F46-H46)/H46, "&gt;999%"))</f>
        <v>0.48245614035087719</v>
      </c>
    </row>
    <row r="47" spans="1:11" x14ac:dyDescent="0.2">
      <c r="A47" s="7" t="s">
        <v>496</v>
      </c>
      <c r="B47" s="65">
        <v>4</v>
      </c>
      <c r="C47" s="34">
        <f>IF(B58=0, "-", B47/B58)</f>
        <v>2.4242424242424242E-2</v>
      </c>
      <c r="D47" s="65">
        <v>16</v>
      </c>
      <c r="E47" s="9">
        <f>IF(D58=0, "-", D47/D58)</f>
        <v>0.10884353741496598</v>
      </c>
      <c r="F47" s="81">
        <v>32</v>
      </c>
      <c r="G47" s="34">
        <f>IF(F58=0, "-", F47/F58)</f>
        <v>2.4844720496894408E-2</v>
      </c>
      <c r="H47" s="65">
        <v>60</v>
      </c>
      <c r="I47" s="9">
        <f>IF(H58=0, "-", H47/H58)</f>
        <v>6.4446831364124602E-2</v>
      </c>
      <c r="J47" s="8">
        <f t="shared" si="4"/>
        <v>-0.75</v>
      </c>
      <c r="K47" s="9">
        <f t="shared" si="5"/>
        <v>-0.46666666666666667</v>
      </c>
    </row>
    <row r="48" spans="1:11" x14ac:dyDescent="0.2">
      <c r="A48" s="7" t="s">
        <v>497</v>
      </c>
      <c r="B48" s="65">
        <v>2</v>
      </c>
      <c r="C48" s="34">
        <f>IF(B58=0, "-", B48/B58)</f>
        <v>1.2121212121212121E-2</v>
      </c>
      <c r="D48" s="65">
        <v>0</v>
      </c>
      <c r="E48" s="9">
        <f>IF(D58=0, "-", D48/D58)</f>
        <v>0</v>
      </c>
      <c r="F48" s="81">
        <v>4</v>
      </c>
      <c r="G48" s="34">
        <f>IF(F58=0, "-", F48/F58)</f>
        <v>3.105590062111801E-3</v>
      </c>
      <c r="H48" s="65">
        <v>0</v>
      </c>
      <c r="I48" s="9">
        <f>IF(H58=0, "-", H48/H58)</f>
        <v>0</v>
      </c>
      <c r="J48" s="8" t="str">
        <f t="shared" si="4"/>
        <v>-</v>
      </c>
      <c r="K48" s="9" t="str">
        <f t="shared" si="5"/>
        <v>-</v>
      </c>
    </row>
    <row r="49" spans="1:11" x14ac:dyDescent="0.2">
      <c r="A49" s="7" t="s">
        <v>498</v>
      </c>
      <c r="B49" s="65">
        <v>0</v>
      </c>
      <c r="C49" s="34">
        <f>IF(B58=0, "-", B49/B58)</f>
        <v>0</v>
      </c>
      <c r="D49" s="65">
        <v>0</v>
      </c>
      <c r="E49" s="9">
        <f>IF(D58=0, "-", D49/D58)</f>
        <v>0</v>
      </c>
      <c r="F49" s="81">
        <v>0</v>
      </c>
      <c r="G49" s="34">
        <f>IF(F58=0, "-", F49/F58)</f>
        <v>0</v>
      </c>
      <c r="H49" s="65">
        <v>45</v>
      </c>
      <c r="I49" s="9">
        <f>IF(H58=0, "-", H49/H58)</f>
        <v>4.8335123523093451E-2</v>
      </c>
      <c r="J49" s="8" t="str">
        <f t="shared" si="4"/>
        <v>-</v>
      </c>
      <c r="K49" s="9">
        <f t="shared" si="5"/>
        <v>-1</v>
      </c>
    </row>
    <row r="50" spans="1:11" x14ac:dyDescent="0.2">
      <c r="A50" s="7" t="s">
        <v>499</v>
      </c>
      <c r="B50" s="65">
        <v>30</v>
      </c>
      <c r="C50" s="34">
        <f>IF(B58=0, "-", B50/B58)</f>
        <v>0.18181818181818182</v>
      </c>
      <c r="D50" s="65">
        <v>21</v>
      </c>
      <c r="E50" s="9">
        <f>IF(D58=0, "-", D50/D58)</f>
        <v>0.14285714285714285</v>
      </c>
      <c r="F50" s="81">
        <v>292</v>
      </c>
      <c r="G50" s="34">
        <f>IF(F58=0, "-", F50/F58)</f>
        <v>0.2267080745341615</v>
      </c>
      <c r="H50" s="65">
        <v>104</v>
      </c>
      <c r="I50" s="9">
        <f>IF(H58=0, "-", H50/H58)</f>
        <v>0.11170784103114931</v>
      </c>
      <c r="J50" s="8">
        <f t="shared" si="4"/>
        <v>0.42857142857142855</v>
      </c>
      <c r="K50" s="9">
        <f t="shared" si="5"/>
        <v>1.8076923076923077</v>
      </c>
    </row>
    <row r="51" spans="1:11" x14ac:dyDescent="0.2">
      <c r="A51" s="7" t="s">
        <v>500</v>
      </c>
      <c r="B51" s="65">
        <v>15</v>
      </c>
      <c r="C51" s="34">
        <f>IF(B58=0, "-", B51/B58)</f>
        <v>9.0909090909090912E-2</v>
      </c>
      <c r="D51" s="65">
        <v>1</v>
      </c>
      <c r="E51" s="9">
        <f>IF(D58=0, "-", D51/D58)</f>
        <v>6.8027210884353739E-3</v>
      </c>
      <c r="F51" s="81">
        <v>85</v>
      </c>
      <c r="G51" s="34">
        <f>IF(F58=0, "-", F51/F58)</f>
        <v>6.5993788819875776E-2</v>
      </c>
      <c r="H51" s="65">
        <v>75</v>
      </c>
      <c r="I51" s="9">
        <f>IF(H58=0, "-", H51/H58)</f>
        <v>8.0558539205155752E-2</v>
      </c>
      <c r="J51" s="8" t="str">
        <f t="shared" si="4"/>
        <v>&gt;999%</v>
      </c>
      <c r="K51" s="9">
        <f t="shared" si="5"/>
        <v>0.13333333333333333</v>
      </c>
    </row>
    <row r="52" spans="1:11" x14ac:dyDescent="0.2">
      <c r="A52" s="7" t="s">
        <v>501</v>
      </c>
      <c r="B52" s="65">
        <v>0</v>
      </c>
      <c r="C52" s="34">
        <f>IF(B58=0, "-", B52/B58)</f>
        <v>0</v>
      </c>
      <c r="D52" s="65">
        <v>0</v>
      </c>
      <c r="E52" s="9">
        <f>IF(D58=0, "-", D52/D58)</f>
        <v>0</v>
      </c>
      <c r="F52" s="81">
        <v>0</v>
      </c>
      <c r="G52" s="34">
        <f>IF(F58=0, "-", F52/F58)</f>
        <v>0</v>
      </c>
      <c r="H52" s="65">
        <v>1</v>
      </c>
      <c r="I52" s="9">
        <f>IF(H58=0, "-", H52/H58)</f>
        <v>1.0741138560687433E-3</v>
      </c>
      <c r="J52" s="8" t="str">
        <f t="shared" si="4"/>
        <v>-</v>
      </c>
      <c r="K52" s="9">
        <f t="shared" si="5"/>
        <v>-1</v>
      </c>
    </row>
    <row r="53" spans="1:11" x14ac:dyDescent="0.2">
      <c r="A53" s="7" t="s">
        <v>502</v>
      </c>
      <c r="B53" s="65">
        <v>17</v>
      </c>
      <c r="C53" s="34">
        <f>IF(B58=0, "-", B53/B58)</f>
        <v>0.10303030303030303</v>
      </c>
      <c r="D53" s="65">
        <v>17</v>
      </c>
      <c r="E53" s="9">
        <f>IF(D58=0, "-", D53/D58)</f>
        <v>0.11564625850340136</v>
      </c>
      <c r="F53" s="81">
        <v>169</v>
      </c>
      <c r="G53" s="34">
        <f>IF(F58=0, "-", F53/F58)</f>
        <v>0.13121118012422361</v>
      </c>
      <c r="H53" s="65">
        <v>145</v>
      </c>
      <c r="I53" s="9">
        <f>IF(H58=0, "-", H53/H58)</f>
        <v>0.15574650912996776</v>
      </c>
      <c r="J53" s="8">
        <f t="shared" si="4"/>
        <v>0</v>
      </c>
      <c r="K53" s="9">
        <f t="shared" si="5"/>
        <v>0.16551724137931034</v>
      </c>
    </row>
    <row r="54" spans="1:11" x14ac:dyDescent="0.2">
      <c r="A54" s="7" t="s">
        <v>503</v>
      </c>
      <c r="B54" s="65">
        <v>6</v>
      </c>
      <c r="C54" s="34">
        <f>IF(B58=0, "-", B54/B58)</f>
        <v>3.6363636363636362E-2</v>
      </c>
      <c r="D54" s="65">
        <v>17</v>
      </c>
      <c r="E54" s="9">
        <f>IF(D58=0, "-", D54/D58)</f>
        <v>0.11564625850340136</v>
      </c>
      <c r="F54" s="81">
        <v>69</v>
      </c>
      <c r="G54" s="34">
        <f>IF(F58=0, "-", F54/F58)</f>
        <v>5.3571428571428568E-2</v>
      </c>
      <c r="H54" s="65">
        <v>50</v>
      </c>
      <c r="I54" s="9">
        <f>IF(H58=0, "-", H54/H58)</f>
        <v>5.3705692803437163E-2</v>
      </c>
      <c r="J54" s="8">
        <f t="shared" si="4"/>
        <v>-0.6470588235294118</v>
      </c>
      <c r="K54" s="9">
        <f t="shared" si="5"/>
        <v>0.38</v>
      </c>
    </row>
    <row r="55" spans="1:11" x14ac:dyDescent="0.2">
      <c r="A55" s="7" t="s">
        <v>504</v>
      </c>
      <c r="B55" s="65">
        <v>68</v>
      </c>
      <c r="C55" s="34">
        <f>IF(B58=0, "-", B55/B58)</f>
        <v>0.41212121212121211</v>
      </c>
      <c r="D55" s="65">
        <v>50</v>
      </c>
      <c r="E55" s="9">
        <f>IF(D58=0, "-", D55/D58)</f>
        <v>0.3401360544217687</v>
      </c>
      <c r="F55" s="81">
        <v>468</v>
      </c>
      <c r="G55" s="34">
        <f>IF(F58=0, "-", F55/F58)</f>
        <v>0.36335403726708076</v>
      </c>
      <c r="H55" s="65">
        <v>334</v>
      </c>
      <c r="I55" s="9">
        <f>IF(H58=0, "-", H55/H58)</f>
        <v>0.35875402792696026</v>
      </c>
      <c r="J55" s="8">
        <f t="shared" si="4"/>
        <v>0.36</v>
      </c>
      <c r="K55" s="9">
        <f t="shared" si="5"/>
        <v>0.40119760479041916</v>
      </c>
    </row>
    <row r="56" spans="1:11" x14ac:dyDescent="0.2">
      <c r="A56" s="7" t="s">
        <v>505</v>
      </c>
      <c r="B56" s="65">
        <v>0</v>
      </c>
      <c r="C56" s="34">
        <f>IF(B58=0, "-", B56/B58)</f>
        <v>0</v>
      </c>
      <c r="D56" s="65">
        <v>3</v>
      </c>
      <c r="E56" s="9">
        <f>IF(D58=0, "-", D56/D58)</f>
        <v>2.0408163265306121E-2</v>
      </c>
      <c r="F56" s="81">
        <v>0</v>
      </c>
      <c r="G56" s="34">
        <f>IF(F58=0, "-", F56/F58)</f>
        <v>0</v>
      </c>
      <c r="H56" s="65">
        <v>3</v>
      </c>
      <c r="I56" s="9">
        <f>IF(H58=0, "-", H56/H58)</f>
        <v>3.22234156820623E-3</v>
      </c>
      <c r="J56" s="8">
        <f t="shared" si="4"/>
        <v>-1</v>
      </c>
      <c r="K56" s="9">
        <f t="shared" si="5"/>
        <v>-1</v>
      </c>
    </row>
    <row r="57" spans="1:11" x14ac:dyDescent="0.2">
      <c r="A57" s="2"/>
      <c r="B57" s="68"/>
      <c r="C57" s="33"/>
      <c r="D57" s="68"/>
      <c r="E57" s="6"/>
      <c r="F57" s="82"/>
      <c r="G57" s="33"/>
      <c r="H57" s="68"/>
      <c r="I57" s="6"/>
      <c r="J57" s="5"/>
      <c r="K57" s="6"/>
    </row>
    <row r="58" spans="1:11" s="43" customFormat="1" x14ac:dyDescent="0.2">
      <c r="A58" s="162" t="s">
        <v>606</v>
      </c>
      <c r="B58" s="71">
        <f>SUM(B46:B57)</f>
        <v>165</v>
      </c>
      <c r="C58" s="40">
        <f>B58/6139</f>
        <v>2.6877341586577619E-2</v>
      </c>
      <c r="D58" s="71">
        <f>SUM(D46:D57)</f>
        <v>147</v>
      </c>
      <c r="E58" s="41">
        <f>D58/5177</f>
        <v>2.839482325671238E-2</v>
      </c>
      <c r="F58" s="77">
        <f>SUM(F46:F57)</f>
        <v>1288</v>
      </c>
      <c r="G58" s="42">
        <f>F58/53716</f>
        <v>2.3977958150271799E-2</v>
      </c>
      <c r="H58" s="71">
        <f>SUM(H46:H57)</f>
        <v>931</v>
      </c>
      <c r="I58" s="41">
        <f>H58/42616</f>
        <v>2.1846254927726676E-2</v>
      </c>
      <c r="J58" s="37">
        <f>IF(D58=0, "-", IF((B58-D58)/D58&lt;10, (B58-D58)/D58, "&gt;999%"))</f>
        <v>0.12244897959183673</v>
      </c>
      <c r="K58" s="38">
        <f>IF(H58=0, "-", IF((F58-H58)/H58&lt;10, (F58-H58)/H58, "&gt;999%"))</f>
        <v>0.38345864661654133</v>
      </c>
    </row>
    <row r="59" spans="1:11" x14ac:dyDescent="0.2">
      <c r="B59" s="83"/>
      <c r="D59" s="83"/>
      <c r="F59" s="83"/>
      <c r="H59" s="83"/>
    </row>
    <row r="60" spans="1:11" x14ac:dyDescent="0.2">
      <c r="A60" s="163" t="s">
        <v>128</v>
      </c>
      <c r="B60" s="61" t="s">
        <v>12</v>
      </c>
      <c r="C60" s="62" t="s">
        <v>13</v>
      </c>
      <c r="D60" s="61" t="s">
        <v>12</v>
      </c>
      <c r="E60" s="63" t="s">
        <v>13</v>
      </c>
      <c r="F60" s="62" t="s">
        <v>12</v>
      </c>
      <c r="G60" s="62" t="s">
        <v>13</v>
      </c>
      <c r="H60" s="61" t="s">
        <v>12</v>
      </c>
      <c r="I60" s="63" t="s">
        <v>13</v>
      </c>
      <c r="J60" s="61"/>
      <c r="K60" s="63"/>
    </row>
    <row r="61" spans="1:11" x14ac:dyDescent="0.2">
      <c r="A61" s="7" t="s">
        <v>506</v>
      </c>
      <c r="B61" s="65">
        <v>4</v>
      </c>
      <c r="C61" s="34">
        <f>IF(B81=0, "-", B61/B81)</f>
        <v>4.1109969167523125E-3</v>
      </c>
      <c r="D61" s="65">
        <v>0</v>
      </c>
      <c r="E61" s="9">
        <f>IF(D81=0, "-", D61/D81)</f>
        <v>0</v>
      </c>
      <c r="F61" s="81">
        <v>42</v>
      </c>
      <c r="G61" s="34">
        <f>IF(F81=0, "-", F61/F81)</f>
        <v>4.4002095337873229E-3</v>
      </c>
      <c r="H61" s="65">
        <v>0</v>
      </c>
      <c r="I61" s="9">
        <f>IF(H81=0, "-", H61/H81)</f>
        <v>0</v>
      </c>
      <c r="J61" s="8" t="str">
        <f t="shared" ref="J61:J79" si="6">IF(D61=0, "-", IF((B61-D61)/D61&lt;10, (B61-D61)/D61, "&gt;999%"))</f>
        <v>-</v>
      </c>
      <c r="K61" s="9" t="str">
        <f t="shared" ref="K61:K79" si="7">IF(H61=0, "-", IF((F61-H61)/H61&lt;10, (F61-H61)/H61, "&gt;999%"))</f>
        <v>-</v>
      </c>
    </row>
    <row r="62" spans="1:11" x14ac:dyDescent="0.2">
      <c r="A62" s="7" t="s">
        <v>507</v>
      </c>
      <c r="B62" s="65">
        <v>287</v>
      </c>
      <c r="C62" s="34">
        <f>IF(B81=0, "-", B62/B81)</f>
        <v>0.29496402877697842</v>
      </c>
      <c r="D62" s="65">
        <v>229</v>
      </c>
      <c r="E62" s="9">
        <f>IF(D81=0, "-", D62/D81)</f>
        <v>0.24258474576271186</v>
      </c>
      <c r="F62" s="81">
        <v>2130</v>
      </c>
      <c r="G62" s="34">
        <f>IF(F81=0, "-", F62/F81)</f>
        <v>0.22315348349921424</v>
      </c>
      <c r="H62" s="65">
        <v>1615</v>
      </c>
      <c r="I62" s="9">
        <f>IF(H81=0, "-", H62/H81)</f>
        <v>0.22499303427138478</v>
      </c>
      <c r="J62" s="8">
        <f t="shared" si="6"/>
        <v>0.25327510917030566</v>
      </c>
      <c r="K62" s="9">
        <f t="shared" si="7"/>
        <v>0.31888544891640869</v>
      </c>
    </row>
    <row r="63" spans="1:11" x14ac:dyDescent="0.2">
      <c r="A63" s="7" t="s">
        <v>508</v>
      </c>
      <c r="B63" s="65">
        <v>0</v>
      </c>
      <c r="C63" s="34">
        <f>IF(B81=0, "-", B63/B81)</f>
        <v>0</v>
      </c>
      <c r="D63" s="65">
        <v>4</v>
      </c>
      <c r="E63" s="9">
        <f>IF(D81=0, "-", D63/D81)</f>
        <v>4.2372881355932203E-3</v>
      </c>
      <c r="F63" s="81">
        <v>17</v>
      </c>
      <c r="G63" s="34">
        <f>IF(F81=0, "-", F63/F81)</f>
        <v>1.7810371922472499E-3</v>
      </c>
      <c r="H63" s="65">
        <v>19</v>
      </c>
      <c r="I63" s="9">
        <f>IF(H81=0, "-", H63/H81)</f>
        <v>2.6469768737809973E-3</v>
      </c>
      <c r="J63" s="8">
        <f t="shared" si="6"/>
        <v>-1</v>
      </c>
      <c r="K63" s="9">
        <f t="shared" si="7"/>
        <v>-0.10526315789473684</v>
      </c>
    </row>
    <row r="64" spans="1:11" x14ac:dyDescent="0.2">
      <c r="A64" s="7" t="s">
        <v>509</v>
      </c>
      <c r="B64" s="65">
        <v>19</v>
      </c>
      <c r="C64" s="34">
        <f>IF(B81=0, "-", B64/B81)</f>
        <v>1.9527235354573486E-2</v>
      </c>
      <c r="D64" s="65">
        <v>0</v>
      </c>
      <c r="E64" s="9">
        <f>IF(D81=0, "-", D64/D81)</f>
        <v>0</v>
      </c>
      <c r="F64" s="81">
        <v>268</v>
      </c>
      <c r="G64" s="34">
        <f>IF(F81=0, "-", F64/F81)</f>
        <v>2.8077527501309586E-2</v>
      </c>
      <c r="H64" s="65">
        <v>0</v>
      </c>
      <c r="I64" s="9">
        <f>IF(H81=0, "-", H64/H81)</f>
        <v>0</v>
      </c>
      <c r="J64" s="8" t="str">
        <f t="shared" si="6"/>
        <v>-</v>
      </c>
      <c r="K64" s="9" t="str">
        <f t="shared" si="7"/>
        <v>-</v>
      </c>
    </row>
    <row r="65" spans="1:11" x14ac:dyDescent="0.2">
      <c r="A65" s="7" t="s">
        <v>510</v>
      </c>
      <c r="B65" s="65">
        <v>0</v>
      </c>
      <c r="C65" s="34">
        <f>IF(B81=0, "-", B65/B81)</f>
        <v>0</v>
      </c>
      <c r="D65" s="65">
        <v>5</v>
      </c>
      <c r="E65" s="9">
        <f>IF(D81=0, "-", D65/D81)</f>
        <v>5.2966101694915252E-3</v>
      </c>
      <c r="F65" s="81">
        <v>0</v>
      </c>
      <c r="G65" s="34">
        <f>IF(F81=0, "-", F65/F81)</f>
        <v>0</v>
      </c>
      <c r="H65" s="65">
        <v>470</v>
      </c>
      <c r="I65" s="9">
        <f>IF(H81=0, "-", H65/H81)</f>
        <v>6.5477848983003628E-2</v>
      </c>
      <c r="J65" s="8">
        <f t="shared" si="6"/>
        <v>-1</v>
      </c>
      <c r="K65" s="9">
        <f t="shared" si="7"/>
        <v>-1</v>
      </c>
    </row>
    <row r="66" spans="1:11" x14ac:dyDescent="0.2">
      <c r="A66" s="7" t="s">
        <v>511</v>
      </c>
      <c r="B66" s="65">
        <v>96</v>
      </c>
      <c r="C66" s="34">
        <f>IF(B81=0, "-", B66/B81)</f>
        <v>9.8663926002055494E-2</v>
      </c>
      <c r="D66" s="65">
        <v>67</v>
      </c>
      <c r="E66" s="9">
        <f>IF(D81=0, "-", D66/D81)</f>
        <v>7.0974576271186446E-2</v>
      </c>
      <c r="F66" s="81">
        <v>1058</v>
      </c>
      <c r="G66" s="34">
        <f>IF(F81=0, "-", F66/F81)</f>
        <v>0.1108433734939759</v>
      </c>
      <c r="H66" s="65">
        <v>368</v>
      </c>
      <c r="I66" s="9">
        <f>IF(H81=0, "-", H66/H81)</f>
        <v>5.1267762607968795E-2</v>
      </c>
      <c r="J66" s="8">
        <f t="shared" si="6"/>
        <v>0.43283582089552236</v>
      </c>
      <c r="K66" s="9">
        <f t="shared" si="7"/>
        <v>1.875</v>
      </c>
    </row>
    <row r="67" spans="1:11" x14ac:dyDescent="0.2">
      <c r="A67" s="7" t="s">
        <v>512</v>
      </c>
      <c r="B67" s="65">
        <v>12</v>
      </c>
      <c r="C67" s="34">
        <f>IF(B81=0, "-", B67/B81)</f>
        <v>1.2332990750256937E-2</v>
      </c>
      <c r="D67" s="65">
        <v>4</v>
      </c>
      <c r="E67" s="9">
        <f>IF(D81=0, "-", D67/D81)</f>
        <v>4.2372881355932203E-3</v>
      </c>
      <c r="F67" s="81">
        <v>46</v>
      </c>
      <c r="G67" s="34">
        <f>IF(F81=0, "-", F67/F81)</f>
        <v>4.8192771084337354E-3</v>
      </c>
      <c r="H67" s="65">
        <v>16</v>
      </c>
      <c r="I67" s="9">
        <f>IF(H81=0, "-", H67/H81)</f>
        <v>2.2290331568682086E-3</v>
      </c>
      <c r="J67" s="8">
        <f t="shared" si="6"/>
        <v>2</v>
      </c>
      <c r="K67" s="9">
        <f t="shared" si="7"/>
        <v>1.875</v>
      </c>
    </row>
    <row r="68" spans="1:11" x14ac:dyDescent="0.2">
      <c r="A68" s="7" t="s">
        <v>513</v>
      </c>
      <c r="B68" s="65">
        <v>22</v>
      </c>
      <c r="C68" s="34">
        <f>IF(B81=0, "-", B68/B81)</f>
        <v>2.2610483042137718E-2</v>
      </c>
      <c r="D68" s="65">
        <v>19</v>
      </c>
      <c r="E68" s="9">
        <f>IF(D81=0, "-", D68/D81)</f>
        <v>2.0127118644067795E-2</v>
      </c>
      <c r="F68" s="81">
        <v>168</v>
      </c>
      <c r="G68" s="34">
        <f>IF(F81=0, "-", F68/F81)</f>
        <v>1.7600838135149292E-2</v>
      </c>
      <c r="H68" s="65">
        <v>137</v>
      </c>
      <c r="I68" s="9">
        <f>IF(H81=0, "-", H68/H81)</f>
        <v>1.9086096405684035E-2</v>
      </c>
      <c r="J68" s="8">
        <f t="shared" si="6"/>
        <v>0.15789473684210525</v>
      </c>
      <c r="K68" s="9">
        <f t="shared" si="7"/>
        <v>0.22627737226277372</v>
      </c>
    </row>
    <row r="69" spans="1:11" x14ac:dyDescent="0.2">
      <c r="A69" s="7" t="s">
        <v>514</v>
      </c>
      <c r="B69" s="65">
        <v>73</v>
      </c>
      <c r="C69" s="34">
        <f>IF(B81=0, "-", B69/B81)</f>
        <v>7.5025693730729703E-2</v>
      </c>
      <c r="D69" s="65">
        <v>39</v>
      </c>
      <c r="E69" s="9">
        <f>IF(D81=0, "-", D69/D81)</f>
        <v>4.1313559322033899E-2</v>
      </c>
      <c r="F69" s="81">
        <v>708</v>
      </c>
      <c r="G69" s="34">
        <f>IF(F81=0, "-", F69/F81)</f>
        <v>7.4174960712414875E-2</v>
      </c>
      <c r="H69" s="65">
        <v>318</v>
      </c>
      <c r="I69" s="9">
        <f>IF(H81=0, "-", H69/H81)</f>
        <v>4.4302033992755639E-2</v>
      </c>
      <c r="J69" s="8">
        <f t="shared" si="6"/>
        <v>0.87179487179487181</v>
      </c>
      <c r="K69" s="9">
        <f t="shared" si="7"/>
        <v>1.2264150943396226</v>
      </c>
    </row>
    <row r="70" spans="1:11" x14ac:dyDescent="0.2">
      <c r="A70" s="7" t="s">
        <v>515</v>
      </c>
      <c r="B70" s="65">
        <v>0</v>
      </c>
      <c r="C70" s="34">
        <f>IF(B81=0, "-", B70/B81)</f>
        <v>0</v>
      </c>
      <c r="D70" s="65">
        <v>0</v>
      </c>
      <c r="E70" s="9">
        <f>IF(D81=0, "-", D70/D81)</f>
        <v>0</v>
      </c>
      <c r="F70" s="81">
        <v>2</v>
      </c>
      <c r="G70" s="34">
        <f>IF(F81=0, "-", F70/F81)</f>
        <v>2.0953378732320587E-4</v>
      </c>
      <c r="H70" s="65">
        <v>0</v>
      </c>
      <c r="I70" s="9">
        <f>IF(H81=0, "-", H70/H81)</f>
        <v>0</v>
      </c>
      <c r="J70" s="8" t="str">
        <f t="shared" si="6"/>
        <v>-</v>
      </c>
      <c r="K70" s="9" t="str">
        <f t="shared" si="7"/>
        <v>-</v>
      </c>
    </row>
    <row r="71" spans="1:11" x14ac:dyDescent="0.2">
      <c r="A71" s="7" t="s">
        <v>516</v>
      </c>
      <c r="B71" s="65">
        <v>0</v>
      </c>
      <c r="C71" s="34">
        <f>IF(B81=0, "-", B71/B81)</f>
        <v>0</v>
      </c>
      <c r="D71" s="65">
        <v>13</v>
      </c>
      <c r="E71" s="9">
        <f>IF(D81=0, "-", D71/D81)</f>
        <v>1.3771186440677966E-2</v>
      </c>
      <c r="F71" s="81">
        <v>8</v>
      </c>
      <c r="G71" s="34">
        <f>IF(F81=0, "-", F71/F81)</f>
        <v>8.3813514929282349E-4</v>
      </c>
      <c r="H71" s="65">
        <v>59</v>
      </c>
      <c r="I71" s="9">
        <f>IF(H81=0, "-", H71/H81)</f>
        <v>8.2195597659515188E-3</v>
      </c>
      <c r="J71" s="8">
        <f t="shared" si="6"/>
        <v>-1</v>
      </c>
      <c r="K71" s="9">
        <f t="shared" si="7"/>
        <v>-0.86440677966101698</v>
      </c>
    </row>
    <row r="72" spans="1:11" x14ac:dyDescent="0.2">
      <c r="A72" s="7" t="s">
        <v>517</v>
      </c>
      <c r="B72" s="65">
        <v>37</v>
      </c>
      <c r="C72" s="34">
        <f>IF(B81=0, "-", B72/B81)</f>
        <v>3.8026721479958892E-2</v>
      </c>
      <c r="D72" s="65">
        <v>185</v>
      </c>
      <c r="E72" s="9">
        <f>IF(D81=0, "-", D72/D81)</f>
        <v>0.19597457627118645</v>
      </c>
      <c r="F72" s="81">
        <v>1352</v>
      </c>
      <c r="G72" s="34">
        <f>IF(F81=0, "-", F72/F81)</f>
        <v>0.14164484023048718</v>
      </c>
      <c r="H72" s="65">
        <v>1274</v>
      </c>
      <c r="I72" s="9">
        <f>IF(H81=0, "-", H72/H81)</f>
        <v>0.17748676511563111</v>
      </c>
      <c r="J72" s="8">
        <f t="shared" si="6"/>
        <v>-0.8</v>
      </c>
      <c r="K72" s="9">
        <f t="shared" si="7"/>
        <v>6.1224489795918366E-2</v>
      </c>
    </row>
    <row r="73" spans="1:11" x14ac:dyDescent="0.2">
      <c r="A73" s="7" t="s">
        <v>518</v>
      </c>
      <c r="B73" s="65">
        <v>53</v>
      </c>
      <c r="C73" s="34">
        <f>IF(B81=0, "-", B73/B81)</f>
        <v>5.4470709146968138E-2</v>
      </c>
      <c r="D73" s="65">
        <v>62</v>
      </c>
      <c r="E73" s="9">
        <f>IF(D81=0, "-", D73/D81)</f>
        <v>6.5677966101694921E-2</v>
      </c>
      <c r="F73" s="81">
        <v>475</v>
      </c>
      <c r="G73" s="34">
        <f>IF(F81=0, "-", F73/F81)</f>
        <v>4.9764274489261393E-2</v>
      </c>
      <c r="H73" s="65">
        <v>391</v>
      </c>
      <c r="I73" s="9">
        <f>IF(H81=0, "-", H73/H81)</f>
        <v>5.447199777096684E-2</v>
      </c>
      <c r="J73" s="8">
        <f t="shared" si="6"/>
        <v>-0.14516129032258066</v>
      </c>
      <c r="K73" s="9">
        <f t="shared" si="7"/>
        <v>0.21483375959079284</v>
      </c>
    </row>
    <row r="74" spans="1:11" x14ac:dyDescent="0.2">
      <c r="A74" s="7" t="s">
        <v>519</v>
      </c>
      <c r="B74" s="65">
        <v>11</v>
      </c>
      <c r="C74" s="34">
        <f>IF(B81=0, "-", B74/B81)</f>
        <v>1.1305241521068859E-2</v>
      </c>
      <c r="D74" s="65">
        <v>11</v>
      </c>
      <c r="E74" s="9">
        <f>IF(D81=0, "-", D74/D81)</f>
        <v>1.1652542372881356E-2</v>
      </c>
      <c r="F74" s="81">
        <v>132</v>
      </c>
      <c r="G74" s="34">
        <f>IF(F81=0, "-", F74/F81)</f>
        <v>1.3829229963331587E-2</v>
      </c>
      <c r="H74" s="65">
        <v>114</v>
      </c>
      <c r="I74" s="9">
        <f>IF(H81=0, "-", H74/H81)</f>
        <v>1.5881861242685986E-2</v>
      </c>
      <c r="J74" s="8">
        <f t="shared" si="6"/>
        <v>0</v>
      </c>
      <c r="K74" s="9">
        <f t="shared" si="7"/>
        <v>0.15789473684210525</v>
      </c>
    </row>
    <row r="75" spans="1:11" x14ac:dyDescent="0.2">
      <c r="A75" s="7" t="s">
        <v>520</v>
      </c>
      <c r="B75" s="65">
        <v>1</v>
      </c>
      <c r="C75" s="34">
        <f>IF(B81=0, "-", B75/B81)</f>
        <v>1.0277492291880781E-3</v>
      </c>
      <c r="D75" s="65">
        <v>0</v>
      </c>
      <c r="E75" s="9">
        <f>IF(D81=0, "-", D75/D81)</f>
        <v>0</v>
      </c>
      <c r="F75" s="81">
        <v>1</v>
      </c>
      <c r="G75" s="34">
        <f>IF(F81=0, "-", F75/F81)</f>
        <v>1.0476689366160294E-4</v>
      </c>
      <c r="H75" s="65">
        <v>0</v>
      </c>
      <c r="I75" s="9">
        <f>IF(H81=0, "-", H75/H81)</f>
        <v>0</v>
      </c>
      <c r="J75" s="8" t="str">
        <f t="shared" si="6"/>
        <v>-</v>
      </c>
      <c r="K75" s="9" t="str">
        <f t="shared" si="7"/>
        <v>-</v>
      </c>
    </row>
    <row r="76" spans="1:11" x14ac:dyDescent="0.2">
      <c r="A76" s="7" t="s">
        <v>521</v>
      </c>
      <c r="B76" s="65">
        <v>1</v>
      </c>
      <c r="C76" s="34">
        <f>IF(B81=0, "-", B76/B81)</f>
        <v>1.0277492291880781E-3</v>
      </c>
      <c r="D76" s="65">
        <v>1</v>
      </c>
      <c r="E76" s="9">
        <f>IF(D81=0, "-", D76/D81)</f>
        <v>1.0593220338983051E-3</v>
      </c>
      <c r="F76" s="81">
        <v>27</v>
      </c>
      <c r="G76" s="34">
        <f>IF(F81=0, "-", F76/F81)</f>
        <v>2.8287061288632793E-3</v>
      </c>
      <c r="H76" s="65">
        <v>15</v>
      </c>
      <c r="I76" s="9">
        <f>IF(H81=0, "-", H76/H81)</f>
        <v>2.0897185845639454E-3</v>
      </c>
      <c r="J76" s="8">
        <f t="shared" si="6"/>
        <v>0</v>
      </c>
      <c r="K76" s="9">
        <f t="shared" si="7"/>
        <v>0.8</v>
      </c>
    </row>
    <row r="77" spans="1:11" x14ac:dyDescent="0.2">
      <c r="A77" s="7" t="s">
        <v>522</v>
      </c>
      <c r="B77" s="65">
        <v>194</v>
      </c>
      <c r="C77" s="34">
        <f>IF(B81=0, "-", B77/B81)</f>
        <v>0.19938335046248715</v>
      </c>
      <c r="D77" s="65">
        <v>242</v>
      </c>
      <c r="E77" s="9">
        <f>IF(D81=0, "-", D77/D81)</f>
        <v>0.25635593220338981</v>
      </c>
      <c r="F77" s="81">
        <v>2041</v>
      </c>
      <c r="G77" s="34">
        <f>IF(F81=0, "-", F77/F81)</f>
        <v>0.21382922996333159</v>
      </c>
      <c r="H77" s="65">
        <v>1537</v>
      </c>
      <c r="I77" s="9">
        <f>IF(H81=0, "-", H77/H81)</f>
        <v>0.21412649763165226</v>
      </c>
      <c r="J77" s="8">
        <f t="shared" si="6"/>
        <v>-0.19834710743801653</v>
      </c>
      <c r="K77" s="9">
        <f t="shared" si="7"/>
        <v>0.32791151594014312</v>
      </c>
    </row>
    <row r="78" spans="1:11" x14ac:dyDescent="0.2">
      <c r="A78" s="7" t="s">
        <v>523</v>
      </c>
      <c r="B78" s="65">
        <v>81</v>
      </c>
      <c r="C78" s="34">
        <f>IF(B81=0, "-", B78/B81)</f>
        <v>8.3247687564234327E-2</v>
      </c>
      <c r="D78" s="65">
        <v>32</v>
      </c>
      <c r="E78" s="9">
        <f>IF(D81=0, "-", D78/D81)</f>
        <v>3.3898305084745763E-2</v>
      </c>
      <c r="F78" s="81">
        <v>565</v>
      </c>
      <c r="G78" s="34">
        <f>IF(F81=0, "-", F78/F81)</f>
        <v>5.9193294918805657E-2</v>
      </c>
      <c r="H78" s="65">
        <v>528</v>
      </c>
      <c r="I78" s="9">
        <f>IF(H81=0, "-", H78/H81)</f>
        <v>7.3558094176650879E-2</v>
      </c>
      <c r="J78" s="8">
        <f t="shared" si="6"/>
        <v>1.53125</v>
      </c>
      <c r="K78" s="9">
        <f t="shared" si="7"/>
        <v>7.0075757575757569E-2</v>
      </c>
    </row>
    <row r="79" spans="1:11" x14ac:dyDescent="0.2">
      <c r="A79" s="7" t="s">
        <v>524</v>
      </c>
      <c r="B79" s="65">
        <v>82</v>
      </c>
      <c r="C79" s="34">
        <f>IF(B81=0, "-", B79/B81)</f>
        <v>8.4275436793422406E-2</v>
      </c>
      <c r="D79" s="65">
        <v>31</v>
      </c>
      <c r="E79" s="9">
        <f>IF(D81=0, "-", D79/D81)</f>
        <v>3.283898305084746E-2</v>
      </c>
      <c r="F79" s="81">
        <v>505</v>
      </c>
      <c r="G79" s="34">
        <f>IF(F81=0, "-", F79/F81)</f>
        <v>5.2907281299109481E-2</v>
      </c>
      <c r="H79" s="65">
        <v>317</v>
      </c>
      <c r="I79" s="9">
        <f>IF(H81=0, "-", H79/H81)</f>
        <v>4.4162719420451378E-2</v>
      </c>
      <c r="J79" s="8">
        <f t="shared" si="6"/>
        <v>1.6451612903225807</v>
      </c>
      <c r="K79" s="9">
        <f t="shared" si="7"/>
        <v>0.59305993690851733</v>
      </c>
    </row>
    <row r="80" spans="1:11" x14ac:dyDescent="0.2">
      <c r="A80" s="2"/>
      <c r="B80" s="68"/>
      <c r="C80" s="33"/>
      <c r="D80" s="68"/>
      <c r="E80" s="6"/>
      <c r="F80" s="82"/>
      <c r="G80" s="33"/>
      <c r="H80" s="68"/>
      <c r="I80" s="6"/>
      <c r="J80" s="5"/>
      <c r="K80" s="6"/>
    </row>
    <row r="81" spans="1:11" s="43" customFormat="1" x14ac:dyDescent="0.2">
      <c r="A81" s="162" t="s">
        <v>605</v>
      </c>
      <c r="B81" s="71">
        <f>SUM(B61:B80)</f>
        <v>973</v>
      </c>
      <c r="C81" s="40">
        <f>B81/6139</f>
        <v>0.15849486887115166</v>
      </c>
      <c r="D81" s="71">
        <f>SUM(D61:D80)</f>
        <v>944</v>
      </c>
      <c r="E81" s="41">
        <f>D81/5177</f>
        <v>0.18234498744446589</v>
      </c>
      <c r="F81" s="77">
        <f>SUM(F61:F80)</f>
        <v>9545</v>
      </c>
      <c r="G81" s="42">
        <f>F81/53716</f>
        <v>0.17769379700647853</v>
      </c>
      <c r="H81" s="71">
        <f>SUM(H61:H80)</f>
        <v>7178</v>
      </c>
      <c r="I81" s="41">
        <f>H81/42616</f>
        <v>0.16843439083912146</v>
      </c>
      <c r="J81" s="37">
        <f>IF(D81=0, "-", IF((B81-D81)/D81&lt;10, (B81-D81)/D81, "&gt;999%"))</f>
        <v>3.0720338983050849E-2</v>
      </c>
      <c r="K81" s="38">
        <f>IF(H81=0, "-", IF((F81-H81)/H81&lt;10, (F81-H81)/H81, "&gt;999%"))</f>
        <v>0.32975759264419058</v>
      </c>
    </row>
    <row r="82" spans="1:11" x14ac:dyDescent="0.2">
      <c r="B82" s="83"/>
      <c r="D82" s="83"/>
      <c r="F82" s="83"/>
      <c r="H82" s="83"/>
    </row>
    <row r="83" spans="1:11" x14ac:dyDescent="0.2">
      <c r="A83" s="27" t="s">
        <v>604</v>
      </c>
      <c r="B83" s="71">
        <v>1335</v>
      </c>
      <c r="C83" s="40">
        <f>B83/6139</f>
        <v>0.21746212738230983</v>
      </c>
      <c r="D83" s="71">
        <v>1176</v>
      </c>
      <c r="E83" s="41">
        <f>D83/5177</f>
        <v>0.22715858605369904</v>
      </c>
      <c r="F83" s="77">
        <v>12384</v>
      </c>
      <c r="G83" s="42">
        <f>F83/53716</f>
        <v>0.23054583364360712</v>
      </c>
      <c r="H83" s="71">
        <v>9202</v>
      </c>
      <c r="I83" s="41">
        <f>H83/42616</f>
        <v>0.21592828984418996</v>
      </c>
      <c r="J83" s="37">
        <f>IF(D83=0, "-", IF((B83-D83)/D83&lt;10, (B83-D83)/D83, "&gt;999%"))</f>
        <v>0.13520408163265307</v>
      </c>
      <c r="K83" s="38">
        <f>IF(H83=0, "-", IF((F83-H83)/H83&lt;10, (F83-H83)/H83, "&gt;999%"))</f>
        <v>0.34579439252336447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8" max="16383" man="1"/>
    <brk id="8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9"/>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617</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36</v>
      </c>
      <c r="B7" s="65">
        <v>4</v>
      </c>
      <c r="C7" s="39">
        <f>IF(B29=0, "-", B7/B29)</f>
        <v>2.9962546816479402E-3</v>
      </c>
      <c r="D7" s="65">
        <v>0</v>
      </c>
      <c r="E7" s="21">
        <f>IF(D29=0, "-", D7/D29)</f>
        <v>0</v>
      </c>
      <c r="F7" s="81">
        <v>42</v>
      </c>
      <c r="G7" s="39">
        <f>IF(F29=0, "-", F7/F29)</f>
        <v>3.3914728682170542E-3</v>
      </c>
      <c r="H7" s="65">
        <v>0</v>
      </c>
      <c r="I7" s="21">
        <f>IF(H29=0, "-", H7/H29)</f>
        <v>0</v>
      </c>
      <c r="J7" s="20" t="str">
        <f t="shared" ref="J7:J27" si="0">IF(D7=0, "-", IF((B7-D7)/D7&lt;10, (B7-D7)/D7, "&gt;999%"))</f>
        <v>-</v>
      </c>
      <c r="K7" s="21" t="str">
        <f t="shared" ref="K7:K27" si="1">IF(H7=0, "-", IF((F7-H7)/H7&lt;10, (F7-H7)/H7, "&gt;999%"))</f>
        <v>-</v>
      </c>
    </row>
    <row r="8" spans="1:11" x14ac:dyDescent="0.2">
      <c r="A8" s="7" t="s">
        <v>42</v>
      </c>
      <c r="B8" s="65">
        <v>0</v>
      </c>
      <c r="C8" s="39">
        <f>IF(B29=0, "-", B8/B29)</f>
        <v>0</v>
      </c>
      <c r="D8" s="65">
        <v>3</v>
      </c>
      <c r="E8" s="21">
        <f>IF(D29=0, "-", D8/D29)</f>
        <v>2.5510204081632651E-3</v>
      </c>
      <c r="F8" s="81">
        <v>0</v>
      </c>
      <c r="G8" s="39">
        <f>IF(F29=0, "-", F8/F29)</f>
        <v>0</v>
      </c>
      <c r="H8" s="65">
        <v>6</v>
      </c>
      <c r="I8" s="21">
        <f>IF(H29=0, "-", H8/H29)</f>
        <v>6.5203216692023478E-4</v>
      </c>
      <c r="J8" s="20">
        <f t="shared" si="0"/>
        <v>-1</v>
      </c>
      <c r="K8" s="21">
        <f t="shared" si="1"/>
        <v>-1</v>
      </c>
    </row>
    <row r="9" spans="1:11" x14ac:dyDescent="0.2">
      <c r="A9" s="7" t="s">
        <v>43</v>
      </c>
      <c r="B9" s="65">
        <v>312</v>
      </c>
      <c r="C9" s="39">
        <f>IF(B29=0, "-", B9/B29)</f>
        <v>0.23370786516853934</v>
      </c>
      <c r="D9" s="65">
        <v>259</v>
      </c>
      <c r="E9" s="21">
        <f>IF(D29=0, "-", D9/D29)</f>
        <v>0.22023809523809523</v>
      </c>
      <c r="F9" s="81">
        <v>2462</v>
      </c>
      <c r="G9" s="39">
        <f>IF(F29=0, "-", F9/F29)</f>
        <v>0.19880490956072353</v>
      </c>
      <c r="H9" s="65">
        <v>1850</v>
      </c>
      <c r="I9" s="21">
        <f>IF(H29=0, "-", H9/H29)</f>
        <v>0.20104325146707239</v>
      </c>
      <c r="J9" s="20">
        <f t="shared" si="0"/>
        <v>0.20463320463320464</v>
      </c>
      <c r="K9" s="21">
        <f t="shared" si="1"/>
        <v>0.33081081081081082</v>
      </c>
    </row>
    <row r="10" spans="1:11" x14ac:dyDescent="0.2">
      <c r="A10" s="7" t="s">
        <v>47</v>
      </c>
      <c r="B10" s="65">
        <v>25</v>
      </c>
      <c r="C10" s="39">
        <f>IF(B29=0, "-", B10/B29)</f>
        <v>1.8726591760299626E-2</v>
      </c>
      <c r="D10" s="65">
        <v>20</v>
      </c>
      <c r="E10" s="21">
        <f>IF(D29=0, "-", D10/D29)</f>
        <v>1.7006802721088437E-2</v>
      </c>
      <c r="F10" s="81">
        <v>321</v>
      </c>
      <c r="G10" s="39">
        <f>IF(F29=0, "-", F10/F29)</f>
        <v>2.5920542635658916E-2</v>
      </c>
      <c r="H10" s="65">
        <v>79</v>
      </c>
      <c r="I10" s="21">
        <f>IF(H29=0, "-", H10/H29)</f>
        <v>8.5850901977830903E-3</v>
      </c>
      <c r="J10" s="20">
        <f t="shared" si="0"/>
        <v>0.25</v>
      </c>
      <c r="K10" s="21">
        <f t="shared" si="1"/>
        <v>3.0632911392405062</v>
      </c>
    </row>
    <row r="11" spans="1:11" x14ac:dyDescent="0.2">
      <c r="A11" s="7" t="s">
        <v>49</v>
      </c>
      <c r="B11" s="65">
        <v>0</v>
      </c>
      <c r="C11" s="39">
        <f>IF(B29=0, "-", B11/B29)</f>
        <v>0</v>
      </c>
      <c r="D11" s="65">
        <v>5</v>
      </c>
      <c r="E11" s="21">
        <f>IF(D29=0, "-", D11/D29)</f>
        <v>4.2517006802721092E-3</v>
      </c>
      <c r="F11" s="81">
        <v>0</v>
      </c>
      <c r="G11" s="39">
        <f>IF(F29=0, "-", F11/F29)</f>
        <v>0</v>
      </c>
      <c r="H11" s="65">
        <v>515</v>
      </c>
      <c r="I11" s="21">
        <f>IF(H29=0, "-", H11/H29)</f>
        <v>5.5966094327320151E-2</v>
      </c>
      <c r="J11" s="20">
        <f t="shared" si="0"/>
        <v>-1</v>
      </c>
      <c r="K11" s="21">
        <f t="shared" si="1"/>
        <v>-1</v>
      </c>
    </row>
    <row r="12" spans="1:11" x14ac:dyDescent="0.2">
      <c r="A12" s="7" t="s">
        <v>51</v>
      </c>
      <c r="B12" s="65">
        <v>12</v>
      </c>
      <c r="C12" s="39">
        <f>IF(B29=0, "-", B12/B29)</f>
        <v>8.988764044943821E-3</v>
      </c>
      <c r="D12" s="65">
        <v>4</v>
      </c>
      <c r="E12" s="21">
        <f>IF(D29=0, "-", D12/D29)</f>
        <v>3.4013605442176869E-3</v>
      </c>
      <c r="F12" s="81">
        <v>79</v>
      </c>
      <c r="G12" s="39">
        <f>IF(F29=0, "-", F12/F29)</f>
        <v>6.3791989664082685E-3</v>
      </c>
      <c r="H12" s="65">
        <v>97</v>
      </c>
      <c r="I12" s="21">
        <f>IF(H29=0, "-", H12/H29)</f>
        <v>1.0541186698543795E-2</v>
      </c>
      <c r="J12" s="20">
        <f t="shared" si="0"/>
        <v>2</v>
      </c>
      <c r="K12" s="21">
        <f t="shared" si="1"/>
        <v>-0.18556701030927836</v>
      </c>
    </row>
    <row r="13" spans="1:11" x14ac:dyDescent="0.2">
      <c r="A13" s="7" t="s">
        <v>55</v>
      </c>
      <c r="B13" s="65">
        <v>126</v>
      </c>
      <c r="C13" s="39">
        <f>IF(B29=0, "-", B13/B29)</f>
        <v>9.4382022471910118E-2</v>
      </c>
      <c r="D13" s="65">
        <v>88</v>
      </c>
      <c r="E13" s="21">
        <f>IF(D29=0, "-", D13/D29)</f>
        <v>7.4829931972789115E-2</v>
      </c>
      <c r="F13" s="81">
        <v>1350</v>
      </c>
      <c r="G13" s="39">
        <f>IF(F29=0, "-", F13/F29)</f>
        <v>0.10901162790697674</v>
      </c>
      <c r="H13" s="65">
        <v>472</v>
      </c>
      <c r="I13" s="21">
        <f>IF(H29=0, "-", H13/H29)</f>
        <v>5.1293197131058468E-2</v>
      </c>
      <c r="J13" s="20">
        <f t="shared" si="0"/>
        <v>0.43181818181818182</v>
      </c>
      <c r="K13" s="21">
        <f t="shared" si="1"/>
        <v>1.8601694915254237</v>
      </c>
    </row>
    <row r="14" spans="1:11" x14ac:dyDescent="0.2">
      <c r="A14" s="7" t="s">
        <v>56</v>
      </c>
      <c r="B14" s="65">
        <v>0</v>
      </c>
      <c r="C14" s="39">
        <f>IF(B29=0, "-", B14/B29)</f>
        <v>0</v>
      </c>
      <c r="D14" s="65">
        <v>5</v>
      </c>
      <c r="E14" s="21">
        <f>IF(D29=0, "-", D14/D29)</f>
        <v>4.2517006802721092E-3</v>
      </c>
      <c r="F14" s="81">
        <v>0</v>
      </c>
      <c r="G14" s="39">
        <f>IF(F29=0, "-", F14/F29)</f>
        <v>0</v>
      </c>
      <c r="H14" s="65">
        <v>18</v>
      </c>
      <c r="I14" s="21">
        <f>IF(H29=0, "-", H14/H29)</f>
        <v>1.9560965007607042E-3</v>
      </c>
      <c r="J14" s="20">
        <f t="shared" si="0"/>
        <v>-1</v>
      </c>
      <c r="K14" s="21">
        <f t="shared" si="1"/>
        <v>-1</v>
      </c>
    </row>
    <row r="15" spans="1:11" x14ac:dyDescent="0.2">
      <c r="A15" s="7" t="s">
        <v>59</v>
      </c>
      <c r="B15" s="65">
        <v>12</v>
      </c>
      <c r="C15" s="39">
        <f>IF(B29=0, "-", B15/B29)</f>
        <v>8.988764044943821E-3</v>
      </c>
      <c r="D15" s="65">
        <v>4</v>
      </c>
      <c r="E15" s="21">
        <f>IF(D29=0, "-", D15/D29)</f>
        <v>3.4013605442176869E-3</v>
      </c>
      <c r="F15" s="81">
        <v>46</v>
      </c>
      <c r="G15" s="39">
        <f>IF(F29=0, "-", F15/F29)</f>
        <v>3.7144702842377259E-3</v>
      </c>
      <c r="H15" s="65">
        <v>16</v>
      </c>
      <c r="I15" s="21">
        <f>IF(H29=0, "-", H15/H29)</f>
        <v>1.738752445120626E-3</v>
      </c>
      <c r="J15" s="20">
        <f t="shared" si="0"/>
        <v>2</v>
      </c>
      <c r="K15" s="21">
        <f t="shared" si="1"/>
        <v>1.875</v>
      </c>
    </row>
    <row r="16" spans="1:11" x14ac:dyDescent="0.2">
      <c r="A16" s="7" t="s">
        <v>64</v>
      </c>
      <c r="B16" s="65">
        <v>49</v>
      </c>
      <c r="C16" s="39">
        <f>IF(B29=0, "-", B16/B29)</f>
        <v>3.6704119850187268E-2</v>
      </c>
      <c r="D16" s="65">
        <v>33</v>
      </c>
      <c r="E16" s="21">
        <f>IF(D29=0, "-", D16/D29)</f>
        <v>2.8061224489795918E-2</v>
      </c>
      <c r="F16" s="81">
        <v>311</v>
      </c>
      <c r="G16" s="39">
        <f>IF(F29=0, "-", F16/F29)</f>
        <v>2.5113049095607236E-2</v>
      </c>
      <c r="H16" s="65">
        <v>215</v>
      </c>
      <c r="I16" s="21">
        <f>IF(H29=0, "-", H16/H29)</f>
        <v>2.336448598130841E-2</v>
      </c>
      <c r="J16" s="20">
        <f t="shared" si="0"/>
        <v>0.48484848484848486</v>
      </c>
      <c r="K16" s="21">
        <f t="shared" si="1"/>
        <v>0.44651162790697674</v>
      </c>
    </row>
    <row r="17" spans="1:11" x14ac:dyDescent="0.2">
      <c r="A17" s="7" t="s">
        <v>70</v>
      </c>
      <c r="B17" s="65">
        <v>88</v>
      </c>
      <c r="C17" s="39">
        <f>IF(B29=0, "-", B17/B29)</f>
        <v>6.5917602996254682E-2</v>
      </c>
      <c r="D17" s="65">
        <v>40</v>
      </c>
      <c r="E17" s="21">
        <f>IF(D29=0, "-", D17/D29)</f>
        <v>3.4013605442176874E-2</v>
      </c>
      <c r="F17" s="81">
        <v>793</v>
      </c>
      <c r="G17" s="39">
        <f>IF(F29=0, "-", F17/F29)</f>
        <v>6.4034237726098189E-2</v>
      </c>
      <c r="H17" s="65">
        <v>393</v>
      </c>
      <c r="I17" s="21">
        <f>IF(H29=0, "-", H17/H29)</f>
        <v>4.2708106933275376E-2</v>
      </c>
      <c r="J17" s="20">
        <f t="shared" si="0"/>
        <v>1.2</v>
      </c>
      <c r="K17" s="21">
        <f t="shared" si="1"/>
        <v>1.0178117048346056</v>
      </c>
    </row>
    <row r="18" spans="1:11" x14ac:dyDescent="0.2">
      <c r="A18" s="7" t="s">
        <v>72</v>
      </c>
      <c r="B18" s="65">
        <v>0</v>
      </c>
      <c r="C18" s="39">
        <f>IF(B29=0, "-", B18/B29)</f>
        <v>0</v>
      </c>
      <c r="D18" s="65">
        <v>0</v>
      </c>
      <c r="E18" s="21">
        <f>IF(D29=0, "-", D18/D29)</f>
        <v>0</v>
      </c>
      <c r="F18" s="81">
        <v>2</v>
      </c>
      <c r="G18" s="39">
        <f>IF(F29=0, "-", F18/F29)</f>
        <v>1.6149870801033592E-4</v>
      </c>
      <c r="H18" s="65">
        <v>0</v>
      </c>
      <c r="I18" s="21">
        <f>IF(H29=0, "-", H18/H29)</f>
        <v>0</v>
      </c>
      <c r="J18" s="20" t="str">
        <f t="shared" si="0"/>
        <v>-</v>
      </c>
      <c r="K18" s="21" t="str">
        <f t="shared" si="1"/>
        <v>-</v>
      </c>
    </row>
    <row r="19" spans="1:11" x14ac:dyDescent="0.2">
      <c r="A19" s="7" t="s">
        <v>74</v>
      </c>
      <c r="B19" s="65">
        <v>4</v>
      </c>
      <c r="C19" s="39">
        <f>IF(B29=0, "-", B19/B29)</f>
        <v>2.9962546816479402E-3</v>
      </c>
      <c r="D19" s="65">
        <v>18</v>
      </c>
      <c r="E19" s="21">
        <f>IF(D29=0, "-", D19/D29)</f>
        <v>1.5306122448979591E-2</v>
      </c>
      <c r="F19" s="81">
        <v>64</v>
      </c>
      <c r="G19" s="39">
        <f>IF(F29=0, "-", F19/F29)</f>
        <v>5.1679586563307496E-3</v>
      </c>
      <c r="H19" s="65">
        <v>118</v>
      </c>
      <c r="I19" s="21">
        <f>IF(H29=0, "-", H19/H29)</f>
        <v>1.2823299282764617E-2</v>
      </c>
      <c r="J19" s="20">
        <f t="shared" si="0"/>
        <v>-0.77777777777777779</v>
      </c>
      <c r="K19" s="21">
        <f t="shared" si="1"/>
        <v>-0.4576271186440678</v>
      </c>
    </row>
    <row r="20" spans="1:11" x14ac:dyDescent="0.2">
      <c r="A20" s="7" t="s">
        <v>77</v>
      </c>
      <c r="B20" s="65">
        <v>66</v>
      </c>
      <c r="C20" s="39">
        <f>IF(B29=0, "-", B20/B29)</f>
        <v>4.9438202247191011E-2</v>
      </c>
      <c r="D20" s="65">
        <v>204</v>
      </c>
      <c r="E20" s="21">
        <f>IF(D29=0, "-", D20/D29)</f>
        <v>0.17346938775510204</v>
      </c>
      <c r="F20" s="81">
        <v>1581</v>
      </c>
      <c r="G20" s="39">
        <f>IF(F29=0, "-", F20/F29)</f>
        <v>0.12766472868217055</v>
      </c>
      <c r="H20" s="65">
        <v>1457</v>
      </c>
      <c r="I20" s="21">
        <f>IF(H29=0, "-", H20/H29)</f>
        <v>0.15833514453379699</v>
      </c>
      <c r="J20" s="20">
        <f t="shared" si="0"/>
        <v>-0.67647058823529416</v>
      </c>
      <c r="K20" s="21">
        <f t="shared" si="1"/>
        <v>8.5106382978723402E-2</v>
      </c>
    </row>
    <row r="21" spans="1:11" x14ac:dyDescent="0.2">
      <c r="A21" s="7" t="s">
        <v>78</v>
      </c>
      <c r="B21" s="65">
        <v>59</v>
      </c>
      <c r="C21" s="39">
        <f>IF(B29=0, "-", B21/B29)</f>
        <v>4.4194756554307116E-2</v>
      </c>
      <c r="D21" s="65">
        <v>79</v>
      </c>
      <c r="E21" s="21">
        <f>IF(D29=0, "-", D21/D29)</f>
        <v>6.7176870748299325E-2</v>
      </c>
      <c r="F21" s="81">
        <v>544</v>
      </c>
      <c r="G21" s="39">
        <f>IF(F29=0, "-", F21/F29)</f>
        <v>4.3927648578811367E-2</v>
      </c>
      <c r="H21" s="65">
        <v>441</v>
      </c>
      <c r="I21" s="21">
        <f>IF(H29=0, "-", H21/H29)</f>
        <v>4.7924364268637255E-2</v>
      </c>
      <c r="J21" s="20">
        <f t="shared" si="0"/>
        <v>-0.25316455696202533</v>
      </c>
      <c r="K21" s="21">
        <f t="shared" si="1"/>
        <v>0.23356009070294784</v>
      </c>
    </row>
    <row r="22" spans="1:11" x14ac:dyDescent="0.2">
      <c r="A22" s="7" t="s">
        <v>79</v>
      </c>
      <c r="B22" s="65">
        <v>1</v>
      </c>
      <c r="C22" s="39">
        <f>IF(B29=0, "-", B22/B29)</f>
        <v>7.4906367041198505E-4</v>
      </c>
      <c r="D22" s="65">
        <v>3</v>
      </c>
      <c r="E22" s="21">
        <f>IF(D29=0, "-", D22/D29)</f>
        <v>2.5510204081632651E-3</v>
      </c>
      <c r="F22" s="81">
        <v>18</v>
      </c>
      <c r="G22" s="39">
        <f>IF(F29=0, "-", F22/F29)</f>
        <v>1.4534883720930232E-3</v>
      </c>
      <c r="H22" s="65">
        <v>16</v>
      </c>
      <c r="I22" s="21">
        <f>IF(H29=0, "-", H22/H29)</f>
        <v>1.738752445120626E-3</v>
      </c>
      <c r="J22" s="20">
        <f t="shared" si="0"/>
        <v>-0.66666666666666663</v>
      </c>
      <c r="K22" s="21">
        <f t="shared" si="1"/>
        <v>0.125</v>
      </c>
    </row>
    <row r="23" spans="1:11" x14ac:dyDescent="0.2">
      <c r="A23" s="7" t="s">
        <v>81</v>
      </c>
      <c r="B23" s="65">
        <v>12</v>
      </c>
      <c r="C23" s="39">
        <f>IF(B29=0, "-", B23/B29)</f>
        <v>8.988764044943821E-3</v>
      </c>
      <c r="D23" s="65">
        <v>11</v>
      </c>
      <c r="E23" s="21">
        <f>IF(D29=0, "-", D23/D29)</f>
        <v>9.3537414965986394E-3</v>
      </c>
      <c r="F23" s="81">
        <v>133</v>
      </c>
      <c r="G23" s="39">
        <f>IF(F29=0, "-", F23/F29)</f>
        <v>1.0739664082687339E-2</v>
      </c>
      <c r="H23" s="65">
        <v>114</v>
      </c>
      <c r="I23" s="21">
        <f>IF(H29=0, "-", H23/H29)</f>
        <v>1.2388611171484459E-2</v>
      </c>
      <c r="J23" s="20">
        <f t="shared" si="0"/>
        <v>9.0909090909090912E-2</v>
      </c>
      <c r="K23" s="21">
        <f t="shared" si="1"/>
        <v>0.16666666666666666</v>
      </c>
    </row>
    <row r="24" spans="1:11" x14ac:dyDescent="0.2">
      <c r="A24" s="7" t="s">
        <v>82</v>
      </c>
      <c r="B24" s="65">
        <v>14</v>
      </c>
      <c r="C24" s="39">
        <f>IF(B29=0, "-", B24/B29)</f>
        <v>1.0486891385767791E-2</v>
      </c>
      <c r="D24" s="65">
        <v>11</v>
      </c>
      <c r="E24" s="21">
        <f>IF(D29=0, "-", D24/D29)</f>
        <v>9.3537414965986394E-3</v>
      </c>
      <c r="F24" s="81">
        <v>151</v>
      </c>
      <c r="G24" s="39">
        <f>IF(F29=0, "-", F24/F29)</f>
        <v>1.2193152454780361E-2</v>
      </c>
      <c r="H24" s="65">
        <v>91</v>
      </c>
      <c r="I24" s="21">
        <f>IF(H29=0, "-", H24/H29)</f>
        <v>9.8891545316235601E-3</v>
      </c>
      <c r="J24" s="20">
        <f t="shared" si="0"/>
        <v>0.27272727272727271</v>
      </c>
      <c r="K24" s="21">
        <f t="shared" si="1"/>
        <v>0.65934065934065933</v>
      </c>
    </row>
    <row r="25" spans="1:11" x14ac:dyDescent="0.2">
      <c r="A25" s="7" t="s">
        <v>85</v>
      </c>
      <c r="B25" s="65">
        <v>1</v>
      </c>
      <c r="C25" s="39">
        <f>IF(B29=0, "-", B25/B29)</f>
        <v>7.4906367041198505E-4</v>
      </c>
      <c r="D25" s="65">
        <v>1</v>
      </c>
      <c r="E25" s="21">
        <f>IF(D29=0, "-", D25/D29)</f>
        <v>8.5034013605442174E-4</v>
      </c>
      <c r="F25" s="81">
        <v>27</v>
      </c>
      <c r="G25" s="39">
        <f>IF(F29=0, "-", F25/F29)</f>
        <v>2.1802325581395349E-3</v>
      </c>
      <c r="H25" s="65">
        <v>15</v>
      </c>
      <c r="I25" s="21">
        <f>IF(H29=0, "-", H25/H29)</f>
        <v>1.6300804173005868E-3</v>
      </c>
      <c r="J25" s="20">
        <f t="shared" si="0"/>
        <v>0</v>
      </c>
      <c r="K25" s="21">
        <f t="shared" si="1"/>
        <v>0.8</v>
      </c>
    </row>
    <row r="26" spans="1:11" x14ac:dyDescent="0.2">
      <c r="A26" s="7" t="s">
        <v>88</v>
      </c>
      <c r="B26" s="65">
        <v>461</v>
      </c>
      <c r="C26" s="39">
        <f>IF(B29=0, "-", B26/B29)</f>
        <v>0.34531835205992512</v>
      </c>
      <c r="D26" s="65">
        <v>344</v>
      </c>
      <c r="E26" s="21">
        <f>IF(D29=0, "-", D26/D29)</f>
        <v>0.29251700680272108</v>
      </c>
      <c r="F26" s="81">
        <v>3866</v>
      </c>
      <c r="G26" s="39">
        <f>IF(F29=0, "-", F26/F29)</f>
        <v>0.31217700258397935</v>
      </c>
      <c r="H26" s="65">
        <v>2904</v>
      </c>
      <c r="I26" s="21">
        <f>IF(H29=0, "-", H26/H29)</f>
        <v>0.31558356878939359</v>
      </c>
      <c r="J26" s="20">
        <f t="shared" si="0"/>
        <v>0.34011627906976744</v>
      </c>
      <c r="K26" s="21">
        <f t="shared" si="1"/>
        <v>0.33126721763085398</v>
      </c>
    </row>
    <row r="27" spans="1:11" x14ac:dyDescent="0.2">
      <c r="A27" s="7" t="s">
        <v>90</v>
      </c>
      <c r="B27" s="65">
        <v>89</v>
      </c>
      <c r="C27" s="39">
        <f>IF(B29=0, "-", B27/B29)</f>
        <v>6.6666666666666666E-2</v>
      </c>
      <c r="D27" s="65">
        <v>44</v>
      </c>
      <c r="E27" s="21">
        <f>IF(D29=0, "-", D27/D29)</f>
        <v>3.7414965986394558E-2</v>
      </c>
      <c r="F27" s="81">
        <v>594</v>
      </c>
      <c r="G27" s="39">
        <f>IF(F29=0, "-", F27/F29)</f>
        <v>4.7965116279069769E-2</v>
      </c>
      <c r="H27" s="65">
        <v>385</v>
      </c>
      <c r="I27" s="21">
        <f>IF(H29=0, "-", H27/H29)</f>
        <v>4.1838730710715061E-2</v>
      </c>
      <c r="J27" s="20">
        <f t="shared" si="0"/>
        <v>1.0227272727272727</v>
      </c>
      <c r="K27" s="21">
        <f t="shared" si="1"/>
        <v>0.54285714285714282</v>
      </c>
    </row>
    <row r="28" spans="1:11" x14ac:dyDescent="0.2">
      <c r="A28" s="2"/>
      <c r="B28" s="68"/>
      <c r="C28" s="33"/>
      <c r="D28" s="68"/>
      <c r="E28" s="6"/>
      <c r="F28" s="82"/>
      <c r="G28" s="33"/>
      <c r="H28" s="68"/>
      <c r="I28" s="6"/>
      <c r="J28" s="5"/>
      <c r="K28" s="6"/>
    </row>
    <row r="29" spans="1:11" s="43" customFormat="1" x14ac:dyDescent="0.2">
      <c r="A29" s="162" t="s">
        <v>604</v>
      </c>
      <c r="B29" s="71">
        <f>SUM(B7:B28)</f>
        <v>1335</v>
      </c>
      <c r="C29" s="40">
        <v>1</v>
      </c>
      <c r="D29" s="71">
        <f>SUM(D7:D28)</f>
        <v>1176</v>
      </c>
      <c r="E29" s="41">
        <v>1</v>
      </c>
      <c r="F29" s="77">
        <f>SUM(F7:F28)</f>
        <v>12384</v>
      </c>
      <c r="G29" s="42">
        <v>1</v>
      </c>
      <c r="H29" s="71">
        <f>SUM(H7:H28)</f>
        <v>9202</v>
      </c>
      <c r="I29" s="41">
        <v>1</v>
      </c>
      <c r="J29" s="37">
        <f>IF(D29=0, "-", (B29-D29)/D29)</f>
        <v>0.13520408163265307</v>
      </c>
      <c r="K29" s="38">
        <f>IF(H29=0, "-", (F29-H29)/H29)</f>
        <v>0.34579439252336447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7"/>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164" t="s">
        <v>122</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129</v>
      </c>
      <c r="B6" s="61" t="s">
        <v>12</v>
      </c>
      <c r="C6" s="62" t="s">
        <v>13</v>
      </c>
      <c r="D6" s="61" t="s">
        <v>12</v>
      </c>
      <c r="E6" s="63" t="s">
        <v>13</v>
      </c>
      <c r="F6" s="62" t="s">
        <v>12</v>
      </c>
      <c r="G6" s="62" t="s">
        <v>13</v>
      </c>
      <c r="H6" s="61" t="s">
        <v>12</v>
      </c>
      <c r="I6" s="63" t="s">
        <v>13</v>
      </c>
      <c r="J6" s="61"/>
      <c r="K6" s="63"/>
    </row>
    <row r="7" spans="1:11" x14ac:dyDescent="0.2">
      <c r="A7" s="7" t="s">
        <v>525</v>
      </c>
      <c r="B7" s="65">
        <v>7</v>
      </c>
      <c r="C7" s="34">
        <f>IF(B21=0, "-", B7/B21)</f>
        <v>6.6037735849056603E-2</v>
      </c>
      <c r="D7" s="65">
        <v>5</v>
      </c>
      <c r="E7" s="9">
        <f>IF(D21=0, "-", D7/D21)</f>
        <v>6.7567567567567571E-2</v>
      </c>
      <c r="F7" s="81">
        <v>48</v>
      </c>
      <c r="G7" s="34">
        <f>IF(F21=0, "-", F7/F21)</f>
        <v>4.878048780487805E-2</v>
      </c>
      <c r="H7" s="65">
        <v>29</v>
      </c>
      <c r="I7" s="9">
        <f>IF(H21=0, "-", H7/H21)</f>
        <v>4.2647058823529413E-2</v>
      </c>
      <c r="J7" s="8">
        <f t="shared" ref="J7:J19" si="0">IF(D7=0, "-", IF((B7-D7)/D7&lt;10, (B7-D7)/D7, "&gt;999%"))</f>
        <v>0.4</v>
      </c>
      <c r="K7" s="9">
        <f t="shared" ref="K7:K19" si="1">IF(H7=0, "-", IF((F7-H7)/H7&lt;10, (F7-H7)/H7, "&gt;999%"))</f>
        <v>0.65517241379310343</v>
      </c>
    </row>
    <row r="8" spans="1:11" x14ac:dyDescent="0.2">
      <c r="A8" s="7" t="s">
        <v>526</v>
      </c>
      <c r="B8" s="65">
        <v>0</v>
      </c>
      <c r="C8" s="34">
        <f>IF(B21=0, "-", B8/B21)</f>
        <v>0</v>
      </c>
      <c r="D8" s="65">
        <v>3</v>
      </c>
      <c r="E8" s="9">
        <f>IF(D21=0, "-", D8/D21)</f>
        <v>4.0540540540540543E-2</v>
      </c>
      <c r="F8" s="81">
        <v>82</v>
      </c>
      <c r="G8" s="34">
        <f>IF(F21=0, "-", F8/F21)</f>
        <v>8.3333333333333329E-2</v>
      </c>
      <c r="H8" s="65">
        <v>54</v>
      </c>
      <c r="I8" s="9">
        <f>IF(H21=0, "-", H8/H21)</f>
        <v>7.9411764705882348E-2</v>
      </c>
      <c r="J8" s="8">
        <f t="shared" si="0"/>
        <v>-1</v>
      </c>
      <c r="K8" s="9">
        <f t="shared" si="1"/>
        <v>0.51851851851851849</v>
      </c>
    </row>
    <row r="9" spans="1:11" x14ac:dyDescent="0.2">
      <c r="A9" s="7" t="s">
        <v>527</v>
      </c>
      <c r="B9" s="65">
        <v>10</v>
      </c>
      <c r="C9" s="34">
        <f>IF(B21=0, "-", B9/B21)</f>
        <v>9.4339622641509441E-2</v>
      </c>
      <c r="D9" s="65">
        <v>9</v>
      </c>
      <c r="E9" s="9">
        <f>IF(D21=0, "-", D9/D21)</f>
        <v>0.12162162162162163</v>
      </c>
      <c r="F9" s="81">
        <v>113</v>
      </c>
      <c r="G9" s="34">
        <f>IF(F21=0, "-", F9/F21)</f>
        <v>0.11483739837398374</v>
      </c>
      <c r="H9" s="65">
        <v>60</v>
      </c>
      <c r="I9" s="9">
        <f>IF(H21=0, "-", H9/H21)</f>
        <v>8.8235294117647065E-2</v>
      </c>
      <c r="J9" s="8">
        <f t="shared" si="0"/>
        <v>0.1111111111111111</v>
      </c>
      <c r="K9" s="9">
        <f t="shared" si="1"/>
        <v>0.8833333333333333</v>
      </c>
    </row>
    <row r="10" spans="1:11" x14ac:dyDescent="0.2">
      <c r="A10" s="7" t="s">
        <v>528</v>
      </c>
      <c r="B10" s="65">
        <v>18</v>
      </c>
      <c r="C10" s="34">
        <f>IF(B21=0, "-", B10/B21)</f>
        <v>0.16981132075471697</v>
      </c>
      <c r="D10" s="65">
        <v>8</v>
      </c>
      <c r="E10" s="9">
        <f>IF(D21=0, "-", D10/D21)</f>
        <v>0.10810810810810811</v>
      </c>
      <c r="F10" s="81">
        <v>102</v>
      </c>
      <c r="G10" s="34">
        <f>IF(F21=0, "-", F10/F21)</f>
        <v>0.10365853658536585</v>
      </c>
      <c r="H10" s="65">
        <v>79</v>
      </c>
      <c r="I10" s="9">
        <f>IF(H21=0, "-", H10/H21)</f>
        <v>0.1161764705882353</v>
      </c>
      <c r="J10" s="8">
        <f t="shared" si="0"/>
        <v>1.25</v>
      </c>
      <c r="K10" s="9">
        <f t="shared" si="1"/>
        <v>0.29113924050632911</v>
      </c>
    </row>
    <row r="11" spans="1:11" x14ac:dyDescent="0.2">
      <c r="A11" s="7" t="s">
        <v>529</v>
      </c>
      <c r="B11" s="65">
        <v>0</v>
      </c>
      <c r="C11" s="34">
        <f>IF(B21=0, "-", B11/B21)</f>
        <v>0</v>
      </c>
      <c r="D11" s="65">
        <v>2</v>
      </c>
      <c r="E11" s="9">
        <f>IF(D21=0, "-", D11/D21)</f>
        <v>2.7027027027027029E-2</v>
      </c>
      <c r="F11" s="81">
        <v>10</v>
      </c>
      <c r="G11" s="34">
        <f>IF(F21=0, "-", F11/F21)</f>
        <v>1.016260162601626E-2</v>
      </c>
      <c r="H11" s="65">
        <v>8</v>
      </c>
      <c r="I11" s="9">
        <f>IF(H21=0, "-", H11/H21)</f>
        <v>1.1764705882352941E-2</v>
      </c>
      <c r="J11" s="8">
        <f t="shared" si="0"/>
        <v>-1</v>
      </c>
      <c r="K11" s="9">
        <f t="shared" si="1"/>
        <v>0.25</v>
      </c>
    </row>
    <row r="12" spans="1:11" x14ac:dyDescent="0.2">
      <c r="A12" s="7" t="s">
        <v>530</v>
      </c>
      <c r="B12" s="65">
        <v>0</v>
      </c>
      <c r="C12" s="34">
        <f>IF(B21=0, "-", B12/B21)</f>
        <v>0</v>
      </c>
      <c r="D12" s="65">
        <v>0</v>
      </c>
      <c r="E12" s="9">
        <f>IF(D21=0, "-", D12/D21)</f>
        <v>0</v>
      </c>
      <c r="F12" s="81">
        <v>0</v>
      </c>
      <c r="G12" s="34">
        <f>IF(F21=0, "-", F12/F21)</f>
        <v>0</v>
      </c>
      <c r="H12" s="65">
        <v>1</v>
      </c>
      <c r="I12" s="9">
        <f>IF(H21=0, "-", H12/H21)</f>
        <v>1.4705882352941176E-3</v>
      </c>
      <c r="J12" s="8" t="str">
        <f t="shared" si="0"/>
        <v>-</v>
      </c>
      <c r="K12" s="9">
        <f t="shared" si="1"/>
        <v>-1</v>
      </c>
    </row>
    <row r="13" spans="1:11" x14ac:dyDescent="0.2">
      <c r="A13" s="7" t="s">
        <v>531</v>
      </c>
      <c r="B13" s="65">
        <v>29</v>
      </c>
      <c r="C13" s="34">
        <f>IF(B21=0, "-", B13/B21)</f>
        <v>0.27358490566037735</v>
      </c>
      <c r="D13" s="65">
        <v>21</v>
      </c>
      <c r="E13" s="9">
        <f>IF(D21=0, "-", D13/D21)</f>
        <v>0.28378378378378377</v>
      </c>
      <c r="F13" s="81">
        <v>285</v>
      </c>
      <c r="G13" s="34">
        <f>IF(F21=0, "-", F13/F21)</f>
        <v>0.28963414634146339</v>
      </c>
      <c r="H13" s="65">
        <v>235</v>
      </c>
      <c r="I13" s="9">
        <f>IF(H21=0, "-", H13/H21)</f>
        <v>0.34558823529411764</v>
      </c>
      <c r="J13" s="8">
        <f t="shared" si="0"/>
        <v>0.38095238095238093</v>
      </c>
      <c r="K13" s="9">
        <f t="shared" si="1"/>
        <v>0.21276595744680851</v>
      </c>
    </row>
    <row r="14" spans="1:11" x14ac:dyDescent="0.2">
      <c r="A14" s="7" t="s">
        <v>532</v>
      </c>
      <c r="B14" s="65">
        <v>4</v>
      </c>
      <c r="C14" s="34">
        <f>IF(B21=0, "-", B14/B21)</f>
        <v>3.7735849056603772E-2</v>
      </c>
      <c r="D14" s="65">
        <v>1</v>
      </c>
      <c r="E14" s="9">
        <f>IF(D21=0, "-", D14/D21)</f>
        <v>1.3513513513513514E-2</v>
      </c>
      <c r="F14" s="81">
        <v>23</v>
      </c>
      <c r="G14" s="34">
        <f>IF(F21=0, "-", F14/F21)</f>
        <v>2.3373983739837397E-2</v>
      </c>
      <c r="H14" s="65">
        <v>24</v>
      </c>
      <c r="I14" s="9">
        <f>IF(H21=0, "-", H14/H21)</f>
        <v>3.5294117647058823E-2</v>
      </c>
      <c r="J14" s="8">
        <f t="shared" si="0"/>
        <v>3</v>
      </c>
      <c r="K14" s="9">
        <f t="shared" si="1"/>
        <v>-4.1666666666666664E-2</v>
      </c>
    </row>
    <row r="15" spans="1:11" x14ac:dyDescent="0.2">
      <c r="A15" s="7" t="s">
        <v>533</v>
      </c>
      <c r="B15" s="65">
        <v>0</v>
      </c>
      <c r="C15" s="34">
        <f>IF(B21=0, "-", B15/B21)</f>
        <v>0</v>
      </c>
      <c r="D15" s="65">
        <v>0</v>
      </c>
      <c r="E15" s="9">
        <f>IF(D21=0, "-", D15/D21)</f>
        <v>0</v>
      </c>
      <c r="F15" s="81">
        <v>3</v>
      </c>
      <c r="G15" s="34">
        <f>IF(F21=0, "-", F15/F21)</f>
        <v>3.0487804878048782E-3</v>
      </c>
      <c r="H15" s="65">
        <v>10</v>
      </c>
      <c r="I15" s="9">
        <f>IF(H21=0, "-", H15/H21)</f>
        <v>1.4705882352941176E-2</v>
      </c>
      <c r="J15" s="8" t="str">
        <f t="shared" si="0"/>
        <v>-</v>
      </c>
      <c r="K15" s="9">
        <f t="shared" si="1"/>
        <v>-0.7</v>
      </c>
    </row>
    <row r="16" spans="1:11" x14ac:dyDescent="0.2">
      <c r="A16" s="7" t="s">
        <v>534</v>
      </c>
      <c r="B16" s="65">
        <v>9</v>
      </c>
      <c r="C16" s="34">
        <f>IF(B21=0, "-", B16/B21)</f>
        <v>8.4905660377358486E-2</v>
      </c>
      <c r="D16" s="65">
        <v>0</v>
      </c>
      <c r="E16" s="9">
        <f>IF(D21=0, "-", D16/D21)</f>
        <v>0</v>
      </c>
      <c r="F16" s="81">
        <v>55</v>
      </c>
      <c r="G16" s="34">
        <f>IF(F21=0, "-", F16/F21)</f>
        <v>5.589430894308943E-2</v>
      </c>
      <c r="H16" s="65">
        <v>0</v>
      </c>
      <c r="I16" s="9">
        <f>IF(H21=0, "-", H16/H21)</f>
        <v>0</v>
      </c>
      <c r="J16" s="8" t="str">
        <f t="shared" si="0"/>
        <v>-</v>
      </c>
      <c r="K16" s="9" t="str">
        <f t="shared" si="1"/>
        <v>-</v>
      </c>
    </row>
    <row r="17" spans="1:11" x14ac:dyDescent="0.2">
      <c r="A17" s="7" t="s">
        <v>535</v>
      </c>
      <c r="B17" s="65">
        <v>20</v>
      </c>
      <c r="C17" s="34">
        <f>IF(B21=0, "-", B17/B21)</f>
        <v>0.18867924528301888</v>
      </c>
      <c r="D17" s="65">
        <v>8</v>
      </c>
      <c r="E17" s="9">
        <f>IF(D21=0, "-", D17/D21)</f>
        <v>0.10810810810810811</v>
      </c>
      <c r="F17" s="81">
        <v>173</v>
      </c>
      <c r="G17" s="34">
        <f>IF(F21=0, "-", F17/F21)</f>
        <v>0.1758130081300813</v>
      </c>
      <c r="H17" s="65">
        <v>103</v>
      </c>
      <c r="I17" s="9">
        <f>IF(H21=0, "-", H17/H21)</f>
        <v>0.15147058823529411</v>
      </c>
      <c r="J17" s="8">
        <f t="shared" si="0"/>
        <v>1.5</v>
      </c>
      <c r="K17" s="9">
        <f t="shared" si="1"/>
        <v>0.67961165048543692</v>
      </c>
    </row>
    <row r="18" spans="1:11" x14ac:dyDescent="0.2">
      <c r="A18" s="7" t="s">
        <v>536</v>
      </c>
      <c r="B18" s="65">
        <v>5</v>
      </c>
      <c r="C18" s="34">
        <f>IF(B21=0, "-", B18/B21)</f>
        <v>4.716981132075472E-2</v>
      </c>
      <c r="D18" s="65">
        <v>12</v>
      </c>
      <c r="E18" s="9">
        <f>IF(D21=0, "-", D18/D21)</f>
        <v>0.16216216216216217</v>
      </c>
      <c r="F18" s="81">
        <v>48</v>
      </c>
      <c r="G18" s="34">
        <f>IF(F21=0, "-", F18/F21)</f>
        <v>4.878048780487805E-2</v>
      </c>
      <c r="H18" s="65">
        <v>37</v>
      </c>
      <c r="I18" s="9">
        <f>IF(H21=0, "-", H18/H21)</f>
        <v>5.4411764705882354E-2</v>
      </c>
      <c r="J18" s="8">
        <f t="shared" si="0"/>
        <v>-0.58333333333333337</v>
      </c>
      <c r="K18" s="9">
        <f t="shared" si="1"/>
        <v>0.29729729729729731</v>
      </c>
    </row>
    <row r="19" spans="1:11" x14ac:dyDescent="0.2">
      <c r="A19" s="7" t="s">
        <v>537</v>
      </c>
      <c r="B19" s="65">
        <v>4</v>
      </c>
      <c r="C19" s="34">
        <f>IF(B21=0, "-", B19/B21)</f>
        <v>3.7735849056603772E-2</v>
      </c>
      <c r="D19" s="65">
        <v>5</v>
      </c>
      <c r="E19" s="9">
        <f>IF(D21=0, "-", D19/D21)</f>
        <v>6.7567567567567571E-2</v>
      </c>
      <c r="F19" s="81">
        <v>42</v>
      </c>
      <c r="G19" s="34">
        <f>IF(F21=0, "-", F19/F21)</f>
        <v>4.2682926829268296E-2</v>
      </c>
      <c r="H19" s="65">
        <v>40</v>
      </c>
      <c r="I19" s="9">
        <f>IF(H21=0, "-", H19/H21)</f>
        <v>5.8823529411764705E-2</v>
      </c>
      <c r="J19" s="8">
        <f t="shared" si="0"/>
        <v>-0.2</v>
      </c>
      <c r="K19" s="9">
        <f t="shared" si="1"/>
        <v>0.05</v>
      </c>
    </row>
    <row r="20" spans="1:11" x14ac:dyDescent="0.2">
      <c r="A20" s="2"/>
      <c r="B20" s="68"/>
      <c r="C20" s="33"/>
      <c r="D20" s="68"/>
      <c r="E20" s="6"/>
      <c r="F20" s="82"/>
      <c r="G20" s="33"/>
      <c r="H20" s="68"/>
      <c r="I20" s="6"/>
      <c r="J20" s="5"/>
      <c r="K20" s="6"/>
    </row>
    <row r="21" spans="1:11" s="43" customFormat="1" x14ac:dyDescent="0.2">
      <c r="A21" s="162" t="s">
        <v>614</v>
      </c>
      <c r="B21" s="71">
        <f>SUM(B7:B20)</f>
        <v>106</v>
      </c>
      <c r="C21" s="40">
        <f>B21/6139</f>
        <v>1.7266655807134712E-2</v>
      </c>
      <c r="D21" s="71">
        <f>SUM(D7:D20)</f>
        <v>74</v>
      </c>
      <c r="E21" s="41">
        <f>D21/5177</f>
        <v>1.4293992659841607E-2</v>
      </c>
      <c r="F21" s="77">
        <f>SUM(F7:F20)</f>
        <v>984</v>
      </c>
      <c r="G21" s="42">
        <f>F21/53716</f>
        <v>1.8318564301139324E-2</v>
      </c>
      <c r="H21" s="71">
        <f>SUM(H7:H20)</f>
        <v>680</v>
      </c>
      <c r="I21" s="41">
        <f>H21/42616</f>
        <v>1.5956448282335275E-2</v>
      </c>
      <c r="J21" s="37">
        <f>IF(D21=0, "-", IF((B21-D21)/D21&lt;10, (B21-D21)/D21, "&gt;999%"))</f>
        <v>0.43243243243243246</v>
      </c>
      <c r="K21" s="38">
        <f>IF(H21=0, "-", IF((F21-H21)/H21&lt;10, (F21-H21)/H21, "&gt;999%"))</f>
        <v>0.44705882352941179</v>
      </c>
    </row>
    <row r="22" spans="1:11" x14ac:dyDescent="0.2">
      <c r="B22" s="83"/>
      <c r="D22" s="83"/>
      <c r="F22" s="83"/>
      <c r="H22" s="83"/>
    </row>
    <row r="23" spans="1:11" x14ac:dyDescent="0.2">
      <c r="A23" s="163" t="s">
        <v>130</v>
      </c>
      <c r="B23" s="61" t="s">
        <v>12</v>
      </c>
      <c r="C23" s="62" t="s">
        <v>13</v>
      </c>
      <c r="D23" s="61" t="s">
        <v>12</v>
      </c>
      <c r="E23" s="63" t="s">
        <v>13</v>
      </c>
      <c r="F23" s="62" t="s">
        <v>12</v>
      </c>
      <c r="G23" s="62" t="s">
        <v>13</v>
      </c>
      <c r="H23" s="61" t="s">
        <v>12</v>
      </c>
      <c r="I23" s="63" t="s">
        <v>13</v>
      </c>
      <c r="J23" s="61"/>
      <c r="K23" s="63"/>
    </row>
    <row r="24" spans="1:11" x14ac:dyDescent="0.2">
      <c r="A24" s="7" t="s">
        <v>538</v>
      </c>
      <c r="B24" s="65">
        <v>8</v>
      </c>
      <c r="C24" s="34">
        <f>IF(B35=0, "-", B24/B35)</f>
        <v>0.1702127659574468</v>
      </c>
      <c r="D24" s="65">
        <v>2</v>
      </c>
      <c r="E24" s="9">
        <f>IF(D35=0, "-", D24/D35)</f>
        <v>6.25E-2</v>
      </c>
      <c r="F24" s="81">
        <v>38</v>
      </c>
      <c r="G24" s="34">
        <f>IF(F35=0, "-", F24/F35)</f>
        <v>8.4257206208425722E-2</v>
      </c>
      <c r="H24" s="65">
        <v>35</v>
      </c>
      <c r="I24" s="9">
        <f>IF(H35=0, "-", H24/H35)</f>
        <v>9.6153846153846159E-2</v>
      </c>
      <c r="J24" s="8">
        <f t="shared" ref="J24:J33" si="2">IF(D24=0, "-", IF((B24-D24)/D24&lt;10, (B24-D24)/D24, "&gt;999%"))</f>
        <v>3</v>
      </c>
      <c r="K24" s="9">
        <f t="shared" ref="K24:K33" si="3">IF(H24=0, "-", IF((F24-H24)/H24&lt;10, (F24-H24)/H24, "&gt;999%"))</f>
        <v>8.5714285714285715E-2</v>
      </c>
    </row>
    <row r="25" spans="1:11" x14ac:dyDescent="0.2">
      <c r="A25" s="7" t="s">
        <v>539</v>
      </c>
      <c r="B25" s="65">
        <v>7</v>
      </c>
      <c r="C25" s="34">
        <f>IF(B35=0, "-", B25/B35)</f>
        <v>0.14893617021276595</v>
      </c>
      <c r="D25" s="65">
        <v>13</v>
      </c>
      <c r="E25" s="9">
        <f>IF(D35=0, "-", D25/D35)</f>
        <v>0.40625</v>
      </c>
      <c r="F25" s="81">
        <v>148</v>
      </c>
      <c r="G25" s="34">
        <f>IF(F35=0, "-", F25/F35)</f>
        <v>0.32815964523281599</v>
      </c>
      <c r="H25" s="65">
        <v>152</v>
      </c>
      <c r="I25" s="9">
        <f>IF(H35=0, "-", H25/H35)</f>
        <v>0.4175824175824176</v>
      </c>
      <c r="J25" s="8">
        <f t="shared" si="2"/>
        <v>-0.46153846153846156</v>
      </c>
      <c r="K25" s="9">
        <f t="shared" si="3"/>
        <v>-2.6315789473684209E-2</v>
      </c>
    </row>
    <row r="26" spans="1:11" x14ac:dyDescent="0.2">
      <c r="A26" s="7" t="s">
        <v>540</v>
      </c>
      <c r="B26" s="65">
        <v>0</v>
      </c>
      <c r="C26" s="34">
        <f>IF(B35=0, "-", B26/B35)</f>
        <v>0</v>
      </c>
      <c r="D26" s="65">
        <v>0</v>
      </c>
      <c r="E26" s="9">
        <f>IF(D35=0, "-", D26/D35)</f>
        <v>0</v>
      </c>
      <c r="F26" s="81">
        <v>6</v>
      </c>
      <c r="G26" s="34">
        <f>IF(F35=0, "-", F26/F35)</f>
        <v>1.3303769401330377E-2</v>
      </c>
      <c r="H26" s="65">
        <v>1</v>
      </c>
      <c r="I26" s="9">
        <f>IF(H35=0, "-", H26/H35)</f>
        <v>2.7472527472527475E-3</v>
      </c>
      <c r="J26" s="8" t="str">
        <f t="shared" si="2"/>
        <v>-</v>
      </c>
      <c r="K26" s="9">
        <f t="shared" si="3"/>
        <v>5</v>
      </c>
    </row>
    <row r="27" spans="1:11" x14ac:dyDescent="0.2">
      <c r="A27" s="7" t="s">
        <v>541</v>
      </c>
      <c r="B27" s="65">
        <v>1</v>
      </c>
      <c r="C27" s="34">
        <f>IF(B35=0, "-", B27/B35)</f>
        <v>2.1276595744680851E-2</v>
      </c>
      <c r="D27" s="65">
        <v>0</v>
      </c>
      <c r="E27" s="9">
        <f>IF(D35=0, "-", D27/D35)</f>
        <v>0</v>
      </c>
      <c r="F27" s="81">
        <v>5</v>
      </c>
      <c r="G27" s="34">
        <f>IF(F35=0, "-", F27/F35)</f>
        <v>1.1086474501108648E-2</v>
      </c>
      <c r="H27" s="65">
        <v>0</v>
      </c>
      <c r="I27" s="9">
        <f>IF(H35=0, "-", H27/H35)</f>
        <v>0</v>
      </c>
      <c r="J27" s="8" t="str">
        <f t="shared" si="2"/>
        <v>-</v>
      </c>
      <c r="K27" s="9" t="str">
        <f t="shared" si="3"/>
        <v>-</v>
      </c>
    </row>
    <row r="28" spans="1:11" x14ac:dyDescent="0.2">
      <c r="A28" s="7" t="s">
        <v>542</v>
      </c>
      <c r="B28" s="65">
        <v>28</v>
      </c>
      <c r="C28" s="34">
        <f>IF(B35=0, "-", B28/B35)</f>
        <v>0.5957446808510638</v>
      </c>
      <c r="D28" s="65">
        <v>15</v>
      </c>
      <c r="E28" s="9">
        <f>IF(D35=0, "-", D28/D35)</f>
        <v>0.46875</v>
      </c>
      <c r="F28" s="81">
        <v>237</v>
      </c>
      <c r="G28" s="34">
        <f>IF(F35=0, "-", F28/F35)</f>
        <v>0.5254988913525499</v>
      </c>
      <c r="H28" s="65">
        <v>169</v>
      </c>
      <c r="I28" s="9">
        <f>IF(H35=0, "-", H28/H35)</f>
        <v>0.4642857142857143</v>
      </c>
      <c r="J28" s="8">
        <f t="shared" si="2"/>
        <v>0.8666666666666667</v>
      </c>
      <c r="K28" s="9">
        <f t="shared" si="3"/>
        <v>0.40236686390532544</v>
      </c>
    </row>
    <row r="29" spans="1:11" x14ac:dyDescent="0.2">
      <c r="A29" s="7" t="s">
        <v>543</v>
      </c>
      <c r="B29" s="65">
        <v>0</v>
      </c>
      <c r="C29" s="34">
        <f>IF(B35=0, "-", B29/B35)</f>
        <v>0</v>
      </c>
      <c r="D29" s="65">
        <v>1</v>
      </c>
      <c r="E29" s="9">
        <f>IF(D35=0, "-", D29/D35)</f>
        <v>3.125E-2</v>
      </c>
      <c r="F29" s="81">
        <v>1</v>
      </c>
      <c r="G29" s="34">
        <f>IF(F35=0, "-", F29/F35)</f>
        <v>2.2172949002217295E-3</v>
      </c>
      <c r="H29" s="65">
        <v>3</v>
      </c>
      <c r="I29" s="9">
        <f>IF(H35=0, "-", H29/H35)</f>
        <v>8.241758241758242E-3</v>
      </c>
      <c r="J29" s="8">
        <f t="shared" si="2"/>
        <v>-1</v>
      </c>
      <c r="K29" s="9">
        <f t="shared" si="3"/>
        <v>-0.66666666666666663</v>
      </c>
    </row>
    <row r="30" spans="1:11" x14ac:dyDescent="0.2">
      <c r="A30" s="7" t="s">
        <v>544</v>
      </c>
      <c r="B30" s="65">
        <v>0</v>
      </c>
      <c r="C30" s="34">
        <f>IF(B35=0, "-", B30/B35)</f>
        <v>0</v>
      </c>
      <c r="D30" s="65">
        <v>0</v>
      </c>
      <c r="E30" s="9">
        <f>IF(D35=0, "-", D30/D35)</f>
        <v>0</v>
      </c>
      <c r="F30" s="81">
        <v>7</v>
      </c>
      <c r="G30" s="34">
        <f>IF(F35=0, "-", F30/F35)</f>
        <v>1.5521064301552107E-2</v>
      </c>
      <c r="H30" s="65">
        <v>1</v>
      </c>
      <c r="I30" s="9">
        <f>IF(H35=0, "-", H30/H35)</f>
        <v>2.7472527472527475E-3</v>
      </c>
      <c r="J30" s="8" t="str">
        <f t="shared" si="2"/>
        <v>-</v>
      </c>
      <c r="K30" s="9">
        <f t="shared" si="3"/>
        <v>6</v>
      </c>
    </row>
    <row r="31" spans="1:11" x14ac:dyDescent="0.2">
      <c r="A31" s="7" t="s">
        <v>545</v>
      </c>
      <c r="B31" s="65">
        <v>0</v>
      </c>
      <c r="C31" s="34">
        <f>IF(B35=0, "-", B31/B35)</f>
        <v>0</v>
      </c>
      <c r="D31" s="65">
        <v>1</v>
      </c>
      <c r="E31" s="9">
        <f>IF(D35=0, "-", D31/D35)</f>
        <v>3.125E-2</v>
      </c>
      <c r="F31" s="81">
        <v>0</v>
      </c>
      <c r="G31" s="34">
        <f>IF(F35=0, "-", F31/F35)</f>
        <v>0</v>
      </c>
      <c r="H31" s="65">
        <v>1</v>
      </c>
      <c r="I31" s="9">
        <f>IF(H35=0, "-", H31/H35)</f>
        <v>2.7472527472527475E-3</v>
      </c>
      <c r="J31" s="8">
        <f t="shared" si="2"/>
        <v>-1</v>
      </c>
      <c r="K31" s="9">
        <f t="shared" si="3"/>
        <v>-1</v>
      </c>
    </row>
    <row r="32" spans="1:11" x14ac:dyDescent="0.2">
      <c r="A32" s="7" t="s">
        <v>546</v>
      </c>
      <c r="B32" s="65">
        <v>3</v>
      </c>
      <c r="C32" s="34">
        <f>IF(B35=0, "-", B32/B35)</f>
        <v>6.3829787234042548E-2</v>
      </c>
      <c r="D32" s="65">
        <v>0</v>
      </c>
      <c r="E32" s="9">
        <f>IF(D35=0, "-", D32/D35)</f>
        <v>0</v>
      </c>
      <c r="F32" s="81">
        <v>9</v>
      </c>
      <c r="G32" s="34">
        <f>IF(F35=0, "-", F32/F35)</f>
        <v>1.9955654101995565E-2</v>
      </c>
      <c r="H32" s="65">
        <v>1</v>
      </c>
      <c r="I32" s="9">
        <f>IF(H35=0, "-", H32/H35)</f>
        <v>2.7472527472527475E-3</v>
      </c>
      <c r="J32" s="8" t="str">
        <f t="shared" si="2"/>
        <v>-</v>
      </c>
      <c r="K32" s="9">
        <f t="shared" si="3"/>
        <v>8</v>
      </c>
    </row>
    <row r="33" spans="1:11" x14ac:dyDescent="0.2">
      <c r="A33" s="7" t="s">
        <v>547</v>
      </c>
      <c r="B33" s="65">
        <v>0</v>
      </c>
      <c r="C33" s="34">
        <f>IF(B35=0, "-", B33/B35)</f>
        <v>0</v>
      </c>
      <c r="D33" s="65">
        <v>0</v>
      </c>
      <c r="E33" s="9">
        <f>IF(D35=0, "-", D33/D35)</f>
        <v>0</v>
      </c>
      <c r="F33" s="81">
        <v>0</v>
      </c>
      <c r="G33" s="34">
        <f>IF(F35=0, "-", F33/F35)</f>
        <v>0</v>
      </c>
      <c r="H33" s="65">
        <v>1</v>
      </c>
      <c r="I33" s="9">
        <f>IF(H35=0, "-", H33/H35)</f>
        <v>2.7472527472527475E-3</v>
      </c>
      <c r="J33" s="8" t="str">
        <f t="shared" si="2"/>
        <v>-</v>
      </c>
      <c r="K33" s="9">
        <f t="shared" si="3"/>
        <v>-1</v>
      </c>
    </row>
    <row r="34" spans="1:11" x14ac:dyDescent="0.2">
      <c r="A34" s="2"/>
      <c r="B34" s="68"/>
      <c r="C34" s="33"/>
      <c r="D34" s="68"/>
      <c r="E34" s="6"/>
      <c r="F34" s="82"/>
      <c r="G34" s="33"/>
      <c r="H34" s="68"/>
      <c r="I34" s="6"/>
      <c r="J34" s="5"/>
      <c r="K34" s="6"/>
    </row>
    <row r="35" spans="1:11" s="43" customFormat="1" x14ac:dyDescent="0.2">
      <c r="A35" s="162" t="s">
        <v>613</v>
      </c>
      <c r="B35" s="71">
        <f>SUM(B24:B34)</f>
        <v>47</v>
      </c>
      <c r="C35" s="40">
        <f>B35/6139</f>
        <v>7.6559700276918061E-3</v>
      </c>
      <c r="D35" s="71">
        <f>SUM(D24:D34)</f>
        <v>32</v>
      </c>
      <c r="E35" s="41">
        <f>D35/5177</f>
        <v>6.1811860150666406E-3</v>
      </c>
      <c r="F35" s="77">
        <f>SUM(F24:F34)</f>
        <v>451</v>
      </c>
      <c r="G35" s="42">
        <f>F35/53716</f>
        <v>8.3960086380221906E-3</v>
      </c>
      <c r="H35" s="71">
        <f>SUM(H24:H34)</f>
        <v>364</v>
      </c>
      <c r="I35" s="41">
        <f>H35/42616</f>
        <v>8.5413929040735869E-3</v>
      </c>
      <c r="J35" s="37">
        <f>IF(D35=0, "-", IF((B35-D35)/D35&lt;10, (B35-D35)/D35, "&gt;999%"))</f>
        <v>0.46875</v>
      </c>
      <c r="K35" s="38">
        <f>IF(H35=0, "-", IF((F35-H35)/H35&lt;10, (F35-H35)/H35, "&gt;999%"))</f>
        <v>0.23901098901098902</v>
      </c>
    </row>
    <row r="36" spans="1:11" x14ac:dyDescent="0.2">
      <c r="B36" s="83"/>
      <c r="D36" s="83"/>
      <c r="F36" s="83"/>
      <c r="H36" s="83"/>
    </row>
    <row r="37" spans="1:11" x14ac:dyDescent="0.2">
      <c r="A37" s="163" t="s">
        <v>131</v>
      </c>
      <c r="B37" s="61" t="s">
        <v>12</v>
      </c>
      <c r="C37" s="62" t="s">
        <v>13</v>
      </c>
      <c r="D37" s="61" t="s">
        <v>12</v>
      </c>
      <c r="E37" s="63" t="s">
        <v>13</v>
      </c>
      <c r="F37" s="62" t="s">
        <v>12</v>
      </c>
      <c r="G37" s="62" t="s">
        <v>13</v>
      </c>
      <c r="H37" s="61" t="s">
        <v>12</v>
      </c>
      <c r="I37" s="63" t="s">
        <v>13</v>
      </c>
      <c r="J37" s="61"/>
      <c r="K37" s="63"/>
    </row>
    <row r="38" spans="1:11" x14ac:dyDescent="0.2">
      <c r="A38" s="7" t="s">
        <v>548</v>
      </c>
      <c r="B38" s="65">
        <v>5</v>
      </c>
      <c r="C38" s="34">
        <f>IF(B55=0, "-", B38/B55)</f>
        <v>4.4247787610619468E-2</v>
      </c>
      <c r="D38" s="65">
        <v>2</v>
      </c>
      <c r="E38" s="9">
        <f>IF(D55=0, "-", D38/D55)</f>
        <v>3.3333333333333333E-2</v>
      </c>
      <c r="F38" s="81">
        <v>29</v>
      </c>
      <c r="G38" s="34">
        <f>IF(F55=0, "-", F38/F55)</f>
        <v>4.6031746031746035E-2</v>
      </c>
      <c r="H38" s="65">
        <v>14</v>
      </c>
      <c r="I38" s="9">
        <f>IF(H55=0, "-", H38/H55)</f>
        <v>2.5179856115107913E-2</v>
      </c>
      <c r="J38" s="8">
        <f t="shared" ref="J38:J53" si="4">IF(D38=0, "-", IF((B38-D38)/D38&lt;10, (B38-D38)/D38, "&gt;999%"))</f>
        <v>1.5</v>
      </c>
      <c r="K38" s="9">
        <f t="shared" ref="K38:K53" si="5">IF(H38=0, "-", IF((F38-H38)/H38&lt;10, (F38-H38)/H38, "&gt;999%"))</f>
        <v>1.0714285714285714</v>
      </c>
    </row>
    <row r="39" spans="1:11" x14ac:dyDescent="0.2">
      <c r="A39" s="7" t="s">
        <v>549</v>
      </c>
      <c r="B39" s="65">
        <v>6</v>
      </c>
      <c r="C39" s="34">
        <f>IF(B55=0, "-", B39/B55)</f>
        <v>5.3097345132743362E-2</v>
      </c>
      <c r="D39" s="65">
        <v>1</v>
      </c>
      <c r="E39" s="9">
        <f>IF(D55=0, "-", D39/D55)</f>
        <v>1.6666666666666666E-2</v>
      </c>
      <c r="F39" s="81">
        <v>31</v>
      </c>
      <c r="G39" s="34">
        <f>IF(F55=0, "-", F39/F55)</f>
        <v>4.9206349206349205E-2</v>
      </c>
      <c r="H39" s="65">
        <v>19</v>
      </c>
      <c r="I39" s="9">
        <f>IF(H55=0, "-", H39/H55)</f>
        <v>3.41726618705036E-2</v>
      </c>
      <c r="J39" s="8">
        <f t="shared" si="4"/>
        <v>5</v>
      </c>
      <c r="K39" s="9">
        <f t="shared" si="5"/>
        <v>0.63157894736842102</v>
      </c>
    </row>
    <row r="40" spans="1:11" x14ac:dyDescent="0.2">
      <c r="A40" s="7" t="s">
        <v>550</v>
      </c>
      <c r="B40" s="65">
        <v>1</v>
      </c>
      <c r="C40" s="34">
        <f>IF(B55=0, "-", B40/B55)</f>
        <v>8.8495575221238937E-3</v>
      </c>
      <c r="D40" s="65">
        <v>0</v>
      </c>
      <c r="E40" s="9">
        <f>IF(D55=0, "-", D40/D55)</f>
        <v>0</v>
      </c>
      <c r="F40" s="81">
        <v>10</v>
      </c>
      <c r="G40" s="34">
        <f>IF(F55=0, "-", F40/F55)</f>
        <v>1.5873015873015872E-2</v>
      </c>
      <c r="H40" s="65">
        <v>10</v>
      </c>
      <c r="I40" s="9">
        <f>IF(H55=0, "-", H40/H55)</f>
        <v>1.7985611510791366E-2</v>
      </c>
      <c r="J40" s="8" t="str">
        <f t="shared" si="4"/>
        <v>-</v>
      </c>
      <c r="K40" s="9">
        <f t="shared" si="5"/>
        <v>0</v>
      </c>
    </row>
    <row r="41" spans="1:11" x14ac:dyDescent="0.2">
      <c r="A41" s="7" t="s">
        <v>551</v>
      </c>
      <c r="B41" s="65">
        <v>2</v>
      </c>
      <c r="C41" s="34">
        <f>IF(B55=0, "-", B41/B55)</f>
        <v>1.7699115044247787E-2</v>
      </c>
      <c r="D41" s="65">
        <v>3</v>
      </c>
      <c r="E41" s="9">
        <f>IF(D55=0, "-", D41/D55)</f>
        <v>0.05</v>
      </c>
      <c r="F41" s="81">
        <v>21</v>
      </c>
      <c r="G41" s="34">
        <f>IF(F55=0, "-", F41/F55)</f>
        <v>3.3333333333333333E-2</v>
      </c>
      <c r="H41" s="65">
        <v>24</v>
      </c>
      <c r="I41" s="9">
        <f>IF(H55=0, "-", H41/H55)</f>
        <v>4.3165467625899283E-2</v>
      </c>
      <c r="J41" s="8">
        <f t="shared" si="4"/>
        <v>-0.33333333333333331</v>
      </c>
      <c r="K41" s="9">
        <f t="shared" si="5"/>
        <v>-0.125</v>
      </c>
    </row>
    <row r="42" spans="1:11" x14ac:dyDescent="0.2">
      <c r="A42" s="7" t="s">
        <v>552</v>
      </c>
      <c r="B42" s="65">
        <v>0</v>
      </c>
      <c r="C42" s="34">
        <f>IF(B55=0, "-", B42/B55)</f>
        <v>0</v>
      </c>
      <c r="D42" s="65">
        <v>0</v>
      </c>
      <c r="E42" s="9">
        <f>IF(D55=0, "-", D42/D55)</f>
        <v>0</v>
      </c>
      <c r="F42" s="81">
        <v>5</v>
      </c>
      <c r="G42" s="34">
        <f>IF(F55=0, "-", F42/F55)</f>
        <v>7.9365079365079361E-3</v>
      </c>
      <c r="H42" s="65">
        <v>0</v>
      </c>
      <c r="I42" s="9">
        <f>IF(H55=0, "-", H42/H55)</f>
        <v>0</v>
      </c>
      <c r="J42" s="8" t="str">
        <f t="shared" si="4"/>
        <v>-</v>
      </c>
      <c r="K42" s="9" t="str">
        <f t="shared" si="5"/>
        <v>-</v>
      </c>
    </row>
    <row r="43" spans="1:11" x14ac:dyDescent="0.2">
      <c r="A43" s="7" t="s">
        <v>53</v>
      </c>
      <c r="B43" s="65">
        <v>0</v>
      </c>
      <c r="C43" s="34">
        <f>IF(B55=0, "-", B43/B55)</f>
        <v>0</v>
      </c>
      <c r="D43" s="65">
        <v>0</v>
      </c>
      <c r="E43" s="9">
        <f>IF(D55=0, "-", D43/D55)</f>
        <v>0</v>
      </c>
      <c r="F43" s="81">
        <v>0</v>
      </c>
      <c r="G43" s="34">
        <f>IF(F55=0, "-", F43/F55)</f>
        <v>0</v>
      </c>
      <c r="H43" s="65">
        <v>2</v>
      </c>
      <c r="I43" s="9">
        <f>IF(H55=0, "-", H43/H55)</f>
        <v>3.5971223021582736E-3</v>
      </c>
      <c r="J43" s="8" t="str">
        <f t="shared" si="4"/>
        <v>-</v>
      </c>
      <c r="K43" s="9">
        <f t="shared" si="5"/>
        <v>-1</v>
      </c>
    </row>
    <row r="44" spans="1:11" x14ac:dyDescent="0.2">
      <c r="A44" s="7" t="s">
        <v>553</v>
      </c>
      <c r="B44" s="65">
        <v>20</v>
      </c>
      <c r="C44" s="34">
        <f>IF(B55=0, "-", B44/B55)</f>
        <v>0.17699115044247787</v>
      </c>
      <c r="D44" s="65">
        <v>6</v>
      </c>
      <c r="E44" s="9">
        <f>IF(D55=0, "-", D44/D55)</f>
        <v>0.1</v>
      </c>
      <c r="F44" s="81">
        <v>76</v>
      </c>
      <c r="G44" s="34">
        <f>IF(F55=0, "-", F44/F55)</f>
        <v>0.12063492063492064</v>
      </c>
      <c r="H44" s="65">
        <v>97</v>
      </c>
      <c r="I44" s="9">
        <f>IF(H55=0, "-", H44/H55)</f>
        <v>0.17446043165467626</v>
      </c>
      <c r="J44" s="8">
        <f t="shared" si="4"/>
        <v>2.3333333333333335</v>
      </c>
      <c r="K44" s="9">
        <f t="shared" si="5"/>
        <v>-0.21649484536082475</v>
      </c>
    </row>
    <row r="45" spans="1:11" x14ac:dyDescent="0.2">
      <c r="A45" s="7" t="s">
        <v>554</v>
      </c>
      <c r="B45" s="65">
        <v>2</v>
      </c>
      <c r="C45" s="34">
        <f>IF(B55=0, "-", B45/B55)</f>
        <v>1.7699115044247787E-2</v>
      </c>
      <c r="D45" s="65">
        <v>0</v>
      </c>
      <c r="E45" s="9">
        <f>IF(D55=0, "-", D45/D55)</f>
        <v>0</v>
      </c>
      <c r="F45" s="81">
        <v>5</v>
      </c>
      <c r="G45" s="34">
        <f>IF(F55=0, "-", F45/F55)</f>
        <v>7.9365079365079361E-3</v>
      </c>
      <c r="H45" s="65">
        <v>15</v>
      </c>
      <c r="I45" s="9">
        <f>IF(H55=0, "-", H45/H55)</f>
        <v>2.6978417266187049E-2</v>
      </c>
      <c r="J45" s="8" t="str">
        <f t="shared" si="4"/>
        <v>-</v>
      </c>
      <c r="K45" s="9">
        <f t="shared" si="5"/>
        <v>-0.66666666666666663</v>
      </c>
    </row>
    <row r="46" spans="1:11" x14ac:dyDescent="0.2">
      <c r="A46" s="7" t="s">
        <v>60</v>
      </c>
      <c r="B46" s="65">
        <v>23</v>
      </c>
      <c r="C46" s="34">
        <f>IF(B55=0, "-", B46/B55)</f>
        <v>0.20353982300884957</v>
      </c>
      <c r="D46" s="65">
        <v>18</v>
      </c>
      <c r="E46" s="9">
        <f>IF(D55=0, "-", D46/D55)</f>
        <v>0.3</v>
      </c>
      <c r="F46" s="81">
        <v>168</v>
      </c>
      <c r="G46" s="34">
        <f>IF(F55=0, "-", F46/F55)</f>
        <v>0.26666666666666666</v>
      </c>
      <c r="H46" s="65">
        <v>109</v>
      </c>
      <c r="I46" s="9">
        <f>IF(H55=0, "-", H46/H55)</f>
        <v>0.1960431654676259</v>
      </c>
      <c r="J46" s="8">
        <f t="shared" si="4"/>
        <v>0.27777777777777779</v>
      </c>
      <c r="K46" s="9">
        <f t="shared" si="5"/>
        <v>0.54128440366972475</v>
      </c>
    </row>
    <row r="47" spans="1:11" x14ac:dyDescent="0.2">
      <c r="A47" s="7" t="s">
        <v>555</v>
      </c>
      <c r="B47" s="65">
        <v>4</v>
      </c>
      <c r="C47" s="34">
        <f>IF(B55=0, "-", B47/B55)</f>
        <v>3.5398230088495575E-2</v>
      </c>
      <c r="D47" s="65">
        <v>2</v>
      </c>
      <c r="E47" s="9">
        <f>IF(D55=0, "-", D47/D55)</f>
        <v>3.3333333333333333E-2</v>
      </c>
      <c r="F47" s="81">
        <v>22</v>
      </c>
      <c r="G47" s="34">
        <f>IF(F55=0, "-", F47/F55)</f>
        <v>3.4920634920634921E-2</v>
      </c>
      <c r="H47" s="65">
        <v>29</v>
      </c>
      <c r="I47" s="9">
        <f>IF(H55=0, "-", H47/H55)</f>
        <v>5.2158273381294966E-2</v>
      </c>
      <c r="J47" s="8">
        <f t="shared" si="4"/>
        <v>1</v>
      </c>
      <c r="K47" s="9">
        <f t="shared" si="5"/>
        <v>-0.2413793103448276</v>
      </c>
    </row>
    <row r="48" spans="1:11" x14ac:dyDescent="0.2">
      <c r="A48" s="7" t="s">
        <v>556</v>
      </c>
      <c r="B48" s="65">
        <v>9</v>
      </c>
      <c r="C48" s="34">
        <f>IF(B55=0, "-", B48/B55)</f>
        <v>7.9646017699115043E-2</v>
      </c>
      <c r="D48" s="65">
        <v>1</v>
      </c>
      <c r="E48" s="9">
        <f>IF(D55=0, "-", D48/D55)</f>
        <v>1.6666666666666666E-2</v>
      </c>
      <c r="F48" s="81">
        <v>17</v>
      </c>
      <c r="G48" s="34">
        <f>IF(F55=0, "-", F48/F55)</f>
        <v>2.6984126984126985E-2</v>
      </c>
      <c r="H48" s="65">
        <v>10</v>
      </c>
      <c r="I48" s="9">
        <f>IF(H55=0, "-", H48/H55)</f>
        <v>1.7985611510791366E-2</v>
      </c>
      <c r="J48" s="8">
        <f t="shared" si="4"/>
        <v>8</v>
      </c>
      <c r="K48" s="9">
        <f t="shared" si="5"/>
        <v>0.7</v>
      </c>
    </row>
    <row r="49" spans="1:11" x14ac:dyDescent="0.2">
      <c r="A49" s="7" t="s">
        <v>557</v>
      </c>
      <c r="B49" s="65">
        <v>9</v>
      </c>
      <c r="C49" s="34">
        <f>IF(B55=0, "-", B49/B55)</f>
        <v>7.9646017699115043E-2</v>
      </c>
      <c r="D49" s="65">
        <v>7</v>
      </c>
      <c r="E49" s="9">
        <f>IF(D55=0, "-", D49/D55)</f>
        <v>0.11666666666666667</v>
      </c>
      <c r="F49" s="81">
        <v>44</v>
      </c>
      <c r="G49" s="34">
        <f>IF(F55=0, "-", F49/F55)</f>
        <v>6.9841269841269843E-2</v>
      </c>
      <c r="H49" s="65">
        <v>50</v>
      </c>
      <c r="I49" s="9">
        <f>IF(H55=0, "-", H49/H55)</f>
        <v>8.9928057553956831E-2</v>
      </c>
      <c r="J49" s="8">
        <f t="shared" si="4"/>
        <v>0.2857142857142857</v>
      </c>
      <c r="K49" s="9">
        <f t="shared" si="5"/>
        <v>-0.12</v>
      </c>
    </row>
    <row r="50" spans="1:11" x14ac:dyDescent="0.2">
      <c r="A50" s="7" t="s">
        <v>558</v>
      </c>
      <c r="B50" s="65">
        <v>8</v>
      </c>
      <c r="C50" s="34">
        <f>IF(B55=0, "-", B50/B55)</f>
        <v>7.0796460176991149E-2</v>
      </c>
      <c r="D50" s="65">
        <v>8</v>
      </c>
      <c r="E50" s="9">
        <f>IF(D55=0, "-", D50/D55)</f>
        <v>0.13333333333333333</v>
      </c>
      <c r="F50" s="81">
        <v>79</v>
      </c>
      <c r="G50" s="34">
        <f>IF(F55=0, "-", F50/F55)</f>
        <v>0.1253968253968254</v>
      </c>
      <c r="H50" s="65">
        <v>64</v>
      </c>
      <c r="I50" s="9">
        <f>IF(H55=0, "-", H50/H55)</f>
        <v>0.11510791366906475</v>
      </c>
      <c r="J50" s="8">
        <f t="shared" si="4"/>
        <v>0</v>
      </c>
      <c r="K50" s="9">
        <f t="shared" si="5"/>
        <v>0.234375</v>
      </c>
    </row>
    <row r="51" spans="1:11" x14ac:dyDescent="0.2">
      <c r="A51" s="7" t="s">
        <v>559</v>
      </c>
      <c r="B51" s="65">
        <v>2</v>
      </c>
      <c r="C51" s="34">
        <f>IF(B55=0, "-", B51/B55)</f>
        <v>1.7699115044247787E-2</v>
      </c>
      <c r="D51" s="65">
        <v>4</v>
      </c>
      <c r="E51" s="9">
        <f>IF(D55=0, "-", D51/D55)</f>
        <v>6.6666666666666666E-2</v>
      </c>
      <c r="F51" s="81">
        <v>23</v>
      </c>
      <c r="G51" s="34">
        <f>IF(F55=0, "-", F51/F55)</f>
        <v>3.650793650793651E-2</v>
      </c>
      <c r="H51" s="65">
        <v>19</v>
      </c>
      <c r="I51" s="9">
        <f>IF(H55=0, "-", H51/H55)</f>
        <v>3.41726618705036E-2</v>
      </c>
      <c r="J51" s="8">
        <f t="shared" si="4"/>
        <v>-0.5</v>
      </c>
      <c r="K51" s="9">
        <f t="shared" si="5"/>
        <v>0.21052631578947367</v>
      </c>
    </row>
    <row r="52" spans="1:11" x14ac:dyDescent="0.2">
      <c r="A52" s="7" t="s">
        <v>560</v>
      </c>
      <c r="B52" s="65">
        <v>15</v>
      </c>
      <c r="C52" s="34">
        <f>IF(B55=0, "-", B52/B55)</f>
        <v>0.13274336283185842</v>
      </c>
      <c r="D52" s="65">
        <v>7</v>
      </c>
      <c r="E52" s="9">
        <f>IF(D55=0, "-", D52/D55)</f>
        <v>0.11666666666666667</v>
      </c>
      <c r="F52" s="81">
        <v>61</v>
      </c>
      <c r="G52" s="34">
        <f>IF(F55=0, "-", F52/F55)</f>
        <v>9.6825396825396828E-2</v>
      </c>
      <c r="H52" s="65">
        <v>72</v>
      </c>
      <c r="I52" s="9">
        <f>IF(H55=0, "-", H52/H55)</f>
        <v>0.12949640287769784</v>
      </c>
      <c r="J52" s="8">
        <f t="shared" si="4"/>
        <v>1.1428571428571428</v>
      </c>
      <c r="K52" s="9">
        <f t="shared" si="5"/>
        <v>-0.15277777777777779</v>
      </c>
    </row>
    <row r="53" spans="1:11" x14ac:dyDescent="0.2">
      <c r="A53" s="7" t="s">
        <v>561</v>
      </c>
      <c r="B53" s="65">
        <v>7</v>
      </c>
      <c r="C53" s="34">
        <f>IF(B55=0, "-", B53/B55)</f>
        <v>6.1946902654867256E-2</v>
      </c>
      <c r="D53" s="65">
        <v>1</v>
      </c>
      <c r="E53" s="9">
        <f>IF(D55=0, "-", D53/D55)</f>
        <v>1.6666666666666666E-2</v>
      </c>
      <c r="F53" s="81">
        <v>39</v>
      </c>
      <c r="G53" s="34">
        <f>IF(F55=0, "-", F53/F55)</f>
        <v>6.1904761904761907E-2</v>
      </c>
      <c r="H53" s="65">
        <v>22</v>
      </c>
      <c r="I53" s="9">
        <f>IF(H55=0, "-", H53/H55)</f>
        <v>3.9568345323741004E-2</v>
      </c>
      <c r="J53" s="8">
        <f t="shared" si="4"/>
        <v>6</v>
      </c>
      <c r="K53" s="9">
        <f t="shared" si="5"/>
        <v>0.77272727272727271</v>
      </c>
    </row>
    <row r="54" spans="1:11" x14ac:dyDescent="0.2">
      <c r="A54" s="2"/>
      <c r="B54" s="68"/>
      <c r="C54" s="33"/>
      <c r="D54" s="68"/>
      <c r="E54" s="6"/>
      <c r="F54" s="82"/>
      <c r="G54" s="33"/>
      <c r="H54" s="68"/>
      <c r="I54" s="6"/>
      <c r="J54" s="5"/>
      <c r="K54" s="6"/>
    </row>
    <row r="55" spans="1:11" s="43" customFormat="1" x14ac:dyDescent="0.2">
      <c r="A55" s="162" t="s">
        <v>612</v>
      </c>
      <c r="B55" s="71">
        <f>SUM(B38:B54)</f>
        <v>113</v>
      </c>
      <c r="C55" s="40">
        <f>B55/6139</f>
        <v>1.8406906662322853E-2</v>
      </c>
      <c r="D55" s="71">
        <f>SUM(D38:D54)</f>
        <v>60</v>
      </c>
      <c r="E55" s="41">
        <f>D55/5177</f>
        <v>1.1589723778249952E-2</v>
      </c>
      <c r="F55" s="77">
        <f>SUM(F38:F54)</f>
        <v>630</v>
      </c>
      <c r="G55" s="42">
        <f>F55/53716</f>
        <v>1.1728349095241642E-2</v>
      </c>
      <c r="H55" s="71">
        <f>SUM(H38:H54)</f>
        <v>556</v>
      </c>
      <c r="I55" s="41">
        <f>H55/42616</f>
        <v>1.3046743007321194E-2</v>
      </c>
      <c r="J55" s="37">
        <f>IF(D55=0, "-", IF((B55-D55)/D55&lt;10, (B55-D55)/D55, "&gt;999%"))</f>
        <v>0.8833333333333333</v>
      </c>
      <c r="K55" s="38">
        <f>IF(H55=0, "-", IF((F55-H55)/H55&lt;10, (F55-H55)/H55, "&gt;999%"))</f>
        <v>0.13309352517985612</v>
      </c>
    </row>
    <row r="56" spans="1:11" x14ac:dyDescent="0.2">
      <c r="B56" s="83"/>
      <c r="D56" s="83"/>
      <c r="F56" s="83"/>
      <c r="H56" s="83"/>
    </row>
    <row r="57" spans="1:11" x14ac:dyDescent="0.2">
      <c r="A57" s="27" t="s">
        <v>611</v>
      </c>
      <c r="B57" s="71">
        <v>266</v>
      </c>
      <c r="C57" s="40">
        <f>B57/6139</f>
        <v>4.3329532497149374E-2</v>
      </c>
      <c r="D57" s="71">
        <v>166</v>
      </c>
      <c r="E57" s="41">
        <f>D57/5177</f>
        <v>3.2064902453158198E-2</v>
      </c>
      <c r="F57" s="77">
        <v>2065</v>
      </c>
      <c r="G57" s="42">
        <f>F57/53716</f>
        <v>3.8442922034403158E-2</v>
      </c>
      <c r="H57" s="71">
        <v>1600</v>
      </c>
      <c r="I57" s="41">
        <f>H57/42616</f>
        <v>3.7544584193730052E-2</v>
      </c>
      <c r="J57" s="37">
        <f>IF(D57=0, "-", IF((B57-D57)/D57&lt;10, (B57-D57)/D57, "&gt;999%"))</f>
        <v>0.60240963855421692</v>
      </c>
      <c r="K57" s="38">
        <f>IF(H57=0, "-", IF((F57-H57)/H57&lt;10, (F57-H57)/H57, "&gt;999%"))</f>
        <v>0.29062500000000002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7"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0"/>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618</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39</v>
      </c>
      <c r="B7" s="65">
        <v>5</v>
      </c>
      <c r="C7" s="39">
        <f>IF(B30=0, "-", B7/B30)</f>
        <v>1.8796992481203006E-2</v>
      </c>
      <c r="D7" s="65">
        <v>2</v>
      </c>
      <c r="E7" s="21">
        <f>IF(D30=0, "-", D7/D30)</f>
        <v>1.2048192771084338E-2</v>
      </c>
      <c r="F7" s="81">
        <v>29</v>
      </c>
      <c r="G7" s="39">
        <f>IF(F30=0, "-", F7/F30)</f>
        <v>1.4043583535108959E-2</v>
      </c>
      <c r="H7" s="65">
        <v>14</v>
      </c>
      <c r="I7" s="21">
        <f>IF(H30=0, "-", H7/H30)</f>
        <v>8.7500000000000008E-3</v>
      </c>
      <c r="J7" s="20">
        <f t="shared" ref="J7:J28" si="0">IF(D7=0, "-", IF((B7-D7)/D7&lt;10, (B7-D7)/D7, "&gt;999%"))</f>
        <v>1.5</v>
      </c>
      <c r="K7" s="21">
        <f t="shared" ref="K7:K28" si="1">IF(H7=0, "-", IF((F7-H7)/H7&lt;10, (F7-H7)/H7, "&gt;999%"))</f>
        <v>1.0714285714285714</v>
      </c>
    </row>
    <row r="8" spans="1:11" x14ac:dyDescent="0.2">
      <c r="A8" s="7" t="s">
        <v>42</v>
      </c>
      <c r="B8" s="65">
        <v>7</v>
      </c>
      <c r="C8" s="39">
        <f>IF(B30=0, "-", B8/B30)</f>
        <v>2.6315789473684209E-2</v>
      </c>
      <c r="D8" s="65">
        <v>5</v>
      </c>
      <c r="E8" s="21">
        <f>IF(D30=0, "-", D8/D30)</f>
        <v>3.0120481927710843E-2</v>
      </c>
      <c r="F8" s="81">
        <v>48</v>
      </c>
      <c r="G8" s="39">
        <f>IF(F30=0, "-", F8/F30)</f>
        <v>2.3244552058111378E-2</v>
      </c>
      <c r="H8" s="65">
        <v>29</v>
      </c>
      <c r="I8" s="21">
        <f>IF(H30=0, "-", H8/H30)</f>
        <v>1.8124999999999999E-2</v>
      </c>
      <c r="J8" s="20">
        <f t="shared" si="0"/>
        <v>0.4</v>
      </c>
      <c r="K8" s="21">
        <f t="shared" si="1"/>
        <v>0.65517241379310343</v>
      </c>
    </row>
    <row r="9" spans="1:11" x14ac:dyDescent="0.2">
      <c r="A9" s="7" t="s">
        <v>43</v>
      </c>
      <c r="B9" s="65">
        <v>0</v>
      </c>
      <c r="C9" s="39">
        <f>IF(B30=0, "-", B9/B30)</f>
        <v>0</v>
      </c>
      <c r="D9" s="65">
        <v>3</v>
      </c>
      <c r="E9" s="21">
        <f>IF(D30=0, "-", D9/D30)</f>
        <v>1.8072289156626505E-2</v>
      </c>
      <c r="F9" s="81">
        <v>82</v>
      </c>
      <c r="G9" s="39">
        <f>IF(F30=0, "-", F9/F30)</f>
        <v>3.9709443099273607E-2</v>
      </c>
      <c r="H9" s="65">
        <v>54</v>
      </c>
      <c r="I9" s="21">
        <f>IF(H30=0, "-", H9/H30)</f>
        <v>3.3750000000000002E-2</v>
      </c>
      <c r="J9" s="20">
        <f t="shared" si="0"/>
        <v>-1</v>
      </c>
      <c r="K9" s="21">
        <f t="shared" si="1"/>
        <v>0.51851851851851849</v>
      </c>
    </row>
    <row r="10" spans="1:11" x14ac:dyDescent="0.2">
      <c r="A10" s="7" t="s">
        <v>44</v>
      </c>
      <c r="B10" s="65">
        <v>6</v>
      </c>
      <c r="C10" s="39">
        <f>IF(B30=0, "-", B10/B30)</f>
        <v>2.2556390977443608E-2</v>
      </c>
      <c r="D10" s="65">
        <v>1</v>
      </c>
      <c r="E10" s="21">
        <f>IF(D30=0, "-", D10/D30)</f>
        <v>6.024096385542169E-3</v>
      </c>
      <c r="F10" s="81">
        <v>31</v>
      </c>
      <c r="G10" s="39">
        <f>IF(F30=0, "-", F10/F30)</f>
        <v>1.5012106537530266E-2</v>
      </c>
      <c r="H10" s="65">
        <v>19</v>
      </c>
      <c r="I10" s="21">
        <f>IF(H30=0, "-", H10/H30)</f>
        <v>1.1875E-2</v>
      </c>
      <c r="J10" s="20">
        <f t="shared" si="0"/>
        <v>5</v>
      </c>
      <c r="K10" s="21">
        <f t="shared" si="1"/>
        <v>0.63157894736842102</v>
      </c>
    </row>
    <row r="11" spans="1:11" x14ac:dyDescent="0.2">
      <c r="A11" s="7" t="s">
        <v>45</v>
      </c>
      <c r="B11" s="65">
        <v>19</v>
      </c>
      <c r="C11" s="39">
        <f>IF(B30=0, "-", B11/B30)</f>
        <v>7.1428571428571425E-2</v>
      </c>
      <c r="D11" s="65">
        <v>11</v>
      </c>
      <c r="E11" s="21">
        <f>IF(D30=0, "-", D11/D30)</f>
        <v>6.6265060240963861E-2</v>
      </c>
      <c r="F11" s="81">
        <v>161</v>
      </c>
      <c r="G11" s="39">
        <f>IF(F30=0, "-", F11/F30)</f>
        <v>7.796610169491526E-2</v>
      </c>
      <c r="H11" s="65">
        <v>105</v>
      </c>
      <c r="I11" s="21">
        <f>IF(H30=0, "-", H11/H30)</f>
        <v>6.5625000000000003E-2</v>
      </c>
      <c r="J11" s="20">
        <f t="shared" si="0"/>
        <v>0.72727272727272729</v>
      </c>
      <c r="K11" s="21">
        <f t="shared" si="1"/>
        <v>0.53333333333333333</v>
      </c>
    </row>
    <row r="12" spans="1:11" x14ac:dyDescent="0.2">
      <c r="A12" s="7" t="s">
        <v>48</v>
      </c>
      <c r="B12" s="65">
        <v>27</v>
      </c>
      <c r="C12" s="39">
        <f>IF(B30=0, "-", B12/B30)</f>
        <v>0.10150375939849623</v>
      </c>
      <c r="D12" s="65">
        <v>24</v>
      </c>
      <c r="E12" s="21">
        <f>IF(D30=0, "-", D12/D30)</f>
        <v>0.14457831325301204</v>
      </c>
      <c r="F12" s="81">
        <v>271</v>
      </c>
      <c r="G12" s="39">
        <f>IF(F30=0, "-", F12/F30)</f>
        <v>0.13123486682808716</v>
      </c>
      <c r="H12" s="65">
        <v>255</v>
      </c>
      <c r="I12" s="21">
        <f>IF(H30=0, "-", H12/H30)</f>
        <v>0.15937499999999999</v>
      </c>
      <c r="J12" s="20">
        <f t="shared" si="0"/>
        <v>0.125</v>
      </c>
      <c r="K12" s="21">
        <f t="shared" si="1"/>
        <v>6.2745098039215685E-2</v>
      </c>
    </row>
    <row r="13" spans="1:11" x14ac:dyDescent="0.2">
      <c r="A13" s="7" t="s">
        <v>52</v>
      </c>
      <c r="B13" s="65">
        <v>1</v>
      </c>
      <c r="C13" s="39">
        <f>IF(B30=0, "-", B13/B30)</f>
        <v>3.7593984962406013E-3</v>
      </c>
      <c r="D13" s="65">
        <v>2</v>
      </c>
      <c r="E13" s="21">
        <f>IF(D30=0, "-", D13/D30)</f>
        <v>1.2048192771084338E-2</v>
      </c>
      <c r="F13" s="81">
        <v>26</v>
      </c>
      <c r="G13" s="39">
        <f>IF(F30=0, "-", F13/F30)</f>
        <v>1.2590799031476998E-2</v>
      </c>
      <c r="H13" s="65">
        <v>10</v>
      </c>
      <c r="I13" s="21">
        <f>IF(H30=0, "-", H13/H30)</f>
        <v>6.2500000000000003E-3</v>
      </c>
      <c r="J13" s="20">
        <f t="shared" si="0"/>
        <v>-0.5</v>
      </c>
      <c r="K13" s="21">
        <f t="shared" si="1"/>
        <v>1.6</v>
      </c>
    </row>
    <row r="14" spans="1:11" x14ac:dyDescent="0.2">
      <c r="A14" s="7" t="s">
        <v>53</v>
      </c>
      <c r="B14" s="65">
        <v>0</v>
      </c>
      <c r="C14" s="39">
        <f>IF(B30=0, "-", B14/B30)</f>
        <v>0</v>
      </c>
      <c r="D14" s="65">
        <v>0</v>
      </c>
      <c r="E14" s="21">
        <f>IF(D30=0, "-", D14/D30)</f>
        <v>0</v>
      </c>
      <c r="F14" s="81">
        <v>0</v>
      </c>
      <c r="G14" s="39">
        <f>IF(F30=0, "-", F14/F30)</f>
        <v>0</v>
      </c>
      <c r="H14" s="65">
        <v>2</v>
      </c>
      <c r="I14" s="21">
        <f>IF(H30=0, "-", H14/H30)</f>
        <v>1.25E-3</v>
      </c>
      <c r="J14" s="20" t="str">
        <f t="shared" si="0"/>
        <v>-</v>
      </c>
      <c r="K14" s="21">
        <f t="shared" si="1"/>
        <v>-1</v>
      </c>
    </row>
    <row r="15" spans="1:11" x14ac:dyDescent="0.2">
      <c r="A15" s="7" t="s">
        <v>54</v>
      </c>
      <c r="B15" s="65">
        <v>77</v>
      </c>
      <c r="C15" s="39">
        <f>IF(B30=0, "-", B15/B30)</f>
        <v>0.28947368421052633</v>
      </c>
      <c r="D15" s="65">
        <v>42</v>
      </c>
      <c r="E15" s="21">
        <f>IF(D30=0, "-", D15/D30)</f>
        <v>0.25301204819277107</v>
      </c>
      <c r="F15" s="81">
        <v>598</v>
      </c>
      <c r="G15" s="39">
        <f>IF(F30=0, "-", F15/F30)</f>
        <v>0.28958837772397095</v>
      </c>
      <c r="H15" s="65">
        <v>501</v>
      </c>
      <c r="I15" s="21">
        <f>IF(H30=0, "-", H15/H30)</f>
        <v>0.31312499999999999</v>
      </c>
      <c r="J15" s="20">
        <f t="shared" si="0"/>
        <v>0.83333333333333337</v>
      </c>
      <c r="K15" s="21">
        <f t="shared" si="1"/>
        <v>0.19361277445109781</v>
      </c>
    </row>
    <row r="16" spans="1:11" x14ac:dyDescent="0.2">
      <c r="A16" s="7" t="s">
        <v>57</v>
      </c>
      <c r="B16" s="65">
        <v>6</v>
      </c>
      <c r="C16" s="39">
        <f>IF(B30=0, "-", B16/B30)</f>
        <v>2.2556390977443608E-2</v>
      </c>
      <c r="D16" s="65">
        <v>2</v>
      </c>
      <c r="E16" s="21">
        <f>IF(D30=0, "-", D16/D30)</f>
        <v>1.2048192771084338E-2</v>
      </c>
      <c r="F16" s="81">
        <v>32</v>
      </c>
      <c r="G16" s="39">
        <f>IF(F30=0, "-", F16/F30)</f>
        <v>1.549636803874092E-2</v>
      </c>
      <c r="H16" s="65">
        <v>52</v>
      </c>
      <c r="I16" s="21">
        <f>IF(H30=0, "-", H16/H30)</f>
        <v>3.2500000000000001E-2</v>
      </c>
      <c r="J16" s="20">
        <f t="shared" si="0"/>
        <v>2</v>
      </c>
      <c r="K16" s="21">
        <f t="shared" si="1"/>
        <v>-0.38461538461538464</v>
      </c>
    </row>
    <row r="17" spans="1:11" x14ac:dyDescent="0.2">
      <c r="A17" s="7" t="s">
        <v>60</v>
      </c>
      <c r="B17" s="65">
        <v>23</v>
      </c>
      <c r="C17" s="39">
        <f>IF(B30=0, "-", B17/B30)</f>
        <v>8.646616541353383E-2</v>
      </c>
      <c r="D17" s="65">
        <v>18</v>
      </c>
      <c r="E17" s="21">
        <f>IF(D30=0, "-", D17/D30)</f>
        <v>0.10843373493975904</v>
      </c>
      <c r="F17" s="81">
        <v>168</v>
      </c>
      <c r="G17" s="39">
        <f>IF(F30=0, "-", F17/F30)</f>
        <v>8.1355932203389825E-2</v>
      </c>
      <c r="H17" s="65">
        <v>109</v>
      </c>
      <c r="I17" s="21">
        <f>IF(H30=0, "-", H17/H30)</f>
        <v>6.8125000000000005E-2</v>
      </c>
      <c r="J17" s="20">
        <f t="shared" si="0"/>
        <v>0.27777777777777779</v>
      </c>
      <c r="K17" s="21">
        <f t="shared" si="1"/>
        <v>0.54128440366972475</v>
      </c>
    </row>
    <row r="18" spans="1:11" x14ac:dyDescent="0.2">
      <c r="A18" s="7" t="s">
        <v>64</v>
      </c>
      <c r="B18" s="65">
        <v>9</v>
      </c>
      <c r="C18" s="39">
        <f>IF(B30=0, "-", B18/B30)</f>
        <v>3.3834586466165412E-2</v>
      </c>
      <c r="D18" s="65">
        <v>0</v>
      </c>
      <c r="E18" s="21">
        <f>IF(D30=0, "-", D18/D30)</f>
        <v>0</v>
      </c>
      <c r="F18" s="81">
        <v>55</v>
      </c>
      <c r="G18" s="39">
        <f>IF(F30=0, "-", F18/F30)</f>
        <v>2.6634382566585957E-2</v>
      </c>
      <c r="H18" s="65">
        <v>0</v>
      </c>
      <c r="I18" s="21">
        <f>IF(H30=0, "-", H18/H30)</f>
        <v>0</v>
      </c>
      <c r="J18" s="20" t="str">
        <f t="shared" si="0"/>
        <v>-</v>
      </c>
      <c r="K18" s="21" t="str">
        <f t="shared" si="1"/>
        <v>-</v>
      </c>
    </row>
    <row r="19" spans="1:11" x14ac:dyDescent="0.2">
      <c r="A19" s="7" t="s">
        <v>67</v>
      </c>
      <c r="B19" s="65">
        <v>4</v>
      </c>
      <c r="C19" s="39">
        <f>IF(B30=0, "-", B19/B30)</f>
        <v>1.5037593984962405E-2</v>
      </c>
      <c r="D19" s="65">
        <v>2</v>
      </c>
      <c r="E19" s="21">
        <f>IF(D30=0, "-", D19/D30)</f>
        <v>1.2048192771084338E-2</v>
      </c>
      <c r="F19" s="81">
        <v>22</v>
      </c>
      <c r="G19" s="39">
        <f>IF(F30=0, "-", F19/F30)</f>
        <v>1.0653753026634382E-2</v>
      </c>
      <c r="H19" s="65">
        <v>29</v>
      </c>
      <c r="I19" s="21">
        <f>IF(H30=0, "-", H19/H30)</f>
        <v>1.8124999999999999E-2</v>
      </c>
      <c r="J19" s="20">
        <f t="shared" si="0"/>
        <v>1</v>
      </c>
      <c r="K19" s="21">
        <f t="shared" si="1"/>
        <v>-0.2413793103448276</v>
      </c>
    </row>
    <row r="20" spans="1:11" x14ac:dyDescent="0.2">
      <c r="A20" s="7" t="s">
        <v>68</v>
      </c>
      <c r="B20" s="65">
        <v>9</v>
      </c>
      <c r="C20" s="39">
        <f>IF(B30=0, "-", B20/B30)</f>
        <v>3.3834586466165412E-2</v>
      </c>
      <c r="D20" s="65">
        <v>1</v>
      </c>
      <c r="E20" s="21">
        <f>IF(D30=0, "-", D20/D30)</f>
        <v>6.024096385542169E-3</v>
      </c>
      <c r="F20" s="81">
        <v>24</v>
      </c>
      <c r="G20" s="39">
        <f>IF(F30=0, "-", F20/F30)</f>
        <v>1.1622276029055689E-2</v>
      </c>
      <c r="H20" s="65">
        <v>11</v>
      </c>
      <c r="I20" s="21">
        <f>IF(H30=0, "-", H20/H30)</f>
        <v>6.875E-3</v>
      </c>
      <c r="J20" s="20">
        <f t="shared" si="0"/>
        <v>8</v>
      </c>
      <c r="K20" s="21">
        <f t="shared" si="1"/>
        <v>1.1818181818181819</v>
      </c>
    </row>
    <row r="21" spans="1:11" x14ac:dyDescent="0.2">
      <c r="A21" s="7" t="s">
        <v>73</v>
      </c>
      <c r="B21" s="65">
        <v>9</v>
      </c>
      <c r="C21" s="39">
        <f>IF(B30=0, "-", B21/B30)</f>
        <v>3.3834586466165412E-2</v>
      </c>
      <c r="D21" s="65">
        <v>8</v>
      </c>
      <c r="E21" s="21">
        <f>IF(D30=0, "-", D21/D30)</f>
        <v>4.8192771084337352E-2</v>
      </c>
      <c r="F21" s="81">
        <v>44</v>
      </c>
      <c r="G21" s="39">
        <f>IF(F30=0, "-", F21/F30)</f>
        <v>2.1307506053268765E-2</v>
      </c>
      <c r="H21" s="65">
        <v>51</v>
      </c>
      <c r="I21" s="21">
        <f>IF(H30=0, "-", H21/H30)</f>
        <v>3.1875000000000001E-2</v>
      </c>
      <c r="J21" s="20">
        <f t="shared" si="0"/>
        <v>0.125</v>
      </c>
      <c r="K21" s="21">
        <f t="shared" si="1"/>
        <v>-0.13725490196078433</v>
      </c>
    </row>
    <row r="22" spans="1:11" x14ac:dyDescent="0.2">
      <c r="A22" s="7" t="s">
        <v>74</v>
      </c>
      <c r="B22" s="65">
        <v>20</v>
      </c>
      <c r="C22" s="39">
        <f>IF(B30=0, "-", B22/B30)</f>
        <v>7.5187969924812026E-2</v>
      </c>
      <c r="D22" s="65">
        <v>8</v>
      </c>
      <c r="E22" s="21">
        <f>IF(D30=0, "-", D22/D30)</f>
        <v>4.8192771084337352E-2</v>
      </c>
      <c r="F22" s="81">
        <v>173</v>
      </c>
      <c r="G22" s="39">
        <f>IF(F30=0, "-", F22/F30)</f>
        <v>8.3777239709443105E-2</v>
      </c>
      <c r="H22" s="65">
        <v>103</v>
      </c>
      <c r="I22" s="21">
        <f>IF(H30=0, "-", H22/H30)</f>
        <v>6.4375000000000002E-2</v>
      </c>
      <c r="J22" s="20">
        <f t="shared" si="0"/>
        <v>1.5</v>
      </c>
      <c r="K22" s="21">
        <f t="shared" si="1"/>
        <v>0.67961165048543692</v>
      </c>
    </row>
    <row r="23" spans="1:11" x14ac:dyDescent="0.2">
      <c r="A23" s="7" t="s">
        <v>82</v>
      </c>
      <c r="B23" s="65">
        <v>5</v>
      </c>
      <c r="C23" s="39">
        <f>IF(B30=0, "-", B23/B30)</f>
        <v>1.8796992481203006E-2</v>
      </c>
      <c r="D23" s="65">
        <v>12</v>
      </c>
      <c r="E23" s="21">
        <f>IF(D30=0, "-", D23/D30)</f>
        <v>7.2289156626506021E-2</v>
      </c>
      <c r="F23" s="81">
        <v>48</v>
      </c>
      <c r="G23" s="39">
        <f>IF(F30=0, "-", F23/F30)</f>
        <v>2.3244552058111378E-2</v>
      </c>
      <c r="H23" s="65">
        <v>37</v>
      </c>
      <c r="I23" s="21">
        <f>IF(H30=0, "-", H23/H30)</f>
        <v>2.3125E-2</v>
      </c>
      <c r="J23" s="20">
        <f t="shared" si="0"/>
        <v>-0.58333333333333337</v>
      </c>
      <c r="K23" s="21">
        <f t="shared" si="1"/>
        <v>0.29729729729729731</v>
      </c>
    </row>
    <row r="24" spans="1:11" x14ac:dyDescent="0.2">
      <c r="A24" s="7" t="s">
        <v>83</v>
      </c>
      <c r="B24" s="65">
        <v>8</v>
      </c>
      <c r="C24" s="39">
        <f>IF(B30=0, "-", B24/B30)</f>
        <v>3.007518796992481E-2</v>
      </c>
      <c r="D24" s="65">
        <v>8</v>
      </c>
      <c r="E24" s="21">
        <f>IF(D30=0, "-", D24/D30)</f>
        <v>4.8192771084337352E-2</v>
      </c>
      <c r="F24" s="81">
        <v>79</v>
      </c>
      <c r="G24" s="39">
        <f>IF(F30=0, "-", F24/F30)</f>
        <v>3.8256658595641646E-2</v>
      </c>
      <c r="H24" s="65">
        <v>64</v>
      </c>
      <c r="I24" s="21">
        <f>IF(H30=0, "-", H24/H30)</f>
        <v>0.04</v>
      </c>
      <c r="J24" s="20">
        <f t="shared" si="0"/>
        <v>0</v>
      </c>
      <c r="K24" s="21">
        <f t="shared" si="1"/>
        <v>0.234375</v>
      </c>
    </row>
    <row r="25" spans="1:11" x14ac:dyDescent="0.2">
      <c r="A25" s="7" t="s">
        <v>89</v>
      </c>
      <c r="B25" s="65">
        <v>5</v>
      </c>
      <c r="C25" s="39">
        <f>IF(B30=0, "-", B25/B30)</f>
        <v>1.8796992481203006E-2</v>
      </c>
      <c r="D25" s="65">
        <v>4</v>
      </c>
      <c r="E25" s="21">
        <f>IF(D30=0, "-", D25/D30)</f>
        <v>2.4096385542168676E-2</v>
      </c>
      <c r="F25" s="81">
        <v>32</v>
      </c>
      <c r="G25" s="39">
        <f>IF(F30=0, "-", F25/F30)</f>
        <v>1.549636803874092E-2</v>
      </c>
      <c r="H25" s="65">
        <v>20</v>
      </c>
      <c r="I25" s="21">
        <f>IF(H30=0, "-", H25/H30)</f>
        <v>1.2500000000000001E-2</v>
      </c>
      <c r="J25" s="20">
        <f t="shared" si="0"/>
        <v>0.25</v>
      </c>
      <c r="K25" s="21">
        <f t="shared" si="1"/>
        <v>0.6</v>
      </c>
    </row>
    <row r="26" spans="1:11" x14ac:dyDescent="0.2">
      <c r="A26" s="7" t="s">
        <v>90</v>
      </c>
      <c r="B26" s="65">
        <v>4</v>
      </c>
      <c r="C26" s="39">
        <f>IF(B30=0, "-", B26/B30)</f>
        <v>1.5037593984962405E-2</v>
      </c>
      <c r="D26" s="65">
        <v>5</v>
      </c>
      <c r="E26" s="21">
        <f>IF(D30=0, "-", D26/D30)</f>
        <v>3.0120481927710843E-2</v>
      </c>
      <c r="F26" s="81">
        <v>42</v>
      </c>
      <c r="G26" s="39">
        <f>IF(F30=0, "-", F26/F30)</f>
        <v>2.0338983050847456E-2</v>
      </c>
      <c r="H26" s="65">
        <v>40</v>
      </c>
      <c r="I26" s="21">
        <f>IF(H30=0, "-", H26/H30)</f>
        <v>2.5000000000000001E-2</v>
      </c>
      <c r="J26" s="20">
        <f t="shared" si="0"/>
        <v>-0.2</v>
      </c>
      <c r="K26" s="21">
        <f t="shared" si="1"/>
        <v>0.05</v>
      </c>
    </row>
    <row r="27" spans="1:11" x14ac:dyDescent="0.2">
      <c r="A27" s="7" t="s">
        <v>92</v>
      </c>
      <c r="B27" s="65">
        <v>15</v>
      </c>
      <c r="C27" s="39">
        <f>IF(B30=0, "-", B27/B30)</f>
        <v>5.6390977443609019E-2</v>
      </c>
      <c r="D27" s="65">
        <v>7</v>
      </c>
      <c r="E27" s="21">
        <f>IF(D30=0, "-", D27/D30)</f>
        <v>4.2168674698795178E-2</v>
      </c>
      <c r="F27" s="81">
        <v>61</v>
      </c>
      <c r="G27" s="39">
        <f>IF(F30=0, "-", F27/F30)</f>
        <v>2.9539951573849879E-2</v>
      </c>
      <c r="H27" s="65">
        <v>73</v>
      </c>
      <c r="I27" s="21">
        <f>IF(H30=0, "-", H27/H30)</f>
        <v>4.5624999999999999E-2</v>
      </c>
      <c r="J27" s="20">
        <f t="shared" si="0"/>
        <v>1.1428571428571428</v>
      </c>
      <c r="K27" s="21">
        <f t="shared" si="1"/>
        <v>-0.16438356164383561</v>
      </c>
    </row>
    <row r="28" spans="1:11" x14ac:dyDescent="0.2">
      <c r="A28" s="7" t="s">
        <v>93</v>
      </c>
      <c r="B28" s="65">
        <v>7</v>
      </c>
      <c r="C28" s="39">
        <f>IF(B30=0, "-", B28/B30)</f>
        <v>2.6315789473684209E-2</v>
      </c>
      <c r="D28" s="65">
        <v>1</v>
      </c>
      <c r="E28" s="21">
        <f>IF(D30=0, "-", D28/D30)</f>
        <v>6.024096385542169E-3</v>
      </c>
      <c r="F28" s="81">
        <v>39</v>
      </c>
      <c r="G28" s="39">
        <f>IF(F30=0, "-", F28/F30)</f>
        <v>1.8886198547215495E-2</v>
      </c>
      <c r="H28" s="65">
        <v>22</v>
      </c>
      <c r="I28" s="21">
        <f>IF(H30=0, "-", H28/H30)</f>
        <v>1.375E-2</v>
      </c>
      <c r="J28" s="20">
        <f t="shared" si="0"/>
        <v>6</v>
      </c>
      <c r="K28" s="21">
        <f t="shared" si="1"/>
        <v>0.77272727272727271</v>
      </c>
    </row>
    <row r="29" spans="1:11" x14ac:dyDescent="0.2">
      <c r="A29" s="2"/>
      <c r="B29" s="68"/>
      <c r="C29" s="33"/>
      <c r="D29" s="68"/>
      <c r="E29" s="6"/>
      <c r="F29" s="82"/>
      <c r="G29" s="33"/>
      <c r="H29" s="68"/>
      <c r="I29" s="6"/>
      <c r="J29" s="5"/>
      <c r="K29" s="6"/>
    </row>
    <row r="30" spans="1:11" s="43" customFormat="1" x14ac:dyDescent="0.2">
      <c r="A30" s="162" t="s">
        <v>611</v>
      </c>
      <c r="B30" s="71">
        <f>SUM(B7:B29)</f>
        <v>266</v>
      </c>
      <c r="C30" s="40">
        <v>1</v>
      </c>
      <c r="D30" s="71">
        <f>SUM(D7:D29)</f>
        <v>166</v>
      </c>
      <c r="E30" s="41">
        <v>1</v>
      </c>
      <c r="F30" s="77">
        <f>SUM(F7:F29)</f>
        <v>2065</v>
      </c>
      <c r="G30" s="42">
        <v>1</v>
      </c>
      <c r="H30" s="71">
        <f>SUM(H7:H29)</f>
        <v>1600</v>
      </c>
      <c r="I30" s="41">
        <v>1</v>
      </c>
      <c r="J30" s="37">
        <f>IF(D30=0, "-", (B30-D30)/D30)</f>
        <v>0.60240963855421692</v>
      </c>
      <c r="K30" s="38">
        <f>IF(H30=0, "-", (F30-H30)/H30)</f>
        <v>0.29062500000000002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7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68"/>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105</v>
      </c>
      <c r="B2" s="202" t="s">
        <v>95</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309</v>
      </c>
      <c r="B8" s="143">
        <v>0</v>
      </c>
      <c r="C8" s="144">
        <v>0</v>
      </c>
      <c r="D8" s="143">
        <v>2</v>
      </c>
      <c r="E8" s="144">
        <v>0</v>
      </c>
      <c r="F8" s="145"/>
      <c r="G8" s="143">
        <f>B8-C8</f>
        <v>0</v>
      </c>
      <c r="H8" s="144">
        <f>D8-E8</f>
        <v>2</v>
      </c>
      <c r="I8" s="151" t="str">
        <f>IF(C8=0, "-", IF(G8/C8&lt;10, G8/C8, "&gt;999%"))</f>
        <v>-</v>
      </c>
      <c r="J8" s="152" t="str">
        <f>IF(E8=0, "-", IF(H8/E8&lt;10, H8/E8, "&gt;999%"))</f>
        <v>-</v>
      </c>
    </row>
    <row r="9" spans="1:10" x14ac:dyDescent="0.2">
      <c r="A9" s="158" t="s">
        <v>249</v>
      </c>
      <c r="B9" s="65">
        <v>4</v>
      </c>
      <c r="C9" s="66">
        <v>0</v>
      </c>
      <c r="D9" s="65">
        <v>23</v>
      </c>
      <c r="E9" s="66">
        <v>7</v>
      </c>
      <c r="F9" s="67"/>
      <c r="G9" s="65">
        <f>B9-C9</f>
        <v>4</v>
      </c>
      <c r="H9" s="66">
        <f>D9-E9</f>
        <v>16</v>
      </c>
      <c r="I9" s="20" t="str">
        <f>IF(C9=0, "-", IF(G9/C9&lt;10, G9/C9, "&gt;999%"))</f>
        <v>-</v>
      </c>
      <c r="J9" s="21">
        <f>IF(E9=0, "-", IF(H9/E9&lt;10, H9/E9, "&gt;999%"))</f>
        <v>2.2857142857142856</v>
      </c>
    </row>
    <row r="10" spans="1:10" x14ac:dyDescent="0.2">
      <c r="A10" s="158" t="s">
        <v>210</v>
      </c>
      <c r="B10" s="65">
        <v>1</v>
      </c>
      <c r="C10" s="66">
        <v>3</v>
      </c>
      <c r="D10" s="65">
        <v>10</v>
      </c>
      <c r="E10" s="66">
        <v>9</v>
      </c>
      <c r="F10" s="67"/>
      <c r="G10" s="65">
        <f>B10-C10</f>
        <v>-2</v>
      </c>
      <c r="H10" s="66">
        <f>D10-E10</f>
        <v>1</v>
      </c>
      <c r="I10" s="20">
        <f>IF(C10=0, "-", IF(G10/C10&lt;10, G10/C10, "&gt;999%"))</f>
        <v>-0.66666666666666663</v>
      </c>
      <c r="J10" s="21">
        <f>IF(E10=0, "-", IF(H10/E10&lt;10, H10/E10, "&gt;999%"))</f>
        <v>0.1111111111111111</v>
      </c>
    </row>
    <row r="11" spans="1:10" x14ac:dyDescent="0.2">
      <c r="A11" s="158" t="s">
        <v>403</v>
      </c>
      <c r="B11" s="65">
        <v>3</v>
      </c>
      <c r="C11" s="66">
        <v>6</v>
      </c>
      <c r="D11" s="65">
        <v>19</v>
      </c>
      <c r="E11" s="66">
        <v>43</v>
      </c>
      <c r="F11" s="67"/>
      <c r="G11" s="65">
        <f>B11-C11</f>
        <v>-3</v>
      </c>
      <c r="H11" s="66">
        <f>D11-E11</f>
        <v>-24</v>
      </c>
      <c r="I11" s="20">
        <f>IF(C11=0, "-", IF(G11/C11&lt;10, G11/C11, "&gt;999%"))</f>
        <v>-0.5</v>
      </c>
      <c r="J11" s="21">
        <f>IF(E11=0, "-", IF(H11/E11&lt;10, H11/E11, "&gt;999%"))</f>
        <v>-0.55813953488372092</v>
      </c>
    </row>
    <row r="12" spans="1:10" s="160" customFormat="1" x14ac:dyDescent="0.2">
      <c r="A12" s="178" t="s">
        <v>619</v>
      </c>
      <c r="B12" s="71">
        <v>8</v>
      </c>
      <c r="C12" s="72">
        <v>9</v>
      </c>
      <c r="D12" s="71">
        <v>54</v>
      </c>
      <c r="E12" s="72">
        <v>59</v>
      </c>
      <c r="F12" s="73"/>
      <c r="G12" s="71">
        <f>B12-C12</f>
        <v>-1</v>
      </c>
      <c r="H12" s="72">
        <f>D12-E12</f>
        <v>-5</v>
      </c>
      <c r="I12" s="37">
        <f>IF(C12=0, "-", IF(G12/C12&lt;10, G12/C12, "&gt;999%"))</f>
        <v>-0.1111111111111111</v>
      </c>
      <c r="J12" s="38">
        <f>IF(E12=0, "-", IF(H12/E12&lt;10, H12/E12, "&gt;999%"))</f>
        <v>-8.4745762711864403E-2</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324</v>
      </c>
      <c r="B15" s="65">
        <v>0</v>
      </c>
      <c r="C15" s="66">
        <v>0</v>
      </c>
      <c r="D15" s="65">
        <v>4</v>
      </c>
      <c r="E15" s="66">
        <v>4</v>
      </c>
      <c r="F15" s="67"/>
      <c r="G15" s="65">
        <f>B15-C15</f>
        <v>0</v>
      </c>
      <c r="H15" s="66">
        <f>D15-E15</f>
        <v>0</v>
      </c>
      <c r="I15" s="20" t="str">
        <f>IF(C15=0, "-", IF(G15/C15&lt;10, G15/C15, "&gt;999%"))</f>
        <v>-</v>
      </c>
      <c r="J15" s="21">
        <f>IF(E15=0, "-", IF(H15/E15&lt;10, H15/E15, "&gt;999%"))</f>
        <v>0</v>
      </c>
    </row>
    <row r="16" spans="1:10" x14ac:dyDescent="0.2">
      <c r="A16" s="158" t="s">
        <v>462</v>
      </c>
      <c r="B16" s="65">
        <v>0</v>
      </c>
      <c r="C16" s="66">
        <v>0</v>
      </c>
      <c r="D16" s="65">
        <v>2</v>
      </c>
      <c r="E16" s="66">
        <v>0</v>
      </c>
      <c r="F16" s="67"/>
      <c r="G16" s="65">
        <f>B16-C16</f>
        <v>0</v>
      </c>
      <c r="H16" s="66">
        <f>D16-E16</f>
        <v>2</v>
      </c>
      <c r="I16" s="20" t="str">
        <f>IF(C16=0, "-", IF(G16/C16&lt;10, G16/C16, "&gt;999%"))</f>
        <v>-</v>
      </c>
      <c r="J16" s="21" t="str">
        <f>IF(E16=0, "-", IF(H16/E16&lt;10, H16/E16, "&gt;999%"))</f>
        <v>-</v>
      </c>
    </row>
    <row r="17" spans="1:10" s="160" customFormat="1" x14ac:dyDescent="0.2">
      <c r="A17" s="178" t="s">
        <v>620</v>
      </c>
      <c r="B17" s="71">
        <v>0</v>
      </c>
      <c r="C17" s="72">
        <v>0</v>
      </c>
      <c r="D17" s="71">
        <v>6</v>
      </c>
      <c r="E17" s="72">
        <v>4</v>
      </c>
      <c r="F17" s="73"/>
      <c r="G17" s="71">
        <f>B17-C17</f>
        <v>0</v>
      </c>
      <c r="H17" s="72">
        <f>D17-E17</f>
        <v>2</v>
      </c>
      <c r="I17" s="37" t="str">
        <f>IF(C17=0, "-", IF(G17/C17&lt;10, G17/C17, "&gt;999%"))</f>
        <v>-</v>
      </c>
      <c r="J17" s="38">
        <f>IF(E17=0, "-", IF(H17/E17&lt;10, H17/E17, "&gt;999%"))</f>
        <v>0.5</v>
      </c>
    </row>
    <row r="18" spans="1:10" x14ac:dyDescent="0.2">
      <c r="A18" s="177"/>
      <c r="B18" s="143"/>
      <c r="C18" s="144"/>
      <c r="D18" s="143"/>
      <c r="E18" s="144"/>
      <c r="F18" s="145"/>
      <c r="G18" s="143"/>
      <c r="H18" s="144"/>
      <c r="I18" s="151"/>
      <c r="J18" s="152"/>
    </row>
    <row r="19" spans="1:10" s="139" customFormat="1" x14ac:dyDescent="0.2">
      <c r="A19" s="159" t="s">
        <v>33</v>
      </c>
      <c r="B19" s="65"/>
      <c r="C19" s="66"/>
      <c r="D19" s="65"/>
      <c r="E19" s="66"/>
      <c r="F19" s="67"/>
      <c r="G19" s="65"/>
      <c r="H19" s="66"/>
      <c r="I19" s="20"/>
      <c r="J19" s="21"/>
    </row>
    <row r="20" spans="1:10" x14ac:dyDescent="0.2">
      <c r="A20" s="158" t="s">
        <v>207</v>
      </c>
      <c r="B20" s="65">
        <v>3</v>
      </c>
      <c r="C20" s="66">
        <v>2</v>
      </c>
      <c r="D20" s="65">
        <v>26</v>
      </c>
      <c r="E20" s="66">
        <v>26</v>
      </c>
      <c r="F20" s="67"/>
      <c r="G20" s="65">
        <f t="shared" ref="G20:G37" si="0">B20-C20</f>
        <v>1</v>
      </c>
      <c r="H20" s="66">
        <f t="shared" ref="H20:H37" si="1">D20-E20</f>
        <v>0</v>
      </c>
      <c r="I20" s="20">
        <f t="shared" ref="I20:I37" si="2">IF(C20=0, "-", IF(G20/C20&lt;10, G20/C20, "&gt;999%"))</f>
        <v>0.5</v>
      </c>
      <c r="J20" s="21">
        <f t="shared" ref="J20:J37" si="3">IF(E20=0, "-", IF(H20/E20&lt;10, H20/E20, "&gt;999%"))</f>
        <v>0</v>
      </c>
    </row>
    <row r="21" spans="1:10" x14ac:dyDescent="0.2">
      <c r="A21" s="158" t="s">
        <v>229</v>
      </c>
      <c r="B21" s="65">
        <v>0</v>
      </c>
      <c r="C21" s="66">
        <v>8</v>
      </c>
      <c r="D21" s="65">
        <v>5</v>
      </c>
      <c r="E21" s="66">
        <v>68</v>
      </c>
      <c r="F21" s="67"/>
      <c r="G21" s="65">
        <f t="shared" si="0"/>
        <v>-8</v>
      </c>
      <c r="H21" s="66">
        <f t="shared" si="1"/>
        <v>-63</v>
      </c>
      <c r="I21" s="20">
        <f t="shared" si="2"/>
        <v>-1</v>
      </c>
      <c r="J21" s="21">
        <f t="shared" si="3"/>
        <v>-0.92647058823529416</v>
      </c>
    </row>
    <row r="22" spans="1:10" x14ac:dyDescent="0.2">
      <c r="A22" s="158" t="s">
        <v>300</v>
      </c>
      <c r="B22" s="65">
        <v>0</v>
      </c>
      <c r="C22" s="66">
        <v>1</v>
      </c>
      <c r="D22" s="65">
        <v>1</v>
      </c>
      <c r="E22" s="66">
        <v>10</v>
      </c>
      <c r="F22" s="67"/>
      <c r="G22" s="65">
        <f t="shared" si="0"/>
        <v>-1</v>
      </c>
      <c r="H22" s="66">
        <f t="shared" si="1"/>
        <v>-9</v>
      </c>
      <c r="I22" s="20">
        <f t="shared" si="2"/>
        <v>-1</v>
      </c>
      <c r="J22" s="21">
        <f t="shared" si="3"/>
        <v>-0.9</v>
      </c>
    </row>
    <row r="23" spans="1:10" x14ac:dyDescent="0.2">
      <c r="A23" s="158" t="s">
        <v>250</v>
      </c>
      <c r="B23" s="65">
        <v>1</v>
      </c>
      <c r="C23" s="66">
        <v>2</v>
      </c>
      <c r="D23" s="65">
        <v>29</v>
      </c>
      <c r="E23" s="66">
        <v>20</v>
      </c>
      <c r="F23" s="67"/>
      <c r="G23" s="65">
        <f t="shared" si="0"/>
        <v>-1</v>
      </c>
      <c r="H23" s="66">
        <f t="shared" si="1"/>
        <v>9</v>
      </c>
      <c r="I23" s="20">
        <f t="shared" si="2"/>
        <v>-0.5</v>
      </c>
      <c r="J23" s="21">
        <f t="shared" si="3"/>
        <v>0.45</v>
      </c>
    </row>
    <row r="24" spans="1:10" x14ac:dyDescent="0.2">
      <c r="A24" s="158" t="s">
        <v>310</v>
      </c>
      <c r="B24" s="65">
        <v>0</v>
      </c>
      <c r="C24" s="66">
        <v>1</v>
      </c>
      <c r="D24" s="65">
        <v>4</v>
      </c>
      <c r="E24" s="66">
        <v>2</v>
      </c>
      <c r="F24" s="67"/>
      <c r="G24" s="65">
        <f t="shared" si="0"/>
        <v>-1</v>
      </c>
      <c r="H24" s="66">
        <f t="shared" si="1"/>
        <v>2</v>
      </c>
      <c r="I24" s="20">
        <f t="shared" si="2"/>
        <v>-1</v>
      </c>
      <c r="J24" s="21">
        <f t="shared" si="3"/>
        <v>1</v>
      </c>
    </row>
    <row r="25" spans="1:10" x14ac:dyDescent="0.2">
      <c r="A25" s="158" t="s">
        <v>251</v>
      </c>
      <c r="B25" s="65">
        <v>3</v>
      </c>
      <c r="C25" s="66">
        <v>1</v>
      </c>
      <c r="D25" s="65">
        <v>23</v>
      </c>
      <c r="E25" s="66">
        <v>19</v>
      </c>
      <c r="F25" s="67"/>
      <c r="G25" s="65">
        <f t="shared" si="0"/>
        <v>2</v>
      </c>
      <c r="H25" s="66">
        <f t="shared" si="1"/>
        <v>4</v>
      </c>
      <c r="I25" s="20">
        <f t="shared" si="2"/>
        <v>2</v>
      </c>
      <c r="J25" s="21">
        <f t="shared" si="3"/>
        <v>0.21052631578947367</v>
      </c>
    </row>
    <row r="26" spans="1:10" x14ac:dyDescent="0.2">
      <c r="A26" s="158" t="s">
        <v>266</v>
      </c>
      <c r="B26" s="65">
        <v>0</v>
      </c>
      <c r="C26" s="66">
        <v>1</v>
      </c>
      <c r="D26" s="65">
        <v>13</v>
      </c>
      <c r="E26" s="66">
        <v>5</v>
      </c>
      <c r="F26" s="67"/>
      <c r="G26" s="65">
        <f t="shared" si="0"/>
        <v>-1</v>
      </c>
      <c r="H26" s="66">
        <f t="shared" si="1"/>
        <v>8</v>
      </c>
      <c r="I26" s="20">
        <f t="shared" si="2"/>
        <v>-1</v>
      </c>
      <c r="J26" s="21">
        <f t="shared" si="3"/>
        <v>1.6</v>
      </c>
    </row>
    <row r="27" spans="1:10" x14ac:dyDescent="0.2">
      <c r="A27" s="158" t="s">
        <v>267</v>
      </c>
      <c r="B27" s="65">
        <v>0</v>
      </c>
      <c r="C27" s="66">
        <v>2</v>
      </c>
      <c r="D27" s="65">
        <v>3</v>
      </c>
      <c r="E27" s="66">
        <v>3</v>
      </c>
      <c r="F27" s="67"/>
      <c r="G27" s="65">
        <f t="shared" si="0"/>
        <v>-2</v>
      </c>
      <c r="H27" s="66">
        <f t="shared" si="1"/>
        <v>0</v>
      </c>
      <c r="I27" s="20">
        <f t="shared" si="2"/>
        <v>-1</v>
      </c>
      <c r="J27" s="21">
        <f t="shared" si="3"/>
        <v>0</v>
      </c>
    </row>
    <row r="28" spans="1:10" x14ac:dyDescent="0.2">
      <c r="A28" s="158" t="s">
        <v>276</v>
      </c>
      <c r="B28" s="65">
        <v>1</v>
      </c>
      <c r="C28" s="66">
        <v>0</v>
      </c>
      <c r="D28" s="65">
        <v>2</v>
      </c>
      <c r="E28" s="66">
        <v>0</v>
      </c>
      <c r="F28" s="67"/>
      <c r="G28" s="65">
        <f t="shared" si="0"/>
        <v>1</v>
      </c>
      <c r="H28" s="66">
        <f t="shared" si="1"/>
        <v>2</v>
      </c>
      <c r="I28" s="20" t="str">
        <f t="shared" si="2"/>
        <v>-</v>
      </c>
      <c r="J28" s="21" t="str">
        <f t="shared" si="3"/>
        <v>-</v>
      </c>
    </row>
    <row r="29" spans="1:10" x14ac:dyDescent="0.2">
      <c r="A29" s="158" t="s">
        <v>442</v>
      </c>
      <c r="B29" s="65">
        <v>0</v>
      </c>
      <c r="C29" s="66">
        <v>0</v>
      </c>
      <c r="D29" s="65">
        <v>6</v>
      </c>
      <c r="E29" s="66">
        <v>0</v>
      </c>
      <c r="F29" s="67"/>
      <c r="G29" s="65">
        <f t="shared" si="0"/>
        <v>0</v>
      </c>
      <c r="H29" s="66">
        <f t="shared" si="1"/>
        <v>6</v>
      </c>
      <c r="I29" s="20" t="str">
        <f t="shared" si="2"/>
        <v>-</v>
      </c>
      <c r="J29" s="21" t="str">
        <f t="shared" si="3"/>
        <v>-</v>
      </c>
    </row>
    <row r="30" spans="1:10" x14ac:dyDescent="0.2">
      <c r="A30" s="158" t="s">
        <v>372</v>
      </c>
      <c r="B30" s="65">
        <v>5</v>
      </c>
      <c r="C30" s="66">
        <v>8</v>
      </c>
      <c r="D30" s="65">
        <v>51</v>
      </c>
      <c r="E30" s="66">
        <v>43</v>
      </c>
      <c r="F30" s="67"/>
      <c r="G30" s="65">
        <f t="shared" si="0"/>
        <v>-3</v>
      </c>
      <c r="H30" s="66">
        <f t="shared" si="1"/>
        <v>8</v>
      </c>
      <c r="I30" s="20">
        <f t="shared" si="2"/>
        <v>-0.375</v>
      </c>
      <c r="J30" s="21">
        <f t="shared" si="3"/>
        <v>0.18604651162790697</v>
      </c>
    </row>
    <row r="31" spans="1:10" x14ac:dyDescent="0.2">
      <c r="A31" s="158" t="s">
        <v>373</v>
      </c>
      <c r="B31" s="65">
        <v>22</v>
      </c>
      <c r="C31" s="66">
        <v>13</v>
      </c>
      <c r="D31" s="65">
        <v>184</v>
      </c>
      <c r="E31" s="66">
        <v>106</v>
      </c>
      <c r="F31" s="67"/>
      <c r="G31" s="65">
        <f t="shared" si="0"/>
        <v>9</v>
      </c>
      <c r="H31" s="66">
        <f t="shared" si="1"/>
        <v>78</v>
      </c>
      <c r="I31" s="20">
        <f t="shared" si="2"/>
        <v>0.69230769230769229</v>
      </c>
      <c r="J31" s="21">
        <f t="shared" si="3"/>
        <v>0.73584905660377353</v>
      </c>
    </row>
    <row r="32" spans="1:10" x14ac:dyDescent="0.2">
      <c r="A32" s="158" t="s">
        <v>404</v>
      </c>
      <c r="B32" s="65">
        <v>8</v>
      </c>
      <c r="C32" s="66">
        <v>5</v>
      </c>
      <c r="D32" s="65">
        <v>102</v>
      </c>
      <c r="E32" s="66">
        <v>76</v>
      </c>
      <c r="F32" s="67"/>
      <c r="G32" s="65">
        <f t="shared" si="0"/>
        <v>3</v>
      </c>
      <c r="H32" s="66">
        <f t="shared" si="1"/>
        <v>26</v>
      </c>
      <c r="I32" s="20">
        <f t="shared" si="2"/>
        <v>0.6</v>
      </c>
      <c r="J32" s="21">
        <f t="shared" si="3"/>
        <v>0.34210526315789475</v>
      </c>
    </row>
    <row r="33" spans="1:10" x14ac:dyDescent="0.2">
      <c r="A33" s="158" t="s">
        <v>443</v>
      </c>
      <c r="B33" s="65">
        <v>3</v>
      </c>
      <c r="C33" s="66">
        <v>6</v>
      </c>
      <c r="D33" s="65">
        <v>41</v>
      </c>
      <c r="E33" s="66">
        <v>41</v>
      </c>
      <c r="F33" s="67"/>
      <c r="G33" s="65">
        <f t="shared" si="0"/>
        <v>-3</v>
      </c>
      <c r="H33" s="66">
        <f t="shared" si="1"/>
        <v>0</v>
      </c>
      <c r="I33" s="20">
        <f t="shared" si="2"/>
        <v>-0.5</v>
      </c>
      <c r="J33" s="21">
        <f t="shared" si="3"/>
        <v>0</v>
      </c>
    </row>
    <row r="34" spans="1:10" x14ac:dyDescent="0.2">
      <c r="A34" s="158" t="s">
        <v>463</v>
      </c>
      <c r="B34" s="65">
        <v>0</v>
      </c>
      <c r="C34" s="66">
        <v>6</v>
      </c>
      <c r="D34" s="65">
        <v>10</v>
      </c>
      <c r="E34" s="66">
        <v>8</v>
      </c>
      <c r="F34" s="67"/>
      <c r="G34" s="65">
        <f t="shared" si="0"/>
        <v>-6</v>
      </c>
      <c r="H34" s="66">
        <f t="shared" si="1"/>
        <v>2</v>
      </c>
      <c r="I34" s="20">
        <f t="shared" si="2"/>
        <v>-1</v>
      </c>
      <c r="J34" s="21">
        <f t="shared" si="3"/>
        <v>0.25</v>
      </c>
    </row>
    <row r="35" spans="1:10" x14ac:dyDescent="0.2">
      <c r="A35" s="158" t="s">
        <v>325</v>
      </c>
      <c r="B35" s="65">
        <v>0</v>
      </c>
      <c r="C35" s="66">
        <v>0</v>
      </c>
      <c r="D35" s="65">
        <v>2</v>
      </c>
      <c r="E35" s="66">
        <v>1</v>
      </c>
      <c r="F35" s="67"/>
      <c r="G35" s="65">
        <f t="shared" si="0"/>
        <v>0</v>
      </c>
      <c r="H35" s="66">
        <f t="shared" si="1"/>
        <v>1</v>
      </c>
      <c r="I35" s="20" t="str">
        <f t="shared" si="2"/>
        <v>-</v>
      </c>
      <c r="J35" s="21">
        <f t="shared" si="3"/>
        <v>1</v>
      </c>
    </row>
    <row r="36" spans="1:10" x14ac:dyDescent="0.2">
      <c r="A36" s="158" t="s">
        <v>311</v>
      </c>
      <c r="B36" s="65">
        <v>0</v>
      </c>
      <c r="C36" s="66">
        <v>0</v>
      </c>
      <c r="D36" s="65">
        <v>0</v>
      </c>
      <c r="E36" s="66">
        <v>2</v>
      </c>
      <c r="F36" s="67"/>
      <c r="G36" s="65">
        <f t="shared" si="0"/>
        <v>0</v>
      </c>
      <c r="H36" s="66">
        <f t="shared" si="1"/>
        <v>-2</v>
      </c>
      <c r="I36" s="20" t="str">
        <f t="shared" si="2"/>
        <v>-</v>
      </c>
      <c r="J36" s="21">
        <f t="shared" si="3"/>
        <v>-1</v>
      </c>
    </row>
    <row r="37" spans="1:10" s="160" customFormat="1" x14ac:dyDescent="0.2">
      <c r="A37" s="178" t="s">
        <v>621</v>
      </c>
      <c r="B37" s="71">
        <v>46</v>
      </c>
      <c r="C37" s="72">
        <v>56</v>
      </c>
      <c r="D37" s="71">
        <v>502</v>
      </c>
      <c r="E37" s="72">
        <v>430</v>
      </c>
      <c r="F37" s="73"/>
      <c r="G37" s="71">
        <f t="shared" si="0"/>
        <v>-10</v>
      </c>
      <c r="H37" s="72">
        <f t="shared" si="1"/>
        <v>72</v>
      </c>
      <c r="I37" s="37">
        <f t="shared" si="2"/>
        <v>-0.17857142857142858</v>
      </c>
      <c r="J37" s="38">
        <f t="shared" si="3"/>
        <v>0.16744186046511628</v>
      </c>
    </row>
    <row r="38" spans="1:10" x14ac:dyDescent="0.2">
      <c r="A38" s="177"/>
      <c r="B38" s="143"/>
      <c r="C38" s="144"/>
      <c r="D38" s="143"/>
      <c r="E38" s="144"/>
      <c r="F38" s="145"/>
      <c r="G38" s="143"/>
      <c r="H38" s="144"/>
      <c r="I38" s="151"/>
      <c r="J38" s="152"/>
    </row>
    <row r="39" spans="1:10" s="139" customFormat="1" x14ac:dyDescent="0.2">
      <c r="A39" s="159" t="s">
        <v>34</v>
      </c>
      <c r="B39" s="65"/>
      <c r="C39" s="66"/>
      <c r="D39" s="65"/>
      <c r="E39" s="66"/>
      <c r="F39" s="67"/>
      <c r="G39" s="65"/>
      <c r="H39" s="66"/>
      <c r="I39" s="20"/>
      <c r="J39" s="21"/>
    </row>
    <row r="40" spans="1:10" x14ac:dyDescent="0.2">
      <c r="A40" s="158" t="s">
        <v>464</v>
      </c>
      <c r="B40" s="65">
        <v>1</v>
      </c>
      <c r="C40" s="66">
        <v>1</v>
      </c>
      <c r="D40" s="65">
        <v>6</v>
      </c>
      <c r="E40" s="66">
        <v>3</v>
      </c>
      <c r="F40" s="67"/>
      <c r="G40" s="65">
        <f>B40-C40</f>
        <v>0</v>
      </c>
      <c r="H40" s="66">
        <f>D40-E40</f>
        <v>3</v>
      </c>
      <c r="I40" s="20">
        <f>IF(C40=0, "-", IF(G40/C40&lt;10, G40/C40, "&gt;999%"))</f>
        <v>0</v>
      </c>
      <c r="J40" s="21">
        <f>IF(E40=0, "-", IF(H40/E40&lt;10, H40/E40, "&gt;999%"))</f>
        <v>1</v>
      </c>
    </row>
    <row r="41" spans="1:10" x14ac:dyDescent="0.2">
      <c r="A41" s="158" t="s">
        <v>326</v>
      </c>
      <c r="B41" s="65">
        <v>1</v>
      </c>
      <c r="C41" s="66">
        <v>1</v>
      </c>
      <c r="D41" s="65">
        <v>6</v>
      </c>
      <c r="E41" s="66">
        <v>7</v>
      </c>
      <c r="F41" s="67"/>
      <c r="G41" s="65">
        <f>B41-C41</f>
        <v>0</v>
      </c>
      <c r="H41" s="66">
        <f>D41-E41</f>
        <v>-1</v>
      </c>
      <c r="I41" s="20">
        <f>IF(C41=0, "-", IF(G41/C41&lt;10, G41/C41, "&gt;999%"))</f>
        <v>0</v>
      </c>
      <c r="J41" s="21">
        <f>IF(E41=0, "-", IF(H41/E41&lt;10, H41/E41, "&gt;999%"))</f>
        <v>-0.14285714285714285</v>
      </c>
    </row>
    <row r="42" spans="1:10" x14ac:dyDescent="0.2">
      <c r="A42" s="158" t="s">
        <v>277</v>
      </c>
      <c r="B42" s="65">
        <v>0</v>
      </c>
      <c r="C42" s="66">
        <v>0</v>
      </c>
      <c r="D42" s="65">
        <v>1</v>
      </c>
      <c r="E42" s="66">
        <v>3</v>
      </c>
      <c r="F42" s="67"/>
      <c r="G42" s="65">
        <f>B42-C42</f>
        <v>0</v>
      </c>
      <c r="H42" s="66">
        <f>D42-E42</f>
        <v>-2</v>
      </c>
      <c r="I42" s="20" t="str">
        <f>IF(C42=0, "-", IF(G42/C42&lt;10, G42/C42, "&gt;999%"))</f>
        <v>-</v>
      </c>
      <c r="J42" s="21">
        <f>IF(E42=0, "-", IF(H42/E42&lt;10, H42/E42, "&gt;999%"))</f>
        <v>-0.66666666666666663</v>
      </c>
    </row>
    <row r="43" spans="1:10" s="160" customFormat="1" x14ac:dyDescent="0.2">
      <c r="A43" s="178" t="s">
        <v>622</v>
      </c>
      <c r="B43" s="71">
        <v>2</v>
      </c>
      <c r="C43" s="72">
        <v>2</v>
      </c>
      <c r="D43" s="71">
        <v>13</v>
      </c>
      <c r="E43" s="72">
        <v>13</v>
      </c>
      <c r="F43" s="73"/>
      <c r="G43" s="71">
        <f>B43-C43</f>
        <v>0</v>
      </c>
      <c r="H43" s="72">
        <f>D43-E43</f>
        <v>0</v>
      </c>
      <c r="I43" s="37">
        <f>IF(C43=0, "-", IF(G43/C43&lt;10, G43/C43, "&gt;999%"))</f>
        <v>0</v>
      </c>
      <c r="J43" s="38">
        <f>IF(E43=0, "-", IF(H43/E43&lt;10, H43/E43, "&gt;999%"))</f>
        <v>0</v>
      </c>
    </row>
    <row r="44" spans="1:10" x14ac:dyDescent="0.2">
      <c r="A44" s="177"/>
      <c r="B44" s="143"/>
      <c r="C44" s="144"/>
      <c r="D44" s="143"/>
      <c r="E44" s="144"/>
      <c r="F44" s="145"/>
      <c r="G44" s="143"/>
      <c r="H44" s="144"/>
      <c r="I44" s="151"/>
      <c r="J44" s="152"/>
    </row>
    <row r="45" spans="1:10" s="139" customFormat="1" x14ac:dyDescent="0.2">
      <c r="A45" s="159" t="s">
        <v>35</v>
      </c>
      <c r="B45" s="65"/>
      <c r="C45" s="66"/>
      <c r="D45" s="65"/>
      <c r="E45" s="66"/>
      <c r="F45" s="67"/>
      <c r="G45" s="65"/>
      <c r="H45" s="66"/>
      <c r="I45" s="20"/>
      <c r="J45" s="21"/>
    </row>
    <row r="46" spans="1:10" x14ac:dyDescent="0.2">
      <c r="A46" s="158" t="s">
        <v>230</v>
      </c>
      <c r="B46" s="65">
        <v>8</v>
      </c>
      <c r="C46" s="66">
        <v>10</v>
      </c>
      <c r="D46" s="65">
        <v>87</v>
      </c>
      <c r="E46" s="66">
        <v>52</v>
      </c>
      <c r="F46" s="67"/>
      <c r="G46" s="65">
        <f t="shared" ref="G46:G66" si="4">B46-C46</f>
        <v>-2</v>
      </c>
      <c r="H46" s="66">
        <f t="shared" ref="H46:H66" si="5">D46-E46</f>
        <v>35</v>
      </c>
      <c r="I46" s="20">
        <f t="shared" ref="I46:I66" si="6">IF(C46=0, "-", IF(G46/C46&lt;10, G46/C46, "&gt;999%"))</f>
        <v>-0.2</v>
      </c>
      <c r="J46" s="21">
        <f t="shared" ref="J46:J66" si="7">IF(E46=0, "-", IF(H46/E46&lt;10, H46/E46, "&gt;999%"))</f>
        <v>0.67307692307692313</v>
      </c>
    </row>
    <row r="47" spans="1:10" x14ac:dyDescent="0.2">
      <c r="A47" s="158" t="s">
        <v>301</v>
      </c>
      <c r="B47" s="65">
        <v>0</v>
      </c>
      <c r="C47" s="66">
        <v>4</v>
      </c>
      <c r="D47" s="65">
        <v>15</v>
      </c>
      <c r="E47" s="66">
        <v>17</v>
      </c>
      <c r="F47" s="67"/>
      <c r="G47" s="65">
        <f t="shared" si="4"/>
        <v>-4</v>
      </c>
      <c r="H47" s="66">
        <f t="shared" si="5"/>
        <v>-2</v>
      </c>
      <c r="I47" s="20">
        <f t="shared" si="6"/>
        <v>-1</v>
      </c>
      <c r="J47" s="21">
        <f t="shared" si="7"/>
        <v>-0.11764705882352941</v>
      </c>
    </row>
    <row r="48" spans="1:10" x14ac:dyDescent="0.2">
      <c r="A48" s="158" t="s">
        <v>231</v>
      </c>
      <c r="B48" s="65">
        <v>11</v>
      </c>
      <c r="C48" s="66">
        <v>9</v>
      </c>
      <c r="D48" s="65">
        <v>69</v>
      </c>
      <c r="E48" s="66">
        <v>42</v>
      </c>
      <c r="F48" s="67"/>
      <c r="G48" s="65">
        <f t="shared" si="4"/>
        <v>2</v>
      </c>
      <c r="H48" s="66">
        <f t="shared" si="5"/>
        <v>27</v>
      </c>
      <c r="I48" s="20">
        <f t="shared" si="6"/>
        <v>0.22222222222222221</v>
      </c>
      <c r="J48" s="21">
        <f t="shared" si="7"/>
        <v>0.6428571428571429</v>
      </c>
    </row>
    <row r="49" spans="1:10" x14ac:dyDescent="0.2">
      <c r="A49" s="158" t="s">
        <v>252</v>
      </c>
      <c r="B49" s="65">
        <v>10</v>
      </c>
      <c r="C49" s="66">
        <v>15</v>
      </c>
      <c r="D49" s="65">
        <v>112</v>
      </c>
      <c r="E49" s="66">
        <v>81</v>
      </c>
      <c r="F49" s="67"/>
      <c r="G49" s="65">
        <f t="shared" si="4"/>
        <v>-5</v>
      </c>
      <c r="H49" s="66">
        <f t="shared" si="5"/>
        <v>31</v>
      </c>
      <c r="I49" s="20">
        <f t="shared" si="6"/>
        <v>-0.33333333333333331</v>
      </c>
      <c r="J49" s="21">
        <f t="shared" si="7"/>
        <v>0.38271604938271603</v>
      </c>
    </row>
    <row r="50" spans="1:10" x14ac:dyDescent="0.2">
      <c r="A50" s="158" t="s">
        <v>312</v>
      </c>
      <c r="B50" s="65">
        <v>6</v>
      </c>
      <c r="C50" s="66">
        <v>0</v>
      </c>
      <c r="D50" s="65">
        <v>37</v>
      </c>
      <c r="E50" s="66">
        <v>9</v>
      </c>
      <c r="F50" s="67"/>
      <c r="G50" s="65">
        <f t="shared" si="4"/>
        <v>6</v>
      </c>
      <c r="H50" s="66">
        <f t="shared" si="5"/>
        <v>28</v>
      </c>
      <c r="I50" s="20" t="str">
        <f t="shared" si="6"/>
        <v>-</v>
      </c>
      <c r="J50" s="21">
        <f t="shared" si="7"/>
        <v>3.1111111111111112</v>
      </c>
    </row>
    <row r="51" spans="1:10" x14ac:dyDescent="0.2">
      <c r="A51" s="158" t="s">
        <v>253</v>
      </c>
      <c r="B51" s="65">
        <v>0</v>
      </c>
      <c r="C51" s="66">
        <v>0</v>
      </c>
      <c r="D51" s="65">
        <v>0</v>
      </c>
      <c r="E51" s="66">
        <v>1</v>
      </c>
      <c r="F51" s="67"/>
      <c r="G51" s="65">
        <f t="shared" si="4"/>
        <v>0</v>
      </c>
      <c r="H51" s="66">
        <f t="shared" si="5"/>
        <v>-1</v>
      </c>
      <c r="I51" s="20" t="str">
        <f t="shared" si="6"/>
        <v>-</v>
      </c>
      <c r="J51" s="21">
        <f t="shared" si="7"/>
        <v>-1</v>
      </c>
    </row>
    <row r="52" spans="1:10" x14ac:dyDescent="0.2">
      <c r="A52" s="158" t="s">
        <v>268</v>
      </c>
      <c r="B52" s="65">
        <v>2</v>
      </c>
      <c r="C52" s="66">
        <v>1</v>
      </c>
      <c r="D52" s="65">
        <v>13</v>
      </c>
      <c r="E52" s="66">
        <v>15</v>
      </c>
      <c r="F52" s="67"/>
      <c r="G52" s="65">
        <f t="shared" si="4"/>
        <v>1</v>
      </c>
      <c r="H52" s="66">
        <f t="shared" si="5"/>
        <v>-2</v>
      </c>
      <c r="I52" s="20">
        <f t="shared" si="6"/>
        <v>1</v>
      </c>
      <c r="J52" s="21">
        <f t="shared" si="7"/>
        <v>-0.13333333333333333</v>
      </c>
    </row>
    <row r="53" spans="1:10" x14ac:dyDescent="0.2">
      <c r="A53" s="158" t="s">
        <v>278</v>
      </c>
      <c r="B53" s="65">
        <v>0</v>
      </c>
      <c r="C53" s="66">
        <v>0</v>
      </c>
      <c r="D53" s="65">
        <v>2</v>
      </c>
      <c r="E53" s="66">
        <v>0</v>
      </c>
      <c r="F53" s="67"/>
      <c r="G53" s="65">
        <f t="shared" si="4"/>
        <v>0</v>
      </c>
      <c r="H53" s="66">
        <f t="shared" si="5"/>
        <v>2</v>
      </c>
      <c r="I53" s="20" t="str">
        <f t="shared" si="6"/>
        <v>-</v>
      </c>
      <c r="J53" s="21" t="str">
        <f t="shared" si="7"/>
        <v>-</v>
      </c>
    </row>
    <row r="54" spans="1:10" x14ac:dyDescent="0.2">
      <c r="A54" s="158" t="s">
        <v>279</v>
      </c>
      <c r="B54" s="65">
        <v>2</v>
      </c>
      <c r="C54" s="66">
        <v>0</v>
      </c>
      <c r="D54" s="65">
        <v>3</v>
      </c>
      <c r="E54" s="66">
        <v>2</v>
      </c>
      <c r="F54" s="67"/>
      <c r="G54" s="65">
        <f t="shared" si="4"/>
        <v>2</v>
      </c>
      <c r="H54" s="66">
        <f t="shared" si="5"/>
        <v>1</v>
      </c>
      <c r="I54" s="20" t="str">
        <f t="shared" si="6"/>
        <v>-</v>
      </c>
      <c r="J54" s="21">
        <f t="shared" si="7"/>
        <v>0.5</v>
      </c>
    </row>
    <row r="55" spans="1:10" x14ac:dyDescent="0.2">
      <c r="A55" s="158" t="s">
        <v>327</v>
      </c>
      <c r="B55" s="65">
        <v>0</v>
      </c>
      <c r="C55" s="66">
        <v>0</v>
      </c>
      <c r="D55" s="65">
        <v>0</v>
      </c>
      <c r="E55" s="66">
        <v>2</v>
      </c>
      <c r="F55" s="67"/>
      <c r="G55" s="65">
        <f t="shared" si="4"/>
        <v>0</v>
      </c>
      <c r="H55" s="66">
        <f t="shared" si="5"/>
        <v>-2</v>
      </c>
      <c r="I55" s="20" t="str">
        <f t="shared" si="6"/>
        <v>-</v>
      </c>
      <c r="J55" s="21">
        <f t="shared" si="7"/>
        <v>-1</v>
      </c>
    </row>
    <row r="56" spans="1:10" x14ac:dyDescent="0.2">
      <c r="A56" s="158" t="s">
        <v>280</v>
      </c>
      <c r="B56" s="65">
        <v>0</v>
      </c>
      <c r="C56" s="66">
        <v>0</v>
      </c>
      <c r="D56" s="65">
        <v>1</v>
      </c>
      <c r="E56" s="66">
        <v>4</v>
      </c>
      <c r="F56" s="67"/>
      <c r="G56" s="65">
        <f t="shared" si="4"/>
        <v>0</v>
      </c>
      <c r="H56" s="66">
        <f t="shared" si="5"/>
        <v>-3</v>
      </c>
      <c r="I56" s="20" t="str">
        <f t="shared" si="6"/>
        <v>-</v>
      </c>
      <c r="J56" s="21">
        <f t="shared" si="7"/>
        <v>-0.75</v>
      </c>
    </row>
    <row r="57" spans="1:10" x14ac:dyDescent="0.2">
      <c r="A57" s="158" t="s">
        <v>232</v>
      </c>
      <c r="B57" s="65">
        <v>0</v>
      </c>
      <c r="C57" s="66">
        <v>0</v>
      </c>
      <c r="D57" s="65">
        <v>3</v>
      </c>
      <c r="E57" s="66">
        <v>3</v>
      </c>
      <c r="F57" s="67"/>
      <c r="G57" s="65">
        <f t="shared" si="4"/>
        <v>0</v>
      </c>
      <c r="H57" s="66">
        <f t="shared" si="5"/>
        <v>0</v>
      </c>
      <c r="I57" s="20" t="str">
        <f t="shared" si="6"/>
        <v>-</v>
      </c>
      <c r="J57" s="21">
        <f t="shared" si="7"/>
        <v>0</v>
      </c>
    </row>
    <row r="58" spans="1:10" x14ac:dyDescent="0.2">
      <c r="A58" s="158" t="s">
        <v>374</v>
      </c>
      <c r="B58" s="65">
        <v>8</v>
      </c>
      <c r="C58" s="66">
        <v>17</v>
      </c>
      <c r="D58" s="65">
        <v>84</v>
      </c>
      <c r="E58" s="66">
        <v>84</v>
      </c>
      <c r="F58" s="67"/>
      <c r="G58" s="65">
        <f t="shared" si="4"/>
        <v>-9</v>
      </c>
      <c r="H58" s="66">
        <f t="shared" si="5"/>
        <v>0</v>
      </c>
      <c r="I58" s="20">
        <f t="shared" si="6"/>
        <v>-0.52941176470588236</v>
      </c>
      <c r="J58" s="21">
        <f t="shared" si="7"/>
        <v>0</v>
      </c>
    </row>
    <row r="59" spans="1:10" x14ac:dyDescent="0.2">
      <c r="A59" s="158" t="s">
        <v>375</v>
      </c>
      <c r="B59" s="65">
        <v>3</v>
      </c>
      <c r="C59" s="66">
        <v>2</v>
      </c>
      <c r="D59" s="65">
        <v>28</v>
      </c>
      <c r="E59" s="66">
        <v>21</v>
      </c>
      <c r="F59" s="67"/>
      <c r="G59" s="65">
        <f t="shared" si="4"/>
        <v>1</v>
      </c>
      <c r="H59" s="66">
        <f t="shared" si="5"/>
        <v>7</v>
      </c>
      <c r="I59" s="20">
        <f t="shared" si="6"/>
        <v>0.5</v>
      </c>
      <c r="J59" s="21">
        <f t="shared" si="7"/>
        <v>0.33333333333333331</v>
      </c>
    </row>
    <row r="60" spans="1:10" x14ac:dyDescent="0.2">
      <c r="A60" s="158" t="s">
        <v>405</v>
      </c>
      <c r="B60" s="65">
        <v>10</v>
      </c>
      <c r="C60" s="66">
        <v>15</v>
      </c>
      <c r="D60" s="65">
        <v>98</v>
      </c>
      <c r="E60" s="66">
        <v>95</v>
      </c>
      <c r="F60" s="67"/>
      <c r="G60" s="65">
        <f t="shared" si="4"/>
        <v>-5</v>
      </c>
      <c r="H60" s="66">
        <f t="shared" si="5"/>
        <v>3</v>
      </c>
      <c r="I60" s="20">
        <f t="shared" si="6"/>
        <v>-0.33333333333333331</v>
      </c>
      <c r="J60" s="21">
        <f t="shared" si="7"/>
        <v>3.1578947368421054E-2</v>
      </c>
    </row>
    <row r="61" spans="1:10" x14ac:dyDescent="0.2">
      <c r="A61" s="158" t="s">
        <v>406</v>
      </c>
      <c r="B61" s="65">
        <v>3</v>
      </c>
      <c r="C61" s="66">
        <v>3</v>
      </c>
      <c r="D61" s="65">
        <v>20</v>
      </c>
      <c r="E61" s="66">
        <v>26</v>
      </c>
      <c r="F61" s="67"/>
      <c r="G61" s="65">
        <f t="shared" si="4"/>
        <v>0</v>
      </c>
      <c r="H61" s="66">
        <f t="shared" si="5"/>
        <v>-6</v>
      </c>
      <c r="I61" s="20">
        <f t="shared" si="6"/>
        <v>0</v>
      </c>
      <c r="J61" s="21">
        <f t="shared" si="7"/>
        <v>-0.23076923076923078</v>
      </c>
    </row>
    <row r="62" spans="1:10" x14ac:dyDescent="0.2">
      <c r="A62" s="158" t="s">
        <v>444</v>
      </c>
      <c r="B62" s="65">
        <v>7</v>
      </c>
      <c r="C62" s="66">
        <v>3</v>
      </c>
      <c r="D62" s="65">
        <v>82</v>
      </c>
      <c r="E62" s="66">
        <v>64</v>
      </c>
      <c r="F62" s="67"/>
      <c r="G62" s="65">
        <f t="shared" si="4"/>
        <v>4</v>
      </c>
      <c r="H62" s="66">
        <f t="shared" si="5"/>
        <v>18</v>
      </c>
      <c r="I62" s="20">
        <f t="shared" si="6"/>
        <v>1.3333333333333333</v>
      </c>
      <c r="J62" s="21">
        <f t="shared" si="7"/>
        <v>0.28125</v>
      </c>
    </row>
    <row r="63" spans="1:10" x14ac:dyDescent="0.2">
      <c r="A63" s="158" t="s">
        <v>445</v>
      </c>
      <c r="B63" s="65">
        <v>5</v>
      </c>
      <c r="C63" s="66">
        <v>0</v>
      </c>
      <c r="D63" s="65">
        <v>20</v>
      </c>
      <c r="E63" s="66">
        <v>9</v>
      </c>
      <c r="F63" s="67"/>
      <c r="G63" s="65">
        <f t="shared" si="4"/>
        <v>5</v>
      </c>
      <c r="H63" s="66">
        <f t="shared" si="5"/>
        <v>11</v>
      </c>
      <c r="I63" s="20" t="str">
        <f t="shared" si="6"/>
        <v>-</v>
      </c>
      <c r="J63" s="21">
        <f t="shared" si="7"/>
        <v>1.2222222222222223</v>
      </c>
    </row>
    <row r="64" spans="1:10" x14ac:dyDescent="0.2">
      <c r="A64" s="158" t="s">
        <v>465</v>
      </c>
      <c r="B64" s="65">
        <v>3</v>
      </c>
      <c r="C64" s="66">
        <v>0</v>
      </c>
      <c r="D64" s="65">
        <v>16</v>
      </c>
      <c r="E64" s="66">
        <v>24</v>
      </c>
      <c r="F64" s="67"/>
      <c r="G64" s="65">
        <f t="shared" si="4"/>
        <v>3</v>
      </c>
      <c r="H64" s="66">
        <f t="shared" si="5"/>
        <v>-8</v>
      </c>
      <c r="I64" s="20" t="str">
        <f t="shared" si="6"/>
        <v>-</v>
      </c>
      <c r="J64" s="21">
        <f t="shared" si="7"/>
        <v>-0.33333333333333331</v>
      </c>
    </row>
    <row r="65" spans="1:10" x14ac:dyDescent="0.2">
      <c r="A65" s="158" t="s">
        <v>313</v>
      </c>
      <c r="B65" s="65">
        <v>0</v>
      </c>
      <c r="C65" s="66">
        <v>1</v>
      </c>
      <c r="D65" s="65">
        <v>0</v>
      </c>
      <c r="E65" s="66">
        <v>8</v>
      </c>
      <c r="F65" s="67"/>
      <c r="G65" s="65">
        <f t="shared" si="4"/>
        <v>-1</v>
      </c>
      <c r="H65" s="66">
        <f t="shared" si="5"/>
        <v>-8</v>
      </c>
      <c r="I65" s="20">
        <f t="shared" si="6"/>
        <v>-1</v>
      </c>
      <c r="J65" s="21">
        <f t="shared" si="7"/>
        <v>-1</v>
      </c>
    </row>
    <row r="66" spans="1:10" s="160" customFormat="1" x14ac:dyDescent="0.2">
      <c r="A66" s="178" t="s">
        <v>623</v>
      </c>
      <c r="B66" s="71">
        <v>78</v>
      </c>
      <c r="C66" s="72">
        <v>80</v>
      </c>
      <c r="D66" s="71">
        <v>690</v>
      </c>
      <c r="E66" s="72">
        <v>559</v>
      </c>
      <c r="F66" s="73"/>
      <c r="G66" s="71">
        <f t="shared" si="4"/>
        <v>-2</v>
      </c>
      <c r="H66" s="72">
        <f t="shared" si="5"/>
        <v>131</v>
      </c>
      <c r="I66" s="37">
        <f t="shared" si="6"/>
        <v>-2.5000000000000001E-2</v>
      </c>
      <c r="J66" s="38">
        <f t="shared" si="7"/>
        <v>0.23434704830053668</v>
      </c>
    </row>
    <row r="67" spans="1:10" x14ac:dyDescent="0.2">
      <c r="A67" s="177"/>
      <c r="B67" s="143"/>
      <c r="C67" s="144"/>
      <c r="D67" s="143"/>
      <c r="E67" s="144"/>
      <c r="F67" s="145"/>
      <c r="G67" s="143"/>
      <c r="H67" s="144"/>
      <c r="I67" s="151"/>
      <c r="J67" s="152"/>
    </row>
    <row r="68" spans="1:10" s="139" customFormat="1" x14ac:dyDescent="0.2">
      <c r="A68" s="159" t="s">
        <v>36</v>
      </c>
      <c r="B68" s="65"/>
      <c r="C68" s="66"/>
      <c r="D68" s="65"/>
      <c r="E68" s="66"/>
      <c r="F68" s="67"/>
      <c r="G68" s="65"/>
      <c r="H68" s="66"/>
      <c r="I68" s="20"/>
      <c r="J68" s="21"/>
    </row>
    <row r="69" spans="1:10" x14ac:dyDescent="0.2">
      <c r="A69" s="158" t="s">
        <v>506</v>
      </c>
      <c r="B69" s="65">
        <v>4</v>
      </c>
      <c r="C69" s="66">
        <v>0</v>
      </c>
      <c r="D69" s="65">
        <v>42</v>
      </c>
      <c r="E69" s="66">
        <v>0</v>
      </c>
      <c r="F69" s="67"/>
      <c r="G69" s="65">
        <f>B69-C69</f>
        <v>4</v>
      </c>
      <c r="H69" s="66">
        <f>D69-E69</f>
        <v>42</v>
      </c>
      <c r="I69" s="20" t="str">
        <f>IF(C69=0, "-", IF(G69/C69&lt;10, G69/C69, "&gt;999%"))</f>
        <v>-</v>
      </c>
      <c r="J69" s="21" t="str">
        <f>IF(E69=0, "-", IF(H69/E69&lt;10, H69/E69, "&gt;999%"))</f>
        <v>-</v>
      </c>
    </row>
    <row r="70" spans="1:10" s="160" customFormat="1" x14ac:dyDescent="0.2">
      <c r="A70" s="178" t="s">
        <v>624</v>
      </c>
      <c r="B70" s="71">
        <v>4</v>
      </c>
      <c r="C70" s="72">
        <v>0</v>
      </c>
      <c r="D70" s="71">
        <v>42</v>
      </c>
      <c r="E70" s="72">
        <v>0</v>
      </c>
      <c r="F70" s="73"/>
      <c r="G70" s="71">
        <f>B70-C70</f>
        <v>4</v>
      </c>
      <c r="H70" s="72">
        <f>D70-E70</f>
        <v>42</v>
      </c>
      <c r="I70" s="37" t="str">
        <f>IF(C70=0, "-", IF(G70/C70&lt;10, G70/C70, "&gt;999%"))</f>
        <v>-</v>
      </c>
      <c r="J70" s="38" t="str">
        <f>IF(E70=0, "-", IF(H70/E70&lt;10, H70/E70, "&gt;999%"))</f>
        <v>-</v>
      </c>
    </row>
    <row r="71" spans="1:10" x14ac:dyDescent="0.2">
      <c r="A71" s="177"/>
      <c r="B71" s="143"/>
      <c r="C71" s="144"/>
      <c r="D71" s="143"/>
      <c r="E71" s="144"/>
      <c r="F71" s="145"/>
      <c r="G71" s="143"/>
      <c r="H71" s="144"/>
      <c r="I71" s="151"/>
      <c r="J71" s="152"/>
    </row>
    <row r="72" spans="1:10" s="139" customFormat="1" x14ac:dyDescent="0.2">
      <c r="A72" s="159" t="s">
        <v>37</v>
      </c>
      <c r="B72" s="65"/>
      <c r="C72" s="66"/>
      <c r="D72" s="65"/>
      <c r="E72" s="66"/>
      <c r="F72" s="67"/>
      <c r="G72" s="65"/>
      <c r="H72" s="66"/>
      <c r="I72" s="20"/>
      <c r="J72" s="21"/>
    </row>
    <row r="73" spans="1:10" x14ac:dyDescent="0.2">
      <c r="A73" s="158" t="s">
        <v>275</v>
      </c>
      <c r="B73" s="65">
        <v>2</v>
      </c>
      <c r="C73" s="66">
        <v>2</v>
      </c>
      <c r="D73" s="65">
        <v>10</v>
      </c>
      <c r="E73" s="66">
        <v>17</v>
      </c>
      <c r="F73" s="67"/>
      <c r="G73" s="65">
        <f>B73-C73</f>
        <v>0</v>
      </c>
      <c r="H73" s="66">
        <f>D73-E73</f>
        <v>-7</v>
      </c>
      <c r="I73" s="20">
        <f>IF(C73=0, "-", IF(G73/C73&lt;10, G73/C73, "&gt;999%"))</f>
        <v>0</v>
      </c>
      <c r="J73" s="21">
        <f>IF(E73=0, "-", IF(H73/E73&lt;10, H73/E73, "&gt;999%"))</f>
        <v>-0.41176470588235292</v>
      </c>
    </row>
    <row r="74" spans="1:10" s="160" customFormat="1" x14ac:dyDescent="0.2">
      <c r="A74" s="178" t="s">
        <v>625</v>
      </c>
      <c r="B74" s="71">
        <v>2</v>
      </c>
      <c r="C74" s="72">
        <v>2</v>
      </c>
      <c r="D74" s="71">
        <v>10</v>
      </c>
      <c r="E74" s="72">
        <v>17</v>
      </c>
      <c r="F74" s="73"/>
      <c r="G74" s="71">
        <f>B74-C74</f>
        <v>0</v>
      </c>
      <c r="H74" s="72">
        <f>D74-E74</f>
        <v>-7</v>
      </c>
      <c r="I74" s="37">
        <f>IF(C74=0, "-", IF(G74/C74&lt;10, G74/C74, "&gt;999%"))</f>
        <v>0</v>
      </c>
      <c r="J74" s="38">
        <f>IF(E74=0, "-", IF(H74/E74&lt;10, H74/E74, "&gt;999%"))</f>
        <v>-0.41176470588235292</v>
      </c>
    </row>
    <row r="75" spans="1:10" x14ac:dyDescent="0.2">
      <c r="A75" s="177"/>
      <c r="B75" s="143"/>
      <c r="C75" s="144"/>
      <c r="D75" s="143"/>
      <c r="E75" s="144"/>
      <c r="F75" s="145"/>
      <c r="G75" s="143"/>
      <c r="H75" s="144"/>
      <c r="I75" s="151"/>
      <c r="J75" s="152"/>
    </row>
    <row r="76" spans="1:10" s="139" customFormat="1" x14ac:dyDescent="0.2">
      <c r="A76" s="159" t="s">
        <v>38</v>
      </c>
      <c r="B76" s="65"/>
      <c r="C76" s="66"/>
      <c r="D76" s="65"/>
      <c r="E76" s="66"/>
      <c r="F76" s="67"/>
      <c r="G76" s="65"/>
      <c r="H76" s="66"/>
      <c r="I76" s="20"/>
      <c r="J76" s="21"/>
    </row>
    <row r="77" spans="1:10" x14ac:dyDescent="0.2">
      <c r="A77" s="158" t="s">
        <v>208</v>
      </c>
      <c r="B77" s="65">
        <v>2</v>
      </c>
      <c r="C77" s="66">
        <v>1</v>
      </c>
      <c r="D77" s="65">
        <v>5</v>
      </c>
      <c r="E77" s="66">
        <v>1</v>
      </c>
      <c r="F77" s="67"/>
      <c r="G77" s="65">
        <f>B77-C77</f>
        <v>1</v>
      </c>
      <c r="H77" s="66">
        <f>D77-E77</f>
        <v>4</v>
      </c>
      <c r="I77" s="20">
        <f>IF(C77=0, "-", IF(G77/C77&lt;10, G77/C77, "&gt;999%"))</f>
        <v>1</v>
      </c>
      <c r="J77" s="21">
        <f>IF(E77=0, "-", IF(H77/E77&lt;10, H77/E77, "&gt;999%"))</f>
        <v>4</v>
      </c>
    </row>
    <row r="78" spans="1:10" x14ac:dyDescent="0.2">
      <c r="A78" s="158" t="s">
        <v>335</v>
      </c>
      <c r="B78" s="65">
        <v>0</v>
      </c>
      <c r="C78" s="66">
        <v>0</v>
      </c>
      <c r="D78" s="65">
        <v>0</v>
      </c>
      <c r="E78" s="66">
        <v>1</v>
      </c>
      <c r="F78" s="67"/>
      <c r="G78" s="65">
        <f>B78-C78</f>
        <v>0</v>
      </c>
      <c r="H78" s="66">
        <f>D78-E78</f>
        <v>-1</v>
      </c>
      <c r="I78" s="20" t="str">
        <f>IF(C78=0, "-", IF(G78/C78&lt;10, G78/C78, "&gt;999%"))</f>
        <v>-</v>
      </c>
      <c r="J78" s="21">
        <f>IF(E78=0, "-", IF(H78/E78&lt;10, H78/E78, "&gt;999%"))</f>
        <v>-1</v>
      </c>
    </row>
    <row r="79" spans="1:10" x14ac:dyDescent="0.2">
      <c r="A79" s="158" t="s">
        <v>382</v>
      </c>
      <c r="B79" s="65">
        <v>2</v>
      </c>
      <c r="C79" s="66">
        <v>0</v>
      </c>
      <c r="D79" s="65">
        <v>3</v>
      </c>
      <c r="E79" s="66">
        <v>1</v>
      </c>
      <c r="F79" s="67"/>
      <c r="G79" s="65">
        <f>B79-C79</f>
        <v>2</v>
      </c>
      <c r="H79" s="66">
        <f>D79-E79</f>
        <v>2</v>
      </c>
      <c r="I79" s="20" t="str">
        <f>IF(C79=0, "-", IF(G79/C79&lt;10, G79/C79, "&gt;999%"))</f>
        <v>-</v>
      </c>
      <c r="J79" s="21">
        <f>IF(E79=0, "-", IF(H79/E79&lt;10, H79/E79, "&gt;999%"))</f>
        <v>2</v>
      </c>
    </row>
    <row r="80" spans="1:10" s="160" customFormat="1" x14ac:dyDescent="0.2">
      <c r="A80" s="178" t="s">
        <v>626</v>
      </c>
      <c r="B80" s="71">
        <v>4</v>
      </c>
      <c r="C80" s="72">
        <v>1</v>
      </c>
      <c r="D80" s="71">
        <v>8</v>
      </c>
      <c r="E80" s="72">
        <v>3</v>
      </c>
      <c r="F80" s="73"/>
      <c r="G80" s="71">
        <f>B80-C80</f>
        <v>3</v>
      </c>
      <c r="H80" s="72">
        <f>D80-E80</f>
        <v>5</v>
      </c>
      <c r="I80" s="37">
        <f>IF(C80=0, "-", IF(G80/C80&lt;10, G80/C80, "&gt;999%"))</f>
        <v>3</v>
      </c>
      <c r="J80" s="38">
        <f>IF(E80=0, "-", IF(H80/E80&lt;10, H80/E80, "&gt;999%"))</f>
        <v>1.6666666666666667</v>
      </c>
    </row>
    <row r="81" spans="1:10" x14ac:dyDescent="0.2">
      <c r="A81" s="177"/>
      <c r="B81" s="143"/>
      <c r="C81" s="144"/>
      <c r="D81" s="143"/>
      <c r="E81" s="144"/>
      <c r="F81" s="145"/>
      <c r="G81" s="143"/>
      <c r="H81" s="144"/>
      <c r="I81" s="151"/>
      <c r="J81" s="152"/>
    </row>
    <row r="82" spans="1:10" s="139" customFormat="1" x14ac:dyDescent="0.2">
      <c r="A82" s="159" t="s">
        <v>39</v>
      </c>
      <c r="B82" s="65"/>
      <c r="C82" s="66"/>
      <c r="D82" s="65"/>
      <c r="E82" s="66"/>
      <c r="F82" s="67"/>
      <c r="G82" s="65"/>
      <c r="H82" s="66"/>
      <c r="I82" s="20"/>
      <c r="J82" s="21"/>
    </row>
    <row r="83" spans="1:10" x14ac:dyDescent="0.2">
      <c r="A83" s="158" t="s">
        <v>548</v>
      </c>
      <c r="B83" s="65">
        <v>5</v>
      </c>
      <c r="C83" s="66">
        <v>2</v>
      </c>
      <c r="D83" s="65">
        <v>29</v>
      </c>
      <c r="E83" s="66">
        <v>14</v>
      </c>
      <c r="F83" s="67"/>
      <c r="G83" s="65">
        <f>B83-C83</f>
        <v>3</v>
      </c>
      <c r="H83" s="66">
        <f>D83-E83</f>
        <v>15</v>
      </c>
      <c r="I83" s="20">
        <f>IF(C83=0, "-", IF(G83/C83&lt;10, G83/C83, "&gt;999%"))</f>
        <v>1.5</v>
      </c>
      <c r="J83" s="21">
        <f>IF(E83=0, "-", IF(H83/E83&lt;10, H83/E83, "&gt;999%"))</f>
        <v>1.0714285714285714</v>
      </c>
    </row>
    <row r="84" spans="1:10" s="160" customFormat="1" x14ac:dyDescent="0.2">
      <c r="A84" s="178" t="s">
        <v>627</v>
      </c>
      <c r="B84" s="71">
        <v>5</v>
      </c>
      <c r="C84" s="72">
        <v>2</v>
      </c>
      <c r="D84" s="71">
        <v>29</v>
      </c>
      <c r="E84" s="72">
        <v>14</v>
      </c>
      <c r="F84" s="73"/>
      <c r="G84" s="71">
        <f>B84-C84</f>
        <v>3</v>
      </c>
      <c r="H84" s="72">
        <f>D84-E84</f>
        <v>15</v>
      </c>
      <c r="I84" s="37">
        <f>IF(C84=0, "-", IF(G84/C84&lt;10, G84/C84, "&gt;999%"))</f>
        <v>1.5</v>
      </c>
      <c r="J84" s="38">
        <f>IF(E84=0, "-", IF(H84/E84&lt;10, H84/E84, "&gt;999%"))</f>
        <v>1.0714285714285714</v>
      </c>
    </row>
    <row r="85" spans="1:10" x14ac:dyDescent="0.2">
      <c r="A85" s="177"/>
      <c r="B85" s="143"/>
      <c r="C85" s="144"/>
      <c r="D85" s="143"/>
      <c r="E85" s="144"/>
      <c r="F85" s="145"/>
      <c r="G85" s="143"/>
      <c r="H85" s="144"/>
      <c r="I85" s="151"/>
      <c r="J85" s="152"/>
    </row>
    <row r="86" spans="1:10" s="139" customFormat="1" x14ac:dyDescent="0.2">
      <c r="A86" s="159" t="s">
        <v>40</v>
      </c>
      <c r="B86" s="65"/>
      <c r="C86" s="66"/>
      <c r="D86" s="65"/>
      <c r="E86" s="66"/>
      <c r="F86" s="67"/>
      <c r="G86" s="65"/>
      <c r="H86" s="66"/>
      <c r="I86" s="20"/>
      <c r="J86" s="21"/>
    </row>
    <row r="87" spans="1:10" x14ac:dyDescent="0.2">
      <c r="A87" s="158" t="s">
        <v>328</v>
      </c>
      <c r="B87" s="65">
        <v>2</v>
      </c>
      <c r="C87" s="66">
        <v>2</v>
      </c>
      <c r="D87" s="65">
        <v>10</v>
      </c>
      <c r="E87" s="66">
        <v>7</v>
      </c>
      <c r="F87" s="67"/>
      <c r="G87" s="65">
        <f>B87-C87</f>
        <v>0</v>
      </c>
      <c r="H87" s="66">
        <f>D87-E87</f>
        <v>3</v>
      </c>
      <c r="I87" s="20">
        <f>IF(C87=0, "-", IF(G87/C87&lt;10, G87/C87, "&gt;999%"))</f>
        <v>0</v>
      </c>
      <c r="J87" s="21">
        <f>IF(E87=0, "-", IF(H87/E87&lt;10, H87/E87, "&gt;999%"))</f>
        <v>0.42857142857142855</v>
      </c>
    </row>
    <row r="88" spans="1:10" s="160" customFormat="1" x14ac:dyDescent="0.2">
      <c r="A88" s="178" t="s">
        <v>628</v>
      </c>
      <c r="B88" s="71">
        <v>2</v>
      </c>
      <c r="C88" s="72">
        <v>2</v>
      </c>
      <c r="D88" s="71">
        <v>10</v>
      </c>
      <c r="E88" s="72">
        <v>7</v>
      </c>
      <c r="F88" s="73"/>
      <c r="G88" s="71">
        <f>B88-C88</f>
        <v>0</v>
      </c>
      <c r="H88" s="72">
        <f>D88-E88</f>
        <v>3</v>
      </c>
      <c r="I88" s="37">
        <f>IF(C88=0, "-", IF(G88/C88&lt;10, G88/C88, "&gt;999%"))</f>
        <v>0</v>
      </c>
      <c r="J88" s="38">
        <f>IF(E88=0, "-", IF(H88/E88&lt;10, H88/E88, "&gt;999%"))</f>
        <v>0.42857142857142855</v>
      </c>
    </row>
    <row r="89" spans="1:10" x14ac:dyDescent="0.2">
      <c r="A89" s="177"/>
      <c r="B89" s="143"/>
      <c r="C89" s="144"/>
      <c r="D89" s="143"/>
      <c r="E89" s="144"/>
      <c r="F89" s="145"/>
      <c r="G89" s="143"/>
      <c r="H89" s="144"/>
      <c r="I89" s="151"/>
      <c r="J89" s="152"/>
    </row>
    <row r="90" spans="1:10" s="139" customFormat="1" x14ac:dyDescent="0.2">
      <c r="A90" s="159" t="s">
        <v>41</v>
      </c>
      <c r="B90" s="65"/>
      <c r="C90" s="66"/>
      <c r="D90" s="65"/>
      <c r="E90" s="66"/>
      <c r="F90" s="67"/>
      <c r="G90" s="65"/>
      <c r="H90" s="66"/>
      <c r="I90" s="20"/>
      <c r="J90" s="21"/>
    </row>
    <row r="91" spans="1:10" x14ac:dyDescent="0.2">
      <c r="A91" s="158" t="s">
        <v>299</v>
      </c>
      <c r="B91" s="65">
        <v>0</v>
      </c>
      <c r="C91" s="66">
        <v>1</v>
      </c>
      <c r="D91" s="65">
        <v>0</v>
      </c>
      <c r="E91" s="66">
        <v>6</v>
      </c>
      <c r="F91" s="67"/>
      <c r="G91" s="65">
        <f>B91-C91</f>
        <v>-1</v>
      </c>
      <c r="H91" s="66">
        <f>D91-E91</f>
        <v>-6</v>
      </c>
      <c r="I91" s="20">
        <f>IF(C91=0, "-", IF(G91/C91&lt;10, G91/C91, "&gt;999%"))</f>
        <v>-1</v>
      </c>
      <c r="J91" s="21">
        <f>IF(E91=0, "-", IF(H91/E91&lt;10, H91/E91, "&gt;999%"))</f>
        <v>-1</v>
      </c>
    </row>
    <row r="92" spans="1:10" x14ac:dyDescent="0.2">
      <c r="A92" s="158" t="s">
        <v>192</v>
      </c>
      <c r="B92" s="65">
        <v>2</v>
      </c>
      <c r="C92" s="66">
        <v>4</v>
      </c>
      <c r="D92" s="65">
        <v>34</v>
      </c>
      <c r="E92" s="66">
        <v>27</v>
      </c>
      <c r="F92" s="67"/>
      <c r="G92" s="65">
        <f>B92-C92</f>
        <v>-2</v>
      </c>
      <c r="H92" s="66">
        <f>D92-E92</f>
        <v>7</v>
      </c>
      <c r="I92" s="20">
        <f>IF(C92=0, "-", IF(G92/C92&lt;10, G92/C92, "&gt;999%"))</f>
        <v>-0.5</v>
      </c>
      <c r="J92" s="21">
        <f>IF(E92=0, "-", IF(H92/E92&lt;10, H92/E92, "&gt;999%"))</f>
        <v>0.25925925925925924</v>
      </c>
    </row>
    <row r="93" spans="1:10" x14ac:dyDescent="0.2">
      <c r="A93" s="158" t="s">
        <v>349</v>
      </c>
      <c r="B93" s="65">
        <v>0</v>
      </c>
      <c r="C93" s="66">
        <v>1</v>
      </c>
      <c r="D93" s="65">
        <v>0</v>
      </c>
      <c r="E93" s="66">
        <v>7</v>
      </c>
      <c r="F93" s="67"/>
      <c r="G93" s="65">
        <f>B93-C93</f>
        <v>-1</v>
      </c>
      <c r="H93" s="66">
        <f>D93-E93</f>
        <v>-7</v>
      </c>
      <c r="I93" s="20">
        <f>IF(C93=0, "-", IF(G93/C93&lt;10, G93/C93, "&gt;999%"))</f>
        <v>-1</v>
      </c>
      <c r="J93" s="21">
        <f>IF(E93=0, "-", IF(H93/E93&lt;10, H93/E93, "&gt;999%"))</f>
        <v>-1</v>
      </c>
    </row>
    <row r="94" spans="1:10" s="160" customFormat="1" x14ac:dyDescent="0.2">
      <c r="A94" s="178" t="s">
        <v>629</v>
      </c>
      <c r="B94" s="71">
        <v>2</v>
      </c>
      <c r="C94" s="72">
        <v>6</v>
      </c>
      <c r="D94" s="71">
        <v>34</v>
      </c>
      <c r="E94" s="72">
        <v>40</v>
      </c>
      <c r="F94" s="73"/>
      <c r="G94" s="71">
        <f>B94-C94</f>
        <v>-4</v>
      </c>
      <c r="H94" s="72">
        <f>D94-E94</f>
        <v>-6</v>
      </c>
      <c r="I94" s="37">
        <f>IF(C94=0, "-", IF(G94/C94&lt;10, G94/C94, "&gt;999%"))</f>
        <v>-0.66666666666666663</v>
      </c>
      <c r="J94" s="38">
        <f>IF(E94=0, "-", IF(H94/E94&lt;10, H94/E94, "&gt;999%"))</f>
        <v>-0.15</v>
      </c>
    </row>
    <row r="95" spans="1:10" x14ac:dyDescent="0.2">
      <c r="A95" s="177"/>
      <c r="B95" s="143"/>
      <c r="C95" s="144"/>
      <c r="D95" s="143"/>
      <c r="E95" s="144"/>
      <c r="F95" s="145"/>
      <c r="G95" s="143"/>
      <c r="H95" s="144"/>
      <c r="I95" s="151"/>
      <c r="J95" s="152"/>
    </row>
    <row r="96" spans="1:10" s="139" customFormat="1" x14ac:dyDescent="0.2">
      <c r="A96" s="159" t="s">
        <v>42</v>
      </c>
      <c r="B96" s="65"/>
      <c r="C96" s="66"/>
      <c r="D96" s="65"/>
      <c r="E96" s="66"/>
      <c r="F96" s="67"/>
      <c r="G96" s="65"/>
      <c r="H96" s="66"/>
      <c r="I96" s="20"/>
      <c r="J96" s="21"/>
    </row>
    <row r="97" spans="1:10" x14ac:dyDescent="0.2">
      <c r="A97" s="158" t="s">
        <v>480</v>
      </c>
      <c r="B97" s="65">
        <v>0</v>
      </c>
      <c r="C97" s="66">
        <v>3</v>
      </c>
      <c r="D97" s="65">
        <v>0</v>
      </c>
      <c r="E97" s="66">
        <v>6</v>
      </c>
      <c r="F97" s="67"/>
      <c r="G97" s="65">
        <f>B97-C97</f>
        <v>-3</v>
      </c>
      <c r="H97" s="66">
        <f>D97-E97</f>
        <v>-6</v>
      </c>
      <c r="I97" s="20">
        <f>IF(C97=0, "-", IF(G97/C97&lt;10, G97/C97, "&gt;999%"))</f>
        <v>-1</v>
      </c>
      <c r="J97" s="21">
        <f>IF(E97=0, "-", IF(H97/E97&lt;10, H97/E97, "&gt;999%"))</f>
        <v>-1</v>
      </c>
    </row>
    <row r="98" spans="1:10" x14ac:dyDescent="0.2">
      <c r="A98" s="158" t="s">
        <v>525</v>
      </c>
      <c r="B98" s="65">
        <v>7</v>
      </c>
      <c r="C98" s="66">
        <v>5</v>
      </c>
      <c r="D98" s="65">
        <v>48</v>
      </c>
      <c r="E98" s="66">
        <v>29</v>
      </c>
      <c r="F98" s="67"/>
      <c r="G98" s="65">
        <f>B98-C98</f>
        <v>2</v>
      </c>
      <c r="H98" s="66">
        <f>D98-E98</f>
        <v>19</v>
      </c>
      <c r="I98" s="20">
        <f>IF(C98=0, "-", IF(G98/C98&lt;10, G98/C98, "&gt;999%"))</f>
        <v>0.4</v>
      </c>
      <c r="J98" s="21">
        <f>IF(E98=0, "-", IF(H98/E98&lt;10, H98/E98, "&gt;999%"))</f>
        <v>0.65517241379310343</v>
      </c>
    </row>
    <row r="99" spans="1:10" s="160" customFormat="1" x14ac:dyDescent="0.2">
      <c r="A99" s="178" t="s">
        <v>630</v>
      </c>
      <c r="B99" s="71">
        <v>7</v>
      </c>
      <c r="C99" s="72">
        <v>8</v>
      </c>
      <c r="D99" s="71">
        <v>48</v>
      </c>
      <c r="E99" s="72">
        <v>35</v>
      </c>
      <c r="F99" s="73"/>
      <c r="G99" s="71">
        <f>B99-C99</f>
        <v>-1</v>
      </c>
      <c r="H99" s="72">
        <f>D99-E99</f>
        <v>13</v>
      </c>
      <c r="I99" s="37">
        <f>IF(C99=0, "-", IF(G99/C99&lt;10, G99/C99, "&gt;999%"))</f>
        <v>-0.125</v>
      </c>
      <c r="J99" s="38">
        <f>IF(E99=0, "-", IF(H99/E99&lt;10, H99/E99, "&gt;999%"))</f>
        <v>0.37142857142857144</v>
      </c>
    </row>
    <row r="100" spans="1:10" x14ac:dyDescent="0.2">
      <c r="A100" s="177"/>
      <c r="B100" s="143"/>
      <c r="C100" s="144"/>
      <c r="D100" s="143"/>
      <c r="E100" s="144"/>
      <c r="F100" s="145"/>
      <c r="G100" s="143"/>
      <c r="H100" s="144"/>
      <c r="I100" s="151"/>
      <c r="J100" s="152"/>
    </row>
    <row r="101" spans="1:10" s="139" customFormat="1" x14ac:dyDescent="0.2">
      <c r="A101" s="159" t="s">
        <v>43</v>
      </c>
      <c r="B101" s="65"/>
      <c r="C101" s="66"/>
      <c r="D101" s="65"/>
      <c r="E101" s="66"/>
      <c r="F101" s="67"/>
      <c r="G101" s="65"/>
      <c r="H101" s="66"/>
      <c r="I101" s="20"/>
      <c r="J101" s="21"/>
    </row>
    <row r="102" spans="1:10" x14ac:dyDescent="0.2">
      <c r="A102" s="158" t="s">
        <v>336</v>
      </c>
      <c r="B102" s="65">
        <v>0</v>
      </c>
      <c r="C102" s="66">
        <v>0</v>
      </c>
      <c r="D102" s="65">
        <v>0</v>
      </c>
      <c r="E102" s="66">
        <v>3</v>
      </c>
      <c r="F102" s="67"/>
      <c r="G102" s="65">
        <f t="shared" ref="G102:G116" si="8">B102-C102</f>
        <v>0</v>
      </c>
      <c r="H102" s="66">
        <f t="shared" ref="H102:H116" si="9">D102-E102</f>
        <v>-3</v>
      </c>
      <c r="I102" s="20" t="str">
        <f t="shared" ref="I102:I116" si="10">IF(C102=0, "-", IF(G102/C102&lt;10, G102/C102, "&gt;999%"))</f>
        <v>-</v>
      </c>
      <c r="J102" s="21">
        <f t="shared" ref="J102:J116" si="11">IF(E102=0, "-", IF(H102/E102&lt;10, H102/E102, "&gt;999%"))</f>
        <v>-1</v>
      </c>
    </row>
    <row r="103" spans="1:10" x14ac:dyDescent="0.2">
      <c r="A103" s="158" t="s">
        <v>417</v>
      </c>
      <c r="B103" s="65">
        <v>0</v>
      </c>
      <c r="C103" s="66">
        <v>1</v>
      </c>
      <c r="D103" s="65">
        <v>1</v>
      </c>
      <c r="E103" s="66">
        <v>53</v>
      </c>
      <c r="F103" s="67"/>
      <c r="G103" s="65">
        <f t="shared" si="8"/>
        <v>-1</v>
      </c>
      <c r="H103" s="66">
        <f t="shared" si="9"/>
        <v>-52</v>
      </c>
      <c r="I103" s="20">
        <f t="shared" si="10"/>
        <v>-1</v>
      </c>
      <c r="J103" s="21">
        <f t="shared" si="11"/>
        <v>-0.98113207547169812</v>
      </c>
    </row>
    <row r="104" spans="1:10" x14ac:dyDescent="0.2">
      <c r="A104" s="158" t="s">
        <v>383</v>
      </c>
      <c r="B104" s="65">
        <v>1</v>
      </c>
      <c r="C104" s="66">
        <v>0</v>
      </c>
      <c r="D104" s="65">
        <v>97</v>
      </c>
      <c r="E104" s="66">
        <v>74</v>
      </c>
      <c r="F104" s="67"/>
      <c r="G104" s="65">
        <f t="shared" si="8"/>
        <v>1</v>
      </c>
      <c r="H104" s="66">
        <f t="shared" si="9"/>
        <v>23</v>
      </c>
      <c r="I104" s="20" t="str">
        <f t="shared" si="10"/>
        <v>-</v>
      </c>
      <c r="J104" s="21">
        <f t="shared" si="11"/>
        <v>0.3108108108108108</v>
      </c>
    </row>
    <row r="105" spans="1:10" x14ac:dyDescent="0.2">
      <c r="A105" s="158" t="s">
        <v>418</v>
      </c>
      <c r="B105" s="65">
        <v>64</v>
      </c>
      <c r="C105" s="66">
        <v>50</v>
      </c>
      <c r="D105" s="65">
        <v>378</v>
      </c>
      <c r="E105" s="66">
        <v>271</v>
      </c>
      <c r="F105" s="67"/>
      <c r="G105" s="65">
        <f t="shared" si="8"/>
        <v>14</v>
      </c>
      <c r="H105" s="66">
        <f t="shared" si="9"/>
        <v>107</v>
      </c>
      <c r="I105" s="20">
        <f t="shared" si="10"/>
        <v>0.28000000000000003</v>
      </c>
      <c r="J105" s="21">
        <f t="shared" si="11"/>
        <v>0.39483394833948338</v>
      </c>
    </row>
    <row r="106" spans="1:10" x14ac:dyDescent="0.2">
      <c r="A106" s="158" t="s">
        <v>195</v>
      </c>
      <c r="B106" s="65">
        <v>0</v>
      </c>
      <c r="C106" s="66">
        <v>0</v>
      </c>
      <c r="D106" s="65">
        <v>26</v>
      </c>
      <c r="E106" s="66">
        <v>14</v>
      </c>
      <c r="F106" s="67"/>
      <c r="G106" s="65">
        <f t="shared" si="8"/>
        <v>0</v>
      </c>
      <c r="H106" s="66">
        <f t="shared" si="9"/>
        <v>12</v>
      </c>
      <c r="I106" s="20" t="str">
        <f t="shared" si="10"/>
        <v>-</v>
      </c>
      <c r="J106" s="21">
        <f t="shared" si="11"/>
        <v>0.8571428571428571</v>
      </c>
    </row>
    <row r="107" spans="1:10" x14ac:dyDescent="0.2">
      <c r="A107" s="158" t="s">
        <v>211</v>
      </c>
      <c r="B107" s="65">
        <v>0</v>
      </c>
      <c r="C107" s="66">
        <v>8</v>
      </c>
      <c r="D107" s="65">
        <v>39</v>
      </c>
      <c r="E107" s="66">
        <v>128</v>
      </c>
      <c r="F107" s="67"/>
      <c r="G107" s="65">
        <f t="shared" si="8"/>
        <v>-8</v>
      </c>
      <c r="H107" s="66">
        <f t="shared" si="9"/>
        <v>-89</v>
      </c>
      <c r="I107" s="20">
        <f t="shared" si="10"/>
        <v>-1</v>
      </c>
      <c r="J107" s="21">
        <f t="shared" si="11"/>
        <v>-0.6953125</v>
      </c>
    </row>
    <row r="108" spans="1:10" x14ac:dyDescent="0.2">
      <c r="A108" s="158" t="s">
        <v>238</v>
      </c>
      <c r="B108" s="65">
        <v>0</v>
      </c>
      <c r="C108" s="66">
        <v>1</v>
      </c>
      <c r="D108" s="65">
        <v>0</v>
      </c>
      <c r="E108" s="66">
        <v>6</v>
      </c>
      <c r="F108" s="67"/>
      <c r="G108" s="65">
        <f t="shared" si="8"/>
        <v>-1</v>
      </c>
      <c r="H108" s="66">
        <f t="shared" si="9"/>
        <v>-6</v>
      </c>
      <c r="I108" s="20">
        <f t="shared" si="10"/>
        <v>-1</v>
      </c>
      <c r="J108" s="21">
        <f t="shared" si="11"/>
        <v>-1</v>
      </c>
    </row>
    <row r="109" spans="1:10" x14ac:dyDescent="0.2">
      <c r="A109" s="158" t="s">
        <v>302</v>
      </c>
      <c r="B109" s="65">
        <v>19</v>
      </c>
      <c r="C109" s="66">
        <v>14</v>
      </c>
      <c r="D109" s="65">
        <v>132</v>
      </c>
      <c r="E109" s="66">
        <v>148</v>
      </c>
      <c r="F109" s="67"/>
      <c r="G109" s="65">
        <f t="shared" si="8"/>
        <v>5</v>
      </c>
      <c r="H109" s="66">
        <f t="shared" si="9"/>
        <v>-16</v>
      </c>
      <c r="I109" s="20">
        <f t="shared" si="10"/>
        <v>0.35714285714285715</v>
      </c>
      <c r="J109" s="21">
        <f t="shared" si="11"/>
        <v>-0.10810810810810811</v>
      </c>
    </row>
    <row r="110" spans="1:10" x14ac:dyDescent="0.2">
      <c r="A110" s="158" t="s">
        <v>337</v>
      </c>
      <c r="B110" s="65">
        <v>14</v>
      </c>
      <c r="C110" s="66">
        <v>7</v>
      </c>
      <c r="D110" s="65">
        <v>160</v>
      </c>
      <c r="E110" s="66">
        <v>7</v>
      </c>
      <c r="F110" s="67"/>
      <c r="G110" s="65">
        <f t="shared" si="8"/>
        <v>7</v>
      </c>
      <c r="H110" s="66">
        <f t="shared" si="9"/>
        <v>153</v>
      </c>
      <c r="I110" s="20">
        <f t="shared" si="10"/>
        <v>1</v>
      </c>
      <c r="J110" s="21" t="str">
        <f t="shared" si="11"/>
        <v>&gt;999%</v>
      </c>
    </row>
    <row r="111" spans="1:10" x14ac:dyDescent="0.2">
      <c r="A111" s="158" t="s">
        <v>495</v>
      </c>
      <c r="B111" s="65">
        <v>23</v>
      </c>
      <c r="C111" s="66">
        <v>22</v>
      </c>
      <c r="D111" s="65">
        <v>169</v>
      </c>
      <c r="E111" s="66">
        <v>114</v>
      </c>
      <c r="F111" s="67"/>
      <c r="G111" s="65">
        <f t="shared" si="8"/>
        <v>1</v>
      </c>
      <c r="H111" s="66">
        <f t="shared" si="9"/>
        <v>55</v>
      </c>
      <c r="I111" s="20">
        <f t="shared" si="10"/>
        <v>4.5454545454545456E-2</v>
      </c>
      <c r="J111" s="21">
        <f t="shared" si="11"/>
        <v>0.48245614035087719</v>
      </c>
    </row>
    <row r="112" spans="1:10" x14ac:dyDescent="0.2">
      <c r="A112" s="158" t="s">
        <v>507</v>
      </c>
      <c r="B112" s="65">
        <v>287</v>
      </c>
      <c r="C112" s="66">
        <v>229</v>
      </c>
      <c r="D112" s="65">
        <v>2130</v>
      </c>
      <c r="E112" s="66">
        <v>1615</v>
      </c>
      <c r="F112" s="67"/>
      <c r="G112" s="65">
        <f t="shared" si="8"/>
        <v>58</v>
      </c>
      <c r="H112" s="66">
        <f t="shared" si="9"/>
        <v>515</v>
      </c>
      <c r="I112" s="20">
        <f t="shared" si="10"/>
        <v>0.25327510917030566</v>
      </c>
      <c r="J112" s="21">
        <f t="shared" si="11"/>
        <v>0.31888544891640869</v>
      </c>
    </row>
    <row r="113" spans="1:10" x14ac:dyDescent="0.2">
      <c r="A113" s="158" t="s">
        <v>472</v>
      </c>
      <c r="B113" s="65">
        <v>0</v>
      </c>
      <c r="C113" s="66">
        <v>0</v>
      </c>
      <c r="D113" s="65">
        <v>5</v>
      </c>
      <c r="E113" s="66">
        <v>0</v>
      </c>
      <c r="F113" s="67"/>
      <c r="G113" s="65">
        <f t="shared" si="8"/>
        <v>0</v>
      </c>
      <c r="H113" s="66">
        <f t="shared" si="9"/>
        <v>5</v>
      </c>
      <c r="I113" s="20" t="str">
        <f t="shared" si="10"/>
        <v>-</v>
      </c>
      <c r="J113" s="21" t="str">
        <f t="shared" si="11"/>
        <v>-</v>
      </c>
    </row>
    <row r="114" spans="1:10" x14ac:dyDescent="0.2">
      <c r="A114" s="158" t="s">
        <v>484</v>
      </c>
      <c r="B114" s="65">
        <v>2</v>
      </c>
      <c r="C114" s="66">
        <v>8</v>
      </c>
      <c r="D114" s="65">
        <v>158</v>
      </c>
      <c r="E114" s="66">
        <v>121</v>
      </c>
      <c r="F114" s="67"/>
      <c r="G114" s="65">
        <f t="shared" si="8"/>
        <v>-6</v>
      </c>
      <c r="H114" s="66">
        <f t="shared" si="9"/>
        <v>37</v>
      </c>
      <c r="I114" s="20">
        <f t="shared" si="10"/>
        <v>-0.75</v>
      </c>
      <c r="J114" s="21">
        <f t="shared" si="11"/>
        <v>0.30578512396694213</v>
      </c>
    </row>
    <row r="115" spans="1:10" x14ac:dyDescent="0.2">
      <c r="A115" s="158" t="s">
        <v>526</v>
      </c>
      <c r="B115" s="65">
        <v>0</v>
      </c>
      <c r="C115" s="66">
        <v>3</v>
      </c>
      <c r="D115" s="65">
        <v>82</v>
      </c>
      <c r="E115" s="66">
        <v>54</v>
      </c>
      <c r="F115" s="67"/>
      <c r="G115" s="65">
        <f t="shared" si="8"/>
        <v>-3</v>
      </c>
      <c r="H115" s="66">
        <f t="shared" si="9"/>
        <v>28</v>
      </c>
      <c r="I115" s="20">
        <f t="shared" si="10"/>
        <v>-1</v>
      </c>
      <c r="J115" s="21">
        <f t="shared" si="11"/>
        <v>0.51851851851851849</v>
      </c>
    </row>
    <row r="116" spans="1:10" s="160" customFormat="1" x14ac:dyDescent="0.2">
      <c r="A116" s="178" t="s">
        <v>631</v>
      </c>
      <c r="B116" s="71">
        <v>410</v>
      </c>
      <c r="C116" s="72">
        <v>343</v>
      </c>
      <c r="D116" s="71">
        <v>3377</v>
      </c>
      <c r="E116" s="72">
        <v>2608</v>
      </c>
      <c r="F116" s="73"/>
      <c r="G116" s="71">
        <f t="shared" si="8"/>
        <v>67</v>
      </c>
      <c r="H116" s="72">
        <f t="shared" si="9"/>
        <v>769</v>
      </c>
      <c r="I116" s="37">
        <f t="shared" si="10"/>
        <v>0.19533527696793002</v>
      </c>
      <c r="J116" s="38">
        <f t="shared" si="11"/>
        <v>0.29486196319018404</v>
      </c>
    </row>
    <row r="117" spans="1:10" x14ac:dyDescent="0.2">
      <c r="A117" s="177"/>
      <c r="B117" s="143"/>
      <c r="C117" s="144"/>
      <c r="D117" s="143"/>
      <c r="E117" s="144"/>
      <c r="F117" s="145"/>
      <c r="G117" s="143"/>
      <c r="H117" s="144"/>
      <c r="I117" s="151"/>
      <c r="J117" s="152"/>
    </row>
    <row r="118" spans="1:10" s="139" customFormat="1" x14ac:dyDescent="0.2">
      <c r="A118" s="159" t="s">
        <v>44</v>
      </c>
      <c r="B118" s="65"/>
      <c r="C118" s="66"/>
      <c r="D118" s="65"/>
      <c r="E118" s="66"/>
      <c r="F118" s="67"/>
      <c r="G118" s="65"/>
      <c r="H118" s="66"/>
      <c r="I118" s="20"/>
      <c r="J118" s="21"/>
    </row>
    <row r="119" spans="1:10" x14ac:dyDescent="0.2">
      <c r="A119" s="158" t="s">
        <v>549</v>
      </c>
      <c r="B119" s="65">
        <v>6</v>
      </c>
      <c r="C119" s="66">
        <v>1</v>
      </c>
      <c r="D119" s="65">
        <v>31</v>
      </c>
      <c r="E119" s="66">
        <v>19</v>
      </c>
      <c r="F119" s="67"/>
      <c r="G119" s="65">
        <f>B119-C119</f>
        <v>5</v>
      </c>
      <c r="H119" s="66">
        <f>D119-E119</f>
        <v>12</v>
      </c>
      <c r="I119" s="20">
        <f>IF(C119=0, "-", IF(G119/C119&lt;10, G119/C119, "&gt;999%"))</f>
        <v>5</v>
      </c>
      <c r="J119" s="21">
        <f>IF(E119=0, "-", IF(H119/E119&lt;10, H119/E119, "&gt;999%"))</f>
        <v>0.63157894736842102</v>
      </c>
    </row>
    <row r="120" spans="1:10" s="160" customFormat="1" x14ac:dyDescent="0.2">
      <c r="A120" s="178" t="s">
        <v>632</v>
      </c>
      <c r="B120" s="71">
        <v>6</v>
      </c>
      <c r="C120" s="72">
        <v>1</v>
      </c>
      <c r="D120" s="71">
        <v>31</v>
      </c>
      <c r="E120" s="72">
        <v>19</v>
      </c>
      <c r="F120" s="73"/>
      <c r="G120" s="71">
        <f>B120-C120</f>
        <v>5</v>
      </c>
      <c r="H120" s="72">
        <f>D120-E120</f>
        <v>12</v>
      </c>
      <c r="I120" s="37">
        <f>IF(C120=0, "-", IF(G120/C120&lt;10, G120/C120, "&gt;999%"))</f>
        <v>5</v>
      </c>
      <c r="J120" s="38">
        <f>IF(E120=0, "-", IF(H120/E120&lt;10, H120/E120, "&gt;999%"))</f>
        <v>0.63157894736842102</v>
      </c>
    </row>
    <row r="121" spans="1:10" x14ac:dyDescent="0.2">
      <c r="A121" s="177"/>
      <c r="B121" s="143"/>
      <c r="C121" s="144"/>
      <c r="D121" s="143"/>
      <c r="E121" s="144"/>
      <c r="F121" s="145"/>
      <c r="G121" s="143"/>
      <c r="H121" s="144"/>
      <c r="I121" s="151"/>
      <c r="J121" s="152"/>
    </row>
    <row r="122" spans="1:10" s="139" customFormat="1" x14ac:dyDescent="0.2">
      <c r="A122" s="159" t="s">
        <v>45</v>
      </c>
      <c r="B122" s="65"/>
      <c r="C122" s="66"/>
      <c r="D122" s="65"/>
      <c r="E122" s="66"/>
      <c r="F122" s="67"/>
      <c r="G122" s="65"/>
      <c r="H122" s="66"/>
      <c r="I122" s="20"/>
      <c r="J122" s="21"/>
    </row>
    <row r="123" spans="1:10" x14ac:dyDescent="0.2">
      <c r="A123" s="158" t="s">
        <v>527</v>
      </c>
      <c r="B123" s="65">
        <v>10</v>
      </c>
      <c r="C123" s="66">
        <v>9</v>
      </c>
      <c r="D123" s="65">
        <v>113</v>
      </c>
      <c r="E123" s="66">
        <v>60</v>
      </c>
      <c r="F123" s="67"/>
      <c r="G123" s="65">
        <f>B123-C123</f>
        <v>1</v>
      </c>
      <c r="H123" s="66">
        <f>D123-E123</f>
        <v>53</v>
      </c>
      <c r="I123" s="20">
        <f>IF(C123=0, "-", IF(G123/C123&lt;10, G123/C123, "&gt;999%"))</f>
        <v>0.1111111111111111</v>
      </c>
      <c r="J123" s="21">
        <f>IF(E123=0, "-", IF(H123/E123&lt;10, H123/E123, "&gt;999%"))</f>
        <v>0.8833333333333333</v>
      </c>
    </row>
    <row r="124" spans="1:10" x14ac:dyDescent="0.2">
      <c r="A124" s="158" t="s">
        <v>538</v>
      </c>
      <c r="B124" s="65">
        <v>8</v>
      </c>
      <c r="C124" s="66">
        <v>2</v>
      </c>
      <c r="D124" s="65">
        <v>38</v>
      </c>
      <c r="E124" s="66">
        <v>35</v>
      </c>
      <c r="F124" s="67"/>
      <c r="G124" s="65">
        <f>B124-C124</f>
        <v>6</v>
      </c>
      <c r="H124" s="66">
        <f>D124-E124</f>
        <v>3</v>
      </c>
      <c r="I124" s="20">
        <f>IF(C124=0, "-", IF(G124/C124&lt;10, G124/C124, "&gt;999%"))</f>
        <v>3</v>
      </c>
      <c r="J124" s="21">
        <f>IF(E124=0, "-", IF(H124/E124&lt;10, H124/E124, "&gt;999%"))</f>
        <v>8.5714285714285715E-2</v>
      </c>
    </row>
    <row r="125" spans="1:10" x14ac:dyDescent="0.2">
      <c r="A125" s="158" t="s">
        <v>550</v>
      </c>
      <c r="B125" s="65">
        <v>1</v>
      </c>
      <c r="C125" s="66">
        <v>0</v>
      </c>
      <c r="D125" s="65">
        <v>10</v>
      </c>
      <c r="E125" s="66">
        <v>10</v>
      </c>
      <c r="F125" s="67"/>
      <c r="G125" s="65">
        <f>B125-C125</f>
        <v>1</v>
      </c>
      <c r="H125" s="66">
        <f>D125-E125</f>
        <v>0</v>
      </c>
      <c r="I125" s="20" t="str">
        <f>IF(C125=0, "-", IF(G125/C125&lt;10, G125/C125, "&gt;999%"))</f>
        <v>-</v>
      </c>
      <c r="J125" s="21">
        <f>IF(E125=0, "-", IF(H125/E125&lt;10, H125/E125, "&gt;999%"))</f>
        <v>0</v>
      </c>
    </row>
    <row r="126" spans="1:10" s="160" customFormat="1" x14ac:dyDescent="0.2">
      <c r="A126" s="178" t="s">
        <v>633</v>
      </c>
      <c r="B126" s="71">
        <v>19</v>
      </c>
      <c r="C126" s="72">
        <v>11</v>
      </c>
      <c r="D126" s="71">
        <v>161</v>
      </c>
      <c r="E126" s="72">
        <v>105</v>
      </c>
      <c r="F126" s="73"/>
      <c r="G126" s="71">
        <f>B126-C126</f>
        <v>8</v>
      </c>
      <c r="H126" s="72">
        <f>D126-E126</f>
        <v>56</v>
      </c>
      <c r="I126" s="37">
        <f>IF(C126=0, "-", IF(G126/C126&lt;10, G126/C126, "&gt;999%"))</f>
        <v>0.72727272727272729</v>
      </c>
      <c r="J126" s="38">
        <f>IF(E126=0, "-", IF(H126/E126&lt;10, H126/E126, "&gt;999%"))</f>
        <v>0.53333333333333333</v>
      </c>
    </row>
    <row r="127" spans="1:10" x14ac:dyDescent="0.2">
      <c r="A127" s="177"/>
      <c r="B127" s="143"/>
      <c r="C127" s="144"/>
      <c r="D127" s="143"/>
      <c r="E127" s="144"/>
      <c r="F127" s="145"/>
      <c r="G127" s="143"/>
      <c r="H127" s="144"/>
      <c r="I127" s="151"/>
      <c r="J127" s="152"/>
    </row>
    <row r="128" spans="1:10" s="139" customFormat="1" x14ac:dyDescent="0.2">
      <c r="A128" s="159" t="s">
        <v>46</v>
      </c>
      <c r="B128" s="65"/>
      <c r="C128" s="66"/>
      <c r="D128" s="65"/>
      <c r="E128" s="66"/>
      <c r="F128" s="67"/>
      <c r="G128" s="65"/>
      <c r="H128" s="66"/>
      <c r="I128" s="20"/>
      <c r="J128" s="21"/>
    </row>
    <row r="129" spans="1:10" x14ac:dyDescent="0.2">
      <c r="A129" s="158" t="s">
        <v>254</v>
      </c>
      <c r="B129" s="65">
        <v>0</v>
      </c>
      <c r="C129" s="66">
        <v>0</v>
      </c>
      <c r="D129" s="65">
        <v>0</v>
      </c>
      <c r="E129" s="66">
        <v>2</v>
      </c>
      <c r="F129" s="67"/>
      <c r="G129" s="65">
        <f>B129-C129</f>
        <v>0</v>
      </c>
      <c r="H129" s="66">
        <f>D129-E129</f>
        <v>-2</v>
      </c>
      <c r="I129" s="20" t="str">
        <f>IF(C129=0, "-", IF(G129/C129&lt;10, G129/C129, "&gt;999%"))</f>
        <v>-</v>
      </c>
      <c r="J129" s="21">
        <f>IF(E129=0, "-", IF(H129/E129&lt;10, H129/E129, "&gt;999%"))</f>
        <v>-1</v>
      </c>
    </row>
    <row r="130" spans="1:10" x14ac:dyDescent="0.2">
      <c r="A130" s="158" t="s">
        <v>269</v>
      </c>
      <c r="B130" s="65">
        <v>1</v>
      </c>
      <c r="C130" s="66">
        <v>0</v>
      </c>
      <c r="D130" s="65">
        <v>2</v>
      </c>
      <c r="E130" s="66">
        <v>11</v>
      </c>
      <c r="F130" s="67"/>
      <c r="G130" s="65">
        <f>B130-C130</f>
        <v>1</v>
      </c>
      <c r="H130" s="66">
        <f>D130-E130</f>
        <v>-9</v>
      </c>
      <c r="I130" s="20" t="str">
        <f>IF(C130=0, "-", IF(G130/C130&lt;10, G130/C130, "&gt;999%"))</f>
        <v>-</v>
      </c>
      <c r="J130" s="21">
        <f>IF(E130=0, "-", IF(H130/E130&lt;10, H130/E130, "&gt;999%"))</f>
        <v>-0.81818181818181823</v>
      </c>
    </row>
    <row r="131" spans="1:10" x14ac:dyDescent="0.2">
      <c r="A131" s="158" t="s">
        <v>407</v>
      </c>
      <c r="B131" s="65">
        <v>3</v>
      </c>
      <c r="C131" s="66">
        <v>0</v>
      </c>
      <c r="D131" s="65">
        <v>5</v>
      </c>
      <c r="E131" s="66">
        <v>0</v>
      </c>
      <c r="F131" s="67"/>
      <c r="G131" s="65">
        <f>B131-C131</f>
        <v>3</v>
      </c>
      <c r="H131" s="66">
        <f>D131-E131</f>
        <v>5</v>
      </c>
      <c r="I131" s="20" t="str">
        <f>IF(C131=0, "-", IF(G131/C131&lt;10, G131/C131, "&gt;999%"))</f>
        <v>-</v>
      </c>
      <c r="J131" s="21" t="str">
        <f>IF(E131=0, "-", IF(H131/E131&lt;10, H131/E131, "&gt;999%"))</f>
        <v>-</v>
      </c>
    </row>
    <row r="132" spans="1:10" x14ac:dyDescent="0.2">
      <c r="A132" s="158" t="s">
        <v>446</v>
      </c>
      <c r="B132" s="65">
        <v>1</v>
      </c>
      <c r="C132" s="66">
        <v>0</v>
      </c>
      <c r="D132" s="65">
        <v>2</v>
      </c>
      <c r="E132" s="66">
        <v>0</v>
      </c>
      <c r="F132" s="67"/>
      <c r="G132" s="65">
        <f>B132-C132</f>
        <v>1</v>
      </c>
      <c r="H132" s="66">
        <f>D132-E132</f>
        <v>2</v>
      </c>
      <c r="I132" s="20" t="str">
        <f>IF(C132=0, "-", IF(G132/C132&lt;10, G132/C132, "&gt;999%"))</f>
        <v>-</v>
      </c>
      <c r="J132" s="21" t="str">
        <f>IF(E132=0, "-", IF(H132/E132&lt;10, H132/E132, "&gt;999%"))</f>
        <v>-</v>
      </c>
    </row>
    <row r="133" spans="1:10" s="160" customFormat="1" x14ac:dyDescent="0.2">
      <c r="A133" s="178" t="s">
        <v>634</v>
      </c>
      <c r="B133" s="71">
        <v>5</v>
      </c>
      <c r="C133" s="72">
        <v>0</v>
      </c>
      <c r="D133" s="71">
        <v>9</v>
      </c>
      <c r="E133" s="72">
        <v>13</v>
      </c>
      <c r="F133" s="73"/>
      <c r="G133" s="71">
        <f>B133-C133</f>
        <v>5</v>
      </c>
      <c r="H133" s="72">
        <f>D133-E133</f>
        <v>-4</v>
      </c>
      <c r="I133" s="37" t="str">
        <f>IF(C133=0, "-", IF(G133/C133&lt;10, G133/C133, "&gt;999%"))</f>
        <v>-</v>
      </c>
      <c r="J133" s="38">
        <f>IF(E133=0, "-", IF(H133/E133&lt;10, H133/E133, "&gt;999%"))</f>
        <v>-0.30769230769230771</v>
      </c>
    </row>
    <row r="134" spans="1:10" x14ac:dyDescent="0.2">
      <c r="A134" s="177"/>
      <c r="B134" s="143"/>
      <c r="C134" s="144"/>
      <c r="D134" s="143"/>
      <c r="E134" s="144"/>
      <c r="F134" s="145"/>
      <c r="G134" s="143"/>
      <c r="H134" s="144"/>
      <c r="I134" s="151"/>
      <c r="J134" s="152"/>
    </row>
    <row r="135" spans="1:10" s="139" customFormat="1" x14ac:dyDescent="0.2">
      <c r="A135" s="159" t="s">
        <v>47</v>
      </c>
      <c r="B135" s="65"/>
      <c r="C135" s="66"/>
      <c r="D135" s="65"/>
      <c r="E135" s="66"/>
      <c r="F135" s="67"/>
      <c r="G135" s="65"/>
      <c r="H135" s="66"/>
      <c r="I135" s="20"/>
      <c r="J135" s="21"/>
    </row>
    <row r="136" spans="1:10" x14ac:dyDescent="0.2">
      <c r="A136" s="158" t="s">
        <v>350</v>
      </c>
      <c r="B136" s="65">
        <v>1</v>
      </c>
      <c r="C136" s="66">
        <v>9</v>
      </c>
      <c r="D136" s="65">
        <v>86</v>
      </c>
      <c r="E136" s="66">
        <v>85</v>
      </c>
      <c r="F136" s="67"/>
      <c r="G136" s="65">
        <f t="shared" ref="G136:G144" si="12">B136-C136</f>
        <v>-8</v>
      </c>
      <c r="H136" s="66">
        <f t="shared" ref="H136:H144" si="13">D136-E136</f>
        <v>1</v>
      </c>
      <c r="I136" s="20">
        <f t="shared" ref="I136:I144" si="14">IF(C136=0, "-", IF(G136/C136&lt;10, G136/C136, "&gt;999%"))</f>
        <v>-0.88888888888888884</v>
      </c>
      <c r="J136" s="21">
        <f t="shared" ref="J136:J144" si="15">IF(E136=0, "-", IF(H136/E136&lt;10, H136/E136, "&gt;999%"))</f>
        <v>1.1764705882352941E-2</v>
      </c>
    </row>
    <row r="137" spans="1:10" x14ac:dyDescent="0.2">
      <c r="A137" s="158" t="s">
        <v>384</v>
      </c>
      <c r="B137" s="65">
        <v>36</v>
      </c>
      <c r="C137" s="66">
        <v>8</v>
      </c>
      <c r="D137" s="65">
        <v>121</v>
      </c>
      <c r="E137" s="66">
        <v>45</v>
      </c>
      <c r="F137" s="67"/>
      <c r="G137" s="65">
        <f t="shared" si="12"/>
        <v>28</v>
      </c>
      <c r="H137" s="66">
        <f t="shared" si="13"/>
        <v>76</v>
      </c>
      <c r="I137" s="20">
        <f t="shared" si="14"/>
        <v>3.5</v>
      </c>
      <c r="J137" s="21">
        <f t="shared" si="15"/>
        <v>1.6888888888888889</v>
      </c>
    </row>
    <row r="138" spans="1:10" x14ac:dyDescent="0.2">
      <c r="A138" s="158" t="s">
        <v>419</v>
      </c>
      <c r="B138" s="65">
        <v>4</v>
      </c>
      <c r="C138" s="66">
        <v>3</v>
      </c>
      <c r="D138" s="65">
        <v>13</v>
      </c>
      <c r="E138" s="66">
        <v>9</v>
      </c>
      <c r="F138" s="67"/>
      <c r="G138" s="65">
        <f t="shared" si="12"/>
        <v>1</v>
      </c>
      <c r="H138" s="66">
        <f t="shared" si="13"/>
        <v>4</v>
      </c>
      <c r="I138" s="20">
        <f t="shared" si="14"/>
        <v>0.33333333333333331</v>
      </c>
      <c r="J138" s="21">
        <f t="shared" si="15"/>
        <v>0.44444444444444442</v>
      </c>
    </row>
    <row r="139" spans="1:10" x14ac:dyDescent="0.2">
      <c r="A139" s="158" t="s">
        <v>351</v>
      </c>
      <c r="B139" s="65">
        <v>46</v>
      </c>
      <c r="C139" s="66">
        <v>0</v>
      </c>
      <c r="D139" s="65">
        <v>131</v>
      </c>
      <c r="E139" s="66">
        <v>0</v>
      </c>
      <c r="F139" s="67"/>
      <c r="G139" s="65">
        <f t="shared" si="12"/>
        <v>46</v>
      </c>
      <c r="H139" s="66">
        <f t="shared" si="13"/>
        <v>131</v>
      </c>
      <c r="I139" s="20" t="str">
        <f t="shared" si="14"/>
        <v>-</v>
      </c>
      <c r="J139" s="21" t="str">
        <f t="shared" si="15"/>
        <v>-</v>
      </c>
    </row>
    <row r="140" spans="1:10" x14ac:dyDescent="0.2">
      <c r="A140" s="158" t="s">
        <v>496</v>
      </c>
      <c r="B140" s="65">
        <v>4</v>
      </c>
      <c r="C140" s="66">
        <v>16</v>
      </c>
      <c r="D140" s="65">
        <v>32</v>
      </c>
      <c r="E140" s="66">
        <v>60</v>
      </c>
      <c r="F140" s="67"/>
      <c r="G140" s="65">
        <f t="shared" si="12"/>
        <v>-12</v>
      </c>
      <c r="H140" s="66">
        <f t="shared" si="13"/>
        <v>-28</v>
      </c>
      <c r="I140" s="20">
        <f t="shared" si="14"/>
        <v>-0.75</v>
      </c>
      <c r="J140" s="21">
        <f t="shared" si="15"/>
        <v>-0.46666666666666667</v>
      </c>
    </row>
    <row r="141" spans="1:10" x14ac:dyDescent="0.2">
      <c r="A141" s="158" t="s">
        <v>508</v>
      </c>
      <c r="B141" s="65">
        <v>0</v>
      </c>
      <c r="C141" s="66">
        <v>4</v>
      </c>
      <c r="D141" s="65">
        <v>17</v>
      </c>
      <c r="E141" s="66">
        <v>19</v>
      </c>
      <c r="F141" s="67"/>
      <c r="G141" s="65">
        <f t="shared" si="12"/>
        <v>-4</v>
      </c>
      <c r="H141" s="66">
        <f t="shared" si="13"/>
        <v>-2</v>
      </c>
      <c r="I141" s="20">
        <f t="shared" si="14"/>
        <v>-1</v>
      </c>
      <c r="J141" s="21">
        <f t="shared" si="15"/>
        <v>-0.10526315789473684</v>
      </c>
    </row>
    <row r="142" spans="1:10" x14ac:dyDescent="0.2">
      <c r="A142" s="158" t="s">
        <v>497</v>
      </c>
      <c r="B142" s="65">
        <v>2</v>
      </c>
      <c r="C142" s="66">
        <v>0</v>
      </c>
      <c r="D142" s="65">
        <v>4</v>
      </c>
      <c r="E142" s="66">
        <v>0</v>
      </c>
      <c r="F142" s="67"/>
      <c r="G142" s="65">
        <f t="shared" si="12"/>
        <v>2</v>
      </c>
      <c r="H142" s="66">
        <f t="shared" si="13"/>
        <v>4</v>
      </c>
      <c r="I142" s="20" t="str">
        <f t="shared" si="14"/>
        <v>-</v>
      </c>
      <c r="J142" s="21" t="str">
        <f t="shared" si="15"/>
        <v>-</v>
      </c>
    </row>
    <row r="143" spans="1:10" x14ac:dyDescent="0.2">
      <c r="A143" s="158" t="s">
        <v>509</v>
      </c>
      <c r="B143" s="65">
        <v>19</v>
      </c>
      <c r="C143" s="66">
        <v>0</v>
      </c>
      <c r="D143" s="65">
        <v>268</v>
      </c>
      <c r="E143" s="66">
        <v>0</v>
      </c>
      <c r="F143" s="67"/>
      <c r="G143" s="65">
        <f t="shared" si="12"/>
        <v>19</v>
      </c>
      <c r="H143" s="66">
        <f t="shared" si="13"/>
        <v>268</v>
      </c>
      <c r="I143" s="20" t="str">
        <f t="shared" si="14"/>
        <v>-</v>
      </c>
      <c r="J143" s="21" t="str">
        <f t="shared" si="15"/>
        <v>-</v>
      </c>
    </row>
    <row r="144" spans="1:10" s="160" customFormat="1" x14ac:dyDescent="0.2">
      <c r="A144" s="178" t="s">
        <v>635</v>
      </c>
      <c r="B144" s="71">
        <v>112</v>
      </c>
      <c r="C144" s="72">
        <v>40</v>
      </c>
      <c r="D144" s="71">
        <v>672</v>
      </c>
      <c r="E144" s="72">
        <v>218</v>
      </c>
      <c r="F144" s="73"/>
      <c r="G144" s="71">
        <f t="shared" si="12"/>
        <v>72</v>
      </c>
      <c r="H144" s="72">
        <f t="shared" si="13"/>
        <v>454</v>
      </c>
      <c r="I144" s="37">
        <f t="shared" si="14"/>
        <v>1.8</v>
      </c>
      <c r="J144" s="38">
        <f t="shared" si="15"/>
        <v>2.0825688073394497</v>
      </c>
    </row>
    <row r="145" spans="1:10" x14ac:dyDescent="0.2">
      <c r="A145" s="177"/>
      <c r="B145" s="143"/>
      <c r="C145" s="144"/>
      <c r="D145" s="143"/>
      <c r="E145" s="144"/>
      <c r="F145" s="145"/>
      <c r="G145" s="143"/>
      <c r="H145" s="144"/>
      <c r="I145" s="151"/>
      <c r="J145" s="152"/>
    </row>
    <row r="146" spans="1:10" s="139" customFormat="1" x14ac:dyDescent="0.2">
      <c r="A146" s="159" t="s">
        <v>48</v>
      </c>
      <c r="B146" s="65"/>
      <c r="C146" s="66"/>
      <c r="D146" s="65"/>
      <c r="E146" s="66"/>
      <c r="F146" s="67"/>
      <c r="G146" s="65"/>
      <c r="H146" s="66"/>
      <c r="I146" s="20"/>
      <c r="J146" s="21"/>
    </row>
    <row r="147" spans="1:10" x14ac:dyDescent="0.2">
      <c r="A147" s="158" t="s">
        <v>551</v>
      </c>
      <c r="B147" s="65">
        <v>2</v>
      </c>
      <c r="C147" s="66">
        <v>3</v>
      </c>
      <c r="D147" s="65">
        <v>21</v>
      </c>
      <c r="E147" s="66">
        <v>24</v>
      </c>
      <c r="F147" s="67"/>
      <c r="G147" s="65">
        <f>B147-C147</f>
        <v>-1</v>
      </c>
      <c r="H147" s="66">
        <f>D147-E147</f>
        <v>-3</v>
      </c>
      <c r="I147" s="20">
        <f>IF(C147=0, "-", IF(G147/C147&lt;10, G147/C147, "&gt;999%"))</f>
        <v>-0.33333333333333331</v>
      </c>
      <c r="J147" s="21">
        <f>IF(E147=0, "-", IF(H147/E147&lt;10, H147/E147, "&gt;999%"))</f>
        <v>-0.125</v>
      </c>
    </row>
    <row r="148" spans="1:10" x14ac:dyDescent="0.2">
      <c r="A148" s="158" t="s">
        <v>528</v>
      </c>
      <c r="B148" s="65">
        <v>18</v>
      </c>
      <c r="C148" s="66">
        <v>8</v>
      </c>
      <c r="D148" s="65">
        <v>102</v>
      </c>
      <c r="E148" s="66">
        <v>79</v>
      </c>
      <c r="F148" s="67"/>
      <c r="G148" s="65">
        <f>B148-C148</f>
        <v>10</v>
      </c>
      <c r="H148" s="66">
        <f>D148-E148</f>
        <v>23</v>
      </c>
      <c r="I148" s="20">
        <f>IF(C148=0, "-", IF(G148/C148&lt;10, G148/C148, "&gt;999%"))</f>
        <v>1.25</v>
      </c>
      <c r="J148" s="21">
        <f>IF(E148=0, "-", IF(H148/E148&lt;10, H148/E148, "&gt;999%"))</f>
        <v>0.29113924050632911</v>
      </c>
    </row>
    <row r="149" spans="1:10" x14ac:dyDescent="0.2">
      <c r="A149" s="158" t="s">
        <v>539</v>
      </c>
      <c r="B149" s="65">
        <v>7</v>
      </c>
      <c r="C149" s="66">
        <v>13</v>
      </c>
      <c r="D149" s="65">
        <v>148</v>
      </c>
      <c r="E149" s="66">
        <v>152</v>
      </c>
      <c r="F149" s="67"/>
      <c r="G149" s="65">
        <f>B149-C149</f>
        <v>-6</v>
      </c>
      <c r="H149" s="66">
        <f>D149-E149</f>
        <v>-4</v>
      </c>
      <c r="I149" s="20">
        <f>IF(C149=0, "-", IF(G149/C149&lt;10, G149/C149, "&gt;999%"))</f>
        <v>-0.46153846153846156</v>
      </c>
      <c r="J149" s="21">
        <f>IF(E149=0, "-", IF(H149/E149&lt;10, H149/E149, "&gt;999%"))</f>
        <v>-2.6315789473684209E-2</v>
      </c>
    </row>
    <row r="150" spans="1:10" s="160" customFormat="1" x14ac:dyDescent="0.2">
      <c r="A150" s="178" t="s">
        <v>636</v>
      </c>
      <c r="B150" s="71">
        <v>27</v>
      </c>
      <c r="C150" s="72">
        <v>24</v>
      </c>
      <c r="D150" s="71">
        <v>271</v>
      </c>
      <c r="E150" s="72">
        <v>255</v>
      </c>
      <c r="F150" s="73"/>
      <c r="G150" s="71">
        <f>B150-C150</f>
        <v>3</v>
      </c>
      <c r="H150" s="72">
        <f>D150-E150</f>
        <v>16</v>
      </c>
      <c r="I150" s="37">
        <f>IF(C150=0, "-", IF(G150/C150&lt;10, G150/C150, "&gt;999%"))</f>
        <v>0.125</v>
      </c>
      <c r="J150" s="38">
        <f>IF(E150=0, "-", IF(H150/E150&lt;10, H150/E150, "&gt;999%"))</f>
        <v>6.2745098039215685E-2</v>
      </c>
    </row>
    <row r="151" spans="1:10" x14ac:dyDescent="0.2">
      <c r="A151" s="177"/>
      <c r="B151" s="143"/>
      <c r="C151" s="144"/>
      <c r="D151" s="143"/>
      <c r="E151" s="144"/>
      <c r="F151" s="145"/>
      <c r="G151" s="143"/>
      <c r="H151" s="144"/>
      <c r="I151" s="151"/>
      <c r="J151" s="152"/>
    </row>
    <row r="152" spans="1:10" s="139" customFormat="1" x14ac:dyDescent="0.2">
      <c r="A152" s="159" t="s">
        <v>49</v>
      </c>
      <c r="B152" s="65"/>
      <c r="C152" s="66"/>
      <c r="D152" s="65"/>
      <c r="E152" s="66"/>
      <c r="F152" s="67"/>
      <c r="G152" s="65"/>
      <c r="H152" s="66"/>
      <c r="I152" s="20"/>
      <c r="J152" s="21"/>
    </row>
    <row r="153" spans="1:10" x14ac:dyDescent="0.2">
      <c r="A153" s="158" t="s">
        <v>420</v>
      </c>
      <c r="B153" s="65">
        <v>0</v>
      </c>
      <c r="C153" s="66">
        <v>9</v>
      </c>
      <c r="D153" s="65">
        <v>0</v>
      </c>
      <c r="E153" s="66">
        <v>114</v>
      </c>
      <c r="F153" s="67"/>
      <c r="G153" s="65">
        <f t="shared" ref="G153:G161" si="16">B153-C153</f>
        <v>-9</v>
      </c>
      <c r="H153" s="66">
        <f t="shared" ref="H153:H161" si="17">D153-E153</f>
        <v>-114</v>
      </c>
      <c r="I153" s="20">
        <f t="shared" ref="I153:I161" si="18">IF(C153=0, "-", IF(G153/C153&lt;10, G153/C153, "&gt;999%"))</f>
        <v>-1</v>
      </c>
      <c r="J153" s="21">
        <f t="shared" ref="J153:J161" si="19">IF(E153=0, "-", IF(H153/E153&lt;10, H153/E153, "&gt;999%"))</f>
        <v>-1</v>
      </c>
    </row>
    <row r="154" spans="1:10" x14ac:dyDescent="0.2">
      <c r="A154" s="158" t="s">
        <v>212</v>
      </c>
      <c r="B154" s="65">
        <v>0</v>
      </c>
      <c r="C154" s="66">
        <v>0</v>
      </c>
      <c r="D154" s="65">
        <v>0</v>
      </c>
      <c r="E154" s="66">
        <v>118</v>
      </c>
      <c r="F154" s="67"/>
      <c r="G154" s="65">
        <f t="shared" si="16"/>
        <v>0</v>
      </c>
      <c r="H154" s="66">
        <f t="shared" si="17"/>
        <v>-118</v>
      </c>
      <c r="I154" s="20" t="str">
        <f t="shared" si="18"/>
        <v>-</v>
      </c>
      <c r="J154" s="21">
        <f t="shared" si="19"/>
        <v>-1</v>
      </c>
    </row>
    <row r="155" spans="1:10" x14ac:dyDescent="0.2">
      <c r="A155" s="158" t="s">
        <v>498</v>
      </c>
      <c r="B155" s="65">
        <v>0</v>
      </c>
      <c r="C155" s="66">
        <v>0</v>
      </c>
      <c r="D155" s="65">
        <v>0</v>
      </c>
      <c r="E155" s="66">
        <v>45</v>
      </c>
      <c r="F155" s="67"/>
      <c r="G155" s="65">
        <f t="shared" si="16"/>
        <v>0</v>
      </c>
      <c r="H155" s="66">
        <f t="shared" si="17"/>
        <v>-45</v>
      </c>
      <c r="I155" s="20" t="str">
        <f t="shared" si="18"/>
        <v>-</v>
      </c>
      <c r="J155" s="21">
        <f t="shared" si="19"/>
        <v>-1</v>
      </c>
    </row>
    <row r="156" spans="1:10" x14ac:dyDescent="0.2">
      <c r="A156" s="158" t="s">
        <v>510</v>
      </c>
      <c r="B156" s="65">
        <v>0</v>
      </c>
      <c r="C156" s="66">
        <v>5</v>
      </c>
      <c r="D156" s="65">
        <v>0</v>
      </c>
      <c r="E156" s="66">
        <v>470</v>
      </c>
      <c r="F156" s="67"/>
      <c r="G156" s="65">
        <f t="shared" si="16"/>
        <v>-5</v>
      </c>
      <c r="H156" s="66">
        <f t="shared" si="17"/>
        <v>-470</v>
      </c>
      <c r="I156" s="20">
        <f t="shared" si="18"/>
        <v>-1</v>
      </c>
      <c r="J156" s="21">
        <f t="shared" si="19"/>
        <v>-1</v>
      </c>
    </row>
    <row r="157" spans="1:10" x14ac:dyDescent="0.2">
      <c r="A157" s="158" t="s">
        <v>263</v>
      </c>
      <c r="B157" s="65">
        <v>0</v>
      </c>
      <c r="C157" s="66">
        <v>10</v>
      </c>
      <c r="D157" s="65">
        <v>0</v>
      </c>
      <c r="E157" s="66">
        <v>175</v>
      </c>
      <c r="F157" s="67"/>
      <c r="G157" s="65">
        <f t="shared" si="16"/>
        <v>-10</v>
      </c>
      <c r="H157" s="66">
        <f t="shared" si="17"/>
        <v>-175</v>
      </c>
      <c r="I157" s="20">
        <f t="shared" si="18"/>
        <v>-1</v>
      </c>
      <c r="J157" s="21">
        <f t="shared" si="19"/>
        <v>-1</v>
      </c>
    </row>
    <row r="158" spans="1:10" x14ac:dyDescent="0.2">
      <c r="A158" s="158" t="s">
        <v>385</v>
      </c>
      <c r="B158" s="65">
        <v>0</v>
      </c>
      <c r="C158" s="66">
        <v>12</v>
      </c>
      <c r="D158" s="65">
        <v>0</v>
      </c>
      <c r="E158" s="66">
        <v>135</v>
      </c>
      <c r="F158" s="67"/>
      <c r="G158" s="65">
        <f t="shared" si="16"/>
        <v>-12</v>
      </c>
      <c r="H158" s="66">
        <f t="shared" si="17"/>
        <v>-135</v>
      </c>
      <c r="I158" s="20">
        <f t="shared" si="18"/>
        <v>-1</v>
      </c>
      <c r="J158" s="21">
        <f t="shared" si="19"/>
        <v>-1</v>
      </c>
    </row>
    <row r="159" spans="1:10" x14ac:dyDescent="0.2">
      <c r="A159" s="158" t="s">
        <v>421</v>
      </c>
      <c r="B159" s="65">
        <v>0</v>
      </c>
      <c r="C159" s="66">
        <v>6</v>
      </c>
      <c r="D159" s="65">
        <v>0</v>
      </c>
      <c r="E159" s="66">
        <v>175</v>
      </c>
      <c r="F159" s="67"/>
      <c r="G159" s="65">
        <f t="shared" si="16"/>
        <v>-6</v>
      </c>
      <c r="H159" s="66">
        <f t="shared" si="17"/>
        <v>-175</v>
      </c>
      <c r="I159" s="20">
        <f t="shared" si="18"/>
        <v>-1</v>
      </c>
      <c r="J159" s="21">
        <f t="shared" si="19"/>
        <v>-1</v>
      </c>
    </row>
    <row r="160" spans="1:10" x14ac:dyDescent="0.2">
      <c r="A160" s="158" t="s">
        <v>338</v>
      </c>
      <c r="B160" s="65">
        <v>0</v>
      </c>
      <c r="C160" s="66">
        <v>1</v>
      </c>
      <c r="D160" s="65">
        <v>0</v>
      </c>
      <c r="E160" s="66">
        <v>169</v>
      </c>
      <c r="F160" s="67"/>
      <c r="G160" s="65">
        <f t="shared" si="16"/>
        <v>-1</v>
      </c>
      <c r="H160" s="66">
        <f t="shared" si="17"/>
        <v>-169</v>
      </c>
      <c r="I160" s="20">
        <f t="shared" si="18"/>
        <v>-1</v>
      </c>
      <c r="J160" s="21">
        <f t="shared" si="19"/>
        <v>-1</v>
      </c>
    </row>
    <row r="161" spans="1:10" s="160" customFormat="1" x14ac:dyDescent="0.2">
      <c r="A161" s="178" t="s">
        <v>637</v>
      </c>
      <c r="B161" s="71">
        <v>0</v>
      </c>
      <c r="C161" s="72">
        <v>43</v>
      </c>
      <c r="D161" s="71">
        <v>0</v>
      </c>
      <c r="E161" s="72">
        <v>1401</v>
      </c>
      <c r="F161" s="73"/>
      <c r="G161" s="71">
        <f t="shared" si="16"/>
        <v>-43</v>
      </c>
      <c r="H161" s="72">
        <f t="shared" si="17"/>
        <v>-1401</v>
      </c>
      <c r="I161" s="37">
        <f t="shared" si="18"/>
        <v>-1</v>
      </c>
      <c r="J161" s="38">
        <f t="shared" si="19"/>
        <v>-1</v>
      </c>
    </row>
    <row r="162" spans="1:10" x14ac:dyDescent="0.2">
      <c r="A162" s="177"/>
      <c r="B162" s="143"/>
      <c r="C162" s="144"/>
      <c r="D162" s="143"/>
      <c r="E162" s="144"/>
      <c r="F162" s="145"/>
      <c r="G162" s="143"/>
      <c r="H162" s="144"/>
      <c r="I162" s="151"/>
      <c r="J162" s="152"/>
    </row>
    <row r="163" spans="1:10" s="139" customFormat="1" x14ac:dyDescent="0.2">
      <c r="A163" s="159" t="s">
        <v>50</v>
      </c>
      <c r="B163" s="65"/>
      <c r="C163" s="66"/>
      <c r="D163" s="65"/>
      <c r="E163" s="66"/>
      <c r="F163" s="67"/>
      <c r="G163" s="65"/>
      <c r="H163" s="66"/>
      <c r="I163" s="20"/>
      <c r="J163" s="21"/>
    </row>
    <row r="164" spans="1:10" x14ac:dyDescent="0.2">
      <c r="A164" s="158" t="s">
        <v>239</v>
      </c>
      <c r="B164" s="65">
        <v>0</v>
      </c>
      <c r="C164" s="66">
        <v>1</v>
      </c>
      <c r="D164" s="65">
        <v>2</v>
      </c>
      <c r="E164" s="66">
        <v>7</v>
      </c>
      <c r="F164" s="67"/>
      <c r="G164" s="65">
        <f t="shared" ref="G164:G171" si="20">B164-C164</f>
        <v>-1</v>
      </c>
      <c r="H164" s="66">
        <f t="shared" ref="H164:H171" si="21">D164-E164</f>
        <v>-5</v>
      </c>
      <c r="I164" s="20">
        <f t="shared" ref="I164:I171" si="22">IF(C164=0, "-", IF(G164/C164&lt;10, G164/C164, "&gt;999%"))</f>
        <v>-1</v>
      </c>
      <c r="J164" s="21">
        <f t="shared" ref="J164:J171" si="23">IF(E164=0, "-", IF(H164/E164&lt;10, H164/E164, "&gt;999%"))</f>
        <v>-0.7142857142857143</v>
      </c>
    </row>
    <row r="165" spans="1:10" x14ac:dyDescent="0.2">
      <c r="A165" s="158" t="s">
        <v>196</v>
      </c>
      <c r="B165" s="65">
        <v>0</v>
      </c>
      <c r="C165" s="66">
        <v>3</v>
      </c>
      <c r="D165" s="65">
        <v>0</v>
      </c>
      <c r="E165" s="66">
        <v>7</v>
      </c>
      <c r="F165" s="67"/>
      <c r="G165" s="65">
        <f t="shared" si="20"/>
        <v>-3</v>
      </c>
      <c r="H165" s="66">
        <f t="shared" si="21"/>
        <v>-7</v>
      </c>
      <c r="I165" s="20">
        <f t="shared" si="22"/>
        <v>-1</v>
      </c>
      <c r="J165" s="21">
        <f t="shared" si="23"/>
        <v>-1</v>
      </c>
    </row>
    <row r="166" spans="1:10" x14ac:dyDescent="0.2">
      <c r="A166" s="158" t="s">
        <v>213</v>
      </c>
      <c r="B166" s="65">
        <v>7</v>
      </c>
      <c r="C166" s="66">
        <v>35</v>
      </c>
      <c r="D166" s="65">
        <v>122</v>
      </c>
      <c r="E166" s="66">
        <v>304</v>
      </c>
      <c r="F166" s="67"/>
      <c r="G166" s="65">
        <f t="shared" si="20"/>
        <v>-28</v>
      </c>
      <c r="H166" s="66">
        <f t="shared" si="21"/>
        <v>-182</v>
      </c>
      <c r="I166" s="20">
        <f t="shared" si="22"/>
        <v>-0.8</v>
      </c>
      <c r="J166" s="21">
        <f t="shared" si="23"/>
        <v>-0.59868421052631582</v>
      </c>
    </row>
    <row r="167" spans="1:10" x14ac:dyDescent="0.2">
      <c r="A167" s="158" t="s">
        <v>386</v>
      </c>
      <c r="B167" s="65">
        <v>20</v>
      </c>
      <c r="C167" s="66">
        <v>22</v>
      </c>
      <c r="D167" s="65">
        <v>278</v>
      </c>
      <c r="E167" s="66">
        <v>413</v>
      </c>
      <c r="F167" s="67"/>
      <c r="G167" s="65">
        <f t="shared" si="20"/>
        <v>-2</v>
      </c>
      <c r="H167" s="66">
        <f t="shared" si="21"/>
        <v>-135</v>
      </c>
      <c r="I167" s="20">
        <f t="shared" si="22"/>
        <v>-9.0909090909090912E-2</v>
      </c>
      <c r="J167" s="21">
        <f t="shared" si="23"/>
        <v>-0.32687651331719131</v>
      </c>
    </row>
    <row r="168" spans="1:10" x14ac:dyDescent="0.2">
      <c r="A168" s="158" t="s">
        <v>352</v>
      </c>
      <c r="B168" s="65">
        <v>13</v>
      </c>
      <c r="C168" s="66">
        <v>44</v>
      </c>
      <c r="D168" s="65">
        <v>248</v>
      </c>
      <c r="E168" s="66">
        <v>442</v>
      </c>
      <c r="F168" s="67"/>
      <c r="G168" s="65">
        <f t="shared" si="20"/>
        <v>-31</v>
      </c>
      <c r="H168" s="66">
        <f t="shared" si="21"/>
        <v>-194</v>
      </c>
      <c r="I168" s="20">
        <f t="shared" si="22"/>
        <v>-0.70454545454545459</v>
      </c>
      <c r="J168" s="21">
        <f t="shared" si="23"/>
        <v>-0.43891402714932126</v>
      </c>
    </row>
    <row r="169" spans="1:10" x14ac:dyDescent="0.2">
      <c r="A169" s="158" t="s">
        <v>197</v>
      </c>
      <c r="B169" s="65">
        <v>0</v>
      </c>
      <c r="C169" s="66">
        <v>17</v>
      </c>
      <c r="D169" s="65">
        <v>27</v>
      </c>
      <c r="E169" s="66">
        <v>141</v>
      </c>
      <c r="F169" s="67"/>
      <c r="G169" s="65">
        <f t="shared" si="20"/>
        <v>-17</v>
      </c>
      <c r="H169" s="66">
        <f t="shared" si="21"/>
        <v>-114</v>
      </c>
      <c r="I169" s="20">
        <f t="shared" si="22"/>
        <v>-1</v>
      </c>
      <c r="J169" s="21">
        <f t="shared" si="23"/>
        <v>-0.80851063829787229</v>
      </c>
    </row>
    <row r="170" spans="1:10" x14ac:dyDescent="0.2">
      <c r="A170" s="158" t="s">
        <v>285</v>
      </c>
      <c r="B170" s="65">
        <v>3</v>
      </c>
      <c r="C170" s="66">
        <v>5</v>
      </c>
      <c r="D170" s="65">
        <v>28</v>
      </c>
      <c r="E170" s="66">
        <v>35</v>
      </c>
      <c r="F170" s="67"/>
      <c r="G170" s="65">
        <f t="shared" si="20"/>
        <v>-2</v>
      </c>
      <c r="H170" s="66">
        <f t="shared" si="21"/>
        <v>-7</v>
      </c>
      <c r="I170" s="20">
        <f t="shared" si="22"/>
        <v>-0.4</v>
      </c>
      <c r="J170" s="21">
        <f t="shared" si="23"/>
        <v>-0.2</v>
      </c>
    </row>
    <row r="171" spans="1:10" s="160" customFormat="1" x14ac:dyDescent="0.2">
      <c r="A171" s="178" t="s">
        <v>638</v>
      </c>
      <c r="B171" s="71">
        <v>43</v>
      </c>
      <c r="C171" s="72">
        <v>127</v>
      </c>
      <c r="D171" s="71">
        <v>705</v>
      </c>
      <c r="E171" s="72">
        <v>1349</v>
      </c>
      <c r="F171" s="73"/>
      <c r="G171" s="71">
        <f t="shared" si="20"/>
        <v>-84</v>
      </c>
      <c r="H171" s="72">
        <f t="shared" si="21"/>
        <v>-644</v>
      </c>
      <c r="I171" s="37">
        <f t="shared" si="22"/>
        <v>-0.66141732283464572</v>
      </c>
      <c r="J171" s="38">
        <f t="shared" si="23"/>
        <v>-0.47739065974796147</v>
      </c>
    </row>
    <row r="172" spans="1:10" x14ac:dyDescent="0.2">
      <c r="A172" s="177"/>
      <c r="B172" s="143"/>
      <c r="C172" s="144"/>
      <c r="D172" s="143"/>
      <c r="E172" s="144"/>
      <c r="F172" s="145"/>
      <c r="G172" s="143"/>
      <c r="H172" s="144"/>
      <c r="I172" s="151"/>
      <c r="J172" s="152"/>
    </row>
    <row r="173" spans="1:10" s="139" customFormat="1" x14ac:dyDescent="0.2">
      <c r="A173" s="159" t="s">
        <v>51</v>
      </c>
      <c r="B173" s="65"/>
      <c r="C173" s="66"/>
      <c r="D173" s="65"/>
      <c r="E173" s="66"/>
      <c r="F173" s="67"/>
      <c r="G173" s="65"/>
      <c r="H173" s="66"/>
      <c r="I173" s="20"/>
      <c r="J173" s="21"/>
    </row>
    <row r="174" spans="1:10" x14ac:dyDescent="0.2">
      <c r="A174" s="158" t="s">
        <v>214</v>
      </c>
      <c r="B174" s="65">
        <v>0</v>
      </c>
      <c r="C174" s="66">
        <v>10</v>
      </c>
      <c r="D174" s="65">
        <v>1</v>
      </c>
      <c r="E174" s="66">
        <v>114</v>
      </c>
      <c r="F174" s="67"/>
      <c r="G174" s="65">
        <f t="shared" ref="G174:G188" si="24">B174-C174</f>
        <v>-10</v>
      </c>
      <c r="H174" s="66">
        <f t="shared" ref="H174:H188" si="25">D174-E174</f>
        <v>-113</v>
      </c>
      <c r="I174" s="20">
        <f t="shared" ref="I174:I188" si="26">IF(C174=0, "-", IF(G174/C174&lt;10, G174/C174, "&gt;999%"))</f>
        <v>-1</v>
      </c>
      <c r="J174" s="21">
        <f t="shared" ref="J174:J188" si="27">IF(E174=0, "-", IF(H174/E174&lt;10, H174/E174, "&gt;999%"))</f>
        <v>-0.99122807017543857</v>
      </c>
    </row>
    <row r="175" spans="1:10" x14ac:dyDescent="0.2">
      <c r="A175" s="158" t="s">
        <v>215</v>
      </c>
      <c r="B175" s="65">
        <v>90</v>
      </c>
      <c r="C175" s="66">
        <v>74</v>
      </c>
      <c r="D175" s="65">
        <v>949</v>
      </c>
      <c r="E175" s="66">
        <v>661</v>
      </c>
      <c r="F175" s="67"/>
      <c r="G175" s="65">
        <f t="shared" si="24"/>
        <v>16</v>
      </c>
      <c r="H175" s="66">
        <f t="shared" si="25"/>
        <v>288</v>
      </c>
      <c r="I175" s="20">
        <f t="shared" si="26"/>
        <v>0.21621621621621623</v>
      </c>
      <c r="J175" s="21">
        <f t="shared" si="27"/>
        <v>0.43570347957639938</v>
      </c>
    </row>
    <row r="176" spans="1:10" x14ac:dyDescent="0.2">
      <c r="A176" s="158" t="s">
        <v>485</v>
      </c>
      <c r="B176" s="65">
        <v>3</v>
      </c>
      <c r="C176" s="66">
        <v>4</v>
      </c>
      <c r="D176" s="65">
        <v>69</v>
      </c>
      <c r="E176" s="66">
        <v>97</v>
      </c>
      <c r="F176" s="67"/>
      <c r="G176" s="65">
        <f t="shared" si="24"/>
        <v>-1</v>
      </c>
      <c r="H176" s="66">
        <f t="shared" si="25"/>
        <v>-28</v>
      </c>
      <c r="I176" s="20">
        <f t="shared" si="26"/>
        <v>-0.25</v>
      </c>
      <c r="J176" s="21">
        <f t="shared" si="27"/>
        <v>-0.28865979381443296</v>
      </c>
    </row>
    <row r="177" spans="1:10" x14ac:dyDescent="0.2">
      <c r="A177" s="158" t="s">
        <v>286</v>
      </c>
      <c r="B177" s="65">
        <v>3</v>
      </c>
      <c r="C177" s="66">
        <v>2</v>
      </c>
      <c r="D177" s="65">
        <v>21</v>
      </c>
      <c r="E177" s="66">
        <v>22</v>
      </c>
      <c r="F177" s="67"/>
      <c r="G177" s="65">
        <f t="shared" si="24"/>
        <v>1</v>
      </c>
      <c r="H177" s="66">
        <f t="shared" si="25"/>
        <v>-1</v>
      </c>
      <c r="I177" s="20">
        <f t="shared" si="26"/>
        <v>0.5</v>
      </c>
      <c r="J177" s="21">
        <f t="shared" si="27"/>
        <v>-4.5454545454545456E-2</v>
      </c>
    </row>
    <row r="178" spans="1:10" x14ac:dyDescent="0.2">
      <c r="A178" s="158" t="s">
        <v>216</v>
      </c>
      <c r="B178" s="65">
        <v>3</v>
      </c>
      <c r="C178" s="66">
        <v>1</v>
      </c>
      <c r="D178" s="65">
        <v>23</v>
      </c>
      <c r="E178" s="66">
        <v>27</v>
      </c>
      <c r="F178" s="67"/>
      <c r="G178" s="65">
        <f t="shared" si="24"/>
        <v>2</v>
      </c>
      <c r="H178" s="66">
        <f t="shared" si="25"/>
        <v>-4</v>
      </c>
      <c r="I178" s="20">
        <f t="shared" si="26"/>
        <v>2</v>
      </c>
      <c r="J178" s="21">
        <f t="shared" si="27"/>
        <v>-0.14814814814814814</v>
      </c>
    </row>
    <row r="179" spans="1:10" x14ac:dyDescent="0.2">
      <c r="A179" s="158" t="s">
        <v>353</v>
      </c>
      <c r="B179" s="65">
        <v>46</v>
      </c>
      <c r="C179" s="66">
        <v>54</v>
      </c>
      <c r="D179" s="65">
        <v>611</v>
      </c>
      <c r="E179" s="66">
        <v>446</v>
      </c>
      <c r="F179" s="67"/>
      <c r="G179" s="65">
        <f t="shared" si="24"/>
        <v>-8</v>
      </c>
      <c r="H179" s="66">
        <f t="shared" si="25"/>
        <v>165</v>
      </c>
      <c r="I179" s="20">
        <f t="shared" si="26"/>
        <v>-0.14814814814814814</v>
      </c>
      <c r="J179" s="21">
        <f t="shared" si="27"/>
        <v>0.36995515695067266</v>
      </c>
    </row>
    <row r="180" spans="1:10" x14ac:dyDescent="0.2">
      <c r="A180" s="158" t="s">
        <v>422</v>
      </c>
      <c r="B180" s="65">
        <v>19</v>
      </c>
      <c r="C180" s="66">
        <v>0</v>
      </c>
      <c r="D180" s="65">
        <v>142</v>
      </c>
      <c r="E180" s="66">
        <v>0</v>
      </c>
      <c r="F180" s="67"/>
      <c r="G180" s="65">
        <f t="shared" si="24"/>
        <v>19</v>
      </c>
      <c r="H180" s="66">
        <f t="shared" si="25"/>
        <v>142</v>
      </c>
      <c r="I180" s="20" t="str">
        <f t="shared" si="26"/>
        <v>-</v>
      </c>
      <c r="J180" s="21" t="str">
        <f t="shared" si="27"/>
        <v>-</v>
      </c>
    </row>
    <row r="181" spans="1:10" x14ac:dyDescent="0.2">
      <c r="A181" s="158" t="s">
        <v>423</v>
      </c>
      <c r="B181" s="65">
        <v>9</v>
      </c>
      <c r="C181" s="66">
        <v>17</v>
      </c>
      <c r="D181" s="65">
        <v>185</v>
      </c>
      <c r="E181" s="66">
        <v>147</v>
      </c>
      <c r="F181" s="67"/>
      <c r="G181" s="65">
        <f t="shared" si="24"/>
        <v>-8</v>
      </c>
      <c r="H181" s="66">
        <f t="shared" si="25"/>
        <v>38</v>
      </c>
      <c r="I181" s="20">
        <f t="shared" si="26"/>
        <v>-0.47058823529411764</v>
      </c>
      <c r="J181" s="21">
        <f t="shared" si="27"/>
        <v>0.25850340136054423</v>
      </c>
    </row>
    <row r="182" spans="1:10" x14ac:dyDescent="0.2">
      <c r="A182" s="158" t="s">
        <v>240</v>
      </c>
      <c r="B182" s="65">
        <v>8</v>
      </c>
      <c r="C182" s="66">
        <v>0</v>
      </c>
      <c r="D182" s="65">
        <v>45</v>
      </c>
      <c r="E182" s="66">
        <v>0</v>
      </c>
      <c r="F182" s="67"/>
      <c r="G182" s="65">
        <f t="shared" si="24"/>
        <v>8</v>
      </c>
      <c r="H182" s="66">
        <f t="shared" si="25"/>
        <v>45</v>
      </c>
      <c r="I182" s="20" t="str">
        <f t="shared" si="26"/>
        <v>-</v>
      </c>
      <c r="J182" s="21" t="str">
        <f t="shared" si="27"/>
        <v>-</v>
      </c>
    </row>
    <row r="183" spans="1:10" x14ac:dyDescent="0.2">
      <c r="A183" s="158" t="s">
        <v>287</v>
      </c>
      <c r="B183" s="65">
        <v>6</v>
      </c>
      <c r="C183" s="66">
        <v>0</v>
      </c>
      <c r="D183" s="65">
        <v>12</v>
      </c>
      <c r="E183" s="66">
        <v>0</v>
      </c>
      <c r="F183" s="67"/>
      <c r="G183" s="65">
        <f t="shared" si="24"/>
        <v>6</v>
      </c>
      <c r="H183" s="66">
        <f t="shared" si="25"/>
        <v>12</v>
      </c>
      <c r="I183" s="20" t="str">
        <f t="shared" si="26"/>
        <v>-</v>
      </c>
      <c r="J183" s="21" t="str">
        <f t="shared" si="27"/>
        <v>-</v>
      </c>
    </row>
    <row r="184" spans="1:10" x14ac:dyDescent="0.2">
      <c r="A184" s="158" t="s">
        <v>486</v>
      </c>
      <c r="B184" s="65">
        <v>9</v>
      </c>
      <c r="C184" s="66">
        <v>0</v>
      </c>
      <c r="D184" s="65">
        <v>10</v>
      </c>
      <c r="E184" s="66">
        <v>0</v>
      </c>
      <c r="F184" s="67"/>
      <c r="G184" s="65">
        <f t="shared" si="24"/>
        <v>9</v>
      </c>
      <c r="H184" s="66">
        <f t="shared" si="25"/>
        <v>10</v>
      </c>
      <c r="I184" s="20" t="str">
        <f t="shared" si="26"/>
        <v>-</v>
      </c>
      <c r="J184" s="21" t="str">
        <f t="shared" si="27"/>
        <v>-</v>
      </c>
    </row>
    <row r="185" spans="1:10" x14ac:dyDescent="0.2">
      <c r="A185" s="158" t="s">
        <v>387</v>
      </c>
      <c r="B185" s="65">
        <v>101</v>
      </c>
      <c r="C185" s="66">
        <v>73</v>
      </c>
      <c r="D185" s="65">
        <v>646</v>
      </c>
      <c r="E185" s="66">
        <v>563</v>
      </c>
      <c r="F185" s="67"/>
      <c r="G185" s="65">
        <f t="shared" si="24"/>
        <v>28</v>
      </c>
      <c r="H185" s="66">
        <f t="shared" si="25"/>
        <v>83</v>
      </c>
      <c r="I185" s="20">
        <f t="shared" si="26"/>
        <v>0.38356164383561642</v>
      </c>
      <c r="J185" s="21">
        <f t="shared" si="27"/>
        <v>0.14742451154529307</v>
      </c>
    </row>
    <row r="186" spans="1:10" x14ac:dyDescent="0.2">
      <c r="A186" s="158" t="s">
        <v>303</v>
      </c>
      <c r="B186" s="65">
        <v>0</v>
      </c>
      <c r="C186" s="66">
        <v>1</v>
      </c>
      <c r="D186" s="65">
        <v>13</v>
      </c>
      <c r="E186" s="66">
        <v>25</v>
      </c>
      <c r="F186" s="67"/>
      <c r="G186" s="65">
        <f t="shared" si="24"/>
        <v>-1</v>
      </c>
      <c r="H186" s="66">
        <f t="shared" si="25"/>
        <v>-12</v>
      </c>
      <c r="I186" s="20">
        <f t="shared" si="26"/>
        <v>-1</v>
      </c>
      <c r="J186" s="21">
        <f t="shared" si="27"/>
        <v>-0.48</v>
      </c>
    </row>
    <row r="187" spans="1:10" x14ac:dyDescent="0.2">
      <c r="A187" s="158" t="s">
        <v>339</v>
      </c>
      <c r="B187" s="65">
        <v>35</v>
      </c>
      <c r="C187" s="66">
        <v>19</v>
      </c>
      <c r="D187" s="65">
        <v>346</v>
      </c>
      <c r="E187" s="66">
        <v>165</v>
      </c>
      <c r="F187" s="67"/>
      <c r="G187" s="65">
        <f t="shared" si="24"/>
        <v>16</v>
      </c>
      <c r="H187" s="66">
        <f t="shared" si="25"/>
        <v>181</v>
      </c>
      <c r="I187" s="20">
        <f t="shared" si="26"/>
        <v>0.84210526315789469</v>
      </c>
      <c r="J187" s="21">
        <f t="shared" si="27"/>
        <v>1.0969696969696969</v>
      </c>
    </row>
    <row r="188" spans="1:10" s="160" customFormat="1" x14ac:dyDescent="0.2">
      <c r="A188" s="178" t="s">
        <v>639</v>
      </c>
      <c r="B188" s="71">
        <v>332</v>
      </c>
      <c r="C188" s="72">
        <v>255</v>
      </c>
      <c r="D188" s="71">
        <v>3073</v>
      </c>
      <c r="E188" s="72">
        <v>2267</v>
      </c>
      <c r="F188" s="73"/>
      <c r="G188" s="71">
        <f t="shared" si="24"/>
        <v>77</v>
      </c>
      <c r="H188" s="72">
        <f t="shared" si="25"/>
        <v>806</v>
      </c>
      <c r="I188" s="37">
        <f t="shared" si="26"/>
        <v>0.30196078431372547</v>
      </c>
      <c r="J188" s="38">
        <f t="shared" si="27"/>
        <v>0.35553595059550064</v>
      </c>
    </row>
    <row r="189" spans="1:10" x14ac:dyDescent="0.2">
      <c r="A189" s="177"/>
      <c r="B189" s="143"/>
      <c r="C189" s="144"/>
      <c r="D189" s="143"/>
      <c r="E189" s="144"/>
      <c r="F189" s="145"/>
      <c r="G189" s="143"/>
      <c r="H189" s="144"/>
      <c r="I189" s="151"/>
      <c r="J189" s="152"/>
    </row>
    <row r="190" spans="1:10" s="139" customFormat="1" x14ac:dyDescent="0.2">
      <c r="A190" s="159" t="s">
        <v>52</v>
      </c>
      <c r="B190" s="65"/>
      <c r="C190" s="66"/>
      <c r="D190" s="65"/>
      <c r="E190" s="66"/>
      <c r="F190" s="67"/>
      <c r="G190" s="65"/>
      <c r="H190" s="66"/>
      <c r="I190" s="20"/>
      <c r="J190" s="21"/>
    </row>
    <row r="191" spans="1:10" x14ac:dyDescent="0.2">
      <c r="A191" s="158" t="s">
        <v>529</v>
      </c>
      <c r="B191" s="65">
        <v>0</v>
      </c>
      <c r="C191" s="66">
        <v>2</v>
      </c>
      <c r="D191" s="65">
        <v>10</v>
      </c>
      <c r="E191" s="66">
        <v>8</v>
      </c>
      <c r="F191" s="67"/>
      <c r="G191" s="65">
        <f t="shared" ref="G191:G196" si="28">B191-C191</f>
        <v>-2</v>
      </c>
      <c r="H191" s="66">
        <f t="shared" ref="H191:H196" si="29">D191-E191</f>
        <v>2</v>
      </c>
      <c r="I191" s="20">
        <f t="shared" ref="I191:I196" si="30">IF(C191=0, "-", IF(G191/C191&lt;10, G191/C191, "&gt;999%"))</f>
        <v>-1</v>
      </c>
      <c r="J191" s="21">
        <f t="shared" ref="J191:J196" si="31">IF(E191=0, "-", IF(H191/E191&lt;10, H191/E191, "&gt;999%"))</f>
        <v>0.25</v>
      </c>
    </row>
    <row r="192" spans="1:10" x14ac:dyDescent="0.2">
      <c r="A192" s="158" t="s">
        <v>530</v>
      </c>
      <c r="B192" s="65">
        <v>0</v>
      </c>
      <c r="C192" s="66">
        <v>0</v>
      </c>
      <c r="D192" s="65">
        <v>0</v>
      </c>
      <c r="E192" s="66">
        <v>1</v>
      </c>
      <c r="F192" s="67"/>
      <c r="G192" s="65">
        <f t="shared" si="28"/>
        <v>0</v>
      </c>
      <c r="H192" s="66">
        <f t="shared" si="29"/>
        <v>-1</v>
      </c>
      <c r="I192" s="20" t="str">
        <f t="shared" si="30"/>
        <v>-</v>
      </c>
      <c r="J192" s="21">
        <f t="shared" si="31"/>
        <v>-1</v>
      </c>
    </row>
    <row r="193" spans="1:10" x14ac:dyDescent="0.2">
      <c r="A193" s="158" t="s">
        <v>540</v>
      </c>
      <c r="B193" s="65">
        <v>0</v>
      </c>
      <c r="C193" s="66">
        <v>0</v>
      </c>
      <c r="D193" s="65">
        <v>6</v>
      </c>
      <c r="E193" s="66">
        <v>1</v>
      </c>
      <c r="F193" s="67"/>
      <c r="G193" s="65">
        <f t="shared" si="28"/>
        <v>0</v>
      </c>
      <c r="H193" s="66">
        <f t="shared" si="29"/>
        <v>5</v>
      </c>
      <c r="I193" s="20" t="str">
        <f t="shared" si="30"/>
        <v>-</v>
      </c>
      <c r="J193" s="21">
        <f t="shared" si="31"/>
        <v>5</v>
      </c>
    </row>
    <row r="194" spans="1:10" x14ac:dyDescent="0.2">
      <c r="A194" s="158" t="s">
        <v>541</v>
      </c>
      <c r="B194" s="65">
        <v>1</v>
      </c>
      <c r="C194" s="66">
        <v>0</v>
      </c>
      <c r="D194" s="65">
        <v>5</v>
      </c>
      <c r="E194" s="66">
        <v>0</v>
      </c>
      <c r="F194" s="67"/>
      <c r="G194" s="65">
        <f t="shared" si="28"/>
        <v>1</v>
      </c>
      <c r="H194" s="66">
        <f t="shared" si="29"/>
        <v>5</v>
      </c>
      <c r="I194" s="20" t="str">
        <f t="shared" si="30"/>
        <v>-</v>
      </c>
      <c r="J194" s="21" t="str">
        <f t="shared" si="31"/>
        <v>-</v>
      </c>
    </row>
    <row r="195" spans="1:10" x14ac:dyDescent="0.2">
      <c r="A195" s="158" t="s">
        <v>552</v>
      </c>
      <c r="B195" s="65">
        <v>0</v>
      </c>
      <c r="C195" s="66">
        <v>0</v>
      </c>
      <c r="D195" s="65">
        <v>5</v>
      </c>
      <c r="E195" s="66">
        <v>0</v>
      </c>
      <c r="F195" s="67"/>
      <c r="G195" s="65">
        <f t="shared" si="28"/>
        <v>0</v>
      </c>
      <c r="H195" s="66">
        <f t="shared" si="29"/>
        <v>5</v>
      </c>
      <c r="I195" s="20" t="str">
        <f t="shared" si="30"/>
        <v>-</v>
      </c>
      <c r="J195" s="21" t="str">
        <f t="shared" si="31"/>
        <v>-</v>
      </c>
    </row>
    <row r="196" spans="1:10" s="160" customFormat="1" x14ac:dyDescent="0.2">
      <c r="A196" s="178" t="s">
        <v>640</v>
      </c>
      <c r="B196" s="71">
        <v>1</v>
      </c>
      <c r="C196" s="72">
        <v>2</v>
      </c>
      <c r="D196" s="71">
        <v>26</v>
      </c>
      <c r="E196" s="72">
        <v>10</v>
      </c>
      <c r="F196" s="73"/>
      <c r="G196" s="71">
        <f t="shared" si="28"/>
        <v>-1</v>
      </c>
      <c r="H196" s="72">
        <f t="shared" si="29"/>
        <v>16</v>
      </c>
      <c r="I196" s="37">
        <f t="shared" si="30"/>
        <v>-0.5</v>
      </c>
      <c r="J196" s="38">
        <f t="shared" si="31"/>
        <v>1.6</v>
      </c>
    </row>
    <row r="197" spans="1:10" x14ac:dyDescent="0.2">
      <c r="A197" s="177"/>
      <c r="B197" s="143"/>
      <c r="C197" s="144"/>
      <c r="D197" s="143"/>
      <c r="E197" s="144"/>
      <c r="F197" s="145"/>
      <c r="G197" s="143"/>
      <c r="H197" s="144"/>
      <c r="I197" s="151"/>
      <c r="J197" s="152"/>
    </row>
    <row r="198" spans="1:10" s="139" customFormat="1" x14ac:dyDescent="0.2">
      <c r="A198" s="159" t="s">
        <v>53</v>
      </c>
      <c r="B198" s="65"/>
      <c r="C198" s="66"/>
      <c r="D198" s="65"/>
      <c r="E198" s="66"/>
      <c r="F198" s="67"/>
      <c r="G198" s="65"/>
      <c r="H198" s="66"/>
      <c r="I198" s="20"/>
      <c r="J198" s="21"/>
    </row>
    <row r="199" spans="1:10" x14ac:dyDescent="0.2">
      <c r="A199" s="158" t="s">
        <v>53</v>
      </c>
      <c r="B199" s="65">
        <v>0</v>
      </c>
      <c r="C199" s="66">
        <v>0</v>
      </c>
      <c r="D199" s="65">
        <v>0</v>
      </c>
      <c r="E199" s="66">
        <v>2</v>
      </c>
      <c r="F199" s="67"/>
      <c r="G199" s="65">
        <f>B199-C199</f>
        <v>0</v>
      </c>
      <c r="H199" s="66">
        <f>D199-E199</f>
        <v>-2</v>
      </c>
      <c r="I199" s="20" t="str">
        <f>IF(C199=0, "-", IF(G199/C199&lt;10, G199/C199, "&gt;999%"))</f>
        <v>-</v>
      </c>
      <c r="J199" s="21">
        <f>IF(E199=0, "-", IF(H199/E199&lt;10, H199/E199, "&gt;999%"))</f>
        <v>-1</v>
      </c>
    </row>
    <row r="200" spans="1:10" s="160" customFormat="1" x14ac:dyDescent="0.2">
      <c r="A200" s="178" t="s">
        <v>641</v>
      </c>
      <c r="B200" s="71">
        <v>0</v>
      </c>
      <c r="C200" s="72">
        <v>0</v>
      </c>
      <c r="D200" s="71">
        <v>0</v>
      </c>
      <c r="E200" s="72">
        <v>2</v>
      </c>
      <c r="F200" s="73"/>
      <c r="G200" s="71">
        <f>B200-C200</f>
        <v>0</v>
      </c>
      <c r="H200" s="72">
        <f>D200-E200</f>
        <v>-2</v>
      </c>
      <c r="I200" s="37" t="str">
        <f>IF(C200=0, "-", IF(G200/C200&lt;10, G200/C200, "&gt;999%"))</f>
        <v>-</v>
      </c>
      <c r="J200" s="38">
        <f>IF(E200=0, "-", IF(H200/E200&lt;10, H200/E200, "&gt;999%"))</f>
        <v>-1</v>
      </c>
    </row>
    <row r="201" spans="1:10" x14ac:dyDescent="0.2">
      <c r="A201" s="177"/>
      <c r="B201" s="143"/>
      <c r="C201" s="144"/>
      <c r="D201" s="143"/>
      <c r="E201" s="144"/>
      <c r="F201" s="145"/>
      <c r="G201" s="143"/>
      <c r="H201" s="144"/>
      <c r="I201" s="151"/>
      <c r="J201" s="152"/>
    </row>
    <row r="202" spans="1:10" s="139" customFormat="1" x14ac:dyDescent="0.2">
      <c r="A202" s="159" t="s">
        <v>54</v>
      </c>
      <c r="B202" s="65"/>
      <c r="C202" s="66"/>
      <c r="D202" s="65"/>
      <c r="E202" s="66"/>
      <c r="F202" s="67"/>
      <c r="G202" s="65"/>
      <c r="H202" s="66"/>
      <c r="I202" s="20"/>
      <c r="J202" s="21"/>
    </row>
    <row r="203" spans="1:10" x14ac:dyDescent="0.2">
      <c r="A203" s="158" t="s">
        <v>553</v>
      </c>
      <c r="B203" s="65">
        <v>20</v>
      </c>
      <c r="C203" s="66">
        <v>6</v>
      </c>
      <c r="D203" s="65">
        <v>76</v>
      </c>
      <c r="E203" s="66">
        <v>97</v>
      </c>
      <c r="F203" s="67"/>
      <c r="G203" s="65">
        <f>B203-C203</f>
        <v>14</v>
      </c>
      <c r="H203" s="66">
        <f>D203-E203</f>
        <v>-21</v>
      </c>
      <c r="I203" s="20">
        <f>IF(C203=0, "-", IF(G203/C203&lt;10, G203/C203, "&gt;999%"))</f>
        <v>2.3333333333333335</v>
      </c>
      <c r="J203" s="21">
        <f>IF(E203=0, "-", IF(H203/E203&lt;10, H203/E203, "&gt;999%"))</f>
        <v>-0.21649484536082475</v>
      </c>
    </row>
    <row r="204" spans="1:10" x14ac:dyDescent="0.2">
      <c r="A204" s="158" t="s">
        <v>531</v>
      </c>
      <c r="B204" s="65">
        <v>29</v>
      </c>
      <c r="C204" s="66">
        <v>21</v>
      </c>
      <c r="D204" s="65">
        <v>285</v>
      </c>
      <c r="E204" s="66">
        <v>235</v>
      </c>
      <c r="F204" s="67"/>
      <c r="G204" s="65">
        <f>B204-C204</f>
        <v>8</v>
      </c>
      <c r="H204" s="66">
        <f>D204-E204</f>
        <v>50</v>
      </c>
      <c r="I204" s="20">
        <f>IF(C204=0, "-", IF(G204/C204&lt;10, G204/C204, "&gt;999%"))</f>
        <v>0.38095238095238093</v>
      </c>
      <c r="J204" s="21">
        <f>IF(E204=0, "-", IF(H204/E204&lt;10, H204/E204, "&gt;999%"))</f>
        <v>0.21276595744680851</v>
      </c>
    </row>
    <row r="205" spans="1:10" x14ac:dyDescent="0.2">
      <c r="A205" s="158" t="s">
        <v>542</v>
      </c>
      <c r="B205" s="65">
        <v>28</v>
      </c>
      <c r="C205" s="66">
        <v>15</v>
      </c>
      <c r="D205" s="65">
        <v>237</v>
      </c>
      <c r="E205" s="66">
        <v>169</v>
      </c>
      <c r="F205" s="67"/>
      <c r="G205" s="65">
        <f>B205-C205</f>
        <v>13</v>
      </c>
      <c r="H205" s="66">
        <f>D205-E205</f>
        <v>68</v>
      </c>
      <c r="I205" s="20">
        <f>IF(C205=0, "-", IF(G205/C205&lt;10, G205/C205, "&gt;999%"))</f>
        <v>0.8666666666666667</v>
      </c>
      <c r="J205" s="21">
        <f>IF(E205=0, "-", IF(H205/E205&lt;10, H205/E205, "&gt;999%"))</f>
        <v>0.40236686390532544</v>
      </c>
    </row>
    <row r="206" spans="1:10" s="160" customFormat="1" x14ac:dyDescent="0.2">
      <c r="A206" s="178" t="s">
        <v>642</v>
      </c>
      <c r="B206" s="71">
        <v>77</v>
      </c>
      <c r="C206" s="72">
        <v>42</v>
      </c>
      <c r="D206" s="71">
        <v>598</v>
      </c>
      <c r="E206" s="72">
        <v>501</v>
      </c>
      <c r="F206" s="73"/>
      <c r="G206" s="71">
        <f>B206-C206</f>
        <v>35</v>
      </c>
      <c r="H206" s="72">
        <f>D206-E206</f>
        <v>97</v>
      </c>
      <c r="I206" s="37">
        <f>IF(C206=0, "-", IF(G206/C206&lt;10, G206/C206, "&gt;999%"))</f>
        <v>0.83333333333333337</v>
      </c>
      <c r="J206" s="38">
        <f>IF(E206=0, "-", IF(H206/E206&lt;10, H206/E206, "&gt;999%"))</f>
        <v>0.19361277445109781</v>
      </c>
    </row>
    <row r="207" spans="1:10" x14ac:dyDescent="0.2">
      <c r="A207" s="177"/>
      <c r="B207" s="143"/>
      <c r="C207" s="144"/>
      <c r="D207" s="143"/>
      <c r="E207" s="144"/>
      <c r="F207" s="145"/>
      <c r="G207" s="143"/>
      <c r="H207" s="144"/>
      <c r="I207" s="151"/>
      <c r="J207" s="152"/>
    </row>
    <row r="208" spans="1:10" s="139" customFormat="1" x14ac:dyDescent="0.2">
      <c r="A208" s="159" t="s">
        <v>55</v>
      </c>
      <c r="B208" s="65"/>
      <c r="C208" s="66"/>
      <c r="D208" s="65"/>
      <c r="E208" s="66"/>
      <c r="F208" s="67"/>
      <c r="G208" s="65"/>
      <c r="H208" s="66"/>
      <c r="I208" s="20"/>
      <c r="J208" s="21"/>
    </row>
    <row r="209" spans="1:10" x14ac:dyDescent="0.2">
      <c r="A209" s="158" t="s">
        <v>499</v>
      </c>
      <c r="B209" s="65">
        <v>30</v>
      </c>
      <c r="C209" s="66">
        <v>21</v>
      </c>
      <c r="D209" s="65">
        <v>292</v>
      </c>
      <c r="E209" s="66">
        <v>104</v>
      </c>
      <c r="F209" s="67"/>
      <c r="G209" s="65">
        <f>B209-C209</f>
        <v>9</v>
      </c>
      <c r="H209" s="66">
        <f>D209-E209</f>
        <v>188</v>
      </c>
      <c r="I209" s="20">
        <f>IF(C209=0, "-", IF(G209/C209&lt;10, G209/C209, "&gt;999%"))</f>
        <v>0.42857142857142855</v>
      </c>
      <c r="J209" s="21">
        <f>IF(E209=0, "-", IF(H209/E209&lt;10, H209/E209, "&gt;999%"))</f>
        <v>1.8076923076923077</v>
      </c>
    </row>
    <row r="210" spans="1:10" x14ac:dyDescent="0.2">
      <c r="A210" s="158" t="s">
        <v>511</v>
      </c>
      <c r="B210" s="65">
        <v>96</v>
      </c>
      <c r="C210" s="66">
        <v>67</v>
      </c>
      <c r="D210" s="65">
        <v>1058</v>
      </c>
      <c r="E210" s="66">
        <v>368</v>
      </c>
      <c r="F210" s="67"/>
      <c r="G210" s="65">
        <f>B210-C210</f>
        <v>29</v>
      </c>
      <c r="H210" s="66">
        <f>D210-E210</f>
        <v>690</v>
      </c>
      <c r="I210" s="20">
        <f>IF(C210=0, "-", IF(G210/C210&lt;10, G210/C210, "&gt;999%"))</f>
        <v>0.43283582089552236</v>
      </c>
      <c r="J210" s="21">
        <f>IF(E210=0, "-", IF(H210/E210&lt;10, H210/E210, "&gt;999%"))</f>
        <v>1.875</v>
      </c>
    </row>
    <row r="211" spans="1:10" x14ac:dyDescent="0.2">
      <c r="A211" s="158" t="s">
        <v>424</v>
      </c>
      <c r="B211" s="65">
        <v>140</v>
      </c>
      <c r="C211" s="66">
        <v>36</v>
      </c>
      <c r="D211" s="65">
        <v>641</v>
      </c>
      <c r="E211" s="66">
        <v>424</v>
      </c>
      <c r="F211" s="67"/>
      <c r="G211" s="65">
        <f>B211-C211</f>
        <v>104</v>
      </c>
      <c r="H211" s="66">
        <f>D211-E211</f>
        <v>217</v>
      </c>
      <c r="I211" s="20">
        <f>IF(C211=0, "-", IF(G211/C211&lt;10, G211/C211, "&gt;999%"))</f>
        <v>2.8888888888888888</v>
      </c>
      <c r="J211" s="21">
        <f>IF(E211=0, "-", IF(H211/E211&lt;10, H211/E211, "&gt;999%"))</f>
        <v>0.5117924528301887</v>
      </c>
    </row>
    <row r="212" spans="1:10" s="160" customFormat="1" x14ac:dyDescent="0.2">
      <c r="A212" s="178" t="s">
        <v>643</v>
      </c>
      <c r="B212" s="71">
        <v>266</v>
      </c>
      <c r="C212" s="72">
        <v>124</v>
      </c>
      <c r="D212" s="71">
        <v>1991</v>
      </c>
      <c r="E212" s="72">
        <v>896</v>
      </c>
      <c r="F212" s="73"/>
      <c r="G212" s="71">
        <f>B212-C212</f>
        <v>142</v>
      </c>
      <c r="H212" s="72">
        <f>D212-E212</f>
        <v>1095</v>
      </c>
      <c r="I212" s="37">
        <f>IF(C212=0, "-", IF(G212/C212&lt;10, G212/C212, "&gt;999%"))</f>
        <v>1.1451612903225807</v>
      </c>
      <c r="J212" s="38">
        <f>IF(E212=0, "-", IF(H212/E212&lt;10, H212/E212, "&gt;999%"))</f>
        <v>1.2220982142857142</v>
      </c>
    </row>
    <row r="213" spans="1:10" x14ac:dyDescent="0.2">
      <c r="A213" s="177"/>
      <c r="B213" s="143"/>
      <c r="C213" s="144"/>
      <c r="D213" s="143"/>
      <c r="E213" s="144"/>
      <c r="F213" s="145"/>
      <c r="G213" s="143"/>
      <c r="H213" s="144"/>
      <c r="I213" s="151"/>
      <c r="J213" s="152"/>
    </row>
    <row r="214" spans="1:10" s="139" customFormat="1" x14ac:dyDescent="0.2">
      <c r="A214" s="159" t="s">
        <v>56</v>
      </c>
      <c r="B214" s="65"/>
      <c r="C214" s="66"/>
      <c r="D214" s="65"/>
      <c r="E214" s="66"/>
      <c r="F214" s="67"/>
      <c r="G214" s="65"/>
      <c r="H214" s="66"/>
      <c r="I214" s="20"/>
      <c r="J214" s="21"/>
    </row>
    <row r="215" spans="1:10" x14ac:dyDescent="0.2">
      <c r="A215" s="158" t="s">
        <v>473</v>
      </c>
      <c r="B215" s="65">
        <v>0</v>
      </c>
      <c r="C215" s="66">
        <v>5</v>
      </c>
      <c r="D215" s="65">
        <v>0</v>
      </c>
      <c r="E215" s="66">
        <v>18</v>
      </c>
      <c r="F215" s="67"/>
      <c r="G215" s="65">
        <f>B215-C215</f>
        <v>-5</v>
      </c>
      <c r="H215" s="66">
        <f>D215-E215</f>
        <v>-18</v>
      </c>
      <c r="I215" s="20">
        <f>IF(C215=0, "-", IF(G215/C215&lt;10, G215/C215, "&gt;999%"))</f>
        <v>-1</v>
      </c>
      <c r="J215" s="21">
        <f>IF(E215=0, "-", IF(H215/E215&lt;10, H215/E215, "&gt;999%"))</f>
        <v>-1</v>
      </c>
    </row>
    <row r="216" spans="1:10" s="160" customFormat="1" x14ac:dyDescent="0.2">
      <c r="A216" s="178" t="s">
        <v>644</v>
      </c>
      <c r="B216" s="71">
        <v>0</v>
      </c>
      <c r="C216" s="72">
        <v>5</v>
      </c>
      <c r="D216" s="71">
        <v>0</v>
      </c>
      <c r="E216" s="72">
        <v>18</v>
      </c>
      <c r="F216" s="73"/>
      <c r="G216" s="71">
        <f>B216-C216</f>
        <v>-5</v>
      </c>
      <c r="H216" s="72">
        <f>D216-E216</f>
        <v>-18</v>
      </c>
      <c r="I216" s="37">
        <f>IF(C216=0, "-", IF(G216/C216&lt;10, G216/C216, "&gt;999%"))</f>
        <v>-1</v>
      </c>
      <c r="J216" s="38">
        <f>IF(E216=0, "-", IF(H216/E216&lt;10, H216/E216, "&gt;999%"))</f>
        <v>-1</v>
      </c>
    </row>
    <row r="217" spans="1:10" x14ac:dyDescent="0.2">
      <c r="A217" s="177"/>
      <c r="B217" s="143"/>
      <c r="C217" s="144"/>
      <c r="D217" s="143"/>
      <c r="E217" s="144"/>
      <c r="F217" s="145"/>
      <c r="G217" s="143"/>
      <c r="H217" s="144"/>
      <c r="I217" s="151"/>
      <c r="J217" s="152"/>
    </row>
    <row r="218" spans="1:10" s="139" customFormat="1" x14ac:dyDescent="0.2">
      <c r="A218" s="159" t="s">
        <v>57</v>
      </c>
      <c r="B218" s="65"/>
      <c r="C218" s="66"/>
      <c r="D218" s="65"/>
      <c r="E218" s="66"/>
      <c r="F218" s="67"/>
      <c r="G218" s="65"/>
      <c r="H218" s="66"/>
      <c r="I218" s="20"/>
      <c r="J218" s="21"/>
    </row>
    <row r="219" spans="1:10" x14ac:dyDescent="0.2">
      <c r="A219" s="158" t="s">
        <v>554</v>
      </c>
      <c r="B219" s="65">
        <v>2</v>
      </c>
      <c r="C219" s="66">
        <v>0</v>
      </c>
      <c r="D219" s="65">
        <v>5</v>
      </c>
      <c r="E219" s="66">
        <v>15</v>
      </c>
      <c r="F219" s="67"/>
      <c r="G219" s="65">
        <f>B219-C219</f>
        <v>2</v>
      </c>
      <c r="H219" s="66">
        <f>D219-E219</f>
        <v>-10</v>
      </c>
      <c r="I219" s="20" t="str">
        <f>IF(C219=0, "-", IF(G219/C219&lt;10, G219/C219, "&gt;999%"))</f>
        <v>-</v>
      </c>
      <c r="J219" s="21">
        <f>IF(E219=0, "-", IF(H219/E219&lt;10, H219/E219, "&gt;999%"))</f>
        <v>-0.66666666666666663</v>
      </c>
    </row>
    <row r="220" spans="1:10" x14ac:dyDescent="0.2">
      <c r="A220" s="158" t="s">
        <v>543</v>
      </c>
      <c r="B220" s="65">
        <v>0</v>
      </c>
      <c r="C220" s="66">
        <v>1</v>
      </c>
      <c r="D220" s="65">
        <v>1</v>
      </c>
      <c r="E220" s="66">
        <v>3</v>
      </c>
      <c r="F220" s="67"/>
      <c r="G220" s="65">
        <f>B220-C220</f>
        <v>-1</v>
      </c>
      <c r="H220" s="66">
        <f>D220-E220</f>
        <v>-2</v>
      </c>
      <c r="I220" s="20">
        <f>IF(C220=0, "-", IF(G220/C220&lt;10, G220/C220, "&gt;999%"))</f>
        <v>-1</v>
      </c>
      <c r="J220" s="21">
        <f>IF(E220=0, "-", IF(H220/E220&lt;10, H220/E220, "&gt;999%"))</f>
        <v>-0.66666666666666663</v>
      </c>
    </row>
    <row r="221" spans="1:10" x14ac:dyDescent="0.2">
      <c r="A221" s="158" t="s">
        <v>532</v>
      </c>
      <c r="B221" s="65">
        <v>4</v>
      </c>
      <c r="C221" s="66">
        <v>1</v>
      </c>
      <c r="D221" s="65">
        <v>23</v>
      </c>
      <c r="E221" s="66">
        <v>24</v>
      </c>
      <c r="F221" s="67"/>
      <c r="G221" s="65">
        <f>B221-C221</f>
        <v>3</v>
      </c>
      <c r="H221" s="66">
        <f>D221-E221</f>
        <v>-1</v>
      </c>
      <c r="I221" s="20">
        <f>IF(C221=0, "-", IF(G221/C221&lt;10, G221/C221, "&gt;999%"))</f>
        <v>3</v>
      </c>
      <c r="J221" s="21">
        <f>IF(E221=0, "-", IF(H221/E221&lt;10, H221/E221, "&gt;999%"))</f>
        <v>-4.1666666666666664E-2</v>
      </c>
    </row>
    <row r="222" spans="1:10" x14ac:dyDescent="0.2">
      <c r="A222" s="158" t="s">
        <v>533</v>
      </c>
      <c r="B222" s="65">
        <v>0</v>
      </c>
      <c r="C222" s="66">
        <v>0</v>
      </c>
      <c r="D222" s="65">
        <v>3</v>
      </c>
      <c r="E222" s="66">
        <v>10</v>
      </c>
      <c r="F222" s="67"/>
      <c r="G222" s="65">
        <f>B222-C222</f>
        <v>0</v>
      </c>
      <c r="H222" s="66">
        <f>D222-E222</f>
        <v>-7</v>
      </c>
      <c r="I222" s="20" t="str">
        <f>IF(C222=0, "-", IF(G222/C222&lt;10, G222/C222, "&gt;999%"))</f>
        <v>-</v>
      </c>
      <c r="J222" s="21">
        <f>IF(E222=0, "-", IF(H222/E222&lt;10, H222/E222, "&gt;999%"))</f>
        <v>-0.7</v>
      </c>
    </row>
    <row r="223" spans="1:10" s="160" customFormat="1" x14ac:dyDescent="0.2">
      <c r="A223" s="178" t="s">
        <v>645</v>
      </c>
      <c r="B223" s="71">
        <v>6</v>
      </c>
      <c r="C223" s="72">
        <v>2</v>
      </c>
      <c r="D223" s="71">
        <v>32</v>
      </c>
      <c r="E223" s="72">
        <v>52</v>
      </c>
      <c r="F223" s="73"/>
      <c r="G223" s="71">
        <f>B223-C223</f>
        <v>4</v>
      </c>
      <c r="H223" s="72">
        <f>D223-E223</f>
        <v>-20</v>
      </c>
      <c r="I223" s="37">
        <f>IF(C223=0, "-", IF(G223/C223&lt;10, G223/C223, "&gt;999%"))</f>
        <v>2</v>
      </c>
      <c r="J223" s="38">
        <f>IF(E223=0, "-", IF(H223/E223&lt;10, H223/E223, "&gt;999%"))</f>
        <v>-0.38461538461538464</v>
      </c>
    </row>
    <row r="224" spans="1:10" x14ac:dyDescent="0.2">
      <c r="A224" s="177"/>
      <c r="B224" s="143"/>
      <c r="C224" s="144"/>
      <c r="D224" s="143"/>
      <c r="E224" s="144"/>
      <c r="F224" s="145"/>
      <c r="G224" s="143"/>
      <c r="H224" s="144"/>
      <c r="I224" s="151"/>
      <c r="J224" s="152"/>
    </row>
    <row r="225" spans="1:10" s="139" customFormat="1" x14ac:dyDescent="0.2">
      <c r="A225" s="159" t="s">
        <v>58</v>
      </c>
      <c r="B225" s="65"/>
      <c r="C225" s="66"/>
      <c r="D225" s="65"/>
      <c r="E225" s="66"/>
      <c r="F225" s="67"/>
      <c r="G225" s="65"/>
      <c r="H225" s="66"/>
      <c r="I225" s="20"/>
      <c r="J225" s="21"/>
    </row>
    <row r="226" spans="1:10" x14ac:dyDescent="0.2">
      <c r="A226" s="158" t="s">
        <v>376</v>
      </c>
      <c r="B226" s="65">
        <v>3</v>
      </c>
      <c r="C226" s="66">
        <v>0</v>
      </c>
      <c r="D226" s="65">
        <v>19</v>
      </c>
      <c r="E226" s="66">
        <v>17</v>
      </c>
      <c r="F226" s="67"/>
      <c r="G226" s="65">
        <f t="shared" ref="G226:G232" si="32">B226-C226</f>
        <v>3</v>
      </c>
      <c r="H226" s="66">
        <f t="shared" ref="H226:H232" si="33">D226-E226</f>
        <v>2</v>
      </c>
      <c r="I226" s="20" t="str">
        <f t="shared" ref="I226:I232" si="34">IF(C226=0, "-", IF(G226/C226&lt;10, G226/C226, "&gt;999%"))</f>
        <v>-</v>
      </c>
      <c r="J226" s="21">
        <f t="shared" ref="J226:J232" si="35">IF(E226=0, "-", IF(H226/E226&lt;10, H226/E226, "&gt;999%"))</f>
        <v>0.11764705882352941</v>
      </c>
    </row>
    <row r="227" spans="1:10" x14ac:dyDescent="0.2">
      <c r="A227" s="158" t="s">
        <v>447</v>
      </c>
      <c r="B227" s="65">
        <v>2</v>
      </c>
      <c r="C227" s="66">
        <v>0</v>
      </c>
      <c r="D227" s="65">
        <v>11</v>
      </c>
      <c r="E227" s="66">
        <v>10</v>
      </c>
      <c r="F227" s="67"/>
      <c r="G227" s="65">
        <f t="shared" si="32"/>
        <v>2</v>
      </c>
      <c r="H227" s="66">
        <f t="shared" si="33"/>
        <v>1</v>
      </c>
      <c r="I227" s="20" t="str">
        <f t="shared" si="34"/>
        <v>-</v>
      </c>
      <c r="J227" s="21">
        <f t="shared" si="35"/>
        <v>0.1</v>
      </c>
    </row>
    <row r="228" spans="1:10" x14ac:dyDescent="0.2">
      <c r="A228" s="158" t="s">
        <v>314</v>
      </c>
      <c r="B228" s="65">
        <v>0</v>
      </c>
      <c r="C228" s="66">
        <v>0</v>
      </c>
      <c r="D228" s="65">
        <v>1</v>
      </c>
      <c r="E228" s="66">
        <v>2</v>
      </c>
      <c r="F228" s="67"/>
      <c r="G228" s="65">
        <f t="shared" si="32"/>
        <v>0</v>
      </c>
      <c r="H228" s="66">
        <f t="shared" si="33"/>
        <v>-1</v>
      </c>
      <c r="I228" s="20" t="str">
        <f t="shared" si="34"/>
        <v>-</v>
      </c>
      <c r="J228" s="21">
        <f t="shared" si="35"/>
        <v>-0.5</v>
      </c>
    </row>
    <row r="229" spans="1:10" x14ac:dyDescent="0.2">
      <c r="A229" s="158" t="s">
        <v>448</v>
      </c>
      <c r="B229" s="65">
        <v>1</v>
      </c>
      <c r="C229" s="66">
        <v>0</v>
      </c>
      <c r="D229" s="65">
        <v>2</v>
      </c>
      <c r="E229" s="66">
        <v>3</v>
      </c>
      <c r="F229" s="67"/>
      <c r="G229" s="65">
        <f t="shared" si="32"/>
        <v>1</v>
      </c>
      <c r="H229" s="66">
        <f t="shared" si="33"/>
        <v>-1</v>
      </c>
      <c r="I229" s="20" t="str">
        <f t="shared" si="34"/>
        <v>-</v>
      </c>
      <c r="J229" s="21">
        <f t="shared" si="35"/>
        <v>-0.33333333333333331</v>
      </c>
    </row>
    <row r="230" spans="1:10" x14ac:dyDescent="0.2">
      <c r="A230" s="158" t="s">
        <v>255</v>
      </c>
      <c r="B230" s="65">
        <v>1</v>
      </c>
      <c r="C230" s="66">
        <v>1</v>
      </c>
      <c r="D230" s="65">
        <v>8</v>
      </c>
      <c r="E230" s="66">
        <v>14</v>
      </c>
      <c r="F230" s="67"/>
      <c r="G230" s="65">
        <f t="shared" si="32"/>
        <v>0</v>
      </c>
      <c r="H230" s="66">
        <f t="shared" si="33"/>
        <v>-6</v>
      </c>
      <c r="I230" s="20">
        <f t="shared" si="34"/>
        <v>0</v>
      </c>
      <c r="J230" s="21">
        <f t="shared" si="35"/>
        <v>-0.42857142857142855</v>
      </c>
    </row>
    <row r="231" spans="1:10" x14ac:dyDescent="0.2">
      <c r="A231" s="158" t="s">
        <v>270</v>
      </c>
      <c r="B231" s="65">
        <v>0</v>
      </c>
      <c r="C231" s="66">
        <v>0</v>
      </c>
      <c r="D231" s="65">
        <v>1</v>
      </c>
      <c r="E231" s="66">
        <v>1</v>
      </c>
      <c r="F231" s="67"/>
      <c r="G231" s="65">
        <f t="shared" si="32"/>
        <v>0</v>
      </c>
      <c r="H231" s="66">
        <f t="shared" si="33"/>
        <v>0</v>
      </c>
      <c r="I231" s="20" t="str">
        <f t="shared" si="34"/>
        <v>-</v>
      </c>
      <c r="J231" s="21">
        <f t="shared" si="35"/>
        <v>0</v>
      </c>
    </row>
    <row r="232" spans="1:10" s="160" customFormat="1" x14ac:dyDescent="0.2">
      <c r="A232" s="178" t="s">
        <v>646</v>
      </c>
      <c r="B232" s="71">
        <v>7</v>
      </c>
      <c r="C232" s="72">
        <v>1</v>
      </c>
      <c r="D232" s="71">
        <v>42</v>
      </c>
      <c r="E232" s="72">
        <v>47</v>
      </c>
      <c r="F232" s="73"/>
      <c r="G232" s="71">
        <f t="shared" si="32"/>
        <v>6</v>
      </c>
      <c r="H232" s="72">
        <f t="shared" si="33"/>
        <v>-5</v>
      </c>
      <c r="I232" s="37">
        <f t="shared" si="34"/>
        <v>6</v>
      </c>
      <c r="J232" s="38">
        <f t="shared" si="35"/>
        <v>-0.10638297872340426</v>
      </c>
    </row>
    <row r="233" spans="1:10" x14ac:dyDescent="0.2">
      <c r="A233" s="177"/>
      <c r="B233" s="143"/>
      <c r="C233" s="144"/>
      <c r="D233" s="143"/>
      <c r="E233" s="144"/>
      <c r="F233" s="145"/>
      <c r="G233" s="143"/>
      <c r="H233" s="144"/>
      <c r="I233" s="151"/>
      <c r="J233" s="152"/>
    </row>
    <row r="234" spans="1:10" s="139" customFormat="1" x14ac:dyDescent="0.2">
      <c r="A234" s="159" t="s">
        <v>59</v>
      </c>
      <c r="B234" s="65"/>
      <c r="C234" s="66"/>
      <c r="D234" s="65"/>
      <c r="E234" s="66"/>
      <c r="F234" s="67"/>
      <c r="G234" s="65"/>
      <c r="H234" s="66"/>
      <c r="I234" s="20"/>
      <c r="J234" s="21"/>
    </row>
    <row r="235" spans="1:10" x14ac:dyDescent="0.2">
      <c r="A235" s="158" t="s">
        <v>388</v>
      </c>
      <c r="B235" s="65">
        <v>2</v>
      </c>
      <c r="C235" s="66">
        <v>3</v>
      </c>
      <c r="D235" s="65">
        <v>23</v>
      </c>
      <c r="E235" s="66">
        <v>24</v>
      </c>
      <c r="F235" s="67"/>
      <c r="G235" s="65">
        <f t="shared" ref="G235:G240" si="36">B235-C235</f>
        <v>-1</v>
      </c>
      <c r="H235" s="66">
        <f t="shared" ref="H235:H240" si="37">D235-E235</f>
        <v>-1</v>
      </c>
      <c r="I235" s="20">
        <f t="shared" ref="I235:I240" si="38">IF(C235=0, "-", IF(G235/C235&lt;10, G235/C235, "&gt;999%"))</f>
        <v>-0.33333333333333331</v>
      </c>
      <c r="J235" s="21">
        <f t="shared" ref="J235:J240" si="39">IF(E235=0, "-", IF(H235/E235&lt;10, H235/E235, "&gt;999%"))</f>
        <v>-4.1666666666666664E-2</v>
      </c>
    </row>
    <row r="236" spans="1:10" x14ac:dyDescent="0.2">
      <c r="A236" s="158" t="s">
        <v>354</v>
      </c>
      <c r="B236" s="65">
        <v>23</v>
      </c>
      <c r="C236" s="66">
        <v>2</v>
      </c>
      <c r="D236" s="65">
        <v>55</v>
      </c>
      <c r="E236" s="66">
        <v>21</v>
      </c>
      <c r="F236" s="67"/>
      <c r="G236" s="65">
        <f t="shared" si="36"/>
        <v>21</v>
      </c>
      <c r="H236" s="66">
        <f t="shared" si="37"/>
        <v>34</v>
      </c>
      <c r="I236" s="20" t="str">
        <f t="shared" si="38"/>
        <v>&gt;999%</v>
      </c>
      <c r="J236" s="21">
        <f t="shared" si="39"/>
        <v>1.6190476190476191</v>
      </c>
    </row>
    <row r="237" spans="1:10" x14ac:dyDescent="0.2">
      <c r="A237" s="158" t="s">
        <v>512</v>
      </c>
      <c r="B237" s="65">
        <v>12</v>
      </c>
      <c r="C237" s="66">
        <v>4</v>
      </c>
      <c r="D237" s="65">
        <v>46</v>
      </c>
      <c r="E237" s="66">
        <v>16</v>
      </c>
      <c r="F237" s="67"/>
      <c r="G237" s="65">
        <f t="shared" si="36"/>
        <v>8</v>
      </c>
      <c r="H237" s="66">
        <f t="shared" si="37"/>
        <v>30</v>
      </c>
      <c r="I237" s="20">
        <f t="shared" si="38"/>
        <v>2</v>
      </c>
      <c r="J237" s="21">
        <f t="shared" si="39"/>
        <v>1.875</v>
      </c>
    </row>
    <row r="238" spans="1:10" x14ac:dyDescent="0.2">
      <c r="A238" s="158" t="s">
        <v>425</v>
      </c>
      <c r="B238" s="65">
        <v>11</v>
      </c>
      <c r="C238" s="66">
        <v>18</v>
      </c>
      <c r="D238" s="65">
        <v>112</v>
      </c>
      <c r="E238" s="66">
        <v>110</v>
      </c>
      <c r="F238" s="67"/>
      <c r="G238" s="65">
        <f t="shared" si="36"/>
        <v>-7</v>
      </c>
      <c r="H238" s="66">
        <f t="shared" si="37"/>
        <v>2</v>
      </c>
      <c r="I238" s="20">
        <f t="shared" si="38"/>
        <v>-0.3888888888888889</v>
      </c>
      <c r="J238" s="21">
        <f t="shared" si="39"/>
        <v>1.8181818181818181E-2</v>
      </c>
    </row>
    <row r="239" spans="1:10" x14ac:dyDescent="0.2">
      <c r="A239" s="158" t="s">
        <v>426</v>
      </c>
      <c r="B239" s="65">
        <v>4</v>
      </c>
      <c r="C239" s="66">
        <v>4</v>
      </c>
      <c r="D239" s="65">
        <v>69</v>
      </c>
      <c r="E239" s="66">
        <v>44</v>
      </c>
      <c r="F239" s="67"/>
      <c r="G239" s="65">
        <f t="shared" si="36"/>
        <v>0</v>
      </c>
      <c r="H239" s="66">
        <f t="shared" si="37"/>
        <v>25</v>
      </c>
      <c r="I239" s="20">
        <f t="shared" si="38"/>
        <v>0</v>
      </c>
      <c r="J239" s="21">
        <f t="shared" si="39"/>
        <v>0.56818181818181823</v>
      </c>
    </row>
    <row r="240" spans="1:10" s="160" customFormat="1" x14ac:dyDescent="0.2">
      <c r="A240" s="178" t="s">
        <v>647</v>
      </c>
      <c r="B240" s="71">
        <v>52</v>
      </c>
      <c r="C240" s="72">
        <v>31</v>
      </c>
      <c r="D240" s="71">
        <v>305</v>
      </c>
      <c r="E240" s="72">
        <v>215</v>
      </c>
      <c r="F240" s="73"/>
      <c r="G240" s="71">
        <f t="shared" si="36"/>
        <v>21</v>
      </c>
      <c r="H240" s="72">
        <f t="shared" si="37"/>
        <v>90</v>
      </c>
      <c r="I240" s="37">
        <f t="shared" si="38"/>
        <v>0.67741935483870963</v>
      </c>
      <c r="J240" s="38">
        <f t="shared" si="39"/>
        <v>0.41860465116279072</v>
      </c>
    </row>
    <row r="241" spans="1:10" x14ac:dyDescent="0.2">
      <c r="A241" s="177"/>
      <c r="B241" s="143"/>
      <c r="C241" s="144"/>
      <c r="D241" s="143"/>
      <c r="E241" s="144"/>
      <c r="F241" s="145"/>
      <c r="G241" s="143"/>
      <c r="H241" s="144"/>
      <c r="I241" s="151"/>
      <c r="J241" s="152"/>
    </row>
    <row r="242" spans="1:10" s="139" customFormat="1" x14ac:dyDescent="0.2">
      <c r="A242" s="159" t="s">
        <v>60</v>
      </c>
      <c r="B242" s="65"/>
      <c r="C242" s="66"/>
      <c r="D242" s="65"/>
      <c r="E242" s="66"/>
      <c r="F242" s="67"/>
      <c r="G242" s="65"/>
      <c r="H242" s="66"/>
      <c r="I242" s="20"/>
      <c r="J242" s="21"/>
    </row>
    <row r="243" spans="1:10" x14ac:dyDescent="0.2">
      <c r="A243" s="158" t="s">
        <v>60</v>
      </c>
      <c r="B243" s="65">
        <v>23</v>
      </c>
      <c r="C243" s="66">
        <v>18</v>
      </c>
      <c r="D243" s="65">
        <v>168</v>
      </c>
      <c r="E243" s="66">
        <v>109</v>
      </c>
      <c r="F243" s="67"/>
      <c r="G243" s="65">
        <f>B243-C243</f>
        <v>5</v>
      </c>
      <c r="H243" s="66">
        <f>D243-E243</f>
        <v>59</v>
      </c>
      <c r="I243" s="20">
        <f>IF(C243=0, "-", IF(G243/C243&lt;10, G243/C243, "&gt;999%"))</f>
        <v>0.27777777777777779</v>
      </c>
      <c r="J243" s="21">
        <f>IF(E243=0, "-", IF(H243/E243&lt;10, H243/E243, "&gt;999%"))</f>
        <v>0.54128440366972475</v>
      </c>
    </row>
    <row r="244" spans="1:10" s="160" customFormat="1" x14ac:dyDescent="0.2">
      <c r="A244" s="178" t="s">
        <v>648</v>
      </c>
      <c r="B244" s="71">
        <v>23</v>
      </c>
      <c r="C244" s="72">
        <v>18</v>
      </c>
      <c r="D244" s="71">
        <v>168</v>
      </c>
      <c r="E244" s="72">
        <v>109</v>
      </c>
      <c r="F244" s="73"/>
      <c r="G244" s="71">
        <f>B244-C244</f>
        <v>5</v>
      </c>
      <c r="H244" s="72">
        <f>D244-E244</f>
        <v>59</v>
      </c>
      <c r="I244" s="37">
        <f>IF(C244=0, "-", IF(G244/C244&lt;10, G244/C244, "&gt;999%"))</f>
        <v>0.27777777777777779</v>
      </c>
      <c r="J244" s="38">
        <f>IF(E244=0, "-", IF(H244/E244&lt;10, H244/E244, "&gt;999%"))</f>
        <v>0.54128440366972475</v>
      </c>
    </row>
    <row r="245" spans="1:10" x14ac:dyDescent="0.2">
      <c r="A245" s="177"/>
      <c r="B245" s="143"/>
      <c r="C245" s="144"/>
      <c r="D245" s="143"/>
      <c r="E245" s="144"/>
      <c r="F245" s="145"/>
      <c r="G245" s="143"/>
      <c r="H245" s="144"/>
      <c r="I245" s="151"/>
      <c r="J245" s="152"/>
    </row>
    <row r="246" spans="1:10" s="139" customFormat="1" x14ac:dyDescent="0.2">
      <c r="A246" s="159" t="s">
        <v>61</v>
      </c>
      <c r="B246" s="65"/>
      <c r="C246" s="66"/>
      <c r="D246" s="65"/>
      <c r="E246" s="66"/>
      <c r="F246" s="67"/>
      <c r="G246" s="65"/>
      <c r="H246" s="66"/>
      <c r="I246" s="20"/>
      <c r="J246" s="21"/>
    </row>
    <row r="247" spans="1:10" x14ac:dyDescent="0.2">
      <c r="A247" s="158" t="s">
        <v>288</v>
      </c>
      <c r="B247" s="65">
        <v>30</v>
      </c>
      <c r="C247" s="66">
        <v>15</v>
      </c>
      <c r="D247" s="65">
        <v>292</v>
      </c>
      <c r="E247" s="66">
        <v>160</v>
      </c>
      <c r="F247" s="67"/>
      <c r="G247" s="65">
        <f t="shared" ref="G247:G258" si="40">B247-C247</f>
        <v>15</v>
      </c>
      <c r="H247" s="66">
        <f t="shared" ref="H247:H258" si="41">D247-E247</f>
        <v>132</v>
      </c>
      <c r="I247" s="20">
        <f t="shared" ref="I247:I258" si="42">IF(C247=0, "-", IF(G247/C247&lt;10, G247/C247, "&gt;999%"))</f>
        <v>1</v>
      </c>
      <c r="J247" s="21">
        <f t="shared" ref="J247:J258" si="43">IF(E247=0, "-", IF(H247/E247&lt;10, H247/E247, "&gt;999%"))</f>
        <v>0.82499999999999996</v>
      </c>
    </row>
    <row r="248" spans="1:10" x14ac:dyDescent="0.2">
      <c r="A248" s="158" t="s">
        <v>217</v>
      </c>
      <c r="B248" s="65">
        <v>95</v>
      </c>
      <c r="C248" s="66">
        <v>85</v>
      </c>
      <c r="D248" s="65">
        <v>786</v>
      </c>
      <c r="E248" s="66">
        <v>649</v>
      </c>
      <c r="F248" s="67"/>
      <c r="G248" s="65">
        <f t="shared" si="40"/>
        <v>10</v>
      </c>
      <c r="H248" s="66">
        <f t="shared" si="41"/>
        <v>137</v>
      </c>
      <c r="I248" s="20">
        <f t="shared" si="42"/>
        <v>0.11764705882352941</v>
      </c>
      <c r="J248" s="21">
        <f t="shared" si="43"/>
        <v>0.2110939907550077</v>
      </c>
    </row>
    <row r="249" spans="1:10" x14ac:dyDescent="0.2">
      <c r="A249" s="158" t="s">
        <v>355</v>
      </c>
      <c r="B249" s="65">
        <v>2</v>
      </c>
      <c r="C249" s="66">
        <v>0</v>
      </c>
      <c r="D249" s="65">
        <v>17</v>
      </c>
      <c r="E249" s="66">
        <v>0</v>
      </c>
      <c r="F249" s="67"/>
      <c r="G249" s="65">
        <f t="shared" si="40"/>
        <v>2</v>
      </c>
      <c r="H249" s="66">
        <f t="shared" si="41"/>
        <v>17</v>
      </c>
      <c r="I249" s="20" t="str">
        <f t="shared" si="42"/>
        <v>-</v>
      </c>
      <c r="J249" s="21" t="str">
        <f t="shared" si="43"/>
        <v>-</v>
      </c>
    </row>
    <row r="250" spans="1:10" x14ac:dyDescent="0.2">
      <c r="A250" s="158" t="s">
        <v>241</v>
      </c>
      <c r="B250" s="65">
        <v>0</v>
      </c>
      <c r="C250" s="66">
        <v>0</v>
      </c>
      <c r="D250" s="65">
        <v>0</v>
      </c>
      <c r="E250" s="66">
        <v>13</v>
      </c>
      <c r="F250" s="67"/>
      <c r="G250" s="65">
        <f t="shared" si="40"/>
        <v>0</v>
      </c>
      <c r="H250" s="66">
        <f t="shared" si="41"/>
        <v>-13</v>
      </c>
      <c r="I250" s="20" t="str">
        <f t="shared" si="42"/>
        <v>-</v>
      </c>
      <c r="J250" s="21">
        <f t="shared" si="43"/>
        <v>-1</v>
      </c>
    </row>
    <row r="251" spans="1:10" x14ac:dyDescent="0.2">
      <c r="A251" s="158" t="s">
        <v>193</v>
      </c>
      <c r="B251" s="65">
        <v>43</v>
      </c>
      <c r="C251" s="66">
        <v>28</v>
      </c>
      <c r="D251" s="65">
        <v>333</v>
      </c>
      <c r="E251" s="66">
        <v>211</v>
      </c>
      <c r="F251" s="67"/>
      <c r="G251" s="65">
        <f t="shared" si="40"/>
        <v>15</v>
      </c>
      <c r="H251" s="66">
        <f t="shared" si="41"/>
        <v>122</v>
      </c>
      <c r="I251" s="20">
        <f t="shared" si="42"/>
        <v>0.5357142857142857</v>
      </c>
      <c r="J251" s="21">
        <f t="shared" si="43"/>
        <v>0.5781990521327014</v>
      </c>
    </row>
    <row r="252" spans="1:10" x14ac:dyDescent="0.2">
      <c r="A252" s="158" t="s">
        <v>198</v>
      </c>
      <c r="B252" s="65">
        <v>63</v>
      </c>
      <c r="C252" s="66">
        <v>19</v>
      </c>
      <c r="D252" s="65">
        <v>289</v>
      </c>
      <c r="E252" s="66">
        <v>203</v>
      </c>
      <c r="F252" s="67"/>
      <c r="G252" s="65">
        <f t="shared" si="40"/>
        <v>44</v>
      </c>
      <c r="H252" s="66">
        <f t="shared" si="41"/>
        <v>86</v>
      </c>
      <c r="I252" s="20">
        <f t="shared" si="42"/>
        <v>2.3157894736842106</v>
      </c>
      <c r="J252" s="21">
        <f t="shared" si="43"/>
        <v>0.42364532019704432</v>
      </c>
    </row>
    <row r="253" spans="1:10" x14ac:dyDescent="0.2">
      <c r="A253" s="158" t="s">
        <v>356</v>
      </c>
      <c r="B253" s="65">
        <v>27</v>
      </c>
      <c r="C253" s="66">
        <v>80</v>
      </c>
      <c r="D253" s="65">
        <v>443</v>
      </c>
      <c r="E253" s="66">
        <v>428</v>
      </c>
      <c r="F253" s="67"/>
      <c r="G253" s="65">
        <f t="shared" si="40"/>
        <v>-53</v>
      </c>
      <c r="H253" s="66">
        <f t="shared" si="41"/>
        <v>15</v>
      </c>
      <c r="I253" s="20">
        <f t="shared" si="42"/>
        <v>-0.66249999999999998</v>
      </c>
      <c r="J253" s="21">
        <f t="shared" si="43"/>
        <v>3.5046728971962614E-2</v>
      </c>
    </row>
    <row r="254" spans="1:10" x14ac:dyDescent="0.2">
      <c r="A254" s="158" t="s">
        <v>427</v>
      </c>
      <c r="B254" s="65">
        <v>23</v>
      </c>
      <c r="C254" s="66">
        <v>40</v>
      </c>
      <c r="D254" s="65">
        <v>251</v>
      </c>
      <c r="E254" s="66">
        <v>173</v>
      </c>
      <c r="F254" s="67"/>
      <c r="G254" s="65">
        <f t="shared" si="40"/>
        <v>-17</v>
      </c>
      <c r="H254" s="66">
        <f t="shared" si="41"/>
        <v>78</v>
      </c>
      <c r="I254" s="20">
        <f t="shared" si="42"/>
        <v>-0.42499999999999999</v>
      </c>
      <c r="J254" s="21">
        <f t="shared" si="43"/>
        <v>0.45086705202312138</v>
      </c>
    </row>
    <row r="255" spans="1:10" x14ac:dyDescent="0.2">
      <c r="A255" s="158" t="s">
        <v>389</v>
      </c>
      <c r="B255" s="65">
        <v>32</v>
      </c>
      <c r="C255" s="66">
        <v>45</v>
      </c>
      <c r="D255" s="65">
        <v>313</v>
      </c>
      <c r="E255" s="66">
        <v>414</v>
      </c>
      <c r="F255" s="67"/>
      <c r="G255" s="65">
        <f t="shared" si="40"/>
        <v>-13</v>
      </c>
      <c r="H255" s="66">
        <f t="shared" si="41"/>
        <v>-101</v>
      </c>
      <c r="I255" s="20">
        <f t="shared" si="42"/>
        <v>-0.28888888888888886</v>
      </c>
      <c r="J255" s="21">
        <f t="shared" si="43"/>
        <v>-0.24396135265700483</v>
      </c>
    </row>
    <row r="256" spans="1:10" x14ac:dyDescent="0.2">
      <c r="A256" s="158" t="s">
        <v>264</v>
      </c>
      <c r="B256" s="65">
        <v>7</v>
      </c>
      <c r="C256" s="66">
        <v>10</v>
      </c>
      <c r="D256" s="65">
        <v>84</v>
      </c>
      <c r="E256" s="66">
        <v>66</v>
      </c>
      <c r="F256" s="67"/>
      <c r="G256" s="65">
        <f t="shared" si="40"/>
        <v>-3</v>
      </c>
      <c r="H256" s="66">
        <f t="shared" si="41"/>
        <v>18</v>
      </c>
      <c r="I256" s="20">
        <f t="shared" si="42"/>
        <v>-0.3</v>
      </c>
      <c r="J256" s="21">
        <f t="shared" si="43"/>
        <v>0.27272727272727271</v>
      </c>
    </row>
    <row r="257" spans="1:10" x14ac:dyDescent="0.2">
      <c r="A257" s="158" t="s">
        <v>340</v>
      </c>
      <c r="B257" s="65">
        <v>40</v>
      </c>
      <c r="C257" s="66">
        <v>0</v>
      </c>
      <c r="D257" s="65">
        <v>360</v>
      </c>
      <c r="E257" s="66">
        <v>0</v>
      </c>
      <c r="F257" s="67"/>
      <c r="G257" s="65">
        <f t="shared" si="40"/>
        <v>40</v>
      </c>
      <c r="H257" s="66">
        <f t="shared" si="41"/>
        <v>360</v>
      </c>
      <c r="I257" s="20" t="str">
        <f t="shared" si="42"/>
        <v>-</v>
      </c>
      <c r="J257" s="21" t="str">
        <f t="shared" si="43"/>
        <v>-</v>
      </c>
    </row>
    <row r="258" spans="1:10" s="160" customFormat="1" x14ac:dyDescent="0.2">
      <c r="A258" s="178" t="s">
        <v>649</v>
      </c>
      <c r="B258" s="71">
        <v>362</v>
      </c>
      <c r="C258" s="72">
        <v>322</v>
      </c>
      <c r="D258" s="71">
        <v>3168</v>
      </c>
      <c r="E258" s="72">
        <v>2317</v>
      </c>
      <c r="F258" s="73"/>
      <c r="G258" s="71">
        <f t="shared" si="40"/>
        <v>40</v>
      </c>
      <c r="H258" s="72">
        <f t="shared" si="41"/>
        <v>851</v>
      </c>
      <c r="I258" s="37">
        <f t="shared" si="42"/>
        <v>0.12422360248447205</v>
      </c>
      <c r="J258" s="38">
        <f t="shared" si="43"/>
        <v>0.3672852826931377</v>
      </c>
    </row>
    <row r="259" spans="1:10" x14ac:dyDescent="0.2">
      <c r="A259" s="177"/>
      <c r="B259" s="143"/>
      <c r="C259" s="144"/>
      <c r="D259" s="143"/>
      <c r="E259" s="144"/>
      <c r="F259" s="145"/>
      <c r="G259" s="143"/>
      <c r="H259" s="144"/>
      <c r="I259" s="151"/>
      <c r="J259" s="152"/>
    </row>
    <row r="260" spans="1:10" s="139" customFormat="1" x14ac:dyDescent="0.2">
      <c r="A260" s="159" t="s">
        <v>62</v>
      </c>
      <c r="B260" s="65"/>
      <c r="C260" s="66"/>
      <c r="D260" s="65"/>
      <c r="E260" s="66"/>
      <c r="F260" s="67"/>
      <c r="G260" s="65"/>
      <c r="H260" s="66"/>
      <c r="I260" s="20"/>
      <c r="J260" s="21"/>
    </row>
    <row r="261" spans="1:10" x14ac:dyDescent="0.2">
      <c r="A261" s="158" t="s">
        <v>329</v>
      </c>
      <c r="B261" s="65">
        <v>0</v>
      </c>
      <c r="C261" s="66">
        <v>0</v>
      </c>
      <c r="D261" s="65">
        <v>3</v>
      </c>
      <c r="E261" s="66">
        <v>3</v>
      </c>
      <c r="F261" s="67"/>
      <c r="G261" s="65">
        <f>B261-C261</f>
        <v>0</v>
      </c>
      <c r="H261" s="66">
        <f>D261-E261</f>
        <v>0</v>
      </c>
      <c r="I261" s="20" t="str">
        <f>IF(C261=0, "-", IF(G261/C261&lt;10, G261/C261, "&gt;999%"))</f>
        <v>-</v>
      </c>
      <c r="J261" s="21">
        <f>IF(E261=0, "-", IF(H261/E261&lt;10, H261/E261, "&gt;999%"))</f>
        <v>0</v>
      </c>
    </row>
    <row r="262" spans="1:10" x14ac:dyDescent="0.2">
      <c r="A262" s="158" t="s">
        <v>466</v>
      </c>
      <c r="B262" s="65">
        <v>1</v>
      </c>
      <c r="C262" s="66">
        <v>0</v>
      </c>
      <c r="D262" s="65">
        <v>4</v>
      </c>
      <c r="E262" s="66">
        <v>2</v>
      </c>
      <c r="F262" s="67"/>
      <c r="G262" s="65">
        <f>B262-C262</f>
        <v>1</v>
      </c>
      <c r="H262" s="66">
        <f>D262-E262</f>
        <v>2</v>
      </c>
      <c r="I262" s="20" t="str">
        <f>IF(C262=0, "-", IF(G262/C262&lt;10, G262/C262, "&gt;999%"))</f>
        <v>-</v>
      </c>
      <c r="J262" s="21">
        <f>IF(E262=0, "-", IF(H262/E262&lt;10, H262/E262, "&gt;999%"))</f>
        <v>1</v>
      </c>
    </row>
    <row r="263" spans="1:10" s="160" customFormat="1" x14ac:dyDescent="0.2">
      <c r="A263" s="178" t="s">
        <v>650</v>
      </c>
      <c r="B263" s="71">
        <v>1</v>
      </c>
      <c r="C263" s="72">
        <v>0</v>
      </c>
      <c r="D263" s="71">
        <v>7</v>
      </c>
      <c r="E263" s="72">
        <v>5</v>
      </c>
      <c r="F263" s="73"/>
      <c r="G263" s="71">
        <f>B263-C263</f>
        <v>1</v>
      </c>
      <c r="H263" s="72">
        <f>D263-E263</f>
        <v>2</v>
      </c>
      <c r="I263" s="37" t="str">
        <f>IF(C263=0, "-", IF(G263/C263&lt;10, G263/C263, "&gt;999%"))</f>
        <v>-</v>
      </c>
      <c r="J263" s="38">
        <f>IF(E263=0, "-", IF(H263/E263&lt;10, H263/E263, "&gt;999%"))</f>
        <v>0.4</v>
      </c>
    </row>
    <row r="264" spans="1:10" x14ac:dyDescent="0.2">
      <c r="A264" s="177"/>
      <c r="B264" s="143"/>
      <c r="C264" s="144"/>
      <c r="D264" s="143"/>
      <c r="E264" s="144"/>
      <c r="F264" s="145"/>
      <c r="G264" s="143"/>
      <c r="H264" s="144"/>
      <c r="I264" s="151"/>
      <c r="J264" s="152"/>
    </row>
    <row r="265" spans="1:10" s="139" customFormat="1" x14ac:dyDescent="0.2">
      <c r="A265" s="159" t="s">
        <v>63</v>
      </c>
      <c r="B265" s="65"/>
      <c r="C265" s="66"/>
      <c r="D265" s="65"/>
      <c r="E265" s="66"/>
      <c r="F265" s="67"/>
      <c r="G265" s="65"/>
      <c r="H265" s="66"/>
      <c r="I265" s="20"/>
      <c r="J265" s="21"/>
    </row>
    <row r="266" spans="1:10" x14ac:dyDescent="0.2">
      <c r="A266" s="158" t="s">
        <v>449</v>
      </c>
      <c r="B266" s="65">
        <v>10</v>
      </c>
      <c r="C266" s="66">
        <v>1</v>
      </c>
      <c r="D266" s="65">
        <v>68</v>
      </c>
      <c r="E266" s="66">
        <v>4</v>
      </c>
      <c r="F266" s="67"/>
      <c r="G266" s="65">
        <f t="shared" ref="G266:G273" si="44">B266-C266</f>
        <v>9</v>
      </c>
      <c r="H266" s="66">
        <f t="shared" ref="H266:H273" si="45">D266-E266</f>
        <v>64</v>
      </c>
      <c r="I266" s="20">
        <f t="shared" ref="I266:I273" si="46">IF(C266=0, "-", IF(G266/C266&lt;10, G266/C266, "&gt;999%"))</f>
        <v>9</v>
      </c>
      <c r="J266" s="21" t="str">
        <f t="shared" ref="J266:J273" si="47">IF(E266=0, "-", IF(H266/E266&lt;10, H266/E266, "&gt;999%"))</f>
        <v>&gt;999%</v>
      </c>
    </row>
    <row r="267" spans="1:10" x14ac:dyDescent="0.2">
      <c r="A267" s="158" t="s">
        <v>467</v>
      </c>
      <c r="B267" s="65">
        <v>1</v>
      </c>
      <c r="C267" s="66">
        <v>4</v>
      </c>
      <c r="D267" s="65">
        <v>18</v>
      </c>
      <c r="E267" s="66">
        <v>28</v>
      </c>
      <c r="F267" s="67"/>
      <c r="G267" s="65">
        <f t="shared" si="44"/>
        <v>-3</v>
      </c>
      <c r="H267" s="66">
        <f t="shared" si="45"/>
        <v>-10</v>
      </c>
      <c r="I267" s="20">
        <f t="shared" si="46"/>
        <v>-0.75</v>
      </c>
      <c r="J267" s="21">
        <f t="shared" si="47"/>
        <v>-0.35714285714285715</v>
      </c>
    </row>
    <row r="268" spans="1:10" x14ac:dyDescent="0.2">
      <c r="A268" s="158" t="s">
        <v>408</v>
      </c>
      <c r="B268" s="65">
        <v>4</v>
      </c>
      <c r="C268" s="66">
        <v>1</v>
      </c>
      <c r="D268" s="65">
        <v>37</v>
      </c>
      <c r="E268" s="66">
        <v>34</v>
      </c>
      <c r="F268" s="67"/>
      <c r="G268" s="65">
        <f t="shared" si="44"/>
        <v>3</v>
      </c>
      <c r="H268" s="66">
        <f t="shared" si="45"/>
        <v>3</v>
      </c>
      <c r="I268" s="20">
        <f t="shared" si="46"/>
        <v>3</v>
      </c>
      <c r="J268" s="21">
        <f t="shared" si="47"/>
        <v>8.8235294117647065E-2</v>
      </c>
    </row>
    <row r="269" spans="1:10" x14ac:dyDescent="0.2">
      <c r="A269" s="158" t="s">
        <v>468</v>
      </c>
      <c r="B269" s="65">
        <v>0</v>
      </c>
      <c r="C269" s="66">
        <v>0</v>
      </c>
      <c r="D269" s="65">
        <v>4</v>
      </c>
      <c r="E269" s="66">
        <v>3</v>
      </c>
      <c r="F269" s="67"/>
      <c r="G269" s="65">
        <f t="shared" si="44"/>
        <v>0</v>
      </c>
      <c r="H269" s="66">
        <f t="shared" si="45"/>
        <v>1</v>
      </c>
      <c r="I269" s="20" t="str">
        <f t="shared" si="46"/>
        <v>-</v>
      </c>
      <c r="J269" s="21">
        <f t="shared" si="47"/>
        <v>0.33333333333333331</v>
      </c>
    </row>
    <row r="270" spans="1:10" x14ac:dyDescent="0.2">
      <c r="A270" s="158" t="s">
        <v>409</v>
      </c>
      <c r="B270" s="65">
        <v>3</v>
      </c>
      <c r="C270" s="66">
        <v>0</v>
      </c>
      <c r="D270" s="65">
        <v>49</v>
      </c>
      <c r="E270" s="66">
        <v>49</v>
      </c>
      <c r="F270" s="67"/>
      <c r="G270" s="65">
        <f t="shared" si="44"/>
        <v>3</v>
      </c>
      <c r="H270" s="66">
        <f t="shared" si="45"/>
        <v>0</v>
      </c>
      <c r="I270" s="20" t="str">
        <f t="shared" si="46"/>
        <v>-</v>
      </c>
      <c r="J270" s="21">
        <f t="shared" si="47"/>
        <v>0</v>
      </c>
    </row>
    <row r="271" spans="1:10" x14ac:dyDescent="0.2">
      <c r="A271" s="158" t="s">
        <v>450</v>
      </c>
      <c r="B271" s="65">
        <v>0</v>
      </c>
      <c r="C271" s="66">
        <v>1</v>
      </c>
      <c r="D271" s="65">
        <v>50</v>
      </c>
      <c r="E271" s="66">
        <v>39</v>
      </c>
      <c r="F271" s="67"/>
      <c r="G271" s="65">
        <f t="shared" si="44"/>
        <v>-1</v>
      </c>
      <c r="H271" s="66">
        <f t="shared" si="45"/>
        <v>11</v>
      </c>
      <c r="I271" s="20">
        <f t="shared" si="46"/>
        <v>-1</v>
      </c>
      <c r="J271" s="21">
        <f t="shared" si="47"/>
        <v>0.28205128205128205</v>
      </c>
    </row>
    <row r="272" spans="1:10" x14ac:dyDescent="0.2">
      <c r="A272" s="158" t="s">
        <v>451</v>
      </c>
      <c r="B272" s="65">
        <v>4</v>
      </c>
      <c r="C272" s="66">
        <v>0</v>
      </c>
      <c r="D272" s="65">
        <v>28</v>
      </c>
      <c r="E272" s="66">
        <v>21</v>
      </c>
      <c r="F272" s="67"/>
      <c r="G272" s="65">
        <f t="shared" si="44"/>
        <v>4</v>
      </c>
      <c r="H272" s="66">
        <f t="shared" si="45"/>
        <v>7</v>
      </c>
      <c r="I272" s="20" t="str">
        <f t="shared" si="46"/>
        <v>-</v>
      </c>
      <c r="J272" s="21">
        <f t="shared" si="47"/>
        <v>0.33333333333333331</v>
      </c>
    </row>
    <row r="273" spans="1:10" s="160" customFormat="1" x14ac:dyDescent="0.2">
      <c r="A273" s="178" t="s">
        <v>651</v>
      </c>
      <c r="B273" s="71">
        <v>22</v>
      </c>
      <c r="C273" s="72">
        <v>7</v>
      </c>
      <c r="D273" s="71">
        <v>254</v>
      </c>
      <c r="E273" s="72">
        <v>178</v>
      </c>
      <c r="F273" s="73"/>
      <c r="G273" s="71">
        <f t="shared" si="44"/>
        <v>15</v>
      </c>
      <c r="H273" s="72">
        <f t="shared" si="45"/>
        <v>76</v>
      </c>
      <c r="I273" s="37">
        <f t="shared" si="46"/>
        <v>2.1428571428571428</v>
      </c>
      <c r="J273" s="38">
        <f t="shared" si="47"/>
        <v>0.42696629213483145</v>
      </c>
    </row>
    <row r="274" spans="1:10" x14ac:dyDescent="0.2">
      <c r="A274" s="177"/>
      <c r="B274" s="143"/>
      <c r="C274" s="144"/>
      <c r="D274" s="143"/>
      <c r="E274" s="144"/>
      <c r="F274" s="145"/>
      <c r="G274" s="143"/>
      <c r="H274" s="144"/>
      <c r="I274" s="151"/>
      <c r="J274" s="152"/>
    </row>
    <row r="275" spans="1:10" s="139" customFormat="1" x14ac:dyDescent="0.2">
      <c r="A275" s="159" t="s">
        <v>64</v>
      </c>
      <c r="B275" s="65"/>
      <c r="C275" s="66"/>
      <c r="D275" s="65"/>
      <c r="E275" s="66"/>
      <c r="F275" s="67"/>
      <c r="G275" s="65"/>
      <c r="H275" s="66"/>
      <c r="I275" s="20"/>
      <c r="J275" s="21"/>
    </row>
    <row r="276" spans="1:10" x14ac:dyDescent="0.2">
      <c r="A276" s="158" t="s">
        <v>428</v>
      </c>
      <c r="B276" s="65">
        <v>5</v>
      </c>
      <c r="C276" s="66">
        <v>0</v>
      </c>
      <c r="D276" s="65">
        <v>19</v>
      </c>
      <c r="E276" s="66">
        <v>14</v>
      </c>
      <c r="F276" s="67"/>
      <c r="G276" s="65">
        <f t="shared" ref="G276:G283" si="48">B276-C276</f>
        <v>5</v>
      </c>
      <c r="H276" s="66">
        <f t="shared" ref="H276:H283" si="49">D276-E276</f>
        <v>5</v>
      </c>
      <c r="I276" s="20" t="str">
        <f t="shared" ref="I276:I283" si="50">IF(C276=0, "-", IF(G276/C276&lt;10, G276/C276, "&gt;999%"))</f>
        <v>-</v>
      </c>
      <c r="J276" s="21">
        <f t="shared" ref="J276:J283" si="51">IF(E276=0, "-", IF(H276/E276&lt;10, H276/E276, "&gt;999%"))</f>
        <v>0.35714285714285715</v>
      </c>
    </row>
    <row r="277" spans="1:10" x14ac:dyDescent="0.2">
      <c r="A277" s="158" t="s">
        <v>534</v>
      </c>
      <c r="B277" s="65">
        <v>9</v>
      </c>
      <c r="C277" s="66">
        <v>0</v>
      </c>
      <c r="D277" s="65">
        <v>55</v>
      </c>
      <c r="E277" s="66">
        <v>0</v>
      </c>
      <c r="F277" s="67"/>
      <c r="G277" s="65">
        <f t="shared" si="48"/>
        <v>9</v>
      </c>
      <c r="H277" s="66">
        <f t="shared" si="49"/>
        <v>55</v>
      </c>
      <c r="I277" s="20" t="str">
        <f t="shared" si="50"/>
        <v>-</v>
      </c>
      <c r="J277" s="21" t="str">
        <f t="shared" si="51"/>
        <v>-</v>
      </c>
    </row>
    <row r="278" spans="1:10" x14ac:dyDescent="0.2">
      <c r="A278" s="158" t="s">
        <v>474</v>
      </c>
      <c r="B278" s="65">
        <v>0</v>
      </c>
      <c r="C278" s="66">
        <v>0</v>
      </c>
      <c r="D278" s="65">
        <v>5</v>
      </c>
      <c r="E278" s="66">
        <v>0</v>
      </c>
      <c r="F278" s="67"/>
      <c r="G278" s="65">
        <f t="shared" si="48"/>
        <v>0</v>
      </c>
      <c r="H278" s="66">
        <f t="shared" si="49"/>
        <v>5</v>
      </c>
      <c r="I278" s="20" t="str">
        <f t="shared" si="50"/>
        <v>-</v>
      </c>
      <c r="J278" s="21" t="str">
        <f t="shared" si="51"/>
        <v>-</v>
      </c>
    </row>
    <row r="279" spans="1:10" x14ac:dyDescent="0.2">
      <c r="A279" s="158" t="s">
        <v>289</v>
      </c>
      <c r="B279" s="65">
        <v>5</v>
      </c>
      <c r="C279" s="66">
        <v>2</v>
      </c>
      <c r="D279" s="65">
        <v>20</v>
      </c>
      <c r="E279" s="66">
        <v>18</v>
      </c>
      <c r="F279" s="67"/>
      <c r="G279" s="65">
        <f t="shared" si="48"/>
        <v>3</v>
      </c>
      <c r="H279" s="66">
        <f t="shared" si="49"/>
        <v>2</v>
      </c>
      <c r="I279" s="20">
        <f t="shared" si="50"/>
        <v>1.5</v>
      </c>
      <c r="J279" s="21">
        <f t="shared" si="51"/>
        <v>0.1111111111111111</v>
      </c>
    </row>
    <row r="280" spans="1:10" x14ac:dyDescent="0.2">
      <c r="A280" s="158" t="s">
        <v>487</v>
      </c>
      <c r="B280" s="65">
        <v>23</v>
      </c>
      <c r="C280" s="66">
        <v>12</v>
      </c>
      <c r="D280" s="65">
        <v>119</v>
      </c>
      <c r="E280" s="66">
        <v>58</v>
      </c>
      <c r="F280" s="67"/>
      <c r="G280" s="65">
        <f t="shared" si="48"/>
        <v>11</v>
      </c>
      <c r="H280" s="66">
        <f t="shared" si="49"/>
        <v>61</v>
      </c>
      <c r="I280" s="20">
        <f t="shared" si="50"/>
        <v>0.91666666666666663</v>
      </c>
      <c r="J280" s="21">
        <f t="shared" si="51"/>
        <v>1.0517241379310345</v>
      </c>
    </row>
    <row r="281" spans="1:10" x14ac:dyDescent="0.2">
      <c r="A281" s="158" t="s">
        <v>513</v>
      </c>
      <c r="B281" s="65">
        <v>22</v>
      </c>
      <c r="C281" s="66">
        <v>19</v>
      </c>
      <c r="D281" s="65">
        <v>168</v>
      </c>
      <c r="E281" s="66">
        <v>137</v>
      </c>
      <c r="F281" s="67"/>
      <c r="G281" s="65">
        <f t="shared" si="48"/>
        <v>3</v>
      </c>
      <c r="H281" s="66">
        <f t="shared" si="49"/>
        <v>31</v>
      </c>
      <c r="I281" s="20">
        <f t="shared" si="50"/>
        <v>0.15789473684210525</v>
      </c>
      <c r="J281" s="21">
        <f t="shared" si="51"/>
        <v>0.22627737226277372</v>
      </c>
    </row>
    <row r="282" spans="1:10" x14ac:dyDescent="0.2">
      <c r="A282" s="158" t="s">
        <v>488</v>
      </c>
      <c r="B282" s="65">
        <v>4</v>
      </c>
      <c r="C282" s="66">
        <v>2</v>
      </c>
      <c r="D282" s="65">
        <v>19</v>
      </c>
      <c r="E282" s="66">
        <v>20</v>
      </c>
      <c r="F282" s="67"/>
      <c r="G282" s="65">
        <f t="shared" si="48"/>
        <v>2</v>
      </c>
      <c r="H282" s="66">
        <f t="shared" si="49"/>
        <v>-1</v>
      </c>
      <c r="I282" s="20">
        <f t="shared" si="50"/>
        <v>1</v>
      </c>
      <c r="J282" s="21">
        <f t="shared" si="51"/>
        <v>-0.05</v>
      </c>
    </row>
    <row r="283" spans="1:10" s="160" customFormat="1" x14ac:dyDescent="0.2">
      <c r="A283" s="178" t="s">
        <v>652</v>
      </c>
      <c r="B283" s="71">
        <v>68</v>
      </c>
      <c r="C283" s="72">
        <v>35</v>
      </c>
      <c r="D283" s="71">
        <v>405</v>
      </c>
      <c r="E283" s="72">
        <v>247</v>
      </c>
      <c r="F283" s="73"/>
      <c r="G283" s="71">
        <f t="shared" si="48"/>
        <v>33</v>
      </c>
      <c r="H283" s="72">
        <f t="shared" si="49"/>
        <v>158</v>
      </c>
      <c r="I283" s="37">
        <f t="shared" si="50"/>
        <v>0.94285714285714284</v>
      </c>
      <c r="J283" s="38">
        <f t="shared" si="51"/>
        <v>0.63967611336032393</v>
      </c>
    </row>
    <row r="284" spans="1:10" x14ac:dyDescent="0.2">
      <c r="A284" s="177"/>
      <c r="B284" s="143"/>
      <c r="C284" s="144"/>
      <c r="D284" s="143"/>
      <c r="E284" s="144"/>
      <c r="F284" s="145"/>
      <c r="G284" s="143"/>
      <c r="H284" s="144"/>
      <c r="I284" s="151"/>
      <c r="J284" s="152"/>
    </row>
    <row r="285" spans="1:10" s="139" customFormat="1" x14ac:dyDescent="0.2">
      <c r="A285" s="159" t="s">
        <v>65</v>
      </c>
      <c r="B285" s="65"/>
      <c r="C285" s="66"/>
      <c r="D285" s="65"/>
      <c r="E285" s="66"/>
      <c r="F285" s="67"/>
      <c r="G285" s="65"/>
      <c r="H285" s="66"/>
      <c r="I285" s="20"/>
      <c r="J285" s="21"/>
    </row>
    <row r="286" spans="1:10" x14ac:dyDescent="0.2">
      <c r="A286" s="158" t="s">
        <v>233</v>
      </c>
      <c r="B286" s="65">
        <v>0</v>
      </c>
      <c r="C286" s="66">
        <v>0</v>
      </c>
      <c r="D286" s="65">
        <v>0</v>
      </c>
      <c r="E286" s="66">
        <v>3</v>
      </c>
      <c r="F286" s="67"/>
      <c r="G286" s="65">
        <f t="shared" ref="G286:G295" si="52">B286-C286</f>
        <v>0</v>
      </c>
      <c r="H286" s="66">
        <f t="shared" ref="H286:H295" si="53">D286-E286</f>
        <v>-3</v>
      </c>
      <c r="I286" s="20" t="str">
        <f t="shared" ref="I286:I295" si="54">IF(C286=0, "-", IF(G286/C286&lt;10, G286/C286, "&gt;999%"))</f>
        <v>-</v>
      </c>
      <c r="J286" s="21">
        <f t="shared" ref="J286:J295" si="55">IF(E286=0, "-", IF(H286/E286&lt;10, H286/E286, "&gt;999%"))</f>
        <v>-1</v>
      </c>
    </row>
    <row r="287" spans="1:10" x14ac:dyDescent="0.2">
      <c r="A287" s="158" t="s">
        <v>256</v>
      </c>
      <c r="B287" s="65">
        <v>2</v>
      </c>
      <c r="C287" s="66">
        <v>3</v>
      </c>
      <c r="D287" s="65">
        <v>15</v>
      </c>
      <c r="E287" s="66">
        <v>22</v>
      </c>
      <c r="F287" s="67"/>
      <c r="G287" s="65">
        <f t="shared" si="52"/>
        <v>-1</v>
      </c>
      <c r="H287" s="66">
        <f t="shared" si="53"/>
        <v>-7</v>
      </c>
      <c r="I287" s="20">
        <f t="shared" si="54"/>
        <v>-0.33333333333333331</v>
      </c>
      <c r="J287" s="21">
        <f t="shared" si="55"/>
        <v>-0.31818181818181818</v>
      </c>
    </row>
    <row r="288" spans="1:10" x14ac:dyDescent="0.2">
      <c r="A288" s="158" t="s">
        <v>257</v>
      </c>
      <c r="B288" s="65">
        <v>6</v>
      </c>
      <c r="C288" s="66">
        <v>1</v>
      </c>
      <c r="D288" s="65">
        <v>64</v>
      </c>
      <c r="E288" s="66">
        <v>17</v>
      </c>
      <c r="F288" s="67"/>
      <c r="G288" s="65">
        <f t="shared" si="52"/>
        <v>5</v>
      </c>
      <c r="H288" s="66">
        <f t="shared" si="53"/>
        <v>47</v>
      </c>
      <c r="I288" s="20">
        <f t="shared" si="54"/>
        <v>5</v>
      </c>
      <c r="J288" s="21">
        <f t="shared" si="55"/>
        <v>2.7647058823529411</v>
      </c>
    </row>
    <row r="289" spans="1:10" x14ac:dyDescent="0.2">
      <c r="A289" s="158" t="s">
        <v>281</v>
      </c>
      <c r="B289" s="65">
        <v>0</v>
      </c>
      <c r="C289" s="66">
        <v>0</v>
      </c>
      <c r="D289" s="65">
        <v>1</v>
      </c>
      <c r="E289" s="66">
        <v>0</v>
      </c>
      <c r="F289" s="67"/>
      <c r="G289" s="65">
        <f t="shared" si="52"/>
        <v>0</v>
      </c>
      <c r="H289" s="66">
        <f t="shared" si="53"/>
        <v>1</v>
      </c>
      <c r="I289" s="20" t="str">
        <f t="shared" si="54"/>
        <v>-</v>
      </c>
      <c r="J289" s="21" t="str">
        <f t="shared" si="55"/>
        <v>-</v>
      </c>
    </row>
    <row r="290" spans="1:10" x14ac:dyDescent="0.2">
      <c r="A290" s="158" t="s">
        <v>469</v>
      </c>
      <c r="B290" s="65">
        <v>1</v>
      </c>
      <c r="C290" s="66">
        <v>3</v>
      </c>
      <c r="D290" s="65">
        <v>7</v>
      </c>
      <c r="E290" s="66">
        <v>11</v>
      </c>
      <c r="F290" s="67"/>
      <c r="G290" s="65">
        <f t="shared" si="52"/>
        <v>-2</v>
      </c>
      <c r="H290" s="66">
        <f t="shared" si="53"/>
        <v>-4</v>
      </c>
      <c r="I290" s="20">
        <f t="shared" si="54"/>
        <v>-0.66666666666666663</v>
      </c>
      <c r="J290" s="21">
        <f t="shared" si="55"/>
        <v>-0.36363636363636365</v>
      </c>
    </row>
    <row r="291" spans="1:10" x14ac:dyDescent="0.2">
      <c r="A291" s="158" t="s">
        <v>410</v>
      </c>
      <c r="B291" s="65">
        <v>11</v>
      </c>
      <c r="C291" s="66">
        <v>5</v>
      </c>
      <c r="D291" s="65">
        <v>100</v>
      </c>
      <c r="E291" s="66">
        <v>87</v>
      </c>
      <c r="F291" s="67"/>
      <c r="G291" s="65">
        <f t="shared" si="52"/>
        <v>6</v>
      </c>
      <c r="H291" s="66">
        <f t="shared" si="53"/>
        <v>13</v>
      </c>
      <c r="I291" s="20">
        <f t="shared" si="54"/>
        <v>1.2</v>
      </c>
      <c r="J291" s="21">
        <f t="shared" si="55"/>
        <v>0.14942528735632185</v>
      </c>
    </row>
    <row r="292" spans="1:10" x14ac:dyDescent="0.2">
      <c r="A292" s="158" t="s">
        <v>315</v>
      </c>
      <c r="B292" s="65">
        <v>1</v>
      </c>
      <c r="C292" s="66">
        <v>1</v>
      </c>
      <c r="D292" s="65">
        <v>7</v>
      </c>
      <c r="E292" s="66">
        <v>8</v>
      </c>
      <c r="F292" s="67"/>
      <c r="G292" s="65">
        <f t="shared" si="52"/>
        <v>0</v>
      </c>
      <c r="H292" s="66">
        <f t="shared" si="53"/>
        <v>-1</v>
      </c>
      <c r="I292" s="20">
        <f t="shared" si="54"/>
        <v>0</v>
      </c>
      <c r="J292" s="21">
        <f t="shared" si="55"/>
        <v>-0.125</v>
      </c>
    </row>
    <row r="293" spans="1:10" x14ac:dyDescent="0.2">
      <c r="A293" s="158" t="s">
        <v>452</v>
      </c>
      <c r="B293" s="65">
        <v>7</v>
      </c>
      <c r="C293" s="66">
        <v>4</v>
      </c>
      <c r="D293" s="65">
        <v>55</v>
      </c>
      <c r="E293" s="66">
        <v>43</v>
      </c>
      <c r="F293" s="67"/>
      <c r="G293" s="65">
        <f t="shared" si="52"/>
        <v>3</v>
      </c>
      <c r="H293" s="66">
        <f t="shared" si="53"/>
        <v>12</v>
      </c>
      <c r="I293" s="20">
        <f t="shared" si="54"/>
        <v>0.75</v>
      </c>
      <c r="J293" s="21">
        <f t="shared" si="55"/>
        <v>0.27906976744186046</v>
      </c>
    </row>
    <row r="294" spans="1:10" x14ac:dyDescent="0.2">
      <c r="A294" s="158" t="s">
        <v>377</v>
      </c>
      <c r="B294" s="65">
        <v>7</v>
      </c>
      <c r="C294" s="66">
        <v>3</v>
      </c>
      <c r="D294" s="65">
        <v>56</v>
      </c>
      <c r="E294" s="66">
        <v>37</v>
      </c>
      <c r="F294" s="67"/>
      <c r="G294" s="65">
        <f t="shared" si="52"/>
        <v>4</v>
      </c>
      <c r="H294" s="66">
        <f t="shared" si="53"/>
        <v>19</v>
      </c>
      <c r="I294" s="20">
        <f t="shared" si="54"/>
        <v>1.3333333333333333</v>
      </c>
      <c r="J294" s="21">
        <f t="shared" si="55"/>
        <v>0.51351351351351349</v>
      </c>
    </row>
    <row r="295" spans="1:10" s="160" customFormat="1" x14ac:dyDescent="0.2">
      <c r="A295" s="178" t="s">
        <v>653</v>
      </c>
      <c r="B295" s="71">
        <v>35</v>
      </c>
      <c r="C295" s="72">
        <v>20</v>
      </c>
      <c r="D295" s="71">
        <v>305</v>
      </c>
      <c r="E295" s="72">
        <v>228</v>
      </c>
      <c r="F295" s="73"/>
      <c r="G295" s="71">
        <f t="shared" si="52"/>
        <v>15</v>
      </c>
      <c r="H295" s="72">
        <f t="shared" si="53"/>
        <v>77</v>
      </c>
      <c r="I295" s="37">
        <f t="shared" si="54"/>
        <v>0.75</v>
      </c>
      <c r="J295" s="38">
        <f t="shared" si="55"/>
        <v>0.33771929824561403</v>
      </c>
    </row>
    <row r="296" spans="1:10" x14ac:dyDescent="0.2">
      <c r="A296" s="177"/>
      <c r="B296" s="143"/>
      <c r="C296" s="144"/>
      <c r="D296" s="143"/>
      <c r="E296" s="144"/>
      <c r="F296" s="145"/>
      <c r="G296" s="143"/>
      <c r="H296" s="144"/>
      <c r="I296" s="151"/>
      <c r="J296" s="152"/>
    </row>
    <row r="297" spans="1:10" s="139" customFormat="1" x14ac:dyDescent="0.2">
      <c r="A297" s="159" t="s">
        <v>66</v>
      </c>
      <c r="B297" s="65"/>
      <c r="C297" s="66"/>
      <c r="D297" s="65"/>
      <c r="E297" s="66"/>
      <c r="F297" s="67"/>
      <c r="G297" s="65"/>
      <c r="H297" s="66"/>
      <c r="I297" s="20"/>
      <c r="J297" s="21"/>
    </row>
    <row r="298" spans="1:10" x14ac:dyDescent="0.2">
      <c r="A298" s="158" t="s">
        <v>316</v>
      </c>
      <c r="B298" s="65">
        <v>0</v>
      </c>
      <c r="C298" s="66">
        <v>0</v>
      </c>
      <c r="D298" s="65">
        <v>1</v>
      </c>
      <c r="E298" s="66">
        <v>0</v>
      </c>
      <c r="F298" s="67"/>
      <c r="G298" s="65">
        <f>B298-C298</f>
        <v>0</v>
      </c>
      <c r="H298" s="66">
        <f>D298-E298</f>
        <v>1</v>
      </c>
      <c r="I298" s="20" t="str">
        <f>IF(C298=0, "-", IF(G298/C298&lt;10, G298/C298, "&gt;999%"))</f>
        <v>-</v>
      </c>
      <c r="J298" s="21" t="str">
        <f>IF(E298=0, "-", IF(H298/E298&lt;10, H298/E298, "&gt;999%"))</f>
        <v>-</v>
      </c>
    </row>
    <row r="299" spans="1:10" x14ac:dyDescent="0.2">
      <c r="A299" s="158" t="s">
        <v>317</v>
      </c>
      <c r="B299" s="65">
        <v>2</v>
      </c>
      <c r="C299" s="66">
        <v>0</v>
      </c>
      <c r="D299" s="65">
        <v>2</v>
      </c>
      <c r="E299" s="66">
        <v>1</v>
      </c>
      <c r="F299" s="67"/>
      <c r="G299" s="65">
        <f>B299-C299</f>
        <v>2</v>
      </c>
      <c r="H299" s="66">
        <f>D299-E299</f>
        <v>1</v>
      </c>
      <c r="I299" s="20" t="str">
        <f>IF(C299=0, "-", IF(G299/C299&lt;10, G299/C299, "&gt;999%"))</f>
        <v>-</v>
      </c>
      <c r="J299" s="21">
        <f>IF(E299=0, "-", IF(H299/E299&lt;10, H299/E299, "&gt;999%"))</f>
        <v>1</v>
      </c>
    </row>
    <row r="300" spans="1:10" s="160" customFormat="1" x14ac:dyDescent="0.2">
      <c r="A300" s="178" t="s">
        <v>654</v>
      </c>
      <c r="B300" s="71">
        <v>2</v>
      </c>
      <c r="C300" s="72">
        <v>0</v>
      </c>
      <c r="D300" s="71">
        <v>3</v>
      </c>
      <c r="E300" s="72">
        <v>1</v>
      </c>
      <c r="F300" s="73"/>
      <c r="G300" s="71">
        <f>B300-C300</f>
        <v>2</v>
      </c>
      <c r="H300" s="72">
        <f>D300-E300</f>
        <v>2</v>
      </c>
      <c r="I300" s="37" t="str">
        <f>IF(C300=0, "-", IF(G300/C300&lt;10, G300/C300, "&gt;999%"))</f>
        <v>-</v>
      </c>
      <c r="J300" s="38">
        <f>IF(E300=0, "-", IF(H300/E300&lt;10, H300/E300, "&gt;999%"))</f>
        <v>2</v>
      </c>
    </row>
    <row r="301" spans="1:10" x14ac:dyDescent="0.2">
      <c r="A301" s="177"/>
      <c r="B301" s="143"/>
      <c r="C301" s="144"/>
      <c r="D301" s="143"/>
      <c r="E301" s="144"/>
      <c r="F301" s="145"/>
      <c r="G301" s="143"/>
      <c r="H301" s="144"/>
      <c r="I301" s="151"/>
      <c r="J301" s="152"/>
    </row>
    <row r="302" spans="1:10" s="139" customFormat="1" x14ac:dyDescent="0.2">
      <c r="A302" s="159" t="s">
        <v>67</v>
      </c>
      <c r="B302" s="65"/>
      <c r="C302" s="66"/>
      <c r="D302" s="65"/>
      <c r="E302" s="66"/>
      <c r="F302" s="67"/>
      <c r="G302" s="65"/>
      <c r="H302" s="66"/>
      <c r="I302" s="20"/>
      <c r="J302" s="21"/>
    </row>
    <row r="303" spans="1:10" x14ac:dyDescent="0.2">
      <c r="A303" s="158" t="s">
        <v>555</v>
      </c>
      <c r="B303" s="65">
        <v>4</v>
      </c>
      <c r="C303" s="66">
        <v>2</v>
      </c>
      <c r="D303" s="65">
        <v>22</v>
      </c>
      <c r="E303" s="66">
        <v>29</v>
      </c>
      <c r="F303" s="67"/>
      <c r="G303" s="65">
        <f>B303-C303</f>
        <v>2</v>
      </c>
      <c r="H303" s="66">
        <f>D303-E303</f>
        <v>-7</v>
      </c>
      <c r="I303" s="20">
        <f>IF(C303=0, "-", IF(G303/C303&lt;10, G303/C303, "&gt;999%"))</f>
        <v>1</v>
      </c>
      <c r="J303" s="21">
        <f>IF(E303=0, "-", IF(H303/E303&lt;10, H303/E303, "&gt;999%"))</f>
        <v>-0.2413793103448276</v>
      </c>
    </row>
    <row r="304" spans="1:10" s="160" customFormat="1" x14ac:dyDescent="0.2">
      <c r="A304" s="178" t="s">
        <v>655</v>
      </c>
      <c r="B304" s="71">
        <v>4</v>
      </c>
      <c r="C304" s="72">
        <v>2</v>
      </c>
      <c r="D304" s="71">
        <v>22</v>
      </c>
      <c r="E304" s="72">
        <v>29</v>
      </c>
      <c r="F304" s="73"/>
      <c r="G304" s="71">
        <f>B304-C304</f>
        <v>2</v>
      </c>
      <c r="H304" s="72">
        <f>D304-E304</f>
        <v>-7</v>
      </c>
      <c r="I304" s="37">
        <f>IF(C304=0, "-", IF(G304/C304&lt;10, G304/C304, "&gt;999%"))</f>
        <v>1</v>
      </c>
      <c r="J304" s="38">
        <f>IF(E304=0, "-", IF(H304/E304&lt;10, H304/E304, "&gt;999%"))</f>
        <v>-0.2413793103448276</v>
      </c>
    </row>
    <row r="305" spans="1:10" x14ac:dyDescent="0.2">
      <c r="A305" s="177"/>
      <c r="B305" s="143"/>
      <c r="C305" s="144"/>
      <c r="D305" s="143"/>
      <c r="E305" s="144"/>
      <c r="F305" s="145"/>
      <c r="G305" s="143"/>
      <c r="H305" s="144"/>
      <c r="I305" s="151"/>
      <c r="J305" s="152"/>
    </row>
    <row r="306" spans="1:10" s="139" customFormat="1" x14ac:dyDescent="0.2">
      <c r="A306" s="159" t="s">
        <v>68</v>
      </c>
      <c r="B306" s="65"/>
      <c r="C306" s="66"/>
      <c r="D306" s="65"/>
      <c r="E306" s="66"/>
      <c r="F306" s="67"/>
      <c r="G306" s="65"/>
      <c r="H306" s="66"/>
      <c r="I306" s="20"/>
      <c r="J306" s="21"/>
    </row>
    <row r="307" spans="1:10" x14ac:dyDescent="0.2">
      <c r="A307" s="158" t="s">
        <v>556</v>
      </c>
      <c r="B307" s="65">
        <v>9</v>
      </c>
      <c r="C307" s="66">
        <v>1</v>
      </c>
      <c r="D307" s="65">
        <v>17</v>
      </c>
      <c r="E307" s="66">
        <v>10</v>
      </c>
      <c r="F307" s="67"/>
      <c r="G307" s="65">
        <f>B307-C307</f>
        <v>8</v>
      </c>
      <c r="H307" s="66">
        <f>D307-E307</f>
        <v>7</v>
      </c>
      <c r="I307" s="20">
        <f>IF(C307=0, "-", IF(G307/C307&lt;10, G307/C307, "&gt;999%"))</f>
        <v>8</v>
      </c>
      <c r="J307" s="21">
        <f>IF(E307=0, "-", IF(H307/E307&lt;10, H307/E307, "&gt;999%"))</f>
        <v>0.7</v>
      </c>
    </row>
    <row r="308" spans="1:10" x14ac:dyDescent="0.2">
      <c r="A308" s="158" t="s">
        <v>544</v>
      </c>
      <c r="B308" s="65">
        <v>0</v>
      </c>
      <c r="C308" s="66">
        <v>0</v>
      </c>
      <c r="D308" s="65">
        <v>7</v>
      </c>
      <c r="E308" s="66">
        <v>1</v>
      </c>
      <c r="F308" s="67"/>
      <c r="G308" s="65">
        <f>B308-C308</f>
        <v>0</v>
      </c>
      <c r="H308" s="66">
        <f>D308-E308</f>
        <v>6</v>
      </c>
      <c r="I308" s="20" t="str">
        <f>IF(C308=0, "-", IF(G308/C308&lt;10, G308/C308, "&gt;999%"))</f>
        <v>-</v>
      </c>
      <c r="J308" s="21">
        <f>IF(E308=0, "-", IF(H308/E308&lt;10, H308/E308, "&gt;999%"))</f>
        <v>6</v>
      </c>
    </row>
    <row r="309" spans="1:10" s="160" customFormat="1" x14ac:dyDescent="0.2">
      <c r="A309" s="178" t="s">
        <v>656</v>
      </c>
      <c r="B309" s="71">
        <v>9</v>
      </c>
      <c r="C309" s="72">
        <v>1</v>
      </c>
      <c r="D309" s="71">
        <v>24</v>
      </c>
      <c r="E309" s="72">
        <v>11</v>
      </c>
      <c r="F309" s="73"/>
      <c r="G309" s="71">
        <f>B309-C309</f>
        <v>8</v>
      </c>
      <c r="H309" s="72">
        <f>D309-E309</f>
        <v>13</v>
      </c>
      <c r="I309" s="37">
        <f>IF(C309=0, "-", IF(G309/C309&lt;10, G309/C309, "&gt;999%"))</f>
        <v>8</v>
      </c>
      <c r="J309" s="38">
        <f>IF(E309=0, "-", IF(H309/E309&lt;10, H309/E309, "&gt;999%"))</f>
        <v>1.1818181818181819</v>
      </c>
    </row>
    <row r="310" spans="1:10" x14ac:dyDescent="0.2">
      <c r="A310" s="177"/>
      <c r="B310" s="143"/>
      <c r="C310" s="144"/>
      <c r="D310" s="143"/>
      <c r="E310" s="144"/>
      <c r="F310" s="145"/>
      <c r="G310" s="143"/>
      <c r="H310" s="144"/>
      <c r="I310" s="151"/>
      <c r="J310" s="152"/>
    </row>
    <row r="311" spans="1:10" s="139" customFormat="1" x14ac:dyDescent="0.2">
      <c r="A311" s="159" t="s">
        <v>69</v>
      </c>
      <c r="B311" s="65"/>
      <c r="C311" s="66"/>
      <c r="D311" s="65"/>
      <c r="E311" s="66"/>
      <c r="F311" s="67"/>
      <c r="G311" s="65"/>
      <c r="H311" s="66"/>
      <c r="I311" s="20"/>
      <c r="J311" s="21"/>
    </row>
    <row r="312" spans="1:10" x14ac:dyDescent="0.2">
      <c r="A312" s="158" t="s">
        <v>330</v>
      </c>
      <c r="B312" s="65">
        <v>1</v>
      </c>
      <c r="C312" s="66">
        <v>0</v>
      </c>
      <c r="D312" s="65">
        <v>1</v>
      </c>
      <c r="E312" s="66">
        <v>1</v>
      </c>
      <c r="F312" s="67"/>
      <c r="G312" s="65">
        <f>B312-C312</f>
        <v>1</v>
      </c>
      <c r="H312" s="66">
        <f>D312-E312</f>
        <v>0</v>
      </c>
      <c r="I312" s="20" t="str">
        <f>IF(C312=0, "-", IF(G312/C312&lt;10, G312/C312, "&gt;999%"))</f>
        <v>-</v>
      </c>
      <c r="J312" s="21">
        <f>IF(E312=0, "-", IF(H312/E312&lt;10, H312/E312, "&gt;999%"))</f>
        <v>0</v>
      </c>
    </row>
    <row r="313" spans="1:10" x14ac:dyDescent="0.2">
      <c r="A313" s="158" t="s">
        <v>271</v>
      </c>
      <c r="B313" s="65">
        <v>0</v>
      </c>
      <c r="C313" s="66">
        <v>0</v>
      </c>
      <c r="D313" s="65">
        <v>0</v>
      </c>
      <c r="E313" s="66">
        <v>2</v>
      </c>
      <c r="F313" s="67"/>
      <c r="G313" s="65">
        <f>B313-C313</f>
        <v>0</v>
      </c>
      <c r="H313" s="66">
        <f>D313-E313</f>
        <v>-2</v>
      </c>
      <c r="I313" s="20" t="str">
        <f>IF(C313=0, "-", IF(G313/C313&lt;10, G313/C313, "&gt;999%"))</f>
        <v>-</v>
      </c>
      <c r="J313" s="21">
        <f>IF(E313=0, "-", IF(H313/E313&lt;10, H313/E313, "&gt;999%"))</f>
        <v>-1</v>
      </c>
    </row>
    <row r="314" spans="1:10" x14ac:dyDescent="0.2">
      <c r="A314" s="158" t="s">
        <v>453</v>
      </c>
      <c r="B314" s="65">
        <v>0</v>
      </c>
      <c r="C314" s="66">
        <v>0</v>
      </c>
      <c r="D314" s="65">
        <v>8</v>
      </c>
      <c r="E314" s="66">
        <v>7</v>
      </c>
      <c r="F314" s="67"/>
      <c r="G314" s="65">
        <f>B314-C314</f>
        <v>0</v>
      </c>
      <c r="H314" s="66">
        <f>D314-E314</f>
        <v>1</v>
      </c>
      <c r="I314" s="20" t="str">
        <f>IF(C314=0, "-", IF(G314/C314&lt;10, G314/C314, "&gt;999%"))</f>
        <v>-</v>
      </c>
      <c r="J314" s="21">
        <f>IF(E314=0, "-", IF(H314/E314&lt;10, H314/E314, "&gt;999%"))</f>
        <v>0.14285714285714285</v>
      </c>
    </row>
    <row r="315" spans="1:10" s="160" customFormat="1" x14ac:dyDescent="0.2">
      <c r="A315" s="178" t="s">
        <v>657</v>
      </c>
      <c r="B315" s="71">
        <v>1</v>
      </c>
      <c r="C315" s="72">
        <v>0</v>
      </c>
      <c r="D315" s="71">
        <v>9</v>
      </c>
      <c r="E315" s="72">
        <v>10</v>
      </c>
      <c r="F315" s="73"/>
      <c r="G315" s="71">
        <f>B315-C315</f>
        <v>1</v>
      </c>
      <c r="H315" s="72">
        <f>D315-E315</f>
        <v>-1</v>
      </c>
      <c r="I315" s="37" t="str">
        <f>IF(C315=0, "-", IF(G315/C315&lt;10, G315/C315, "&gt;999%"))</f>
        <v>-</v>
      </c>
      <c r="J315" s="38">
        <f>IF(E315=0, "-", IF(H315/E315&lt;10, H315/E315, "&gt;999%"))</f>
        <v>-0.1</v>
      </c>
    </row>
    <row r="316" spans="1:10" x14ac:dyDescent="0.2">
      <c r="A316" s="177"/>
      <c r="B316" s="143"/>
      <c r="C316" s="144"/>
      <c r="D316" s="143"/>
      <c r="E316" s="144"/>
      <c r="F316" s="145"/>
      <c r="G316" s="143"/>
      <c r="H316" s="144"/>
      <c r="I316" s="151"/>
      <c r="J316" s="152"/>
    </row>
    <row r="317" spans="1:10" s="139" customFormat="1" x14ac:dyDescent="0.2">
      <c r="A317" s="159" t="s">
        <v>70</v>
      </c>
      <c r="B317" s="65"/>
      <c r="C317" s="66"/>
      <c r="D317" s="65"/>
      <c r="E317" s="66"/>
      <c r="F317" s="67"/>
      <c r="G317" s="65"/>
      <c r="H317" s="66"/>
      <c r="I317" s="20"/>
      <c r="J317" s="21"/>
    </row>
    <row r="318" spans="1:10" x14ac:dyDescent="0.2">
      <c r="A318" s="158" t="s">
        <v>500</v>
      </c>
      <c r="B318" s="65">
        <v>15</v>
      </c>
      <c r="C318" s="66">
        <v>1</v>
      </c>
      <c r="D318" s="65">
        <v>85</v>
      </c>
      <c r="E318" s="66">
        <v>75</v>
      </c>
      <c r="F318" s="67"/>
      <c r="G318" s="65">
        <f t="shared" ref="G318:G330" si="56">B318-C318</f>
        <v>14</v>
      </c>
      <c r="H318" s="66">
        <f t="shared" ref="H318:H330" si="57">D318-E318</f>
        <v>10</v>
      </c>
      <c r="I318" s="20" t="str">
        <f t="shared" ref="I318:I330" si="58">IF(C318=0, "-", IF(G318/C318&lt;10, G318/C318, "&gt;999%"))</f>
        <v>&gt;999%</v>
      </c>
      <c r="J318" s="21">
        <f t="shared" ref="J318:J330" si="59">IF(E318=0, "-", IF(H318/E318&lt;10, H318/E318, "&gt;999%"))</f>
        <v>0.13333333333333333</v>
      </c>
    </row>
    <row r="319" spans="1:10" x14ac:dyDescent="0.2">
      <c r="A319" s="158" t="s">
        <v>514</v>
      </c>
      <c r="B319" s="65">
        <v>73</v>
      </c>
      <c r="C319" s="66">
        <v>39</v>
      </c>
      <c r="D319" s="65">
        <v>708</v>
      </c>
      <c r="E319" s="66">
        <v>318</v>
      </c>
      <c r="F319" s="67"/>
      <c r="G319" s="65">
        <f t="shared" si="56"/>
        <v>34</v>
      </c>
      <c r="H319" s="66">
        <f t="shared" si="57"/>
        <v>390</v>
      </c>
      <c r="I319" s="20">
        <f t="shared" si="58"/>
        <v>0.87179487179487181</v>
      </c>
      <c r="J319" s="21">
        <f t="shared" si="59"/>
        <v>1.2264150943396226</v>
      </c>
    </row>
    <row r="320" spans="1:10" x14ac:dyDescent="0.2">
      <c r="A320" s="158" t="s">
        <v>341</v>
      </c>
      <c r="B320" s="65">
        <v>40</v>
      </c>
      <c r="C320" s="66">
        <v>126</v>
      </c>
      <c r="D320" s="65">
        <v>993</v>
      </c>
      <c r="E320" s="66">
        <v>829</v>
      </c>
      <c r="F320" s="67"/>
      <c r="G320" s="65">
        <f t="shared" si="56"/>
        <v>-86</v>
      </c>
      <c r="H320" s="66">
        <f t="shared" si="57"/>
        <v>164</v>
      </c>
      <c r="I320" s="20">
        <f t="shared" si="58"/>
        <v>-0.68253968253968256</v>
      </c>
      <c r="J320" s="21">
        <f t="shared" si="59"/>
        <v>0.19782870928829915</v>
      </c>
    </row>
    <row r="321" spans="1:10" x14ac:dyDescent="0.2">
      <c r="A321" s="158" t="s">
        <v>357</v>
      </c>
      <c r="B321" s="65">
        <v>148</v>
      </c>
      <c r="C321" s="66">
        <v>61</v>
      </c>
      <c r="D321" s="65">
        <v>868</v>
      </c>
      <c r="E321" s="66">
        <v>444</v>
      </c>
      <c r="F321" s="67"/>
      <c r="G321" s="65">
        <f t="shared" si="56"/>
        <v>87</v>
      </c>
      <c r="H321" s="66">
        <f t="shared" si="57"/>
        <v>424</v>
      </c>
      <c r="I321" s="20">
        <f t="shared" si="58"/>
        <v>1.4262295081967213</v>
      </c>
      <c r="J321" s="21">
        <f t="shared" si="59"/>
        <v>0.95495495495495497</v>
      </c>
    </row>
    <row r="322" spans="1:10" x14ac:dyDescent="0.2">
      <c r="A322" s="158" t="s">
        <v>390</v>
      </c>
      <c r="B322" s="65">
        <v>233</v>
      </c>
      <c r="C322" s="66">
        <v>216</v>
      </c>
      <c r="D322" s="65">
        <v>1917</v>
      </c>
      <c r="E322" s="66">
        <v>1350</v>
      </c>
      <c r="F322" s="67"/>
      <c r="G322" s="65">
        <f t="shared" si="56"/>
        <v>17</v>
      </c>
      <c r="H322" s="66">
        <f t="shared" si="57"/>
        <v>567</v>
      </c>
      <c r="I322" s="20">
        <f t="shared" si="58"/>
        <v>7.8703703703703706E-2</v>
      </c>
      <c r="J322" s="21">
        <f t="shared" si="59"/>
        <v>0.42</v>
      </c>
    </row>
    <row r="323" spans="1:10" x14ac:dyDescent="0.2">
      <c r="A323" s="158" t="s">
        <v>429</v>
      </c>
      <c r="B323" s="65">
        <v>34</v>
      </c>
      <c r="C323" s="66">
        <v>36</v>
      </c>
      <c r="D323" s="65">
        <v>377</v>
      </c>
      <c r="E323" s="66">
        <v>173</v>
      </c>
      <c r="F323" s="67"/>
      <c r="G323" s="65">
        <f t="shared" si="56"/>
        <v>-2</v>
      </c>
      <c r="H323" s="66">
        <f t="shared" si="57"/>
        <v>204</v>
      </c>
      <c r="I323" s="20">
        <f t="shared" si="58"/>
        <v>-5.5555555555555552E-2</v>
      </c>
      <c r="J323" s="21">
        <f t="shared" si="59"/>
        <v>1.1791907514450868</v>
      </c>
    </row>
    <row r="324" spans="1:10" x14ac:dyDescent="0.2">
      <c r="A324" s="158" t="s">
        <v>430</v>
      </c>
      <c r="B324" s="65">
        <v>20</v>
      </c>
      <c r="C324" s="66">
        <v>85</v>
      </c>
      <c r="D324" s="65">
        <v>420</v>
      </c>
      <c r="E324" s="66">
        <v>381</v>
      </c>
      <c r="F324" s="67"/>
      <c r="G324" s="65">
        <f t="shared" si="56"/>
        <v>-65</v>
      </c>
      <c r="H324" s="66">
        <f t="shared" si="57"/>
        <v>39</v>
      </c>
      <c r="I324" s="20">
        <f t="shared" si="58"/>
        <v>-0.76470588235294112</v>
      </c>
      <c r="J324" s="21">
        <f t="shared" si="59"/>
        <v>0.10236220472440945</v>
      </c>
    </row>
    <row r="325" spans="1:10" x14ac:dyDescent="0.2">
      <c r="A325" s="158" t="s">
        <v>358</v>
      </c>
      <c r="B325" s="65">
        <v>13</v>
      </c>
      <c r="C325" s="66">
        <v>0</v>
      </c>
      <c r="D325" s="65">
        <v>64</v>
      </c>
      <c r="E325" s="66">
        <v>0</v>
      </c>
      <c r="F325" s="67"/>
      <c r="G325" s="65">
        <f t="shared" si="56"/>
        <v>13</v>
      </c>
      <c r="H325" s="66">
        <f t="shared" si="57"/>
        <v>64</v>
      </c>
      <c r="I325" s="20" t="str">
        <f t="shared" si="58"/>
        <v>-</v>
      </c>
      <c r="J325" s="21" t="str">
        <f t="shared" si="59"/>
        <v>-</v>
      </c>
    </row>
    <row r="326" spans="1:10" x14ac:dyDescent="0.2">
      <c r="A326" s="158" t="s">
        <v>304</v>
      </c>
      <c r="B326" s="65">
        <v>4</v>
      </c>
      <c r="C326" s="66">
        <v>2</v>
      </c>
      <c r="D326" s="65">
        <v>59</v>
      </c>
      <c r="E326" s="66">
        <v>30</v>
      </c>
      <c r="F326" s="67"/>
      <c r="G326" s="65">
        <f t="shared" si="56"/>
        <v>2</v>
      </c>
      <c r="H326" s="66">
        <f t="shared" si="57"/>
        <v>29</v>
      </c>
      <c r="I326" s="20">
        <f t="shared" si="58"/>
        <v>1</v>
      </c>
      <c r="J326" s="21">
        <f t="shared" si="59"/>
        <v>0.96666666666666667</v>
      </c>
    </row>
    <row r="327" spans="1:10" x14ac:dyDescent="0.2">
      <c r="A327" s="158" t="s">
        <v>199</v>
      </c>
      <c r="B327" s="65">
        <v>15</v>
      </c>
      <c r="C327" s="66">
        <v>35</v>
      </c>
      <c r="D327" s="65">
        <v>274</v>
      </c>
      <c r="E327" s="66">
        <v>166</v>
      </c>
      <c r="F327" s="67"/>
      <c r="G327" s="65">
        <f t="shared" si="56"/>
        <v>-20</v>
      </c>
      <c r="H327" s="66">
        <f t="shared" si="57"/>
        <v>108</v>
      </c>
      <c r="I327" s="20">
        <f t="shared" si="58"/>
        <v>-0.5714285714285714</v>
      </c>
      <c r="J327" s="21">
        <f t="shared" si="59"/>
        <v>0.6506024096385542</v>
      </c>
    </row>
    <row r="328" spans="1:10" x14ac:dyDescent="0.2">
      <c r="A328" s="158" t="s">
        <v>218</v>
      </c>
      <c r="B328" s="65">
        <v>116</v>
      </c>
      <c r="C328" s="66">
        <v>124</v>
      </c>
      <c r="D328" s="65">
        <v>1002</v>
      </c>
      <c r="E328" s="66">
        <v>913</v>
      </c>
      <c r="F328" s="67"/>
      <c r="G328" s="65">
        <f t="shared" si="56"/>
        <v>-8</v>
      </c>
      <c r="H328" s="66">
        <f t="shared" si="57"/>
        <v>89</v>
      </c>
      <c r="I328" s="20">
        <f t="shared" si="58"/>
        <v>-6.4516129032258063E-2</v>
      </c>
      <c r="J328" s="21">
        <f t="shared" si="59"/>
        <v>9.7480832420591454E-2</v>
      </c>
    </row>
    <row r="329" spans="1:10" x14ac:dyDescent="0.2">
      <c r="A329" s="158" t="s">
        <v>242</v>
      </c>
      <c r="B329" s="65">
        <v>6</v>
      </c>
      <c r="C329" s="66">
        <v>18</v>
      </c>
      <c r="D329" s="65">
        <v>97</v>
      </c>
      <c r="E329" s="66">
        <v>98</v>
      </c>
      <c r="F329" s="67"/>
      <c r="G329" s="65">
        <f t="shared" si="56"/>
        <v>-12</v>
      </c>
      <c r="H329" s="66">
        <f t="shared" si="57"/>
        <v>-1</v>
      </c>
      <c r="I329" s="20">
        <f t="shared" si="58"/>
        <v>-0.66666666666666663</v>
      </c>
      <c r="J329" s="21">
        <f t="shared" si="59"/>
        <v>-1.020408163265306E-2</v>
      </c>
    </row>
    <row r="330" spans="1:10" s="160" customFormat="1" x14ac:dyDescent="0.2">
      <c r="A330" s="178" t="s">
        <v>658</v>
      </c>
      <c r="B330" s="71">
        <v>717</v>
      </c>
      <c r="C330" s="72">
        <v>743</v>
      </c>
      <c r="D330" s="71">
        <v>6864</v>
      </c>
      <c r="E330" s="72">
        <v>4777</v>
      </c>
      <c r="F330" s="73"/>
      <c r="G330" s="71">
        <f t="shared" si="56"/>
        <v>-26</v>
      </c>
      <c r="H330" s="72">
        <f t="shared" si="57"/>
        <v>2087</v>
      </c>
      <c r="I330" s="37">
        <f t="shared" si="58"/>
        <v>-3.4993270524899055E-2</v>
      </c>
      <c r="J330" s="38">
        <f t="shared" si="59"/>
        <v>0.43688507431442331</v>
      </c>
    </row>
    <row r="331" spans="1:10" x14ac:dyDescent="0.2">
      <c r="A331" s="177"/>
      <c r="B331" s="143"/>
      <c r="C331" s="144"/>
      <c r="D331" s="143"/>
      <c r="E331" s="144"/>
      <c r="F331" s="145"/>
      <c r="G331" s="143"/>
      <c r="H331" s="144"/>
      <c r="I331" s="151"/>
      <c r="J331" s="152"/>
    </row>
    <row r="332" spans="1:10" s="139" customFormat="1" x14ac:dyDescent="0.2">
      <c r="A332" s="159" t="s">
        <v>71</v>
      </c>
      <c r="B332" s="65"/>
      <c r="C332" s="66"/>
      <c r="D332" s="65"/>
      <c r="E332" s="66"/>
      <c r="F332" s="67"/>
      <c r="G332" s="65"/>
      <c r="H332" s="66"/>
      <c r="I332" s="20"/>
      <c r="J332" s="21"/>
    </row>
    <row r="333" spans="1:10" x14ac:dyDescent="0.2">
      <c r="A333" s="158" t="s">
        <v>331</v>
      </c>
      <c r="B333" s="65">
        <v>1</v>
      </c>
      <c r="C333" s="66">
        <v>0</v>
      </c>
      <c r="D333" s="65">
        <v>5</v>
      </c>
      <c r="E333" s="66">
        <v>6</v>
      </c>
      <c r="F333" s="67"/>
      <c r="G333" s="65">
        <f>B333-C333</f>
        <v>1</v>
      </c>
      <c r="H333" s="66">
        <f>D333-E333</f>
        <v>-1</v>
      </c>
      <c r="I333" s="20" t="str">
        <f>IF(C333=0, "-", IF(G333/C333&lt;10, G333/C333, "&gt;999%"))</f>
        <v>-</v>
      </c>
      <c r="J333" s="21">
        <f>IF(E333=0, "-", IF(H333/E333&lt;10, H333/E333, "&gt;999%"))</f>
        <v>-0.16666666666666666</v>
      </c>
    </row>
    <row r="334" spans="1:10" s="160" customFormat="1" x14ac:dyDescent="0.2">
      <c r="A334" s="178" t="s">
        <v>659</v>
      </c>
      <c r="B334" s="71">
        <v>1</v>
      </c>
      <c r="C334" s="72">
        <v>0</v>
      </c>
      <c r="D334" s="71">
        <v>5</v>
      </c>
      <c r="E334" s="72">
        <v>6</v>
      </c>
      <c r="F334" s="73"/>
      <c r="G334" s="71">
        <f>B334-C334</f>
        <v>1</v>
      </c>
      <c r="H334" s="72">
        <f>D334-E334</f>
        <v>-1</v>
      </c>
      <c r="I334" s="37" t="str">
        <f>IF(C334=0, "-", IF(G334/C334&lt;10, G334/C334, "&gt;999%"))</f>
        <v>-</v>
      </c>
      <c r="J334" s="38">
        <f>IF(E334=0, "-", IF(H334/E334&lt;10, H334/E334, "&gt;999%"))</f>
        <v>-0.16666666666666666</v>
      </c>
    </row>
    <row r="335" spans="1:10" x14ac:dyDescent="0.2">
      <c r="A335" s="177"/>
      <c r="B335" s="143"/>
      <c r="C335" s="144"/>
      <c r="D335" s="143"/>
      <c r="E335" s="144"/>
      <c r="F335" s="145"/>
      <c r="G335" s="143"/>
      <c r="H335" s="144"/>
      <c r="I335" s="151"/>
      <c r="J335" s="152"/>
    </row>
    <row r="336" spans="1:10" s="139" customFormat="1" x14ac:dyDescent="0.2">
      <c r="A336" s="159" t="s">
        <v>72</v>
      </c>
      <c r="B336" s="65"/>
      <c r="C336" s="66"/>
      <c r="D336" s="65"/>
      <c r="E336" s="66"/>
      <c r="F336" s="67"/>
      <c r="G336" s="65"/>
      <c r="H336" s="66"/>
      <c r="I336" s="20"/>
      <c r="J336" s="21"/>
    </row>
    <row r="337" spans="1:10" x14ac:dyDescent="0.2">
      <c r="A337" s="158" t="s">
        <v>282</v>
      </c>
      <c r="B337" s="65">
        <v>0</v>
      </c>
      <c r="C337" s="66">
        <v>0</v>
      </c>
      <c r="D337" s="65">
        <v>2</v>
      </c>
      <c r="E337" s="66">
        <v>3</v>
      </c>
      <c r="F337" s="67"/>
      <c r="G337" s="65">
        <f t="shared" ref="G337:G360" si="60">B337-C337</f>
        <v>0</v>
      </c>
      <c r="H337" s="66">
        <f t="shared" ref="H337:H360" si="61">D337-E337</f>
        <v>-1</v>
      </c>
      <c r="I337" s="20" t="str">
        <f t="shared" ref="I337:I360" si="62">IF(C337=0, "-", IF(G337/C337&lt;10, G337/C337, "&gt;999%"))</f>
        <v>-</v>
      </c>
      <c r="J337" s="21">
        <f t="shared" ref="J337:J360" si="63">IF(E337=0, "-", IF(H337/E337&lt;10, H337/E337, "&gt;999%"))</f>
        <v>-0.33333333333333331</v>
      </c>
    </row>
    <row r="338" spans="1:10" x14ac:dyDescent="0.2">
      <c r="A338" s="158" t="s">
        <v>332</v>
      </c>
      <c r="B338" s="65">
        <v>2</v>
      </c>
      <c r="C338" s="66">
        <v>1</v>
      </c>
      <c r="D338" s="65">
        <v>7</v>
      </c>
      <c r="E338" s="66">
        <v>3</v>
      </c>
      <c r="F338" s="67"/>
      <c r="G338" s="65">
        <f t="shared" si="60"/>
        <v>1</v>
      </c>
      <c r="H338" s="66">
        <f t="shared" si="61"/>
        <v>4</v>
      </c>
      <c r="I338" s="20">
        <f t="shared" si="62"/>
        <v>1</v>
      </c>
      <c r="J338" s="21">
        <f t="shared" si="63"/>
        <v>1.3333333333333333</v>
      </c>
    </row>
    <row r="339" spans="1:10" x14ac:dyDescent="0.2">
      <c r="A339" s="158" t="s">
        <v>234</v>
      </c>
      <c r="B339" s="65">
        <v>14</v>
      </c>
      <c r="C339" s="66">
        <v>17</v>
      </c>
      <c r="D339" s="65">
        <v>114</v>
      </c>
      <c r="E339" s="66">
        <v>195</v>
      </c>
      <c r="F339" s="67"/>
      <c r="G339" s="65">
        <f t="shared" si="60"/>
        <v>-3</v>
      </c>
      <c r="H339" s="66">
        <f t="shared" si="61"/>
        <v>-81</v>
      </c>
      <c r="I339" s="20">
        <f t="shared" si="62"/>
        <v>-0.17647058823529413</v>
      </c>
      <c r="J339" s="21">
        <f t="shared" si="63"/>
        <v>-0.41538461538461541</v>
      </c>
    </row>
    <row r="340" spans="1:10" x14ac:dyDescent="0.2">
      <c r="A340" s="158" t="s">
        <v>235</v>
      </c>
      <c r="B340" s="65">
        <v>0</v>
      </c>
      <c r="C340" s="66">
        <v>3</v>
      </c>
      <c r="D340" s="65">
        <v>10</v>
      </c>
      <c r="E340" s="66">
        <v>17</v>
      </c>
      <c r="F340" s="67"/>
      <c r="G340" s="65">
        <f t="shared" si="60"/>
        <v>-3</v>
      </c>
      <c r="H340" s="66">
        <f t="shared" si="61"/>
        <v>-7</v>
      </c>
      <c r="I340" s="20">
        <f t="shared" si="62"/>
        <v>-1</v>
      </c>
      <c r="J340" s="21">
        <f t="shared" si="63"/>
        <v>-0.41176470588235292</v>
      </c>
    </row>
    <row r="341" spans="1:10" x14ac:dyDescent="0.2">
      <c r="A341" s="158" t="s">
        <v>258</v>
      </c>
      <c r="B341" s="65">
        <v>2</v>
      </c>
      <c r="C341" s="66">
        <v>15</v>
      </c>
      <c r="D341" s="65">
        <v>105</v>
      </c>
      <c r="E341" s="66">
        <v>108</v>
      </c>
      <c r="F341" s="67"/>
      <c r="G341" s="65">
        <f t="shared" si="60"/>
        <v>-13</v>
      </c>
      <c r="H341" s="66">
        <f t="shared" si="61"/>
        <v>-3</v>
      </c>
      <c r="I341" s="20">
        <f t="shared" si="62"/>
        <v>-0.8666666666666667</v>
      </c>
      <c r="J341" s="21">
        <f t="shared" si="63"/>
        <v>-2.7777777777777776E-2</v>
      </c>
    </row>
    <row r="342" spans="1:10" x14ac:dyDescent="0.2">
      <c r="A342" s="158" t="s">
        <v>318</v>
      </c>
      <c r="B342" s="65">
        <v>6</v>
      </c>
      <c r="C342" s="66">
        <v>10</v>
      </c>
      <c r="D342" s="65">
        <v>41</v>
      </c>
      <c r="E342" s="66">
        <v>44</v>
      </c>
      <c r="F342" s="67"/>
      <c r="G342" s="65">
        <f t="shared" si="60"/>
        <v>-4</v>
      </c>
      <c r="H342" s="66">
        <f t="shared" si="61"/>
        <v>-3</v>
      </c>
      <c r="I342" s="20">
        <f t="shared" si="62"/>
        <v>-0.4</v>
      </c>
      <c r="J342" s="21">
        <f t="shared" si="63"/>
        <v>-6.8181818181818177E-2</v>
      </c>
    </row>
    <row r="343" spans="1:10" x14ac:dyDescent="0.2">
      <c r="A343" s="158" t="s">
        <v>259</v>
      </c>
      <c r="B343" s="65">
        <v>12</v>
      </c>
      <c r="C343" s="66">
        <v>13</v>
      </c>
      <c r="D343" s="65">
        <v>47</v>
      </c>
      <c r="E343" s="66">
        <v>68</v>
      </c>
      <c r="F343" s="67"/>
      <c r="G343" s="65">
        <f t="shared" si="60"/>
        <v>-1</v>
      </c>
      <c r="H343" s="66">
        <f t="shared" si="61"/>
        <v>-21</v>
      </c>
      <c r="I343" s="20">
        <f t="shared" si="62"/>
        <v>-7.6923076923076927E-2</v>
      </c>
      <c r="J343" s="21">
        <f t="shared" si="63"/>
        <v>-0.30882352941176472</v>
      </c>
    </row>
    <row r="344" spans="1:10" x14ac:dyDescent="0.2">
      <c r="A344" s="158" t="s">
        <v>272</v>
      </c>
      <c r="B344" s="65">
        <v>0</v>
      </c>
      <c r="C344" s="66">
        <v>0</v>
      </c>
      <c r="D344" s="65">
        <v>3</v>
      </c>
      <c r="E344" s="66">
        <v>4</v>
      </c>
      <c r="F344" s="67"/>
      <c r="G344" s="65">
        <f t="shared" si="60"/>
        <v>0</v>
      </c>
      <c r="H344" s="66">
        <f t="shared" si="61"/>
        <v>-1</v>
      </c>
      <c r="I344" s="20" t="str">
        <f t="shared" si="62"/>
        <v>-</v>
      </c>
      <c r="J344" s="21">
        <f t="shared" si="63"/>
        <v>-0.25</v>
      </c>
    </row>
    <row r="345" spans="1:10" x14ac:dyDescent="0.2">
      <c r="A345" s="158" t="s">
        <v>273</v>
      </c>
      <c r="B345" s="65">
        <v>4</v>
      </c>
      <c r="C345" s="66">
        <v>5</v>
      </c>
      <c r="D345" s="65">
        <v>34</v>
      </c>
      <c r="E345" s="66">
        <v>31</v>
      </c>
      <c r="F345" s="67"/>
      <c r="G345" s="65">
        <f t="shared" si="60"/>
        <v>-1</v>
      </c>
      <c r="H345" s="66">
        <f t="shared" si="61"/>
        <v>3</v>
      </c>
      <c r="I345" s="20">
        <f t="shared" si="62"/>
        <v>-0.2</v>
      </c>
      <c r="J345" s="21">
        <f t="shared" si="63"/>
        <v>9.6774193548387094E-2</v>
      </c>
    </row>
    <row r="346" spans="1:10" x14ac:dyDescent="0.2">
      <c r="A346" s="158" t="s">
        <v>319</v>
      </c>
      <c r="B346" s="65">
        <v>3</v>
      </c>
      <c r="C346" s="66">
        <v>9</v>
      </c>
      <c r="D346" s="65">
        <v>12</v>
      </c>
      <c r="E346" s="66">
        <v>21</v>
      </c>
      <c r="F346" s="67"/>
      <c r="G346" s="65">
        <f t="shared" si="60"/>
        <v>-6</v>
      </c>
      <c r="H346" s="66">
        <f t="shared" si="61"/>
        <v>-9</v>
      </c>
      <c r="I346" s="20">
        <f t="shared" si="62"/>
        <v>-0.66666666666666663</v>
      </c>
      <c r="J346" s="21">
        <f t="shared" si="63"/>
        <v>-0.42857142857142855</v>
      </c>
    </row>
    <row r="347" spans="1:10" x14ac:dyDescent="0.2">
      <c r="A347" s="158" t="s">
        <v>378</v>
      </c>
      <c r="B347" s="65">
        <v>1</v>
      </c>
      <c r="C347" s="66">
        <v>0</v>
      </c>
      <c r="D347" s="65">
        <v>14</v>
      </c>
      <c r="E347" s="66">
        <v>0</v>
      </c>
      <c r="F347" s="67"/>
      <c r="G347" s="65">
        <f t="shared" si="60"/>
        <v>1</v>
      </c>
      <c r="H347" s="66">
        <f t="shared" si="61"/>
        <v>14</v>
      </c>
      <c r="I347" s="20" t="str">
        <f t="shared" si="62"/>
        <v>-</v>
      </c>
      <c r="J347" s="21" t="str">
        <f t="shared" si="63"/>
        <v>-</v>
      </c>
    </row>
    <row r="348" spans="1:10" x14ac:dyDescent="0.2">
      <c r="A348" s="158" t="s">
        <v>411</v>
      </c>
      <c r="B348" s="65">
        <v>1</v>
      </c>
      <c r="C348" s="66">
        <v>0</v>
      </c>
      <c r="D348" s="65">
        <v>12</v>
      </c>
      <c r="E348" s="66">
        <v>4</v>
      </c>
      <c r="F348" s="67"/>
      <c r="G348" s="65">
        <f t="shared" si="60"/>
        <v>1</v>
      </c>
      <c r="H348" s="66">
        <f t="shared" si="61"/>
        <v>8</v>
      </c>
      <c r="I348" s="20" t="str">
        <f t="shared" si="62"/>
        <v>-</v>
      </c>
      <c r="J348" s="21">
        <f t="shared" si="63"/>
        <v>2</v>
      </c>
    </row>
    <row r="349" spans="1:10" x14ac:dyDescent="0.2">
      <c r="A349" s="158" t="s">
        <v>470</v>
      </c>
      <c r="B349" s="65">
        <v>3</v>
      </c>
      <c r="C349" s="66">
        <v>3</v>
      </c>
      <c r="D349" s="65">
        <v>20</v>
      </c>
      <c r="E349" s="66">
        <v>7</v>
      </c>
      <c r="F349" s="67"/>
      <c r="G349" s="65">
        <f t="shared" si="60"/>
        <v>0</v>
      </c>
      <c r="H349" s="66">
        <f t="shared" si="61"/>
        <v>13</v>
      </c>
      <c r="I349" s="20">
        <f t="shared" si="62"/>
        <v>0</v>
      </c>
      <c r="J349" s="21">
        <f t="shared" si="63"/>
        <v>1.8571428571428572</v>
      </c>
    </row>
    <row r="350" spans="1:10" x14ac:dyDescent="0.2">
      <c r="A350" s="158" t="s">
        <v>379</v>
      </c>
      <c r="B350" s="65">
        <v>8</v>
      </c>
      <c r="C350" s="66">
        <v>12</v>
      </c>
      <c r="D350" s="65">
        <v>71</v>
      </c>
      <c r="E350" s="66">
        <v>79</v>
      </c>
      <c r="F350" s="67"/>
      <c r="G350" s="65">
        <f t="shared" si="60"/>
        <v>-4</v>
      </c>
      <c r="H350" s="66">
        <f t="shared" si="61"/>
        <v>-8</v>
      </c>
      <c r="I350" s="20">
        <f t="shared" si="62"/>
        <v>-0.33333333333333331</v>
      </c>
      <c r="J350" s="21">
        <f t="shared" si="63"/>
        <v>-0.10126582278481013</v>
      </c>
    </row>
    <row r="351" spans="1:10" x14ac:dyDescent="0.2">
      <c r="A351" s="158" t="s">
        <v>412</v>
      </c>
      <c r="B351" s="65">
        <v>2</v>
      </c>
      <c r="C351" s="66">
        <v>3</v>
      </c>
      <c r="D351" s="65">
        <v>117</v>
      </c>
      <c r="E351" s="66">
        <v>19</v>
      </c>
      <c r="F351" s="67"/>
      <c r="G351" s="65">
        <f t="shared" si="60"/>
        <v>-1</v>
      </c>
      <c r="H351" s="66">
        <f t="shared" si="61"/>
        <v>98</v>
      </c>
      <c r="I351" s="20">
        <f t="shared" si="62"/>
        <v>-0.33333333333333331</v>
      </c>
      <c r="J351" s="21">
        <f t="shared" si="63"/>
        <v>5.1578947368421053</v>
      </c>
    </row>
    <row r="352" spans="1:10" x14ac:dyDescent="0.2">
      <c r="A352" s="158" t="s">
        <v>413</v>
      </c>
      <c r="B352" s="65">
        <v>4</v>
      </c>
      <c r="C352" s="66">
        <v>0</v>
      </c>
      <c r="D352" s="65">
        <v>22</v>
      </c>
      <c r="E352" s="66">
        <v>41</v>
      </c>
      <c r="F352" s="67"/>
      <c r="G352" s="65">
        <f t="shared" si="60"/>
        <v>4</v>
      </c>
      <c r="H352" s="66">
        <f t="shared" si="61"/>
        <v>-19</v>
      </c>
      <c r="I352" s="20" t="str">
        <f t="shared" si="62"/>
        <v>-</v>
      </c>
      <c r="J352" s="21">
        <f t="shared" si="63"/>
        <v>-0.46341463414634149</v>
      </c>
    </row>
    <row r="353" spans="1:10" x14ac:dyDescent="0.2">
      <c r="A353" s="158" t="s">
        <v>414</v>
      </c>
      <c r="B353" s="65">
        <v>25</v>
      </c>
      <c r="C353" s="66">
        <v>14</v>
      </c>
      <c r="D353" s="65">
        <v>84</v>
      </c>
      <c r="E353" s="66">
        <v>163</v>
      </c>
      <c r="F353" s="67"/>
      <c r="G353" s="65">
        <f t="shared" si="60"/>
        <v>11</v>
      </c>
      <c r="H353" s="66">
        <f t="shared" si="61"/>
        <v>-79</v>
      </c>
      <c r="I353" s="20">
        <f t="shared" si="62"/>
        <v>0.7857142857142857</v>
      </c>
      <c r="J353" s="21">
        <f t="shared" si="63"/>
        <v>-0.48466257668711654</v>
      </c>
    </row>
    <row r="354" spans="1:10" x14ac:dyDescent="0.2">
      <c r="A354" s="158" t="s">
        <v>454</v>
      </c>
      <c r="B354" s="65">
        <v>1</v>
      </c>
      <c r="C354" s="66">
        <v>3</v>
      </c>
      <c r="D354" s="65">
        <v>28</v>
      </c>
      <c r="E354" s="66">
        <v>6</v>
      </c>
      <c r="F354" s="67"/>
      <c r="G354" s="65">
        <f t="shared" si="60"/>
        <v>-2</v>
      </c>
      <c r="H354" s="66">
        <f t="shared" si="61"/>
        <v>22</v>
      </c>
      <c r="I354" s="20">
        <f t="shared" si="62"/>
        <v>-0.66666666666666663</v>
      </c>
      <c r="J354" s="21">
        <f t="shared" si="63"/>
        <v>3.6666666666666665</v>
      </c>
    </row>
    <row r="355" spans="1:10" x14ac:dyDescent="0.2">
      <c r="A355" s="158" t="s">
        <v>455</v>
      </c>
      <c r="B355" s="65">
        <v>19</v>
      </c>
      <c r="C355" s="66">
        <v>10</v>
      </c>
      <c r="D355" s="65">
        <v>101</v>
      </c>
      <c r="E355" s="66">
        <v>91</v>
      </c>
      <c r="F355" s="67"/>
      <c r="G355" s="65">
        <f t="shared" si="60"/>
        <v>9</v>
      </c>
      <c r="H355" s="66">
        <f t="shared" si="61"/>
        <v>10</v>
      </c>
      <c r="I355" s="20">
        <f t="shared" si="62"/>
        <v>0.9</v>
      </c>
      <c r="J355" s="21">
        <f t="shared" si="63"/>
        <v>0.10989010989010989</v>
      </c>
    </row>
    <row r="356" spans="1:10" x14ac:dyDescent="0.2">
      <c r="A356" s="158" t="s">
        <v>471</v>
      </c>
      <c r="B356" s="65">
        <v>2</v>
      </c>
      <c r="C356" s="66">
        <v>1</v>
      </c>
      <c r="D356" s="65">
        <v>27</v>
      </c>
      <c r="E356" s="66">
        <v>23</v>
      </c>
      <c r="F356" s="67"/>
      <c r="G356" s="65">
        <f t="shared" si="60"/>
        <v>1</v>
      </c>
      <c r="H356" s="66">
        <f t="shared" si="61"/>
        <v>4</v>
      </c>
      <c r="I356" s="20">
        <f t="shared" si="62"/>
        <v>1</v>
      </c>
      <c r="J356" s="21">
        <f t="shared" si="63"/>
        <v>0.17391304347826086</v>
      </c>
    </row>
    <row r="357" spans="1:10" x14ac:dyDescent="0.2">
      <c r="A357" s="158" t="s">
        <v>515</v>
      </c>
      <c r="B357" s="65">
        <v>0</v>
      </c>
      <c r="C357" s="66">
        <v>0</v>
      </c>
      <c r="D357" s="65">
        <v>2</v>
      </c>
      <c r="E357" s="66">
        <v>0</v>
      </c>
      <c r="F357" s="67"/>
      <c r="G357" s="65">
        <f t="shared" si="60"/>
        <v>0</v>
      </c>
      <c r="H357" s="66">
        <f t="shared" si="61"/>
        <v>2</v>
      </c>
      <c r="I357" s="20" t="str">
        <f t="shared" si="62"/>
        <v>-</v>
      </c>
      <c r="J357" s="21" t="str">
        <f t="shared" si="63"/>
        <v>-</v>
      </c>
    </row>
    <row r="358" spans="1:10" x14ac:dyDescent="0.2">
      <c r="A358" s="158" t="s">
        <v>283</v>
      </c>
      <c r="B358" s="65">
        <v>1</v>
      </c>
      <c r="C358" s="66">
        <v>0</v>
      </c>
      <c r="D358" s="65">
        <v>7</v>
      </c>
      <c r="E358" s="66">
        <v>2</v>
      </c>
      <c r="F358" s="67"/>
      <c r="G358" s="65">
        <f t="shared" si="60"/>
        <v>1</v>
      </c>
      <c r="H358" s="66">
        <f t="shared" si="61"/>
        <v>5</v>
      </c>
      <c r="I358" s="20" t="str">
        <f t="shared" si="62"/>
        <v>-</v>
      </c>
      <c r="J358" s="21">
        <f t="shared" si="63"/>
        <v>2.5</v>
      </c>
    </row>
    <row r="359" spans="1:10" x14ac:dyDescent="0.2">
      <c r="A359" s="158" t="s">
        <v>320</v>
      </c>
      <c r="B359" s="65">
        <v>0</v>
      </c>
      <c r="C359" s="66">
        <v>0</v>
      </c>
      <c r="D359" s="65">
        <v>0</v>
      </c>
      <c r="E359" s="66">
        <v>2</v>
      </c>
      <c r="F359" s="67"/>
      <c r="G359" s="65">
        <f t="shared" si="60"/>
        <v>0</v>
      </c>
      <c r="H359" s="66">
        <f t="shared" si="61"/>
        <v>-2</v>
      </c>
      <c r="I359" s="20" t="str">
        <f t="shared" si="62"/>
        <v>-</v>
      </c>
      <c r="J359" s="21">
        <f t="shared" si="63"/>
        <v>-1</v>
      </c>
    </row>
    <row r="360" spans="1:10" s="160" customFormat="1" x14ac:dyDescent="0.2">
      <c r="A360" s="178" t="s">
        <v>660</v>
      </c>
      <c r="B360" s="71">
        <v>110</v>
      </c>
      <c r="C360" s="72">
        <v>119</v>
      </c>
      <c r="D360" s="71">
        <v>880</v>
      </c>
      <c r="E360" s="72">
        <v>931</v>
      </c>
      <c r="F360" s="73"/>
      <c r="G360" s="71">
        <f t="shared" si="60"/>
        <v>-9</v>
      </c>
      <c r="H360" s="72">
        <f t="shared" si="61"/>
        <v>-51</v>
      </c>
      <c r="I360" s="37">
        <f t="shared" si="62"/>
        <v>-7.5630252100840331E-2</v>
      </c>
      <c r="J360" s="38">
        <f t="shared" si="63"/>
        <v>-5.4779806659505909E-2</v>
      </c>
    </row>
    <row r="361" spans="1:10" x14ac:dyDescent="0.2">
      <c r="A361" s="177"/>
      <c r="B361" s="143"/>
      <c r="C361" s="144"/>
      <c r="D361" s="143"/>
      <c r="E361" s="144"/>
      <c r="F361" s="145"/>
      <c r="G361" s="143"/>
      <c r="H361" s="144"/>
      <c r="I361" s="151"/>
      <c r="J361" s="152"/>
    </row>
    <row r="362" spans="1:10" s="139" customFormat="1" x14ac:dyDescent="0.2">
      <c r="A362" s="159" t="s">
        <v>73</v>
      </c>
      <c r="B362" s="65"/>
      <c r="C362" s="66"/>
      <c r="D362" s="65"/>
      <c r="E362" s="66"/>
      <c r="F362" s="67"/>
      <c r="G362" s="65"/>
      <c r="H362" s="66"/>
      <c r="I362" s="20"/>
      <c r="J362" s="21"/>
    </row>
    <row r="363" spans="1:10" x14ac:dyDescent="0.2">
      <c r="A363" s="158" t="s">
        <v>557</v>
      </c>
      <c r="B363" s="65">
        <v>9</v>
      </c>
      <c r="C363" s="66">
        <v>7</v>
      </c>
      <c r="D363" s="65">
        <v>44</v>
      </c>
      <c r="E363" s="66">
        <v>50</v>
      </c>
      <c r="F363" s="67"/>
      <c r="G363" s="65">
        <f>B363-C363</f>
        <v>2</v>
      </c>
      <c r="H363" s="66">
        <f>D363-E363</f>
        <v>-6</v>
      </c>
      <c r="I363" s="20">
        <f>IF(C363=0, "-", IF(G363/C363&lt;10, G363/C363, "&gt;999%"))</f>
        <v>0.2857142857142857</v>
      </c>
      <c r="J363" s="21">
        <f>IF(E363=0, "-", IF(H363/E363&lt;10, H363/E363, "&gt;999%"))</f>
        <v>-0.12</v>
      </c>
    </row>
    <row r="364" spans="1:10" x14ac:dyDescent="0.2">
      <c r="A364" s="158" t="s">
        <v>545</v>
      </c>
      <c r="B364" s="65">
        <v>0</v>
      </c>
      <c r="C364" s="66">
        <v>1</v>
      </c>
      <c r="D364" s="65">
        <v>0</v>
      </c>
      <c r="E364" s="66">
        <v>1</v>
      </c>
      <c r="F364" s="67"/>
      <c r="G364" s="65">
        <f>B364-C364</f>
        <v>-1</v>
      </c>
      <c r="H364" s="66">
        <f>D364-E364</f>
        <v>-1</v>
      </c>
      <c r="I364" s="20">
        <f>IF(C364=0, "-", IF(G364/C364&lt;10, G364/C364, "&gt;999%"))</f>
        <v>-1</v>
      </c>
      <c r="J364" s="21">
        <f>IF(E364=0, "-", IF(H364/E364&lt;10, H364/E364, "&gt;999%"))</f>
        <v>-1</v>
      </c>
    </row>
    <row r="365" spans="1:10" s="160" customFormat="1" x14ac:dyDescent="0.2">
      <c r="A365" s="178" t="s">
        <v>661</v>
      </c>
      <c r="B365" s="71">
        <v>9</v>
      </c>
      <c r="C365" s="72">
        <v>8</v>
      </c>
      <c r="D365" s="71">
        <v>44</v>
      </c>
      <c r="E365" s="72">
        <v>51</v>
      </c>
      <c r="F365" s="73"/>
      <c r="G365" s="71">
        <f>B365-C365</f>
        <v>1</v>
      </c>
      <c r="H365" s="72">
        <f>D365-E365</f>
        <v>-7</v>
      </c>
      <c r="I365" s="37">
        <f>IF(C365=0, "-", IF(G365/C365&lt;10, G365/C365, "&gt;999%"))</f>
        <v>0.125</v>
      </c>
      <c r="J365" s="38">
        <f>IF(E365=0, "-", IF(H365/E365&lt;10, H365/E365, "&gt;999%"))</f>
        <v>-0.13725490196078433</v>
      </c>
    </row>
    <row r="366" spans="1:10" x14ac:dyDescent="0.2">
      <c r="A366" s="177"/>
      <c r="B366" s="143"/>
      <c r="C366" s="144"/>
      <c r="D366" s="143"/>
      <c r="E366" s="144"/>
      <c r="F366" s="145"/>
      <c r="G366" s="143"/>
      <c r="H366" s="144"/>
      <c r="I366" s="151"/>
      <c r="J366" s="152"/>
    </row>
    <row r="367" spans="1:10" s="139" customFormat="1" x14ac:dyDescent="0.2">
      <c r="A367" s="159" t="s">
        <v>74</v>
      </c>
      <c r="B367" s="65"/>
      <c r="C367" s="66"/>
      <c r="D367" s="65"/>
      <c r="E367" s="66"/>
      <c r="F367" s="67"/>
      <c r="G367" s="65"/>
      <c r="H367" s="66"/>
      <c r="I367" s="20"/>
      <c r="J367" s="21"/>
    </row>
    <row r="368" spans="1:10" x14ac:dyDescent="0.2">
      <c r="A368" s="158" t="s">
        <v>294</v>
      </c>
      <c r="B368" s="65">
        <v>0</v>
      </c>
      <c r="C368" s="66">
        <v>0</v>
      </c>
      <c r="D368" s="65">
        <v>0</v>
      </c>
      <c r="E368" s="66">
        <v>1</v>
      </c>
      <c r="F368" s="67"/>
      <c r="G368" s="65">
        <f t="shared" ref="G368:G376" si="64">B368-C368</f>
        <v>0</v>
      </c>
      <c r="H368" s="66">
        <f t="shared" ref="H368:H376" si="65">D368-E368</f>
        <v>-1</v>
      </c>
      <c r="I368" s="20" t="str">
        <f t="shared" ref="I368:I376" si="66">IF(C368=0, "-", IF(G368/C368&lt;10, G368/C368, "&gt;999%"))</f>
        <v>-</v>
      </c>
      <c r="J368" s="21">
        <f t="shared" ref="J368:J376" si="67">IF(E368=0, "-", IF(H368/E368&lt;10, H368/E368, "&gt;999%"))</f>
        <v>-1</v>
      </c>
    </row>
    <row r="369" spans="1:10" x14ac:dyDescent="0.2">
      <c r="A369" s="158" t="s">
        <v>535</v>
      </c>
      <c r="B369" s="65">
        <v>20</v>
      </c>
      <c r="C369" s="66">
        <v>8</v>
      </c>
      <c r="D369" s="65">
        <v>173</v>
      </c>
      <c r="E369" s="66">
        <v>103</v>
      </c>
      <c r="F369" s="67"/>
      <c r="G369" s="65">
        <f t="shared" si="64"/>
        <v>12</v>
      </c>
      <c r="H369" s="66">
        <f t="shared" si="65"/>
        <v>70</v>
      </c>
      <c r="I369" s="20">
        <f t="shared" si="66"/>
        <v>1.5</v>
      </c>
      <c r="J369" s="21">
        <f t="shared" si="67"/>
        <v>0.67961165048543692</v>
      </c>
    </row>
    <row r="370" spans="1:10" x14ac:dyDescent="0.2">
      <c r="A370" s="158" t="s">
        <v>475</v>
      </c>
      <c r="B370" s="65">
        <v>0</v>
      </c>
      <c r="C370" s="66">
        <v>1</v>
      </c>
      <c r="D370" s="65">
        <v>4</v>
      </c>
      <c r="E370" s="66">
        <v>6</v>
      </c>
      <c r="F370" s="67"/>
      <c r="G370" s="65">
        <f t="shared" si="64"/>
        <v>-1</v>
      </c>
      <c r="H370" s="66">
        <f t="shared" si="65"/>
        <v>-2</v>
      </c>
      <c r="I370" s="20">
        <f t="shared" si="66"/>
        <v>-1</v>
      </c>
      <c r="J370" s="21">
        <f t="shared" si="67"/>
        <v>-0.33333333333333331</v>
      </c>
    </row>
    <row r="371" spans="1:10" x14ac:dyDescent="0.2">
      <c r="A371" s="158" t="s">
        <v>295</v>
      </c>
      <c r="B371" s="65">
        <v>0</v>
      </c>
      <c r="C371" s="66">
        <v>2</v>
      </c>
      <c r="D371" s="65">
        <v>2</v>
      </c>
      <c r="E371" s="66">
        <v>8</v>
      </c>
      <c r="F371" s="67"/>
      <c r="G371" s="65">
        <f t="shared" si="64"/>
        <v>-2</v>
      </c>
      <c r="H371" s="66">
        <f t="shared" si="65"/>
        <v>-6</v>
      </c>
      <c r="I371" s="20">
        <f t="shared" si="66"/>
        <v>-1</v>
      </c>
      <c r="J371" s="21">
        <f t="shared" si="67"/>
        <v>-0.75</v>
      </c>
    </row>
    <row r="372" spans="1:10" x14ac:dyDescent="0.2">
      <c r="A372" s="158" t="s">
        <v>296</v>
      </c>
      <c r="B372" s="65">
        <v>0</v>
      </c>
      <c r="C372" s="66">
        <v>1</v>
      </c>
      <c r="D372" s="65">
        <v>3</v>
      </c>
      <c r="E372" s="66">
        <v>10</v>
      </c>
      <c r="F372" s="67"/>
      <c r="G372" s="65">
        <f t="shared" si="64"/>
        <v>-1</v>
      </c>
      <c r="H372" s="66">
        <f t="shared" si="65"/>
        <v>-7</v>
      </c>
      <c r="I372" s="20">
        <f t="shared" si="66"/>
        <v>-1</v>
      </c>
      <c r="J372" s="21">
        <f t="shared" si="67"/>
        <v>-0.7</v>
      </c>
    </row>
    <row r="373" spans="1:10" x14ac:dyDescent="0.2">
      <c r="A373" s="158" t="s">
        <v>489</v>
      </c>
      <c r="B373" s="65">
        <v>4</v>
      </c>
      <c r="C373" s="66">
        <v>4</v>
      </c>
      <c r="D373" s="65">
        <v>52</v>
      </c>
      <c r="E373" s="66">
        <v>52</v>
      </c>
      <c r="F373" s="67"/>
      <c r="G373" s="65">
        <f t="shared" si="64"/>
        <v>0</v>
      </c>
      <c r="H373" s="66">
        <f t="shared" si="65"/>
        <v>0</v>
      </c>
      <c r="I373" s="20">
        <f t="shared" si="66"/>
        <v>0</v>
      </c>
      <c r="J373" s="21">
        <f t="shared" si="67"/>
        <v>0</v>
      </c>
    </row>
    <row r="374" spans="1:10" x14ac:dyDescent="0.2">
      <c r="A374" s="158" t="s">
        <v>501</v>
      </c>
      <c r="B374" s="65">
        <v>0</v>
      </c>
      <c r="C374" s="66">
        <v>0</v>
      </c>
      <c r="D374" s="65">
        <v>0</v>
      </c>
      <c r="E374" s="66">
        <v>1</v>
      </c>
      <c r="F374" s="67"/>
      <c r="G374" s="65">
        <f t="shared" si="64"/>
        <v>0</v>
      </c>
      <c r="H374" s="66">
        <f t="shared" si="65"/>
        <v>-1</v>
      </c>
      <c r="I374" s="20" t="str">
        <f t="shared" si="66"/>
        <v>-</v>
      </c>
      <c r="J374" s="21">
        <f t="shared" si="67"/>
        <v>-1</v>
      </c>
    </row>
    <row r="375" spans="1:10" x14ac:dyDescent="0.2">
      <c r="A375" s="158" t="s">
        <v>516</v>
      </c>
      <c r="B375" s="65">
        <v>0</v>
      </c>
      <c r="C375" s="66">
        <v>13</v>
      </c>
      <c r="D375" s="65">
        <v>8</v>
      </c>
      <c r="E375" s="66">
        <v>59</v>
      </c>
      <c r="F375" s="67"/>
      <c r="G375" s="65">
        <f t="shared" si="64"/>
        <v>-13</v>
      </c>
      <c r="H375" s="66">
        <f t="shared" si="65"/>
        <v>-51</v>
      </c>
      <c r="I375" s="20">
        <f t="shared" si="66"/>
        <v>-1</v>
      </c>
      <c r="J375" s="21">
        <f t="shared" si="67"/>
        <v>-0.86440677966101698</v>
      </c>
    </row>
    <row r="376" spans="1:10" s="160" customFormat="1" x14ac:dyDescent="0.2">
      <c r="A376" s="178" t="s">
        <v>662</v>
      </c>
      <c r="B376" s="71">
        <v>24</v>
      </c>
      <c r="C376" s="72">
        <v>29</v>
      </c>
      <c r="D376" s="71">
        <v>242</v>
      </c>
      <c r="E376" s="72">
        <v>240</v>
      </c>
      <c r="F376" s="73"/>
      <c r="G376" s="71">
        <f t="shared" si="64"/>
        <v>-5</v>
      </c>
      <c r="H376" s="72">
        <f t="shared" si="65"/>
        <v>2</v>
      </c>
      <c r="I376" s="37">
        <f t="shared" si="66"/>
        <v>-0.17241379310344829</v>
      </c>
      <c r="J376" s="38">
        <f t="shared" si="67"/>
        <v>8.3333333333333332E-3</v>
      </c>
    </row>
    <row r="377" spans="1:10" x14ac:dyDescent="0.2">
      <c r="A377" s="177"/>
      <c r="B377" s="143"/>
      <c r="C377" s="144"/>
      <c r="D377" s="143"/>
      <c r="E377" s="144"/>
      <c r="F377" s="145"/>
      <c r="G377" s="143"/>
      <c r="H377" s="144"/>
      <c r="I377" s="151"/>
      <c r="J377" s="152"/>
    </row>
    <row r="378" spans="1:10" s="139" customFormat="1" x14ac:dyDescent="0.2">
      <c r="A378" s="159" t="s">
        <v>75</v>
      </c>
      <c r="B378" s="65"/>
      <c r="C378" s="66"/>
      <c r="D378" s="65"/>
      <c r="E378" s="66"/>
      <c r="F378" s="67"/>
      <c r="G378" s="65"/>
      <c r="H378" s="66"/>
      <c r="I378" s="20"/>
      <c r="J378" s="21"/>
    </row>
    <row r="379" spans="1:10" x14ac:dyDescent="0.2">
      <c r="A379" s="158" t="s">
        <v>391</v>
      </c>
      <c r="B379" s="65">
        <v>21</v>
      </c>
      <c r="C379" s="66">
        <v>15</v>
      </c>
      <c r="D379" s="65">
        <v>204</v>
      </c>
      <c r="E379" s="66">
        <v>108</v>
      </c>
      <c r="F379" s="67"/>
      <c r="G379" s="65">
        <f>B379-C379</f>
        <v>6</v>
      </c>
      <c r="H379" s="66">
        <f>D379-E379</f>
        <v>96</v>
      </c>
      <c r="I379" s="20">
        <f>IF(C379=0, "-", IF(G379/C379&lt;10, G379/C379, "&gt;999%"))</f>
        <v>0.4</v>
      </c>
      <c r="J379" s="21">
        <f>IF(E379=0, "-", IF(H379/E379&lt;10, H379/E379, "&gt;999%"))</f>
        <v>0.88888888888888884</v>
      </c>
    </row>
    <row r="380" spans="1:10" x14ac:dyDescent="0.2">
      <c r="A380" s="158" t="s">
        <v>200</v>
      </c>
      <c r="B380" s="65">
        <v>62</v>
      </c>
      <c r="C380" s="66">
        <v>44</v>
      </c>
      <c r="D380" s="65">
        <v>573</v>
      </c>
      <c r="E380" s="66">
        <v>260</v>
      </c>
      <c r="F380" s="67"/>
      <c r="G380" s="65">
        <f>B380-C380</f>
        <v>18</v>
      </c>
      <c r="H380" s="66">
        <f>D380-E380</f>
        <v>313</v>
      </c>
      <c r="I380" s="20">
        <f>IF(C380=0, "-", IF(G380/C380&lt;10, G380/C380, "&gt;999%"))</f>
        <v>0.40909090909090912</v>
      </c>
      <c r="J380" s="21">
        <f>IF(E380=0, "-", IF(H380/E380&lt;10, H380/E380, "&gt;999%"))</f>
        <v>1.2038461538461538</v>
      </c>
    </row>
    <row r="381" spans="1:10" x14ac:dyDescent="0.2">
      <c r="A381" s="158" t="s">
        <v>359</v>
      </c>
      <c r="B381" s="65">
        <v>71</v>
      </c>
      <c r="C381" s="66">
        <v>36</v>
      </c>
      <c r="D381" s="65">
        <v>776</v>
      </c>
      <c r="E381" s="66">
        <v>194</v>
      </c>
      <c r="F381" s="67"/>
      <c r="G381" s="65">
        <f>B381-C381</f>
        <v>35</v>
      </c>
      <c r="H381" s="66">
        <f>D381-E381</f>
        <v>582</v>
      </c>
      <c r="I381" s="20">
        <f>IF(C381=0, "-", IF(G381/C381&lt;10, G381/C381, "&gt;999%"))</f>
        <v>0.97222222222222221</v>
      </c>
      <c r="J381" s="21">
        <f>IF(E381=0, "-", IF(H381/E381&lt;10, H381/E381, "&gt;999%"))</f>
        <v>3</v>
      </c>
    </row>
    <row r="382" spans="1:10" s="160" customFormat="1" x14ac:dyDescent="0.2">
      <c r="A382" s="178" t="s">
        <v>663</v>
      </c>
      <c r="B382" s="71">
        <v>154</v>
      </c>
      <c r="C382" s="72">
        <v>95</v>
      </c>
      <c r="D382" s="71">
        <v>1553</v>
      </c>
      <c r="E382" s="72">
        <v>562</v>
      </c>
      <c r="F382" s="73"/>
      <c r="G382" s="71">
        <f>B382-C382</f>
        <v>59</v>
      </c>
      <c r="H382" s="72">
        <f>D382-E382</f>
        <v>991</v>
      </c>
      <c r="I382" s="37">
        <f>IF(C382=0, "-", IF(G382/C382&lt;10, G382/C382, "&gt;999%"))</f>
        <v>0.62105263157894741</v>
      </c>
      <c r="J382" s="38">
        <f>IF(E382=0, "-", IF(H382/E382&lt;10, H382/E382, "&gt;999%"))</f>
        <v>1.7633451957295374</v>
      </c>
    </row>
    <row r="383" spans="1:10" x14ac:dyDescent="0.2">
      <c r="A383" s="177"/>
      <c r="B383" s="143"/>
      <c r="C383" s="144"/>
      <c r="D383" s="143"/>
      <c r="E383" s="144"/>
      <c r="F383" s="145"/>
      <c r="G383" s="143"/>
      <c r="H383" s="144"/>
      <c r="I383" s="151"/>
      <c r="J383" s="152"/>
    </row>
    <row r="384" spans="1:10" s="139" customFormat="1" x14ac:dyDescent="0.2">
      <c r="A384" s="159" t="s">
        <v>76</v>
      </c>
      <c r="B384" s="65"/>
      <c r="C384" s="66"/>
      <c r="D384" s="65"/>
      <c r="E384" s="66"/>
      <c r="F384" s="67"/>
      <c r="G384" s="65"/>
      <c r="H384" s="66"/>
      <c r="I384" s="20"/>
      <c r="J384" s="21"/>
    </row>
    <row r="385" spans="1:10" x14ac:dyDescent="0.2">
      <c r="A385" s="158" t="s">
        <v>305</v>
      </c>
      <c r="B385" s="65">
        <v>0</v>
      </c>
      <c r="C385" s="66">
        <v>0</v>
      </c>
      <c r="D385" s="65">
        <v>6</v>
      </c>
      <c r="E385" s="66">
        <v>5</v>
      </c>
      <c r="F385" s="67"/>
      <c r="G385" s="65">
        <f>B385-C385</f>
        <v>0</v>
      </c>
      <c r="H385" s="66">
        <f>D385-E385</f>
        <v>1</v>
      </c>
      <c r="I385" s="20" t="str">
        <f>IF(C385=0, "-", IF(G385/C385&lt;10, G385/C385, "&gt;999%"))</f>
        <v>-</v>
      </c>
      <c r="J385" s="21">
        <f>IF(E385=0, "-", IF(H385/E385&lt;10, H385/E385, "&gt;999%"))</f>
        <v>0.2</v>
      </c>
    </row>
    <row r="386" spans="1:10" x14ac:dyDescent="0.2">
      <c r="A386" s="158" t="s">
        <v>236</v>
      </c>
      <c r="B386" s="65">
        <v>1</v>
      </c>
      <c r="C386" s="66">
        <v>1</v>
      </c>
      <c r="D386" s="65">
        <v>7</v>
      </c>
      <c r="E386" s="66">
        <v>9</v>
      </c>
      <c r="F386" s="67"/>
      <c r="G386" s="65">
        <f>B386-C386</f>
        <v>0</v>
      </c>
      <c r="H386" s="66">
        <f>D386-E386</f>
        <v>-2</v>
      </c>
      <c r="I386" s="20">
        <f>IF(C386=0, "-", IF(G386/C386&lt;10, G386/C386, "&gt;999%"))</f>
        <v>0</v>
      </c>
      <c r="J386" s="21">
        <f>IF(E386=0, "-", IF(H386/E386&lt;10, H386/E386, "&gt;999%"))</f>
        <v>-0.22222222222222221</v>
      </c>
    </row>
    <row r="387" spans="1:10" x14ac:dyDescent="0.2">
      <c r="A387" s="158" t="s">
        <v>380</v>
      </c>
      <c r="B387" s="65">
        <v>5</v>
      </c>
      <c r="C387" s="66">
        <v>7</v>
      </c>
      <c r="D387" s="65">
        <v>40</v>
      </c>
      <c r="E387" s="66">
        <v>24</v>
      </c>
      <c r="F387" s="67"/>
      <c r="G387" s="65">
        <f>B387-C387</f>
        <v>-2</v>
      </c>
      <c r="H387" s="66">
        <f>D387-E387</f>
        <v>16</v>
      </c>
      <c r="I387" s="20">
        <f>IF(C387=0, "-", IF(G387/C387&lt;10, G387/C387, "&gt;999%"))</f>
        <v>-0.2857142857142857</v>
      </c>
      <c r="J387" s="21">
        <f>IF(E387=0, "-", IF(H387/E387&lt;10, H387/E387, "&gt;999%"))</f>
        <v>0.66666666666666663</v>
      </c>
    </row>
    <row r="388" spans="1:10" x14ac:dyDescent="0.2">
      <c r="A388" s="158" t="s">
        <v>209</v>
      </c>
      <c r="B388" s="65">
        <v>9</v>
      </c>
      <c r="C388" s="66">
        <v>7</v>
      </c>
      <c r="D388" s="65">
        <v>77</v>
      </c>
      <c r="E388" s="66">
        <v>35</v>
      </c>
      <c r="F388" s="67"/>
      <c r="G388" s="65">
        <f>B388-C388</f>
        <v>2</v>
      </c>
      <c r="H388" s="66">
        <f>D388-E388</f>
        <v>42</v>
      </c>
      <c r="I388" s="20">
        <f>IF(C388=0, "-", IF(G388/C388&lt;10, G388/C388, "&gt;999%"))</f>
        <v>0.2857142857142857</v>
      </c>
      <c r="J388" s="21">
        <f>IF(E388=0, "-", IF(H388/E388&lt;10, H388/E388, "&gt;999%"))</f>
        <v>1.2</v>
      </c>
    </row>
    <row r="389" spans="1:10" s="160" customFormat="1" x14ac:dyDescent="0.2">
      <c r="A389" s="178" t="s">
        <v>664</v>
      </c>
      <c r="B389" s="71">
        <v>15</v>
      </c>
      <c r="C389" s="72">
        <v>15</v>
      </c>
      <c r="D389" s="71">
        <v>130</v>
      </c>
      <c r="E389" s="72">
        <v>73</v>
      </c>
      <c r="F389" s="73"/>
      <c r="G389" s="71">
        <f>B389-C389</f>
        <v>0</v>
      </c>
      <c r="H389" s="72">
        <f>D389-E389</f>
        <v>57</v>
      </c>
      <c r="I389" s="37">
        <f>IF(C389=0, "-", IF(G389/C389&lt;10, G389/C389, "&gt;999%"))</f>
        <v>0</v>
      </c>
      <c r="J389" s="38">
        <f>IF(E389=0, "-", IF(H389/E389&lt;10, H389/E389, "&gt;999%"))</f>
        <v>0.78082191780821919</v>
      </c>
    </row>
    <row r="390" spans="1:10" x14ac:dyDescent="0.2">
      <c r="A390" s="177"/>
      <c r="B390" s="143"/>
      <c r="C390" s="144"/>
      <c r="D390" s="143"/>
      <c r="E390" s="144"/>
      <c r="F390" s="145"/>
      <c r="G390" s="143"/>
      <c r="H390" s="144"/>
      <c r="I390" s="151"/>
      <c r="J390" s="152"/>
    </row>
    <row r="391" spans="1:10" s="139" customFormat="1" x14ac:dyDescent="0.2">
      <c r="A391" s="159" t="s">
        <v>77</v>
      </c>
      <c r="B391" s="65"/>
      <c r="C391" s="66"/>
      <c r="D391" s="65"/>
      <c r="E391" s="66"/>
      <c r="F391" s="67"/>
      <c r="G391" s="65"/>
      <c r="H391" s="66"/>
      <c r="I391" s="20"/>
      <c r="J391" s="21"/>
    </row>
    <row r="392" spans="1:10" x14ac:dyDescent="0.2">
      <c r="A392" s="158" t="s">
        <v>360</v>
      </c>
      <c r="B392" s="65">
        <v>134</v>
      </c>
      <c r="C392" s="66">
        <v>130</v>
      </c>
      <c r="D392" s="65">
        <v>997</v>
      </c>
      <c r="E392" s="66">
        <v>1042</v>
      </c>
      <c r="F392" s="67"/>
      <c r="G392" s="65">
        <f t="shared" ref="G392:G401" si="68">B392-C392</f>
        <v>4</v>
      </c>
      <c r="H392" s="66">
        <f t="shared" ref="H392:H401" si="69">D392-E392</f>
        <v>-45</v>
      </c>
      <c r="I392" s="20">
        <f t="shared" ref="I392:I401" si="70">IF(C392=0, "-", IF(G392/C392&lt;10, G392/C392, "&gt;999%"))</f>
        <v>3.0769230769230771E-2</v>
      </c>
      <c r="J392" s="21">
        <f t="shared" ref="J392:J401" si="71">IF(E392=0, "-", IF(H392/E392&lt;10, H392/E392, "&gt;999%"))</f>
        <v>-4.3186180422264873E-2</v>
      </c>
    </row>
    <row r="393" spans="1:10" x14ac:dyDescent="0.2">
      <c r="A393" s="158" t="s">
        <v>361</v>
      </c>
      <c r="B393" s="65">
        <v>91</v>
      </c>
      <c r="C393" s="66">
        <v>41</v>
      </c>
      <c r="D393" s="65">
        <v>487</v>
      </c>
      <c r="E393" s="66">
        <v>295</v>
      </c>
      <c r="F393" s="67"/>
      <c r="G393" s="65">
        <f t="shared" si="68"/>
        <v>50</v>
      </c>
      <c r="H393" s="66">
        <f t="shared" si="69"/>
        <v>192</v>
      </c>
      <c r="I393" s="20">
        <f t="shared" si="70"/>
        <v>1.2195121951219512</v>
      </c>
      <c r="J393" s="21">
        <f t="shared" si="71"/>
        <v>0.6508474576271186</v>
      </c>
    </row>
    <row r="394" spans="1:10" x14ac:dyDescent="0.2">
      <c r="A394" s="158" t="s">
        <v>490</v>
      </c>
      <c r="B394" s="65">
        <v>12</v>
      </c>
      <c r="C394" s="66">
        <v>2</v>
      </c>
      <c r="D394" s="65">
        <v>60</v>
      </c>
      <c r="E394" s="66">
        <v>38</v>
      </c>
      <c r="F394" s="67"/>
      <c r="G394" s="65">
        <f t="shared" si="68"/>
        <v>10</v>
      </c>
      <c r="H394" s="66">
        <f t="shared" si="69"/>
        <v>22</v>
      </c>
      <c r="I394" s="20">
        <f t="shared" si="70"/>
        <v>5</v>
      </c>
      <c r="J394" s="21">
        <f t="shared" si="71"/>
        <v>0.57894736842105265</v>
      </c>
    </row>
    <row r="395" spans="1:10" x14ac:dyDescent="0.2">
      <c r="A395" s="158" t="s">
        <v>194</v>
      </c>
      <c r="B395" s="65">
        <v>4</v>
      </c>
      <c r="C395" s="66">
        <v>11</v>
      </c>
      <c r="D395" s="65">
        <v>49</v>
      </c>
      <c r="E395" s="66">
        <v>65</v>
      </c>
      <c r="F395" s="67"/>
      <c r="G395" s="65">
        <f t="shared" si="68"/>
        <v>-7</v>
      </c>
      <c r="H395" s="66">
        <f t="shared" si="69"/>
        <v>-16</v>
      </c>
      <c r="I395" s="20">
        <f t="shared" si="70"/>
        <v>-0.63636363636363635</v>
      </c>
      <c r="J395" s="21">
        <f t="shared" si="71"/>
        <v>-0.24615384615384617</v>
      </c>
    </row>
    <row r="396" spans="1:10" x14ac:dyDescent="0.2">
      <c r="A396" s="158" t="s">
        <v>392</v>
      </c>
      <c r="B396" s="65">
        <v>143</v>
      </c>
      <c r="C396" s="66">
        <v>72</v>
      </c>
      <c r="D396" s="65">
        <v>1077</v>
      </c>
      <c r="E396" s="66">
        <v>694</v>
      </c>
      <c r="F396" s="67"/>
      <c r="G396" s="65">
        <f t="shared" si="68"/>
        <v>71</v>
      </c>
      <c r="H396" s="66">
        <f t="shared" si="69"/>
        <v>383</v>
      </c>
      <c r="I396" s="20">
        <f t="shared" si="70"/>
        <v>0.98611111111111116</v>
      </c>
      <c r="J396" s="21">
        <f t="shared" si="71"/>
        <v>0.55187319884726227</v>
      </c>
    </row>
    <row r="397" spans="1:10" x14ac:dyDescent="0.2">
      <c r="A397" s="158" t="s">
        <v>431</v>
      </c>
      <c r="B397" s="65">
        <v>3</v>
      </c>
      <c r="C397" s="66">
        <v>10</v>
      </c>
      <c r="D397" s="65">
        <v>255</v>
      </c>
      <c r="E397" s="66">
        <v>130</v>
      </c>
      <c r="F397" s="67"/>
      <c r="G397" s="65">
        <f t="shared" si="68"/>
        <v>-7</v>
      </c>
      <c r="H397" s="66">
        <f t="shared" si="69"/>
        <v>125</v>
      </c>
      <c r="I397" s="20">
        <f t="shared" si="70"/>
        <v>-0.7</v>
      </c>
      <c r="J397" s="21">
        <f t="shared" si="71"/>
        <v>0.96153846153846156</v>
      </c>
    </row>
    <row r="398" spans="1:10" x14ac:dyDescent="0.2">
      <c r="A398" s="158" t="s">
        <v>432</v>
      </c>
      <c r="B398" s="65">
        <v>29</v>
      </c>
      <c r="C398" s="66">
        <v>60</v>
      </c>
      <c r="D398" s="65">
        <v>647</v>
      </c>
      <c r="E398" s="66">
        <v>529</v>
      </c>
      <c r="F398" s="67"/>
      <c r="G398" s="65">
        <f t="shared" si="68"/>
        <v>-31</v>
      </c>
      <c r="H398" s="66">
        <f t="shared" si="69"/>
        <v>118</v>
      </c>
      <c r="I398" s="20">
        <f t="shared" si="70"/>
        <v>-0.51666666666666672</v>
      </c>
      <c r="J398" s="21">
        <f t="shared" si="71"/>
        <v>0.22306238185255198</v>
      </c>
    </row>
    <row r="399" spans="1:10" x14ac:dyDescent="0.2">
      <c r="A399" s="158" t="s">
        <v>502</v>
      </c>
      <c r="B399" s="65">
        <v>17</v>
      </c>
      <c r="C399" s="66">
        <v>17</v>
      </c>
      <c r="D399" s="65">
        <v>169</v>
      </c>
      <c r="E399" s="66">
        <v>145</v>
      </c>
      <c r="F399" s="67"/>
      <c r="G399" s="65">
        <f t="shared" si="68"/>
        <v>0</v>
      </c>
      <c r="H399" s="66">
        <f t="shared" si="69"/>
        <v>24</v>
      </c>
      <c r="I399" s="20">
        <f t="shared" si="70"/>
        <v>0</v>
      </c>
      <c r="J399" s="21">
        <f t="shared" si="71"/>
        <v>0.16551724137931034</v>
      </c>
    </row>
    <row r="400" spans="1:10" x14ac:dyDescent="0.2">
      <c r="A400" s="158" t="s">
        <v>517</v>
      </c>
      <c r="B400" s="65">
        <v>37</v>
      </c>
      <c r="C400" s="66">
        <v>185</v>
      </c>
      <c r="D400" s="65">
        <v>1352</v>
      </c>
      <c r="E400" s="66">
        <v>1274</v>
      </c>
      <c r="F400" s="67"/>
      <c r="G400" s="65">
        <f t="shared" si="68"/>
        <v>-148</v>
      </c>
      <c r="H400" s="66">
        <f t="shared" si="69"/>
        <v>78</v>
      </c>
      <c r="I400" s="20">
        <f t="shared" si="70"/>
        <v>-0.8</v>
      </c>
      <c r="J400" s="21">
        <f t="shared" si="71"/>
        <v>6.1224489795918366E-2</v>
      </c>
    </row>
    <row r="401" spans="1:10" s="160" customFormat="1" x14ac:dyDescent="0.2">
      <c r="A401" s="178" t="s">
        <v>665</v>
      </c>
      <c r="B401" s="71">
        <v>470</v>
      </c>
      <c r="C401" s="72">
        <v>528</v>
      </c>
      <c r="D401" s="71">
        <v>5093</v>
      </c>
      <c r="E401" s="72">
        <v>4212</v>
      </c>
      <c r="F401" s="73"/>
      <c r="G401" s="71">
        <f t="shared" si="68"/>
        <v>-58</v>
      </c>
      <c r="H401" s="72">
        <f t="shared" si="69"/>
        <v>881</v>
      </c>
      <c r="I401" s="37">
        <f t="shared" si="70"/>
        <v>-0.10984848484848485</v>
      </c>
      <c r="J401" s="38">
        <f t="shared" si="71"/>
        <v>0.20916429249762583</v>
      </c>
    </row>
    <row r="402" spans="1:10" x14ac:dyDescent="0.2">
      <c r="A402" s="177"/>
      <c r="B402" s="143"/>
      <c r="C402" s="144"/>
      <c r="D402" s="143"/>
      <c r="E402" s="144"/>
      <c r="F402" s="145"/>
      <c r="G402" s="143"/>
      <c r="H402" s="144"/>
      <c r="I402" s="151"/>
      <c r="J402" s="152"/>
    </row>
    <row r="403" spans="1:10" s="139" customFormat="1" x14ac:dyDescent="0.2">
      <c r="A403" s="159" t="s">
        <v>78</v>
      </c>
      <c r="B403" s="65"/>
      <c r="C403" s="66"/>
      <c r="D403" s="65"/>
      <c r="E403" s="66"/>
      <c r="F403" s="67"/>
      <c r="G403" s="65"/>
      <c r="H403" s="66"/>
      <c r="I403" s="20"/>
      <c r="J403" s="21"/>
    </row>
    <row r="404" spans="1:10" x14ac:dyDescent="0.2">
      <c r="A404" s="158" t="s">
        <v>306</v>
      </c>
      <c r="B404" s="65">
        <v>3</v>
      </c>
      <c r="C404" s="66">
        <v>0</v>
      </c>
      <c r="D404" s="65">
        <v>8</v>
      </c>
      <c r="E404" s="66">
        <v>6</v>
      </c>
      <c r="F404" s="67"/>
      <c r="G404" s="65">
        <f t="shared" ref="G404:G414" si="72">B404-C404</f>
        <v>3</v>
      </c>
      <c r="H404" s="66">
        <f t="shared" ref="H404:H414" si="73">D404-E404</f>
        <v>2</v>
      </c>
      <c r="I404" s="20" t="str">
        <f t="shared" ref="I404:I414" si="74">IF(C404=0, "-", IF(G404/C404&lt;10, G404/C404, "&gt;999%"))</f>
        <v>-</v>
      </c>
      <c r="J404" s="21">
        <f t="shared" ref="J404:J414" si="75">IF(E404=0, "-", IF(H404/E404&lt;10, H404/E404, "&gt;999%"))</f>
        <v>0.33333333333333331</v>
      </c>
    </row>
    <row r="405" spans="1:10" x14ac:dyDescent="0.2">
      <c r="A405" s="158" t="s">
        <v>333</v>
      </c>
      <c r="B405" s="65">
        <v>0</v>
      </c>
      <c r="C405" s="66">
        <v>0</v>
      </c>
      <c r="D405" s="65">
        <v>1</v>
      </c>
      <c r="E405" s="66">
        <v>1</v>
      </c>
      <c r="F405" s="67"/>
      <c r="G405" s="65">
        <f t="shared" si="72"/>
        <v>0</v>
      </c>
      <c r="H405" s="66">
        <f t="shared" si="73"/>
        <v>0</v>
      </c>
      <c r="I405" s="20" t="str">
        <f t="shared" si="74"/>
        <v>-</v>
      </c>
      <c r="J405" s="21">
        <f t="shared" si="75"/>
        <v>0</v>
      </c>
    </row>
    <row r="406" spans="1:10" x14ac:dyDescent="0.2">
      <c r="A406" s="158" t="s">
        <v>342</v>
      </c>
      <c r="B406" s="65">
        <v>14</v>
      </c>
      <c r="C406" s="66">
        <v>6</v>
      </c>
      <c r="D406" s="65">
        <v>108</v>
      </c>
      <c r="E406" s="66">
        <v>31</v>
      </c>
      <c r="F406" s="67"/>
      <c r="G406" s="65">
        <f t="shared" si="72"/>
        <v>8</v>
      </c>
      <c r="H406" s="66">
        <f t="shared" si="73"/>
        <v>77</v>
      </c>
      <c r="I406" s="20">
        <f t="shared" si="74"/>
        <v>1.3333333333333333</v>
      </c>
      <c r="J406" s="21">
        <f t="shared" si="75"/>
        <v>2.4838709677419355</v>
      </c>
    </row>
    <row r="407" spans="1:10" x14ac:dyDescent="0.2">
      <c r="A407" s="158" t="s">
        <v>237</v>
      </c>
      <c r="B407" s="65">
        <v>0</v>
      </c>
      <c r="C407" s="66">
        <v>2</v>
      </c>
      <c r="D407" s="65">
        <v>10</v>
      </c>
      <c r="E407" s="66">
        <v>13</v>
      </c>
      <c r="F407" s="67"/>
      <c r="G407" s="65">
        <f t="shared" si="72"/>
        <v>-2</v>
      </c>
      <c r="H407" s="66">
        <f t="shared" si="73"/>
        <v>-3</v>
      </c>
      <c r="I407" s="20">
        <f t="shared" si="74"/>
        <v>-1</v>
      </c>
      <c r="J407" s="21">
        <f t="shared" si="75"/>
        <v>-0.23076923076923078</v>
      </c>
    </row>
    <row r="408" spans="1:10" x14ac:dyDescent="0.2">
      <c r="A408" s="158" t="s">
        <v>503</v>
      </c>
      <c r="B408" s="65">
        <v>6</v>
      </c>
      <c r="C408" s="66">
        <v>17</v>
      </c>
      <c r="D408" s="65">
        <v>69</v>
      </c>
      <c r="E408" s="66">
        <v>50</v>
      </c>
      <c r="F408" s="67"/>
      <c r="G408" s="65">
        <f t="shared" si="72"/>
        <v>-11</v>
      </c>
      <c r="H408" s="66">
        <f t="shared" si="73"/>
        <v>19</v>
      </c>
      <c r="I408" s="20">
        <f t="shared" si="74"/>
        <v>-0.6470588235294118</v>
      </c>
      <c r="J408" s="21">
        <f t="shared" si="75"/>
        <v>0.38</v>
      </c>
    </row>
    <row r="409" spans="1:10" x14ac:dyDescent="0.2">
      <c r="A409" s="158" t="s">
        <v>518</v>
      </c>
      <c r="B409" s="65">
        <v>53</v>
      </c>
      <c r="C409" s="66">
        <v>62</v>
      </c>
      <c r="D409" s="65">
        <v>475</v>
      </c>
      <c r="E409" s="66">
        <v>391</v>
      </c>
      <c r="F409" s="67"/>
      <c r="G409" s="65">
        <f t="shared" si="72"/>
        <v>-9</v>
      </c>
      <c r="H409" s="66">
        <f t="shared" si="73"/>
        <v>84</v>
      </c>
      <c r="I409" s="20">
        <f t="shared" si="74"/>
        <v>-0.14516129032258066</v>
      </c>
      <c r="J409" s="21">
        <f t="shared" si="75"/>
        <v>0.21483375959079284</v>
      </c>
    </row>
    <row r="410" spans="1:10" x14ac:dyDescent="0.2">
      <c r="A410" s="158" t="s">
        <v>433</v>
      </c>
      <c r="B410" s="65">
        <v>0</v>
      </c>
      <c r="C410" s="66">
        <v>5</v>
      </c>
      <c r="D410" s="65">
        <v>13</v>
      </c>
      <c r="E410" s="66">
        <v>39</v>
      </c>
      <c r="F410" s="67"/>
      <c r="G410" s="65">
        <f t="shared" si="72"/>
        <v>-5</v>
      </c>
      <c r="H410" s="66">
        <f t="shared" si="73"/>
        <v>-26</v>
      </c>
      <c r="I410" s="20">
        <f t="shared" si="74"/>
        <v>-1</v>
      </c>
      <c r="J410" s="21">
        <f t="shared" si="75"/>
        <v>-0.66666666666666663</v>
      </c>
    </row>
    <row r="411" spans="1:10" x14ac:dyDescent="0.2">
      <c r="A411" s="158" t="s">
        <v>460</v>
      </c>
      <c r="B411" s="65">
        <v>59</v>
      </c>
      <c r="C411" s="66">
        <v>7</v>
      </c>
      <c r="D411" s="65">
        <v>176</v>
      </c>
      <c r="E411" s="66">
        <v>75</v>
      </c>
      <c r="F411" s="67"/>
      <c r="G411" s="65">
        <f t="shared" si="72"/>
        <v>52</v>
      </c>
      <c r="H411" s="66">
        <f t="shared" si="73"/>
        <v>101</v>
      </c>
      <c r="I411" s="20">
        <f t="shared" si="74"/>
        <v>7.4285714285714288</v>
      </c>
      <c r="J411" s="21">
        <f t="shared" si="75"/>
        <v>1.3466666666666667</v>
      </c>
    </row>
    <row r="412" spans="1:10" x14ac:dyDescent="0.2">
      <c r="A412" s="158" t="s">
        <v>362</v>
      </c>
      <c r="B412" s="65">
        <v>31</v>
      </c>
      <c r="C412" s="66">
        <v>19</v>
      </c>
      <c r="D412" s="65">
        <v>407</v>
      </c>
      <c r="E412" s="66">
        <v>406</v>
      </c>
      <c r="F412" s="67"/>
      <c r="G412" s="65">
        <f t="shared" si="72"/>
        <v>12</v>
      </c>
      <c r="H412" s="66">
        <f t="shared" si="73"/>
        <v>1</v>
      </c>
      <c r="I412" s="20">
        <f t="shared" si="74"/>
        <v>0.63157894736842102</v>
      </c>
      <c r="J412" s="21">
        <f t="shared" si="75"/>
        <v>2.4630541871921183E-3</v>
      </c>
    </row>
    <row r="413" spans="1:10" x14ac:dyDescent="0.2">
      <c r="A413" s="158" t="s">
        <v>393</v>
      </c>
      <c r="B413" s="65">
        <v>19</v>
      </c>
      <c r="C413" s="66">
        <v>51</v>
      </c>
      <c r="D413" s="65">
        <v>550</v>
      </c>
      <c r="E413" s="66">
        <v>634</v>
      </c>
      <c r="F413" s="67"/>
      <c r="G413" s="65">
        <f t="shared" si="72"/>
        <v>-32</v>
      </c>
      <c r="H413" s="66">
        <f t="shared" si="73"/>
        <v>-84</v>
      </c>
      <c r="I413" s="20">
        <f t="shared" si="74"/>
        <v>-0.62745098039215685</v>
      </c>
      <c r="J413" s="21">
        <f t="shared" si="75"/>
        <v>-0.13249211356466878</v>
      </c>
    </row>
    <row r="414" spans="1:10" s="160" customFormat="1" x14ac:dyDescent="0.2">
      <c r="A414" s="178" t="s">
        <v>666</v>
      </c>
      <c r="B414" s="71">
        <v>185</v>
      </c>
      <c r="C414" s="72">
        <v>169</v>
      </c>
      <c r="D414" s="71">
        <v>1817</v>
      </c>
      <c r="E414" s="72">
        <v>1646</v>
      </c>
      <c r="F414" s="73"/>
      <c r="G414" s="71">
        <f t="shared" si="72"/>
        <v>16</v>
      </c>
      <c r="H414" s="72">
        <f t="shared" si="73"/>
        <v>171</v>
      </c>
      <c r="I414" s="37">
        <f t="shared" si="74"/>
        <v>9.4674556213017749E-2</v>
      </c>
      <c r="J414" s="38">
        <f t="shared" si="75"/>
        <v>0.10388821385176185</v>
      </c>
    </row>
    <row r="415" spans="1:10" x14ac:dyDescent="0.2">
      <c r="A415" s="177"/>
      <c r="B415" s="143"/>
      <c r="C415" s="144"/>
      <c r="D415" s="143"/>
      <c r="E415" s="144"/>
      <c r="F415" s="145"/>
      <c r="G415" s="143"/>
      <c r="H415" s="144"/>
      <c r="I415" s="151"/>
      <c r="J415" s="152"/>
    </row>
    <row r="416" spans="1:10" s="139" customFormat="1" x14ac:dyDescent="0.2">
      <c r="A416" s="159" t="s">
        <v>79</v>
      </c>
      <c r="B416" s="65"/>
      <c r="C416" s="66"/>
      <c r="D416" s="65"/>
      <c r="E416" s="66"/>
      <c r="F416" s="67"/>
      <c r="G416" s="65"/>
      <c r="H416" s="66"/>
      <c r="I416" s="20"/>
      <c r="J416" s="21"/>
    </row>
    <row r="417" spans="1:10" x14ac:dyDescent="0.2">
      <c r="A417" s="158" t="s">
        <v>363</v>
      </c>
      <c r="B417" s="65">
        <v>4</v>
      </c>
      <c r="C417" s="66">
        <v>0</v>
      </c>
      <c r="D417" s="65">
        <v>15</v>
      </c>
      <c r="E417" s="66">
        <v>0</v>
      </c>
      <c r="F417" s="67"/>
      <c r="G417" s="65">
        <f t="shared" ref="G417:G424" si="76">B417-C417</f>
        <v>4</v>
      </c>
      <c r="H417" s="66">
        <f t="shared" ref="H417:H424" si="77">D417-E417</f>
        <v>15</v>
      </c>
      <c r="I417" s="20" t="str">
        <f t="shared" ref="I417:I424" si="78">IF(C417=0, "-", IF(G417/C417&lt;10, G417/C417, "&gt;999%"))</f>
        <v>-</v>
      </c>
      <c r="J417" s="21" t="str">
        <f t="shared" ref="J417:J424" si="79">IF(E417=0, "-", IF(H417/E417&lt;10, H417/E417, "&gt;999%"))</f>
        <v>-</v>
      </c>
    </row>
    <row r="418" spans="1:10" x14ac:dyDescent="0.2">
      <c r="A418" s="158" t="s">
        <v>394</v>
      </c>
      <c r="B418" s="65">
        <v>2</v>
      </c>
      <c r="C418" s="66">
        <v>6</v>
      </c>
      <c r="D418" s="65">
        <v>22</v>
      </c>
      <c r="E418" s="66">
        <v>33</v>
      </c>
      <c r="F418" s="67"/>
      <c r="G418" s="65">
        <f t="shared" si="76"/>
        <v>-4</v>
      </c>
      <c r="H418" s="66">
        <f t="shared" si="77"/>
        <v>-11</v>
      </c>
      <c r="I418" s="20">
        <f t="shared" si="78"/>
        <v>-0.66666666666666663</v>
      </c>
      <c r="J418" s="21">
        <f t="shared" si="79"/>
        <v>-0.33333333333333331</v>
      </c>
    </row>
    <row r="419" spans="1:10" x14ac:dyDescent="0.2">
      <c r="A419" s="158" t="s">
        <v>219</v>
      </c>
      <c r="B419" s="65">
        <v>0</v>
      </c>
      <c r="C419" s="66">
        <v>1</v>
      </c>
      <c r="D419" s="65">
        <v>0</v>
      </c>
      <c r="E419" s="66">
        <v>2</v>
      </c>
      <c r="F419" s="67"/>
      <c r="G419" s="65">
        <f t="shared" si="76"/>
        <v>-1</v>
      </c>
      <c r="H419" s="66">
        <f t="shared" si="77"/>
        <v>-2</v>
      </c>
      <c r="I419" s="20">
        <f t="shared" si="78"/>
        <v>-1</v>
      </c>
      <c r="J419" s="21">
        <f t="shared" si="79"/>
        <v>-1</v>
      </c>
    </row>
    <row r="420" spans="1:10" x14ac:dyDescent="0.2">
      <c r="A420" s="158" t="s">
        <v>395</v>
      </c>
      <c r="B420" s="65">
        <v>0</v>
      </c>
      <c r="C420" s="66">
        <v>0</v>
      </c>
      <c r="D420" s="65">
        <v>4</v>
      </c>
      <c r="E420" s="66">
        <v>6</v>
      </c>
      <c r="F420" s="67"/>
      <c r="G420" s="65">
        <f t="shared" si="76"/>
        <v>0</v>
      </c>
      <c r="H420" s="66">
        <f t="shared" si="77"/>
        <v>-2</v>
      </c>
      <c r="I420" s="20" t="str">
        <f t="shared" si="78"/>
        <v>-</v>
      </c>
      <c r="J420" s="21">
        <f t="shared" si="79"/>
        <v>-0.33333333333333331</v>
      </c>
    </row>
    <row r="421" spans="1:10" x14ac:dyDescent="0.2">
      <c r="A421" s="158" t="s">
        <v>243</v>
      </c>
      <c r="B421" s="65">
        <v>1</v>
      </c>
      <c r="C421" s="66">
        <v>1</v>
      </c>
      <c r="D421" s="65">
        <v>2</v>
      </c>
      <c r="E421" s="66">
        <v>9</v>
      </c>
      <c r="F421" s="67"/>
      <c r="G421" s="65">
        <f t="shared" si="76"/>
        <v>0</v>
      </c>
      <c r="H421" s="66">
        <f t="shared" si="77"/>
        <v>-7</v>
      </c>
      <c r="I421" s="20">
        <f t="shared" si="78"/>
        <v>0</v>
      </c>
      <c r="J421" s="21">
        <f t="shared" si="79"/>
        <v>-0.77777777777777779</v>
      </c>
    </row>
    <row r="422" spans="1:10" x14ac:dyDescent="0.2">
      <c r="A422" s="158" t="s">
        <v>491</v>
      </c>
      <c r="B422" s="65">
        <v>0</v>
      </c>
      <c r="C422" s="66">
        <v>2</v>
      </c>
      <c r="D422" s="65">
        <v>8</v>
      </c>
      <c r="E422" s="66">
        <v>4</v>
      </c>
      <c r="F422" s="67"/>
      <c r="G422" s="65">
        <f t="shared" si="76"/>
        <v>-2</v>
      </c>
      <c r="H422" s="66">
        <f t="shared" si="77"/>
        <v>4</v>
      </c>
      <c r="I422" s="20">
        <f t="shared" si="78"/>
        <v>-1</v>
      </c>
      <c r="J422" s="21">
        <f t="shared" si="79"/>
        <v>1</v>
      </c>
    </row>
    <row r="423" spans="1:10" x14ac:dyDescent="0.2">
      <c r="A423" s="158" t="s">
        <v>481</v>
      </c>
      <c r="B423" s="65">
        <v>1</v>
      </c>
      <c r="C423" s="66">
        <v>1</v>
      </c>
      <c r="D423" s="65">
        <v>10</v>
      </c>
      <c r="E423" s="66">
        <v>12</v>
      </c>
      <c r="F423" s="67"/>
      <c r="G423" s="65">
        <f t="shared" si="76"/>
        <v>0</v>
      </c>
      <c r="H423" s="66">
        <f t="shared" si="77"/>
        <v>-2</v>
      </c>
      <c r="I423" s="20">
        <f t="shared" si="78"/>
        <v>0</v>
      </c>
      <c r="J423" s="21">
        <f t="shared" si="79"/>
        <v>-0.16666666666666666</v>
      </c>
    </row>
    <row r="424" spans="1:10" s="160" customFormat="1" x14ac:dyDescent="0.2">
      <c r="A424" s="178" t="s">
        <v>667</v>
      </c>
      <c r="B424" s="71">
        <v>8</v>
      </c>
      <c r="C424" s="72">
        <v>11</v>
      </c>
      <c r="D424" s="71">
        <v>61</v>
      </c>
      <c r="E424" s="72">
        <v>66</v>
      </c>
      <c r="F424" s="73"/>
      <c r="G424" s="71">
        <f t="shared" si="76"/>
        <v>-3</v>
      </c>
      <c r="H424" s="72">
        <f t="shared" si="77"/>
        <v>-5</v>
      </c>
      <c r="I424" s="37">
        <f t="shared" si="78"/>
        <v>-0.27272727272727271</v>
      </c>
      <c r="J424" s="38">
        <f t="shared" si="79"/>
        <v>-7.575757575757576E-2</v>
      </c>
    </row>
    <row r="425" spans="1:10" x14ac:dyDescent="0.2">
      <c r="A425" s="177"/>
      <c r="B425" s="143"/>
      <c r="C425" s="144"/>
      <c r="D425" s="143"/>
      <c r="E425" s="144"/>
      <c r="F425" s="145"/>
      <c r="G425" s="143"/>
      <c r="H425" s="144"/>
      <c r="I425" s="151"/>
      <c r="J425" s="152"/>
    </row>
    <row r="426" spans="1:10" s="139" customFormat="1" x14ac:dyDescent="0.2">
      <c r="A426" s="159" t="s">
        <v>80</v>
      </c>
      <c r="B426" s="65"/>
      <c r="C426" s="66"/>
      <c r="D426" s="65"/>
      <c r="E426" s="66"/>
      <c r="F426" s="67"/>
      <c r="G426" s="65"/>
      <c r="H426" s="66"/>
      <c r="I426" s="20"/>
      <c r="J426" s="21"/>
    </row>
    <row r="427" spans="1:10" x14ac:dyDescent="0.2">
      <c r="A427" s="158" t="s">
        <v>334</v>
      </c>
      <c r="B427" s="65">
        <v>0</v>
      </c>
      <c r="C427" s="66">
        <v>4</v>
      </c>
      <c r="D427" s="65">
        <v>19</v>
      </c>
      <c r="E427" s="66">
        <v>21</v>
      </c>
      <c r="F427" s="67"/>
      <c r="G427" s="65">
        <f t="shared" ref="G427:G435" si="80">B427-C427</f>
        <v>-4</v>
      </c>
      <c r="H427" s="66">
        <f t="shared" ref="H427:H435" si="81">D427-E427</f>
        <v>-2</v>
      </c>
      <c r="I427" s="20">
        <f t="shared" ref="I427:I435" si="82">IF(C427=0, "-", IF(G427/C427&lt;10, G427/C427, "&gt;999%"))</f>
        <v>-1</v>
      </c>
      <c r="J427" s="21">
        <f t="shared" ref="J427:J435" si="83">IF(E427=0, "-", IF(H427/E427&lt;10, H427/E427, "&gt;999%"))</f>
        <v>-9.5238095238095233E-2</v>
      </c>
    </row>
    <row r="428" spans="1:10" x14ac:dyDescent="0.2">
      <c r="A428" s="158" t="s">
        <v>321</v>
      </c>
      <c r="B428" s="65">
        <v>1</v>
      </c>
      <c r="C428" s="66">
        <v>1</v>
      </c>
      <c r="D428" s="65">
        <v>3</v>
      </c>
      <c r="E428" s="66">
        <v>4</v>
      </c>
      <c r="F428" s="67"/>
      <c r="G428" s="65">
        <f t="shared" si="80"/>
        <v>0</v>
      </c>
      <c r="H428" s="66">
        <f t="shared" si="81"/>
        <v>-1</v>
      </c>
      <c r="I428" s="20">
        <f t="shared" si="82"/>
        <v>0</v>
      </c>
      <c r="J428" s="21">
        <f t="shared" si="83"/>
        <v>-0.25</v>
      </c>
    </row>
    <row r="429" spans="1:10" x14ac:dyDescent="0.2">
      <c r="A429" s="158" t="s">
        <v>456</v>
      </c>
      <c r="B429" s="65">
        <v>1</v>
      </c>
      <c r="C429" s="66">
        <v>2</v>
      </c>
      <c r="D429" s="65">
        <v>22</v>
      </c>
      <c r="E429" s="66">
        <v>17</v>
      </c>
      <c r="F429" s="67"/>
      <c r="G429" s="65">
        <f t="shared" si="80"/>
        <v>-1</v>
      </c>
      <c r="H429" s="66">
        <f t="shared" si="81"/>
        <v>5</v>
      </c>
      <c r="I429" s="20">
        <f t="shared" si="82"/>
        <v>-0.5</v>
      </c>
      <c r="J429" s="21">
        <f t="shared" si="83"/>
        <v>0.29411764705882354</v>
      </c>
    </row>
    <row r="430" spans="1:10" x14ac:dyDescent="0.2">
      <c r="A430" s="158" t="s">
        <v>457</v>
      </c>
      <c r="B430" s="65">
        <v>1</v>
      </c>
      <c r="C430" s="66">
        <v>3</v>
      </c>
      <c r="D430" s="65">
        <v>22</v>
      </c>
      <c r="E430" s="66">
        <v>29</v>
      </c>
      <c r="F430" s="67"/>
      <c r="G430" s="65">
        <f t="shared" si="80"/>
        <v>-2</v>
      </c>
      <c r="H430" s="66">
        <f t="shared" si="81"/>
        <v>-7</v>
      </c>
      <c r="I430" s="20">
        <f t="shared" si="82"/>
        <v>-0.66666666666666663</v>
      </c>
      <c r="J430" s="21">
        <f t="shared" si="83"/>
        <v>-0.2413793103448276</v>
      </c>
    </row>
    <row r="431" spans="1:10" x14ac:dyDescent="0.2">
      <c r="A431" s="158" t="s">
        <v>322</v>
      </c>
      <c r="B431" s="65">
        <v>1</v>
      </c>
      <c r="C431" s="66">
        <v>1</v>
      </c>
      <c r="D431" s="65">
        <v>11</v>
      </c>
      <c r="E431" s="66">
        <v>8</v>
      </c>
      <c r="F431" s="67"/>
      <c r="G431" s="65">
        <f t="shared" si="80"/>
        <v>0</v>
      </c>
      <c r="H431" s="66">
        <f t="shared" si="81"/>
        <v>3</v>
      </c>
      <c r="I431" s="20">
        <f t="shared" si="82"/>
        <v>0</v>
      </c>
      <c r="J431" s="21">
        <f t="shared" si="83"/>
        <v>0.375</v>
      </c>
    </row>
    <row r="432" spans="1:10" x14ac:dyDescent="0.2">
      <c r="A432" s="158" t="s">
        <v>415</v>
      </c>
      <c r="B432" s="65">
        <v>9</v>
      </c>
      <c r="C432" s="66">
        <v>18</v>
      </c>
      <c r="D432" s="65">
        <v>108</v>
      </c>
      <c r="E432" s="66">
        <v>105</v>
      </c>
      <c r="F432" s="67"/>
      <c r="G432" s="65">
        <f t="shared" si="80"/>
        <v>-9</v>
      </c>
      <c r="H432" s="66">
        <f t="shared" si="81"/>
        <v>3</v>
      </c>
      <c r="I432" s="20">
        <f t="shared" si="82"/>
        <v>-0.5</v>
      </c>
      <c r="J432" s="21">
        <f t="shared" si="83"/>
        <v>2.8571428571428571E-2</v>
      </c>
    </row>
    <row r="433" spans="1:10" x14ac:dyDescent="0.2">
      <c r="A433" s="158" t="s">
        <v>284</v>
      </c>
      <c r="B433" s="65">
        <v>0</v>
      </c>
      <c r="C433" s="66">
        <v>0</v>
      </c>
      <c r="D433" s="65">
        <v>2</v>
      </c>
      <c r="E433" s="66">
        <v>0</v>
      </c>
      <c r="F433" s="67"/>
      <c r="G433" s="65">
        <f t="shared" si="80"/>
        <v>0</v>
      </c>
      <c r="H433" s="66">
        <f t="shared" si="81"/>
        <v>2</v>
      </c>
      <c r="I433" s="20" t="str">
        <f t="shared" si="82"/>
        <v>-</v>
      </c>
      <c r="J433" s="21" t="str">
        <f t="shared" si="83"/>
        <v>-</v>
      </c>
    </row>
    <row r="434" spans="1:10" x14ac:dyDescent="0.2">
      <c r="A434" s="158" t="s">
        <v>274</v>
      </c>
      <c r="B434" s="65">
        <v>1</v>
      </c>
      <c r="C434" s="66">
        <v>0</v>
      </c>
      <c r="D434" s="65">
        <v>23</v>
      </c>
      <c r="E434" s="66">
        <v>0</v>
      </c>
      <c r="F434" s="67"/>
      <c r="G434" s="65">
        <f t="shared" si="80"/>
        <v>1</v>
      </c>
      <c r="H434" s="66">
        <f t="shared" si="81"/>
        <v>23</v>
      </c>
      <c r="I434" s="20" t="str">
        <f t="shared" si="82"/>
        <v>-</v>
      </c>
      <c r="J434" s="21" t="str">
        <f t="shared" si="83"/>
        <v>-</v>
      </c>
    </row>
    <row r="435" spans="1:10" s="160" customFormat="1" x14ac:dyDescent="0.2">
      <c r="A435" s="178" t="s">
        <v>668</v>
      </c>
      <c r="B435" s="71">
        <v>14</v>
      </c>
      <c r="C435" s="72">
        <v>29</v>
      </c>
      <c r="D435" s="71">
        <v>210</v>
      </c>
      <c r="E435" s="72">
        <v>184</v>
      </c>
      <c r="F435" s="73"/>
      <c r="G435" s="71">
        <f t="shared" si="80"/>
        <v>-15</v>
      </c>
      <c r="H435" s="72">
        <f t="shared" si="81"/>
        <v>26</v>
      </c>
      <c r="I435" s="37">
        <f t="shared" si="82"/>
        <v>-0.51724137931034486</v>
      </c>
      <c r="J435" s="38">
        <f t="shared" si="83"/>
        <v>0.14130434782608695</v>
      </c>
    </row>
    <row r="436" spans="1:10" x14ac:dyDescent="0.2">
      <c r="A436" s="177"/>
      <c r="B436" s="143"/>
      <c r="C436" s="144"/>
      <c r="D436" s="143"/>
      <c r="E436" s="144"/>
      <c r="F436" s="145"/>
      <c r="G436" s="143"/>
      <c r="H436" s="144"/>
      <c r="I436" s="151"/>
      <c r="J436" s="152"/>
    </row>
    <row r="437" spans="1:10" s="139" customFormat="1" x14ac:dyDescent="0.2">
      <c r="A437" s="159" t="s">
        <v>81</v>
      </c>
      <c r="B437" s="65"/>
      <c r="C437" s="66"/>
      <c r="D437" s="65"/>
      <c r="E437" s="66"/>
      <c r="F437" s="67"/>
      <c r="G437" s="65"/>
      <c r="H437" s="66"/>
      <c r="I437" s="20"/>
      <c r="J437" s="21"/>
    </row>
    <row r="438" spans="1:10" x14ac:dyDescent="0.2">
      <c r="A438" s="158" t="s">
        <v>519</v>
      </c>
      <c r="B438" s="65">
        <v>11</v>
      </c>
      <c r="C438" s="66">
        <v>11</v>
      </c>
      <c r="D438" s="65">
        <v>132</v>
      </c>
      <c r="E438" s="66">
        <v>114</v>
      </c>
      <c r="F438" s="67"/>
      <c r="G438" s="65">
        <f>B438-C438</f>
        <v>0</v>
      </c>
      <c r="H438" s="66">
        <f>D438-E438</f>
        <v>18</v>
      </c>
      <c r="I438" s="20">
        <f>IF(C438=0, "-", IF(G438/C438&lt;10, G438/C438, "&gt;999%"))</f>
        <v>0</v>
      </c>
      <c r="J438" s="21">
        <f>IF(E438=0, "-", IF(H438/E438&lt;10, H438/E438, "&gt;999%"))</f>
        <v>0.15789473684210525</v>
      </c>
    </row>
    <row r="439" spans="1:10" x14ac:dyDescent="0.2">
      <c r="A439" s="158" t="s">
        <v>520</v>
      </c>
      <c r="B439" s="65">
        <v>1</v>
      </c>
      <c r="C439" s="66">
        <v>0</v>
      </c>
      <c r="D439" s="65">
        <v>1</v>
      </c>
      <c r="E439" s="66">
        <v>0</v>
      </c>
      <c r="F439" s="67"/>
      <c r="G439" s="65">
        <f>B439-C439</f>
        <v>1</v>
      </c>
      <c r="H439" s="66">
        <f>D439-E439</f>
        <v>1</v>
      </c>
      <c r="I439" s="20" t="str">
        <f>IF(C439=0, "-", IF(G439/C439&lt;10, G439/C439, "&gt;999%"))</f>
        <v>-</v>
      </c>
      <c r="J439" s="21" t="str">
        <f>IF(E439=0, "-", IF(H439/E439&lt;10, H439/E439, "&gt;999%"))</f>
        <v>-</v>
      </c>
    </row>
    <row r="440" spans="1:10" s="160" customFormat="1" x14ac:dyDescent="0.2">
      <c r="A440" s="178" t="s">
        <v>669</v>
      </c>
      <c r="B440" s="71">
        <v>12</v>
      </c>
      <c r="C440" s="72">
        <v>11</v>
      </c>
      <c r="D440" s="71">
        <v>133</v>
      </c>
      <c r="E440" s="72">
        <v>114</v>
      </c>
      <c r="F440" s="73"/>
      <c r="G440" s="71">
        <f>B440-C440</f>
        <v>1</v>
      </c>
      <c r="H440" s="72">
        <f>D440-E440</f>
        <v>19</v>
      </c>
      <c r="I440" s="37">
        <f>IF(C440=0, "-", IF(G440/C440&lt;10, G440/C440, "&gt;999%"))</f>
        <v>9.0909090909090912E-2</v>
      </c>
      <c r="J440" s="38">
        <f>IF(E440=0, "-", IF(H440/E440&lt;10, H440/E440, "&gt;999%"))</f>
        <v>0.16666666666666666</v>
      </c>
    </row>
    <row r="441" spans="1:10" x14ac:dyDescent="0.2">
      <c r="A441" s="177"/>
      <c r="B441" s="143"/>
      <c r="C441" s="144"/>
      <c r="D441" s="143"/>
      <c r="E441" s="144"/>
      <c r="F441" s="145"/>
      <c r="G441" s="143"/>
      <c r="H441" s="144"/>
      <c r="I441" s="151"/>
      <c r="J441" s="152"/>
    </row>
    <row r="442" spans="1:10" s="139" customFormat="1" x14ac:dyDescent="0.2">
      <c r="A442" s="159" t="s">
        <v>82</v>
      </c>
      <c r="B442" s="65"/>
      <c r="C442" s="66"/>
      <c r="D442" s="65"/>
      <c r="E442" s="66"/>
      <c r="F442" s="67"/>
      <c r="G442" s="65"/>
      <c r="H442" s="66"/>
      <c r="I442" s="20"/>
      <c r="J442" s="21"/>
    </row>
    <row r="443" spans="1:10" x14ac:dyDescent="0.2">
      <c r="A443" s="158" t="s">
        <v>364</v>
      </c>
      <c r="B443" s="65">
        <v>3</v>
      </c>
      <c r="C443" s="66">
        <v>0</v>
      </c>
      <c r="D443" s="65">
        <v>8</v>
      </c>
      <c r="E443" s="66">
        <v>0</v>
      </c>
      <c r="F443" s="67"/>
      <c r="G443" s="65">
        <f t="shared" ref="G443:G452" si="84">B443-C443</f>
        <v>3</v>
      </c>
      <c r="H443" s="66">
        <f t="shared" ref="H443:H452" si="85">D443-E443</f>
        <v>8</v>
      </c>
      <c r="I443" s="20" t="str">
        <f t="shared" ref="I443:I452" si="86">IF(C443=0, "-", IF(G443/C443&lt;10, G443/C443, "&gt;999%"))</f>
        <v>-</v>
      </c>
      <c r="J443" s="21" t="str">
        <f t="shared" ref="J443:J452" si="87">IF(E443=0, "-", IF(H443/E443&lt;10, H443/E443, "&gt;999%"))</f>
        <v>-</v>
      </c>
    </row>
    <row r="444" spans="1:10" x14ac:dyDescent="0.2">
      <c r="A444" s="158" t="s">
        <v>343</v>
      </c>
      <c r="B444" s="65">
        <v>7</v>
      </c>
      <c r="C444" s="66">
        <v>0</v>
      </c>
      <c r="D444" s="65">
        <v>49</v>
      </c>
      <c r="E444" s="66">
        <v>1</v>
      </c>
      <c r="F444" s="67"/>
      <c r="G444" s="65">
        <f t="shared" si="84"/>
        <v>7</v>
      </c>
      <c r="H444" s="66">
        <f t="shared" si="85"/>
        <v>48</v>
      </c>
      <c r="I444" s="20" t="str">
        <f t="shared" si="86"/>
        <v>-</v>
      </c>
      <c r="J444" s="21" t="str">
        <f t="shared" si="87"/>
        <v>&gt;999%</v>
      </c>
    </row>
    <row r="445" spans="1:10" x14ac:dyDescent="0.2">
      <c r="A445" s="158" t="s">
        <v>365</v>
      </c>
      <c r="B445" s="65">
        <v>0</v>
      </c>
      <c r="C445" s="66">
        <v>6</v>
      </c>
      <c r="D445" s="65">
        <v>0</v>
      </c>
      <c r="E445" s="66">
        <v>36</v>
      </c>
      <c r="F445" s="67"/>
      <c r="G445" s="65">
        <f t="shared" si="84"/>
        <v>-6</v>
      </c>
      <c r="H445" s="66">
        <f t="shared" si="85"/>
        <v>-36</v>
      </c>
      <c r="I445" s="20">
        <f t="shared" si="86"/>
        <v>-1</v>
      </c>
      <c r="J445" s="21">
        <f t="shared" si="87"/>
        <v>-1</v>
      </c>
    </row>
    <row r="446" spans="1:10" x14ac:dyDescent="0.2">
      <c r="A446" s="158" t="s">
        <v>482</v>
      </c>
      <c r="B446" s="65">
        <v>6</v>
      </c>
      <c r="C446" s="66">
        <v>4</v>
      </c>
      <c r="D446" s="65">
        <v>33</v>
      </c>
      <c r="E446" s="66">
        <v>29</v>
      </c>
      <c r="F446" s="67"/>
      <c r="G446" s="65">
        <f t="shared" si="84"/>
        <v>2</v>
      </c>
      <c r="H446" s="66">
        <f t="shared" si="85"/>
        <v>4</v>
      </c>
      <c r="I446" s="20">
        <f t="shared" si="86"/>
        <v>0.5</v>
      </c>
      <c r="J446" s="21">
        <f t="shared" si="87"/>
        <v>0.13793103448275862</v>
      </c>
    </row>
    <row r="447" spans="1:10" x14ac:dyDescent="0.2">
      <c r="A447" s="158" t="s">
        <v>396</v>
      </c>
      <c r="B447" s="65">
        <v>12</v>
      </c>
      <c r="C447" s="66">
        <v>20</v>
      </c>
      <c r="D447" s="65">
        <v>127</v>
      </c>
      <c r="E447" s="66">
        <v>89</v>
      </c>
      <c r="F447" s="67"/>
      <c r="G447" s="65">
        <f t="shared" si="84"/>
        <v>-8</v>
      </c>
      <c r="H447" s="66">
        <f t="shared" si="85"/>
        <v>38</v>
      </c>
      <c r="I447" s="20">
        <f t="shared" si="86"/>
        <v>-0.4</v>
      </c>
      <c r="J447" s="21">
        <f t="shared" si="87"/>
        <v>0.42696629213483145</v>
      </c>
    </row>
    <row r="448" spans="1:10" x14ac:dyDescent="0.2">
      <c r="A448" s="158" t="s">
        <v>536</v>
      </c>
      <c r="B448" s="65">
        <v>5</v>
      </c>
      <c r="C448" s="66">
        <v>12</v>
      </c>
      <c r="D448" s="65">
        <v>48</v>
      </c>
      <c r="E448" s="66">
        <v>37</v>
      </c>
      <c r="F448" s="67"/>
      <c r="G448" s="65">
        <f t="shared" si="84"/>
        <v>-7</v>
      </c>
      <c r="H448" s="66">
        <f t="shared" si="85"/>
        <v>11</v>
      </c>
      <c r="I448" s="20">
        <f t="shared" si="86"/>
        <v>-0.58333333333333337</v>
      </c>
      <c r="J448" s="21">
        <f t="shared" si="87"/>
        <v>0.29729729729729731</v>
      </c>
    </row>
    <row r="449" spans="1:10" x14ac:dyDescent="0.2">
      <c r="A449" s="158" t="s">
        <v>476</v>
      </c>
      <c r="B449" s="65">
        <v>0</v>
      </c>
      <c r="C449" s="66">
        <v>0</v>
      </c>
      <c r="D449" s="65">
        <v>1</v>
      </c>
      <c r="E449" s="66">
        <v>1</v>
      </c>
      <c r="F449" s="67"/>
      <c r="G449" s="65">
        <f t="shared" si="84"/>
        <v>0</v>
      </c>
      <c r="H449" s="66">
        <f t="shared" si="85"/>
        <v>0</v>
      </c>
      <c r="I449" s="20" t="str">
        <f t="shared" si="86"/>
        <v>-</v>
      </c>
      <c r="J449" s="21">
        <f t="shared" si="87"/>
        <v>0</v>
      </c>
    </row>
    <row r="450" spans="1:10" x14ac:dyDescent="0.2">
      <c r="A450" s="158" t="s">
        <v>220</v>
      </c>
      <c r="B450" s="65">
        <v>0</v>
      </c>
      <c r="C450" s="66">
        <v>1</v>
      </c>
      <c r="D450" s="65">
        <v>5</v>
      </c>
      <c r="E450" s="66">
        <v>4</v>
      </c>
      <c r="F450" s="67"/>
      <c r="G450" s="65">
        <f t="shared" si="84"/>
        <v>-1</v>
      </c>
      <c r="H450" s="66">
        <f t="shared" si="85"/>
        <v>1</v>
      </c>
      <c r="I450" s="20">
        <f t="shared" si="86"/>
        <v>-1</v>
      </c>
      <c r="J450" s="21">
        <f t="shared" si="87"/>
        <v>0.25</v>
      </c>
    </row>
    <row r="451" spans="1:10" x14ac:dyDescent="0.2">
      <c r="A451" s="158" t="s">
        <v>492</v>
      </c>
      <c r="B451" s="65">
        <v>8</v>
      </c>
      <c r="C451" s="66">
        <v>7</v>
      </c>
      <c r="D451" s="65">
        <v>117</v>
      </c>
      <c r="E451" s="66">
        <v>61</v>
      </c>
      <c r="F451" s="67"/>
      <c r="G451" s="65">
        <f t="shared" si="84"/>
        <v>1</v>
      </c>
      <c r="H451" s="66">
        <f t="shared" si="85"/>
        <v>56</v>
      </c>
      <c r="I451" s="20">
        <f t="shared" si="86"/>
        <v>0.14285714285714285</v>
      </c>
      <c r="J451" s="21">
        <f t="shared" si="87"/>
        <v>0.91803278688524592</v>
      </c>
    </row>
    <row r="452" spans="1:10" s="160" customFormat="1" x14ac:dyDescent="0.2">
      <c r="A452" s="178" t="s">
        <v>670</v>
      </c>
      <c r="B452" s="71">
        <v>41</v>
      </c>
      <c r="C452" s="72">
        <v>50</v>
      </c>
      <c r="D452" s="71">
        <v>388</v>
      </c>
      <c r="E452" s="72">
        <v>258</v>
      </c>
      <c r="F452" s="73"/>
      <c r="G452" s="71">
        <f t="shared" si="84"/>
        <v>-9</v>
      </c>
      <c r="H452" s="72">
        <f t="shared" si="85"/>
        <v>130</v>
      </c>
      <c r="I452" s="37">
        <f t="shared" si="86"/>
        <v>-0.18</v>
      </c>
      <c r="J452" s="38">
        <f t="shared" si="87"/>
        <v>0.50387596899224807</v>
      </c>
    </row>
    <row r="453" spans="1:10" x14ac:dyDescent="0.2">
      <c r="A453" s="177"/>
      <c r="B453" s="143"/>
      <c r="C453" s="144"/>
      <c r="D453" s="143"/>
      <c r="E453" s="144"/>
      <c r="F453" s="145"/>
      <c r="G453" s="143"/>
      <c r="H453" s="144"/>
      <c r="I453" s="151"/>
      <c r="J453" s="152"/>
    </row>
    <row r="454" spans="1:10" s="139" customFormat="1" x14ac:dyDescent="0.2">
      <c r="A454" s="159" t="s">
        <v>83</v>
      </c>
      <c r="B454" s="65"/>
      <c r="C454" s="66"/>
      <c r="D454" s="65"/>
      <c r="E454" s="66"/>
      <c r="F454" s="67"/>
      <c r="G454" s="65"/>
      <c r="H454" s="66"/>
      <c r="I454" s="20"/>
      <c r="J454" s="21"/>
    </row>
    <row r="455" spans="1:10" x14ac:dyDescent="0.2">
      <c r="A455" s="158" t="s">
        <v>558</v>
      </c>
      <c r="B455" s="65">
        <v>8</v>
      </c>
      <c r="C455" s="66">
        <v>8</v>
      </c>
      <c r="D455" s="65">
        <v>79</v>
      </c>
      <c r="E455" s="66">
        <v>64</v>
      </c>
      <c r="F455" s="67"/>
      <c r="G455" s="65">
        <f>B455-C455</f>
        <v>0</v>
      </c>
      <c r="H455" s="66">
        <f>D455-E455</f>
        <v>15</v>
      </c>
      <c r="I455" s="20">
        <f>IF(C455=0, "-", IF(G455/C455&lt;10, G455/C455, "&gt;999%"))</f>
        <v>0</v>
      </c>
      <c r="J455" s="21">
        <f>IF(E455=0, "-", IF(H455/E455&lt;10, H455/E455, "&gt;999%"))</f>
        <v>0.234375</v>
      </c>
    </row>
    <row r="456" spans="1:10" s="160" customFormat="1" x14ac:dyDescent="0.2">
      <c r="A456" s="178" t="s">
        <v>671</v>
      </c>
      <c r="B456" s="71">
        <v>8</v>
      </c>
      <c r="C456" s="72">
        <v>8</v>
      </c>
      <c r="D456" s="71">
        <v>79</v>
      </c>
      <c r="E456" s="72">
        <v>64</v>
      </c>
      <c r="F456" s="73"/>
      <c r="G456" s="71">
        <f>B456-C456</f>
        <v>0</v>
      </c>
      <c r="H456" s="72">
        <f>D456-E456</f>
        <v>15</v>
      </c>
      <c r="I456" s="37">
        <f>IF(C456=0, "-", IF(G456/C456&lt;10, G456/C456, "&gt;999%"))</f>
        <v>0</v>
      </c>
      <c r="J456" s="38">
        <f>IF(E456=0, "-", IF(H456/E456&lt;10, H456/E456, "&gt;999%"))</f>
        <v>0.234375</v>
      </c>
    </row>
    <row r="457" spans="1:10" x14ac:dyDescent="0.2">
      <c r="A457" s="177"/>
      <c r="B457" s="143"/>
      <c r="C457" s="144"/>
      <c r="D457" s="143"/>
      <c r="E457" s="144"/>
      <c r="F457" s="145"/>
      <c r="G457" s="143"/>
      <c r="H457" s="144"/>
      <c r="I457" s="151"/>
      <c r="J457" s="152"/>
    </row>
    <row r="458" spans="1:10" s="139" customFormat="1" x14ac:dyDescent="0.2">
      <c r="A458" s="159" t="s">
        <v>84</v>
      </c>
      <c r="B458" s="65"/>
      <c r="C458" s="66"/>
      <c r="D458" s="65"/>
      <c r="E458" s="66"/>
      <c r="F458" s="67"/>
      <c r="G458" s="65"/>
      <c r="H458" s="66"/>
      <c r="I458" s="20"/>
      <c r="J458" s="21"/>
    </row>
    <row r="459" spans="1:10" x14ac:dyDescent="0.2">
      <c r="A459" s="158" t="s">
        <v>201</v>
      </c>
      <c r="B459" s="65">
        <v>3</v>
      </c>
      <c r="C459" s="66">
        <v>1</v>
      </c>
      <c r="D459" s="65">
        <v>39</v>
      </c>
      <c r="E459" s="66">
        <v>22</v>
      </c>
      <c r="F459" s="67"/>
      <c r="G459" s="65">
        <f t="shared" ref="G459:G467" si="88">B459-C459</f>
        <v>2</v>
      </c>
      <c r="H459" s="66">
        <f t="shared" ref="H459:H467" si="89">D459-E459</f>
        <v>17</v>
      </c>
      <c r="I459" s="20">
        <f t="shared" ref="I459:I467" si="90">IF(C459=0, "-", IF(G459/C459&lt;10, G459/C459, "&gt;999%"))</f>
        <v>2</v>
      </c>
      <c r="J459" s="21">
        <f t="shared" ref="J459:J467" si="91">IF(E459=0, "-", IF(H459/E459&lt;10, H459/E459, "&gt;999%"))</f>
        <v>0.77272727272727271</v>
      </c>
    </row>
    <row r="460" spans="1:10" x14ac:dyDescent="0.2">
      <c r="A460" s="158" t="s">
        <v>366</v>
      </c>
      <c r="B460" s="65">
        <v>18</v>
      </c>
      <c r="C460" s="66">
        <v>2</v>
      </c>
      <c r="D460" s="65">
        <v>126</v>
      </c>
      <c r="E460" s="66">
        <v>2</v>
      </c>
      <c r="F460" s="67"/>
      <c r="G460" s="65">
        <f t="shared" si="88"/>
        <v>16</v>
      </c>
      <c r="H460" s="66">
        <f t="shared" si="89"/>
        <v>124</v>
      </c>
      <c r="I460" s="20">
        <f t="shared" si="90"/>
        <v>8</v>
      </c>
      <c r="J460" s="21" t="str">
        <f t="shared" si="91"/>
        <v>&gt;999%</v>
      </c>
    </row>
    <row r="461" spans="1:10" x14ac:dyDescent="0.2">
      <c r="A461" s="158" t="s">
        <v>397</v>
      </c>
      <c r="B461" s="65">
        <v>6</v>
      </c>
      <c r="C461" s="66">
        <v>2</v>
      </c>
      <c r="D461" s="65">
        <v>67</v>
      </c>
      <c r="E461" s="66">
        <v>39</v>
      </c>
      <c r="F461" s="67"/>
      <c r="G461" s="65">
        <f t="shared" si="88"/>
        <v>4</v>
      </c>
      <c r="H461" s="66">
        <f t="shared" si="89"/>
        <v>28</v>
      </c>
      <c r="I461" s="20">
        <f t="shared" si="90"/>
        <v>2</v>
      </c>
      <c r="J461" s="21">
        <f t="shared" si="91"/>
        <v>0.71794871794871795</v>
      </c>
    </row>
    <row r="462" spans="1:10" x14ac:dyDescent="0.2">
      <c r="A462" s="158" t="s">
        <v>434</v>
      </c>
      <c r="B462" s="65">
        <v>5</v>
      </c>
      <c r="C462" s="66">
        <v>8</v>
      </c>
      <c r="D462" s="65">
        <v>81</v>
      </c>
      <c r="E462" s="66">
        <v>60</v>
      </c>
      <c r="F462" s="67"/>
      <c r="G462" s="65">
        <f t="shared" si="88"/>
        <v>-3</v>
      </c>
      <c r="H462" s="66">
        <f t="shared" si="89"/>
        <v>21</v>
      </c>
      <c r="I462" s="20">
        <f t="shared" si="90"/>
        <v>-0.375</v>
      </c>
      <c r="J462" s="21">
        <f t="shared" si="91"/>
        <v>0.35</v>
      </c>
    </row>
    <row r="463" spans="1:10" x14ac:dyDescent="0.2">
      <c r="A463" s="158" t="s">
        <v>244</v>
      </c>
      <c r="B463" s="65">
        <v>9</v>
      </c>
      <c r="C463" s="66">
        <v>8</v>
      </c>
      <c r="D463" s="65">
        <v>45</v>
      </c>
      <c r="E463" s="66">
        <v>63</v>
      </c>
      <c r="F463" s="67"/>
      <c r="G463" s="65">
        <f t="shared" si="88"/>
        <v>1</v>
      </c>
      <c r="H463" s="66">
        <f t="shared" si="89"/>
        <v>-18</v>
      </c>
      <c r="I463" s="20">
        <f t="shared" si="90"/>
        <v>0.125</v>
      </c>
      <c r="J463" s="21">
        <f t="shared" si="91"/>
        <v>-0.2857142857142857</v>
      </c>
    </row>
    <row r="464" spans="1:10" x14ac:dyDescent="0.2">
      <c r="A464" s="158" t="s">
        <v>221</v>
      </c>
      <c r="B464" s="65">
        <v>0</v>
      </c>
      <c r="C464" s="66">
        <v>0</v>
      </c>
      <c r="D464" s="65">
        <v>0</v>
      </c>
      <c r="E464" s="66">
        <v>5</v>
      </c>
      <c r="F464" s="67"/>
      <c r="G464" s="65">
        <f t="shared" si="88"/>
        <v>0</v>
      </c>
      <c r="H464" s="66">
        <f t="shared" si="89"/>
        <v>-5</v>
      </c>
      <c r="I464" s="20" t="str">
        <f t="shared" si="90"/>
        <v>-</v>
      </c>
      <c r="J464" s="21">
        <f t="shared" si="91"/>
        <v>-1</v>
      </c>
    </row>
    <row r="465" spans="1:10" x14ac:dyDescent="0.2">
      <c r="A465" s="158" t="s">
        <v>222</v>
      </c>
      <c r="B465" s="65">
        <v>0</v>
      </c>
      <c r="C465" s="66">
        <v>0</v>
      </c>
      <c r="D465" s="65">
        <v>37</v>
      </c>
      <c r="E465" s="66">
        <v>1</v>
      </c>
      <c r="F465" s="67"/>
      <c r="G465" s="65">
        <f t="shared" si="88"/>
        <v>0</v>
      </c>
      <c r="H465" s="66">
        <f t="shared" si="89"/>
        <v>36</v>
      </c>
      <c r="I465" s="20" t="str">
        <f t="shared" si="90"/>
        <v>-</v>
      </c>
      <c r="J465" s="21" t="str">
        <f t="shared" si="91"/>
        <v>&gt;999%</v>
      </c>
    </row>
    <row r="466" spans="1:10" x14ac:dyDescent="0.2">
      <c r="A466" s="158" t="s">
        <v>265</v>
      </c>
      <c r="B466" s="65">
        <v>1</v>
      </c>
      <c r="C466" s="66">
        <v>3</v>
      </c>
      <c r="D466" s="65">
        <v>27</v>
      </c>
      <c r="E466" s="66">
        <v>12</v>
      </c>
      <c r="F466" s="67"/>
      <c r="G466" s="65">
        <f t="shared" si="88"/>
        <v>-2</v>
      </c>
      <c r="H466" s="66">
        <f t="shared" si="89"/>
        <v>15</v>
      </c>
      <c r="I466" s="20">
        <f t="shared" si="90"/>
        <v>-0.66666666666666663</v>
      </c>
      <c r="J466" s="21">
        <f t="shared" si="91"/>
        <v>1.25</v>
      </c>
    </row>
    <row r="467" spans="1:10" s="160" customFormat="1" x14ac:dyDescent="0.2">
      <c r="A467" s="178" t="s">
        <v>672</v>
      </c>
      <c r="B467" s="71">
        <v>42</v>
      </c>
      <c r="C467" s="72">
        <v>24</v>
      </c>
      <c r="D467" s="71">
        <v>422</v>
      </c>
      <c r="E467" s="72">
        <v>204</v>
      </c>
      <c r="F467" s="73"/>
      <c r="G467" s="71">
        <f t="shared" si="88"/>
        <v>18</v>
      </c>
      <c r="H467" s="72">
        <f t="shared" si="89"/>
        <v>218</v>
      </c>
      <c r="I467" s="37">
        <f t="shared" si="90"/>
        <v>0.75</v>
      </c>
      <c r="J467" s="38">
        <f t="shared" si="91"/>
        <v>1.0686274509803921</v>
      </c>
    </row>
    <row r="468" spans="1:10" x14ac:dyDescent="0.2">
      <c r="A468" s="177"/>
      <c r="B468" s="143"/>
      <c r="C468" s="144"/>
      <c r="D468" s="143"/>
      <c r="E468" s="144"/>
      <c r="F468" s="145"/>
      <c r="G468" s="143"/>
      <c r="H468" s="144"/>
      <c r="I468" s="151"/>
      <c r="J468" s="152"/>
    </row>
    <row r="469" spans="1:10" s="139" customFormat="1" x14ac:dyDescent="0.2">
      <c r="A469" s="159" t="s">
        <v>85</v>
      </c>
      <c r="B469" s="65"/>
      <c r="C469" s="66"/>
      <c r="D469" s="65"/>
      <c r="E469" s="66"/>
      <c r="F469" s="67"/>
      <c r="G469" s="65"/>
      <c r="H469" s="66"/>
      <c r="I469" s="20"/>
      <c r="J469" s="21"/>
    </row>
    <row r="470" spans="1:10" x14ac:dyDescent="0.2">
      <c r="A470" s="158" t="s">
        <v>398</v>
      </c>
      <c r="B470" s="65">
        <v>2</v>
      </c>
      <c r="C470" s="66">
        <v>0</v>
      </c>
      <c r="D470" s="65">
        <v>9</v>
      </c>
      <c r="E470" s="66">
        <v>2</v>
      </c>
      <c r="F470" s="67"/>
      <c r="G470" s="65">
        <f>B470-C470</f>
        <v>2</v>
      </c>
      <c r="H470" s="66">
        <f>D470-E470</f>
        <v>7</v>
      </c>
      <c r="I470" s="20" t="str">
        <f>IF(C470=0, "-", IF(G470/C470&lt;10, G470/C470, "&gt;999%"))</f>
        <v>-</v>
      </c>
      <c r="J470" s="21">
        <f>IF(E470=0, "-", IF(H470/E470&lt;10, H470/E470, "&gt;999%"))</f>
        <v>3.5</v>
      </c>
    </row>
    <row r="471" spans="1:10" x14ac:dyDescent="0.2">
      <c r="A471" s="158" t="s">
        <v>521</v>
      </c>
      <c r="B471" s="65">
        <v>1</v>
      </c>
      <c r="C471" s="66">
        <v>1</v>
      </c>
      <c r="D471" s="65">
        <v>27</v>
      </c>
      <c r="E471" s="66">
        <v>15</v>
      </c>
      <c r="F471" s="67"/>
      <c r="G471" s="65">
        <f>B471-C471</f>
        <v>0</v>
      </c>
      <c r="H471" s="66">
        <f>D471-E471</f>
        <v>12</v>
      </c>
      <c r="I471" s="20">
        <f>IF(C471=0, "-", IF(G471/C471&lt;10, G471/C471, "&gt;999%"))</f>
        <v>0</v>
      </c>
      <c r="J471" s="21">
        <f>IF(E471=0, "-", IF(H471/E471&lt;10, H471/E471, "&gt;999%"))</f>
        <v>0.8</v>
      </c>
    </row>
    <row r="472" spans="1:10" x14ac:dyDescent="0.2">
      <c r="A472" s="158" t="s">
        <v>435</v>
      </c>
      <c r="B472" s="65">
        <v>0</v>
      </c>
      <c r="C472" s="66">
        <v>0</v>
      </c>
      <c r="D472" s="65">
        <v>8</v>
      </c>
      <c r="E472" s="66">
        <v>2</v>
      </c>
      <c r="F472" s="67"/>
      <c r="G472" s="65">
        <f>B472-C472</f>
        <v>0</v>
      </c>
      <c r="H472" s="66">
        <f>D472-E472</f>
        <v>6</v>
      </c>
      <c r="I472" s="20" t="str">
        <f>IF(C472=0, "-", IF(G472/C472&lt;10, G472/C472, "&gt;999%"))</f>
        <v>-</v>
      </c>
      <c r="J472" s="21">
        <f>IF(E472=0, "-", IF(H472/E472&lt;10, H472/E472, "&gt;999%"))</f>
        <v>3</v>
      </c>
    </row>
    <row r="473" spans="1:10" x14ac:dyDescent="0.2">
      <c r="A473" s="158" t="s">
        <v>344</v>
      </c>
      <c r="B473" s="65">
        <v>0</v>
      </c>
      <c r="C473" s="66">
        <v>0</v>
      </c>
      <c r="D473" s="65">
        <v>0</v>
      </c>
      <c r="E473" s="66">
        <v>1</v>
      </c>
      <c r="F473" s="67"/>
      <c r="G473" s="65">
        <f>B473-C473</f>
        <v>0</v>
      </c>
      <c r="H473" s="66">
        <f>D473-E473</f>
        <v>-1</v>
      </c>
      <c r="I473" s="20" t="str">
        <f>IF(C473=0, "-", IF(G473/C473&lt;10, G473/C473, "&gt;999%"))</f>
        <v>-</v>
      </c>
      <c r="J473" s="21">
        <f>IF(E473=0, "-", IF(H473/E473&lt;10, H473/E473, "&gt;999%"))</f>
        <v>-1</v>
      </c>
    </row>
    <row r="474" spans="1:10" s="160" customFormat="1" x14ac:dyDescent="0.2">
      <c r="A474" s="178" t="s">
        <v>673</v>
      </c>
      <c r="B474" s="71">
        <v>3</v>
      </c>
      <c r="C474" s="72">
        <v>1</v>
      </c>
      <c r="D474" s="71">
        <v>44</v>
      </c>
      <c r="E474" s="72">
        <v>20</v>
      </c>
      <c r="F474" s="73"/>
      <c r="G474" s="71">
        <f>B474-C474</f>
        <v>2</v>
      </c>
      <c r="H474" s="72">
        <f>D474-E474</f>
        <v>24</v>
      </c>
      <c r="I474" s="37">
        <f>IF(C474=0, "-", IF(G474/C474&lt;10, G474/C474, "&gt;999%"))</f>
        <v>2</v>
      </c>
      <c r="J474" s="38">
        <f>IF(E474=0, "-", IF(H474/E474&lt;10, H474/E474, "&gt;999%"))</f>
        <v>1.2</v>
      </c>
    </row>
    <row r="475" spans="1:10" x14ac:dyDescent="0.2">
      <c r="A475" s="177"/>
      <c r="B475" s="143"/>
      <c r="C475" s="144"/>
      <c r="D475" s="143"/>
      <c r="E475" s="144"/>
      <c r="F475" s="145"/>
      <c r="G475" s="143"/>
      <c r="H475" s="144"/>
      <c r="I475" s="151"/>
      <c r="J475" s="152"/>
    </row>
    <row r="476" spans="1:10" s="139" customFormat="1" x14ac:dyDescent="0.2">
      <c r="A476" s="159" t="s">
        <v>86</v>
      </c>
      <c r="B476" s="65"/>
      <c r="C476" s="66"/>
      <c r="D476" s="65"/>
      <c r="E476" s="66"/>
      <c r="F476" s="67"/>
      <c r="G476" s="65"/>
      <c r="H476" s="66"/>
      <c r="I476" s="20"/>
      <c r="J476" s="21"/>
    </row>
    <row r="477" spans="1:10" x14ac:dyDescent="0.2">
      <c r="A477" s="158" t="s">
        <v>307</v>
      </c>
      <c r="B477" s="65">
        <v>0</v>
      </c>
      <c r="C477" s="66">
        <v>1</v>
      </c>
      <c r="D477" s="65">
        <v>11</v>
      </c>
      <c r="E477" s="66">
        <v>17</v>
      </c>
      <c r="F477" s="67"/>
      <c r="G477" s="65">
        <f t="shared" ref="G477:G485" si="92">B477-C477</f>
        <v>-1</v>
      </c>
      <c r="H477" s="66">
        <f t="shared" ref="H477:H485" si="93">D477-E477</f>
        <v>-6</v>
      </c>
      <c r="I477" s="20">
        <f t="shared" ref="I477:I485" si="94">IF(C477=0, "-", IF(G477/C477&lt;10, G477/C477, "&gt;999%"))</f>
        <v>-1</v>
      </c>
      <c r="J477" s="21">
        <f t="shared" ref="J477:J485" si="95">IF(E477=0, "-", IF(H477/E477&lt;10, H477/E477, "&gt;999%"))</f>
        <v>-0.35294117647058826</v>
      </c>
    </row>
    <row r="478" spans="1:10" x14ac:dyDescent="0.2">
      <c r="A478" s="158" t="s">
        <v>399</v>
      </c>
      <c r="B478" s="65">
        <v>94</v>
      </c>
      <c r="C478" s="66">
        <v>41</v>
      </c>
      <c r="D478" s="65">
        <v>740</v>
      </c>
      <c r="E478" s="66">
        <v>631</v>
      </c>
      <c r="F478" s="67"/>
      <c r="G478" s="65">
        <f t="shared" si="92"/>
        <v>53</v>
      </c>
      <c r="H478" s="66">
        <f t="shared" si="93"/>
        <v>109</v>
      </c>
      <c r="I478" s="20">
        <f t="shared" si="94"/>
        <v>1.2926829268292683</v>
      </c>
      <c r="J478" s="21">
        <f t="shared" si="95"/>
        <v>0.17274167987321712</v>
      </c>
    </row>
    <row r="479" spans="1:10" x14ac:dyDescent="0.2">
      <c r="A479" s="158" t="s">
        <v>223</v>
      </c>
      <c r="B479" s="65">
        <v>14</v>
      </c>
      <c r="C479" s="66">
        <v>25</v>
      </c>
      <c r="D479" s="65">
        <v>217</v>
      </c>
      <c r="E479" s="66">
        <v>193</v>
      </c>
      <c r="F479" s="67"/>
      <c r="G479" s="65">
        <f t="shared" si="92"/>
        <v>-11</v>
      </c>
      <c r="H479" s="66">
        <f t="shared" si="93"/>
        <v>24</v>
      </c>
      <c r="I479" s="20">
        <f t="shared" si="94"/>
        <v>-0.44</v>
      </c>
      <c r="J479" s="21">
        <f t="shared" si="95"/>
        <v>0.12435233160621761</v>
      </c>
    </row>
    <row r="480" spans="1:10" x14ac:dyDescent="0.2">
      <c r="A480" s="158" t="s">
        <v>245</v>
      </c>
      <c r="B480" s="65">
        <v>0</v>
      </c>
      <c r="C480" s="66">
        <v>3</v>
      </c>
      <c r="D480" s="65">
        <v>0</v>
      </c>
      <c r="E480" s="66">
        <v>12</v>
      </c>
      <c r="F480" s="67"/>
      <c r="G480" s="65">
        <f t="shared" si="92"/>
        <v>-3</v>
      </c>
      <c r="H480" s="66">
        <f t="shared" si="93"/>
        <v>-12</v>
      </c>
      <c r="I480" s="20">
        <f t="shared" si="94"/>
        <v>-1</v>
      </c>
      <c r="J480" s="21">
        <f t="shared" si="95"/>
        <v>-1</v>
      </c>
    </row>
    <row r="481" spans="1:10" x14ac:dyDescent="0.2">
      <c r="A481" s="158" t="s">
        <v>246</v>
      </c>
      <c r="B481" s="65">
        <v>0</v>
      </c>
      <c r="C481" s="66">
        <v>18</v>
      </c>
      <c r="D481" s="65">
        <v>13</v>
      </c>
      <c r="E481" s="66">
        <v>63</v>
      </c>
      <c r="F481" s="67"/>
      <c r="G481" s="65">
        <f t="shared" si="92"/>
        <v>-18</v>
      </c>
      <c r="H481" s="66">
        <f t="shared" si="93"/>
        <v>-50</v>
      </c>
      <c r="I481" s="20">
        <f t="shared" si="94"/>
        <v>-1</v>
      </c>
      <c r="J481" s="21">
        <f t="shared" si="95"/>
        <v>-0.79365079365079361</v>
      </c>
    </row>
    <row r="482" spans="1:10" x14ac:dyDescent="0.2">
      <c r="A482" s="158" t="s">
        <v>436</v>
      </c>
      <c r="B482" s="65">
        <v>80</v>
      </c>
      <c r="C482" s="66">
        <v>31</v>
      </c>
      <c r="D482" s="65">
        <v>489</v>
      </c>
      <c r="E482" s="66">
        <v>278</v>
      </c>
      <c r="F482" s="67"/>
      <c r="G482" s="65">
        <f t="shared" si="92"/>
        <v>49</v>
      </c>
      <c r="H482" s="66">
        <f t="shared" si="93"/>
        <v>211</v>
      </c>
      <c r="I482" s="20">
        <f t="shared" si="94"/>
        <v>1.5806451612903225</v>
      </c>
      <c r="J482" s="21">
        <f t="shared" si="95"/>
        <v>0.75899280575539574</v>
      </c>
    </row>
    <row r="483" spans="1:10" x14ac:dyDescent="0.2">
      <c r="A483" s="158" t="s">
        <v>224</v>
      </c>
      <c r="B483" s="65">
        <v>4</v>
      </c>
      <c r="C483" s="66">
        <v>7</v>
      </c>
      <c r="D483" s="65">
        <v>70</v>
      </c>
      <c r="E483" s="66">
        <v>48</v>
      </c>
      <c r="F483" s="67"/>
      <c r="G483" s="65">
        <f t="shared" si="92"/>
        <v>-3</v>
      </c>
      <c r="H483" s="66">
        <f t="shared" si="93"/>
        <v>22</v>
      </c>
      <c r="I483" s="20">
        <f t="shared" si="94"/>
        <v>-0.42857142857142855</v>
      </c>
      <c r="J483" s="21">
        <f t="shared" si="95"/>
        <v>0.45833333333333331</v>
      </c>
    </row>
    <row r="484" spans="1:10" x14ac:dyDescent="0.2">
      <c r="A484" s="158" t="s">
        <v>367</v>
      </c>
      <c r="B484" s="65">
        <v>87</v>
      </c>
      <c r="C484" s="66">
        <v>44</v>
      </c>
      <c r="D484" s="65">
        <v>640</v>
      </c>
      <c r="E484" s="66">
        <v>513</v>
      </c>
      <c r="F484" s="67"/>
      <c r="G484" s="65">
        <f t="shared" si="92"/>
        <v>43</v>
      </c>
      <c r="H484" s="66">
        <f t="shared" si="93"/>
        <v>127</v>
      </c>
      <c r="I484" s="20">
        <f t="shared" si="94"/>
        <v>0.97727272727272729</v>
      </c>
      <c r="J484" s="21">
        <f t="shared" si="95"/>
        <v>0.24756335282651071</v>
      </c>
    </row>
    <row r="485" spans="1:10" s="160" customFormat="1" x14ac:dyDescent="0.2">
      <c r="A485" s="178" t="s">
        <v>674</v>
      </c>
      <c r="B485" s="71">
        <v>279</v>
      </c>
      <c r="C485" s="72">
        <v>170</v>
      </c>
      <c r="D485" s="71">
        <v>2180</v>
      </c>
      <c r="E485" s="72">
        <v>1755</v>
      </c>
      <c r="F485" s="73"/>
      <c r="G485" s="71">
        <f t="shared" si="92"/>
        <v>109</v>
      </c>
      <c r="H485" s="72">
        <f t="shared" si="93"/>
        <v>425</v>
      </c>
      <c r="I485" s="37">
        <f t="shared" si="94"/>
        <v>0.64117647058823535</v>
      </c>
      <c r="J485" s="38">
        <f t="shared" si="95"/>
        <v>0.24216524216524216</v>
      </c>
    </row>
    <row r="486" spans="1:10" x14ac:dyDescent="0.2">
      <c r="A486" s="177"/>
      <c r="B486" s="143"/>
      <c r="C486" s="144"/>
      <c r="D486" s="143"/>
      <c r="E486" s="144"/>
      <c r="F486" s="145"/>
      <c r="G486" s="143"/>
      <c r="H486" s="144"/>
      <c r="I486" s="151"/>
      <c r="J486" s="152"/>
    </row>
    <row r="487" spans="1:10" s="139" customFormat="1" x14ac:dyDescent="0.2">
      <c r="A487" s="159" t="s">
        <v>87</v>
      </c>
      <c r="B487" s="65"/>
      <c r="C487" s="66"/>
      <c r="D487" s="65"/>
      <c r="E487" s="66"/>
      <c r="F487" s="67"/>
      <c r="G487" s="65"/>
      <c r="H487" s="66"/>
      <c r="I487" s="20"/>
      <c r="J487" s="21"/>
    </row>
    <row r="488" spans="1:10" x14ac:dyDescent="0.2">
      <c r="A488" s="158" t="s">
        <v>202</v>
      </c>
      <c r="B488" s="65">
        <v>52</v>
      </c>
      <c r="C488" s="66">
        <v>17</v>
      </c>
      <c r="D488" s="65">
        <v>239</v>
      </c>
      <c r="E488" s="66">
        <v>195</v>
      </c>
      <c r="F488" s="67"/>
      <c r="G488" s="65">
        <f t="shared" ref="G488:G494" si="96">B488-C488</f>
        <v>35</v>
      </c>
      <c r="H488" s="66">
        <f t="shared" ref="H488:H494" si="97">D488-E488</f>
        <v>44</v>
      </c>
      <c r="I488" s="20">
        <f t="shared" ref="I488:I494" si="98">IF(C488=0, "-", IF(G488/C488&lt;10, G488/C488, "&gt;999%"))</f>
        <v>2.0588235294117645</v>
      </c>
      <c r="J488" s="21">
        <f t="shared" ref="J488:J494" si="99">IF(E488=0, "-", IF(H488/E488&lt;10, H488/E488, "&gt;999%"))</f>
        <v>0.22564102564102564</v>
      </c>
    </row>
    <row r="489" spans="1:10" x14ac:dyDescent="0.2">
      <c r="A489" s="158" t="s">
        <v>345</v>
      </c>
      <c r="B489" s="65">
        <v>13</v>
      </c>
      <c r="C489" s="66">
        <v>4</v>
      </c>
      <c r="D489" s="65">
        <v>124</v>
      </c>
      <c r="E489" s="66">
        <v>26</v>
      </c>
      <c r="F489" s="67"/>
      <c r="G489" s="65">
        <f t="shared" si="96"/>
        <v>9</v>
      </c>
      <c r="H489" s="66">
        <f t="shared" si="97"/>
        <v>98</v>
      </c>
      <c r="I489" s="20">
        <f t="shared" si="98"/>
        <v>2.25</v>
      </c>
      <c r="J489" s="21">
        <f t="shared" si="99"/>
        <v>3.7692307692307692</v>
      </c>
    </row>
    <row r="490" spans="1:10" x14ac:dyDescent="0.2">
      <c r="A490" s="158" t="s">
        <v>346</v>
      </c>
      <c r="B490" s="65">
        <v>39</v>
      </c>
      <c r="C490" s="66">
        <v>25</v>
      </c>
      <c r="D490" s="65">
        <v>193</v>
      </c>
      <c r="E490" s="66">
        <v>105</v>
      </c>
      <c r="F490" s="67"/>
      <c r="G490" s="65">
        <f t="shared" si="96"/>
        <v>14</v>
      </c>
      <c r="H490" s="66">
        <f t="shared" si="97"/>
        <v>88</v>
      </c>
      <c r="I490" s="20">
        <f t="shared" si="98"/>
        <v>0.56000000000000005</v>
      </c>
      <c r="J490" s="21">
        <f t="shared" si="99"/>
        <v>0.83809523809523812</v>
      </c>
    </row>
    <row r="491" spans="1:10" x14ac:dyDescent="0.2">
      <c r="A491" s="158" t="s">
        <v>368</v>
      </c>
      <c r="B491" s="65">
        <v>0</v>
      </c>
      <c r="C491" s="66">
        <v>9</v>
      </c>
      <c r="D491" s="65">
        <v>19</v>
      </c>
      <c r="E491" s="66">
        <v>39</v>
      </c>
      <c r="F491" s="67"/>
      <c r="G491" s="65">
        <f t="shared" si="96"/>
        <v>-9</v>
      </c>
      <c r="H491" s="66">
        <f t="shared" si="97"/>
        <v>-20</v>
      </c>
      <c r="I491" s="20">
        <f t="shared" si="98"/>
        <v>-1</v>
      </c>
      <c r="J491" s="21">
        <f t="shared" si="99"/>
        <v>-0.51282051282051277</v>
      </c>
    </row>
    <row r="492" spans="1:10" x14ac:dyDescent="0.2">
      <c r="A492" s="158" t="s">
        <v>203</v>
      </c>
      <c r="B492" s="65">
        <v>14</v>
      </c>
      <c r="C492" s="66">
        <v>20</v>
      </c>
      <c r="D492" s="65">
        <v>257</v>
      </c>
      <c r="E492" s="66">
        <v>238</v>
      </c>
      <c r="F492" s="67"/>
      <c r="G492" s="65">
        <f t="shared" si="96"/>
        <v>-6</v>
      </c>
      <c r="H492" s="66">
        <f t="shared" si="97"/>
        <v>19</v>
      </c>
      <c r="I492" s="20">
        <f t="shared" si="98"/>
        <v>-0.3</v>
      </c>
      <c r="J492" s="21">
        <f t="shared" si="99"/>
        <v>7.9831932773109238E-2</v>
      </c>
    </row>
    <row r="493" spans="1:10" x14ac:dyDescent="0.2">
      <c r="A493" s="158" t="s">
        <v>369</v>
      </c>
      <c r="B493" s="65">
        <v>30</v>
      </c>
      <c r="C493" s="66">
        <v>56</v>
      </c>
      <c r="D493" s="65">
        <v>284</v>
      </c>
      <c r="E493" s="66">
        <v>349</v>
      </c>
      <c r="F493" s="67"/>
      <c r="G493" s="65">
        <f t="shared" si="96"/>
        <v>-26</v>
      </c>
      <c r="H493" s="66">
        <f t="shared" si="97"/>
        <v>-65</v>
      </c>
      <c r="I493" s="20">
        <f t="shared" si="98"/>
        <v>-0.4642857142857143</v>
      </c>
      <c r="J493" s="21">
        <f t="shared" si="99"/>
        <v>-0.18624641833810887</v>
      </c>
    </row>
    <row r="494" spans="1:10" s="160" customFormat="1" x14ac:dyDescent="0.2">
      <c r="A494" s="178" t="s">
        <v>675</v>
      </c>
      <c r="B494" s="71">
        <v>148</v>
      </c>
      <c r="C494" s="72">
        <v>131</v>
      </c>
      <c r="D494" s="71">
        <v>1116</v>
      </c>
      <c r="E494" s="72">
        <v>952</v>
      </c>
      <c r="F494" s="73"/>
      <c r="G494" s="71">
        <f t="shared" si="96"/>
        <v>17</v>
      </c>
      <c r="H494" s="72">
        <f t="shared" si="97"/>
        <v>164</v>
      </c>
      <c r="I494" s="37">
        <f t="shared" si="98"/>
        <v>0.12977099236641221</v>
      </c>
      <c r="J494" s="38">
        <f t="shared" si="99"/>
        <v>0.17226890756302521</v>
      </c>
    </row>
    <row r="495" spans="1:10" x14ac:dyDescent="0.2">
      <c r="A495" s="177"/>
      <c r="B495" s="143"/>
      <c r="C495" s="144"/>
      <c r="D495" s="143"/>
      <c r="E495" s="144"/>
      <c r="F495" s="145"/>
      <c r="G495" s="143"/>
      <c r="H495" s="144"/>
      <c r="I495" s="151"/>
      <c r="J495" s="152"/>
    </row>
    <row r="496" spans="1:10" s="139" customFormat="1" x14ac:dyDescent="0.2">
      <c r="A496" s="159" t="s">
        <v>88</v>
      </c>
      <c r="B496" s="65"/>
      <c r="C496" s="66"/>
      <c r="D496" s="65"/>
      <c r="E496" s="66"/>
      <c r="F496" s="67"/>
      <c r="G496" s="65"/>
      <c r="H496" s="66"/>
      <c r="I496" s="20"/>
      <c r="J496" s="21"/>
    </row>
    <row r="497" spans="1:10" x14ac:dyDescent="0.2">
      <c r="A497" s="158" t="s">
        <v>308</v>
      </c>
      <c r="B497" s="65">
        <v>0</v>
      </c>
      <c r="C497" s="66">
        <v>5</v>
      </c>
      <c r="D497" s="65">
        <v>15</v>
      </c>
      <c r="E497" s="66">
        <v>27</v>
      </c>
      <c r="F497" s="67"/>
      <c r="G497" s="65">
        <f t="shared" ref="G497:G520" si="100">B497-C497</f>
        <v>-5</v>
      </c>
      <c r="H497" s="66">
        <f t="shared" ref="H497:H520" si="101">D497-E497</f>
        <v>-12</v>
      </c>
      <c r="I497" s="20">
        <f t="shared" ref="I497:I520" si="102">IF(C497=0, "-", IF(G497/C497&lt;10, G497/C497, "&gt;999%"))</f>
        <v>-1</v>
      </c>
      <c r="J497" s="21">
        <f t="shared" ref="J497:J520" si="103">IF(E497=0, "-", IF(H497/E497&lt;10, H497/E497, "&gt;999%"))</f>
        <v>-0.44444444444444442</v>
      </c>
    </row>
    <row r="498" spans="1:10" x14ac:dyDescent="0.2">
      <c r="A498" s="158" t="s">
        <v>247</v>
      </c>
      <c r="B498" s="65">
        <v>201</v>
      </c>
      <c r="C498" s="66">
        <v>152</v>
      </c>
      <c r="D498" s="65">
        <v>1153</v>
      </c>
      <c r="E498" s="66">
        <v>1049</v>
      </c>
      <c r="F498" s="67"/>
      <c r="G498" s="65">
        <f t="shared" si="100"/>
        <v>49</v>
      </c>
      <c r="H498" s="66">
        <f t="shared" si="101"/>
        <v>104</v>
      </c>
      <c r="I498" s="20">
        <f t="shared" si="102"/>
        <v>0.32236842105263158</v>
      </c>
      <c r="J498" s="21">
        <f t="shared" si="103"/>
        <v>9.9142040038131554E-2</v>
      </c>
    </row>
    <row r="499" spans="1:10" x14ac:dyDescent="0.2">
      <c r="A499" s="158" t="s">
        <v>370</v>
      </c>
      <c r="B499" s="65">
        <v>20</v>
      </c>
      <c r="C499" s="66">
        <v>7</v>
      </c>
      <c r="D499" s="65">
        <v>347</v>
      </c>
      <c r="E499" s="66">
        <v>370</v>
      </c>
      <c r="F499" s="67"/>
      <c r="G499" s="65">
        <f t="shared" si="100"/>
        <v>13</v>
      </c>
      <c r="H499" s="66">
        <f t="shared" si="101"/>
        <v>-23</v>
      </c>
      <c r="I499" s="20">
        <f t="shared" si="102"/>
        <v>1.8571428571428572</v>
      </c>
      <c r="J499" s="21">
        <f t="shared" si="103"/>
        <v>-6.2162162162162166E-2</v>
      </c>
    </row>
    <row r="500" spans="1:10" x14ac:dyDescent="0.2">
      <c r="A500" s="158" t="s">
        <v>479</v>
      </c>
      <c r="B500" s="65">
        <v>1</v>
      </c>
      <c r="C500" s="66">
        <v>0</v>
      </c>
      <c r="D500" s="65">
        <v>8</v>
      </c>
      <c r="E500" s="66">
        <v>5</v>
      </c>
      <c r="F500" s="67"/>
      <c r="G500" s="65">
        <f t="shared" si="100"/>
        <v>1</v>
      </c>
      <c r="H500" s="66">
        <f t="shared" si="101"/>
        <v>3</v>
      </c>
      <c r="I500" s="20" t="str">
        <f t="shared" si="102"/>
        <v>-</v>
      </c>
      <c r="J500" s="21">
        <f t="shared" si="103"/>
        <v>0.6</v>
      </c>
    </row>
    <row r="501" spans="1:10" x14ac:dyDescent="0.2">
      <c r="A501" s="158" t="s">
        <v>225</v>
      </c>
      <c r="B501" s="65">
        <v>204</v>
      </c>
      <c r="C501" s="66">
        <v>87</v>
      </c>
      <c r="D501" s="65">
        <v>1480</v>
      </c>
      <c r="E501" s="66">
        <v>1221</v>
      </c>
      <c r="F501" s="67"/>
      <c r="G501" s="65">
        <f t="shared" si="100"/>
        <v>117</v>
      </c>
      <c r="H501" s="66">
        <f t="shared" si="101"/>
        <v>259</v>
      </c>
      <c r="I501" s="20">
        <f t="shared" si="102"/>
        <v>1.3448275862068966</v>
      </c>
      <c r="J501" s="21">
        <f t="shared" si="103"/>
        <v>0.21212121212121213</v>
      </c>
    </row>
    <row r="502" spans="1:10" x14ac:dyDescent="0.2">
      <c r="A502" s="158" t="s">
        <v>437</v>
      </c>
      <c r="B502" s="65">
        <v>22</v>
      </c>
      <c r="C502" s="66">
        <v>17</v>
      </c>
      <c r="D502" s="65">
        <v>222</v>
      </c>
      <c r="E502" s="66">
        <v>118</v>
      </c>
      <c r="F502" s="67"/>
      <c r="G502" s="65">
        <f t="shared" si="100"/>
        <v>5</v>
      </c>
      <c r="H502" s="66">
        <f t="shared" si="101"/>
        <v>104</v>
      </c>
      <c r="I502" s="20">
        <f t="shared" si="102"/>
        <v>0.29411764705882354</v>
      </c>
      <c r="J502" s="21">
        <f t="shared" si="103"/>
        <v>0.88135593220338981</v>
      </c>
    </row>
    <row r="503" spans="1:10" x14ac:dyDescent="0.2">
      <c r="A503" s="158" t="s">
        <v>297</v>
      </c>
      <c r="B503" s="65">
        <v>3</v>
      </c>
      <c r="C503" s="66">
        <v>2</v>
      </c>
      <c r="D503" s="65">
        <v>15</v>
      </c>
      <c r="E503" s="66">
        <v>15</v>
      </c>
      <c r="F503" s="67"/>
      <c r="G503" s="65">
        <f t="shared" si="100"/>
        <v>1</v>
      </c>
      <c r="H503" s="66">
        <f t="shared" si="101"/>
        <v>0</v>
      </c>
      <c r="I503" s="20">
        <f t="shared" si="102"/>
        <v>0.5</v>
      </c>
      <c r="J503" s="21">
        <f t="shared" si="103"/>
        <v>0</v>
      </c>
    </row>
    <row r="504" spans="1:10" x14ac:dyDescent="0.2">
      <c r="A504" s="158" t="s">
        <v>477</v>
      </c>
      <c r="B504" s="65">
        <v>10</v>
      </c>
      <c r="C504" s="66">
        <v>9</v>
      </c>
      <c r="D504" s="65">
        <v>125</v>
      </c>
      <c r="E504" s="66">
        <v>106</v>
      </c>
      <c r="F504" s="67"/>
      <c r="G504" s="65">
        <f t="shared" si="100"/>
        <v>1</v>
      </c>
      <c r="H504" s="66">
        <f t="shared" si="101"/>
        <v>19</v>
      </c>
      <c r="I504" s="20">
        <f t="shared" si="102"/>
        <v>0.1111111111111111</v>
      </c>
      <c r="J504" s="21">
        <f t="shared" si="103"/>
        <v>0.17924528301886791</v>
      </c>
    </row>
    <row r="505" spans="1:10" x14ac:dyDescent="0.2">
      <c r="A505" s="158" t="s">
        <v>493</v>
      </c>
      <c r="B505" s="65">
        <v>107</v>
      </c>
      <c r="C505" s="66">
        <v>11</v>
      </c>
      <c r="D505" s="65">
        <v>659</v>
      </c>
      <c r="E505" s="66">
        <v>394</v>
      </c>
      <c r="F505" s="67"/>
      <c r="G505" s="65">
        <f t="shared" si="100"/>
        <v>96</v>
      </c>
      <c r="H505" s="66">
        <f t="shared" si="101"/>
        <v>265</v>
      </c>
      <c r="I505" s="20">
        <f t="shared" si="102"/>
        <v>8.7272727272727266</v>
      </c>
      <c r="J505" s="21">
        <f t="shared" si="103"/>
        <v>0.67258883248730961</v>
      </c>
    </row>
    <row r="506" spans="1:10" x14ac:dyDescent="0.2">
      <c r="A506" s="158" t="s">
        <v>504</v>
      </c>
      <c r="B506" s="65">
        <v>68</v>
      </c>
      <c r="C506" s="66">
        <v>50</v>
      </c>
      <c r="D506" s="65">
        <v>468</v>
      </c>
      <c r="E506" s="66">
        <v>334</v>
      </c>
      <c r="F506" s="67"/>
      <c r="G506" s="65">
        <f t="shared" si="100"/>
        <v>18</v>
      </c>
      <c r="H506" s="66">
        <f t="shared" si="101"/>
        <v>134</v>
      </c>
      <c r="I506" s="20">
        <f t="shared" si="102"/>
        <v>0.36</v>
      </c>
      <c r="J506" s="21">
        <f t="shared" si="103"/>
        <v>0.40119760479041916</v>
      </c>
    </row>
    <row r="507" spans="1:10" x14ac:dyDescent="0.2">
      <c r="A507" s="158" t="s">
        <v>522</v>
      </c>
      <c r="B507" s="65">
        <v>194</v>
      </c>
      <c r="C507" s="66">
        <v>242</v>
      </c>
      <c r="D507" s="65">
        <v>2041</v>
      </c>
      <c r="E507" s="66">
        <v>1537</v>
      </c>
      <c r="F507" s="67"/>
      <c r="G507" s="65">
        <f t="shared" si="100"/>
        <v>-48</v>
      </c>
      <c r="H507" s="66">
        <f t="shared" si="101"/>
        <v>504</v>
      </c>
      <c r="I507" s="20">
        <f t="shared" si="102"/>
        <v>-0.19834710743801653</v>
      </c>
      <c r="J507" s="21">
        <f t="shared" si="103"/>
        <v>0.32791151594014312</v>
      </c>
    </row>
    <row r="508" spans="1:10" x14ac:dyDescent="0.2">
      <c r="A508" s="158" t="s">
        <v>438</v>
      </c>
      <c r="B508" s="65">
        <v>100</v>
      </c>
      <c r="C508" s="66">
        <v>58</v>
      </c>
      <c r="D508" s="65">
        <v>489</v>
      </c>
      <c r="E508" s="66">
        <v>552</v>
      </c>
      <c r="F508" s="67"/>
      <c r="G508" s="65">
        <f t="shared" si="100"/>
        <v>42</v>
      </c>
      <c r="H508" s="66">
        <f t="shared" si="101"/>
        <v>-63</v>
      </c>
      <c r="I508" s="20">
        <f t="shared" si="102"/>
        <v>0.72413793103448276</v>
      </c>
      <c r="J508" s="21">
        <f t="shared" si="103"/>
        <v>-0.11413043478260869</v>
      </c>
    </row>
    <row r="509" spans="1:10" x14ac:dyDescent="0.2">
      <c r="A509" s="158" t="s">
        <v>523</v>
      </c>
      <c r="B509" s="65">
        <v>81</v>
      </c>
      <c r="C509" s="66">
        <v>32</v>
      </c>
      <c r="D509" s="65">
        <v>565</v>
      </c>
      <c r="E509" s="66">
        <v>528</v>
      </c>
      <c r="F509" s="67"/>
      <c r="G509" s="65">
        <f t="shared" si="100"/>
        <v>49</v>
      </c>
      <c r="H509" s="66">
        <f t="shared" si="101"/>
        <v>37</v>
      </c>
      <c r="I509" s="20">
        <f t="shared" si="102"/>
        <v>1.53125</v>
      </c>
      <c r="J509" s="21">
        <f t="shared" si="103"/>
        <v>7.0075757575757569E-2</v>
      </c>
    </row>
    <row r="510" spans="1:10" x14ac:dyDescent="0.2">
      <c r="A510" s="158" t="s">
        <v>461</v>
      </c>
      <c r="B510" s="65">
        <v>13</v>
      </c>
      <c r="C510" s="66">
        <v>87</v>
      </c>
      <c r="D510" s="65">
        <v>942</v>
      </c>
      <c r="E510" s="66">
        <v>744</v>
      </c>
      <c r="F510" s="67"/>
      <c r="G510" s="65">
        <f t="shared" si="100"/>
        <v>-74</v>
      </c>
      <c r="H510" s="66">
        <f t="shared" si="101"/>
        <v>198</v>
      </c>
      <c r="I510" s="20">
        <f t="shared" si="102"/>
        <v>-0.85057471264367812</v>
      </c>
      <c r="J510" s="21">
        <f t="shared" si="103"/>
        <v>0.2661290322580645</v>
      </c>
    </row>
    <row r="511" spans="1:10" x14ac:dyDescent="0.2">
      <c r="A511" s="158" t="s">
        <v>439</v>
      </c>
      <c r="B511" s="65">
        <v>133</v>
      </c>
      <c r="C511" s="66">
        <v>70</v>
      </c>
      <c r="D511" s="65">
        <v>1160</v>
      </c>
      <c r="E511" s="66">
        <v>709</v>
      </c>
      <c r="F511" s="67"/>
      <c r="G511" s="65">
        <f t="shared" si="100"/>
        <v>63</v>
      </c>
      <c r="H511" s="66">
        <f t="shared" si="101"/>
        <v>451</v>
      </c>
      <c r="I511" s="20">
        <f t="shared" si="102"/>
        <v>0.9</v>
      </c>
      <c r="J511" s="21">
        <f t="shared" si="103"/>
        <v>0.63610719322990128</v>
      </c>
    </row>
    <row r="512" spans="1:10" x14ac:dyDescent="0.2">
      <c r="A512" s="158" t="s">
        <v>226</v>
      </c>
      <c r="B512" s="65">
        <v>0</v>
      </c>
      <c r="C512" s="66">
        <v>0</v>
      </c>
      <c r="D512" s="65">
        <v>4</v>
      </c>
      <c r="E512" s="66">
        <v>6</v>
      </c>
      <c r="F512" s="67"/>
      <c r="G512" s="65">
        <f t="shared" si="100"/>
        <v>0</v>
      </c>
      <c r="H512" s="66">
        <f t="shared" si="101"/>
        <v>-2</v>
      </c>
      <c r="I512" s="20" t="str">
        <f t="shared" si="102"/>
        <v>-</v>
      </c>
      <c r="J512" s="21">
        <f t="shared" si="103"/>
        <v>-0.33333333333333331</v>
      </c>
    </row>
    <row r="513" spans="1:10" x14ac:dyDescent="0.2">
      <c r="A513" s="158" t="s">
        <v>204</v>
      </c>
      <c r="B513" s="65">
        <v>0</v>
      </c>
      <c r="C513" s="66">
        <v>0</v>
      </c>
      <c r="D513" s="65">
        <v>0</v>
      </c>
      <c r="E513" s="66">
        <v>6</v>
      </c>
      <c r="F513" s="67"/>
      <c r="G513" s="65">
        <f t="shared" si="100"/>
        <v>0</v>
      </c>
      <c r="H513" s="66">
        <f t="shared" si="101"/>
        <v>-6</v>
      </c>
      <c r="I513" s="20" t="str">
        <f t="shared" si="102"/>
        <v>-</v>
      </c>
      <c r="J513" s="21">
        <f t="shared" si="103"/>
        <v>-1</v>
      </c>
    </row>
    <row r="514" spans="1:10" x14ac:dyDescent="0.2">
      <c r="A514" s="158" t="s">
        <v>227</v>
      </c>
      <c r="B514" s="65">
        <v>1</v>
      </c>
      <c r="C514" s="66">
        <v>1</v>
      </c>
      <c r="D514" s="65">
        <v>4</v>
      </c>
      <c r="E514" s="66">
        <v>7</v>
      </c>
      <c r="F514" s="67"/>
      <c r="G514" s="65">
        <f t="shared" si="100"/>
        <v>0</v>
      </c>
      <c r="H514" s="66">
        <f t="shared" si="101"/>
        <v>-3</v>
      </c>
      <c r="I514" s="20">
        <f t="shared" si="102"/>
        <v>0</v>
      </c>
      <c r="J514" s="21">
        <f t="shared" si="103"/>
        <v>-0.42857142857142855</v>
      </c>
    </row>
    <row r="515" spans="1:10" x14ac:dyDescent="0.2">
      <c r="A515" s="158" t="s">
        <v>400</v>
      </c>
      <c r="B515" s="65">
        <v>254</v>
      </c>
      <c r="C515" s="66">
        <v>290</v>
      </c>
      <c r="D515" s="65">
        <v>2315</v>
      </c>
      <c r="E515" s="66">
        <v>2256</v>
      </c>
      <c r="F515" s="67"/>
      <c r="G515" s="65">
        <f t="shared" si="100"/>
        <v>-36</v>
      </c>
      <c r="H515" s="66">
        <f t="shared" si="101"/>
        <v>59</v>
      </c>
      <c r="I515" s="20">
        <f t="shared" si="102"/>
        <v>-0.12413793103448276</v>
      </c>
      <c r="J515" s="21">
        <f t="shared" si="103"/>
        <v>2.6152482269503546E-2</v>
      </c>
    </row>
    <row r="516" spans="1:10" x14ac:dyDescent="0.2">
      <c r="A516" s="158" t="s">
        <v>323</v>
      </c>
      <c r="B516" s="65">
        <v>3</v>
      </c>
      <c r="C516" s="66">
        <v>3</v>
      </c>
      <c r="D516" s="65">
        <v>6</v>
      </c>
      <c r="E516" s="66">
        <v>8</v>
      </c>
      <c r="F516" s="67"/>
      <c r="G516" s="65">
        <f t="shared" si="100"/>
        <v>0</v>
      </c>
      <c r="H516" s="66">
        <f t="shared" si="101"/>
        <v>-2</v>
      </c>
      <c r="I516" s="20">
        <f t="shared" si="102"/>
        <v>0</v>
      </c>
      <c r="J516" s="21">
        <f t="shared" si="103"/>
        <v>-0.25</v>
      </c>
    </row>
    <row r="517" spans="1:10" x14ac:dyDescent="0.2">
      <c r="A517" s="158" t="s">
        <v>290</v>
      </c>
      <c r="B517" s="65">
        <v>0</v>
      </c>
      <c r="C517" s="66">
        <v>1</v>
      </c>
      <c r="D517" s="65">
        <v>0</v>
      </c>
      <c r="E517" s="66">
        <v>12</v>
      </c>
      <c r="F517" s="67"/>
      <c r="G517" s="65">
        <f t="shared" si="100"/>
        <v>-1</v>
      </c>
      <c r="H517" s="66">
        <f t="shared" si="101"/>
        <v>-12</v>
      </c>
      <c r="I517" s="20">
        <f t="shared" si="102"/>
        <v>-1</v>
      </c>
      <c r="J517" s="21">
        <f t="shared" si="103"/>
        <v>-1</v>
      </c>
    </row>
    <row r="518" spans="1:10" x14ac:dyDescent="0.2">
      <c r="A518" s="158" t="s">
        <v>205</v>
      </c>
      <c r="B518" s="65">
        <v>26</v>
      </c>
      <c r="C518" s="66">
        <v>14</v>
      </c>
      <c r="D518" s="65">
        <v>269</v>
      </c>
      <c r="E518" s="66">
        <v>286</v>
      </c>
      <c r="F518" s="67"/>
      <c r="G518" s="65">
        <f t="shared" si="100"/>
        <v>12</v>
      </c>
      <c r="H518" s="66">
        <f t="shared" si="101"/>
        <v>-17</v>
      </c>
      <c r="I518" s="20">
        <f t="shared" si="102"/>
        <v>0.8571428571428571</v>
      </c>
      <c r="J518" s="21">
        <f t="shared" si="103"/>
        <v>-5.944055944055944E-2</v>
      </c>
    </row>
    <row r="519" spans="1:10" x14ac:dyDescent="0.2">
      <c r="A519" s="158" t="s">
        <v>347</v>
      </c>
      <c r="B519" s="65">
        <v>58</v>
      </c>
      <c r="C519" s="66">
        <v>0</v>
      </c>
      <c r="D519" s="65">
        <v>456</v>
      </c>
      <c r="E519" s="66">
        <v>0</v>
      </c>
      <c r="F519" s="67"/>
      <c r="G519" s="65">
        <f t="shared" si="100"/>
        <v>58</v>
      </c>
      <c r="H519" s="66">
        <f t="shared" si="101"/>
        <v>456</v>
      </c>
      <c r="I519" s="20" t="str">
        <f t="shared" si="102"/>
        <v>-</v>
      </c>
      <c r="J519" s="21" t="str">
        <f t="shared" si="103"/>
        <v>-</v>
      </c>
    </row>
    <row r="520" spans="1:10" s="160" customFormat="1" x14ac:dyDescent="0.2">
      <c r="A520" s="178" t="s">
        <v>676</v>
      </c>
      <c r="B520" s="71">
        <v>1499</v>
      </c>
      <c r="C520" s="72">
        <v>1138</v>
      </c>
      <c r="D520" s="71">
        <v>12743</v>
      </c>
      <c r="E520" s="72">
        <v>10290</v>
      </c>
      <c r="F520" s="73"/>
      <c r="G520" s="71">
        <f t="shared" si="100"/>
        <v>361</v>
      </c>
      <c r="H520" s="72">
        <f t="shared" si="101"/>
        <v>2453</v>
      </c>
      <c r="I520" s="37">
        <f t="shared" si="102"/>
        <v>0.31722319859402459</v>
      </c>
      <c r="J520" s="38">
        <f t="shared" si="103"/>
        <v>0.23838678328474247</v>
      </c>
    </row>
    <row r="521" spans="1:10" x14ac:dyDescent="0.2">
      <c r="A521" s="177"/>
      <c r="B521" s="143"/>
      <c r="C521" s="144"/>
      <c r="D521" s="143"/>
      <c r="E521" s="144"/>
      <c r="F521" s="145"/>
      <c r="G521" s="143"/>
      <c r="H521" s="144"/>
      <c r="I521" s="151"/>
      <c r="J521" s="152"/>
    </row>
    <row r="522" spans="1:10" s="139" customFormat="1" x14ac:dyDescent="0.2">
      <c r="A522" s="159" t="s">
        <v>89</v>
      </c>
      <c r="B522" s="65"/>
      <c r="C522" s="66"/>
      <c r="D522" s="65"/>
      <c r="E522" s="66"/>
      <c r="F522" s="67"/>
      <c r="G522" s="65"/>
      <c r="H522" s="66"/>
      <c r="I522" s="20"/>
      <c r="J522" s="21"/>
    </row>
    <row r="523" spans="1:10" x14ac:dyDescent="0.2">
      <c r="A523" s="158" t="s">
        <v>559</v>
      </c>
      <c r="B523" s="65">
        <v>2</v>
      </c>
      <c r="C523" s="66">
        <v>4</v>
      </c>
      <c r="D523" s="65">
        <v>23</v>
      </c>
      <c r="E523" s="66">
        <v>19</v>
      </c>
      <c r="F523" s="67"/>
      <c r="G523" s="65">
        <f>B523-C523</f>
        <v>-2</v>
      </c>
      <c r="H523" s="66">
        <f>D523-E523</f>
        <v>4</v>
      </c>
      <c r="I523" s="20">
        <f>IF(C523=0, "-", IF(G523/C523&lt;10, G523/C523, "&gt;999%"))</f>
        <v>-0.5</v>
      </c>
      <c r="J523" s="21">
        <f>IF(E523=0, "-", IF(H523/E523&lt;10, H523/E523, "&gt;999%"))</f>
        <v>0.21052631578947367</v>
      </c>
    </row>
    <row r="524" spans="1:10" x14ac:dyDescent="0.2">
      <c r="A524" s="158" t="s">
        <v>546</v>
      </c>
      <c r="B524" s="65">
        <v>3</v>
      </c>
      <c r="C524" s="66">
        <v>0</v>
      </c>
      <c r="D524" s="65">
        <v>9</v>
      </c>
      <c r="E524" s="66">
        <v>1</v>
      </c>
      <c r="F524" s="67"/>
      <c r="G524" s="65">
        <f>B524-C524</f>
        <v>3</v>
      </c>
      <c r="H524" s="66">
        <f>D524-E524</f>
        <v>8</v>
      </c>
      <c r="I524" s="20" t="str">
        <f>IF(C524=0, "-", IF(G524/C524&lt;10, G524/C524, "&gt;999%"))</f>
        <v>-</v>
      </c>
      <c r="J524" s="21">
        <f>IF(E524=0, "-", IF(H524/E524&lt;10, H524/E524, "&gt;999%"))</f>
        <v>8</v>
      </c>
    </row>
    <row r="525" spans="1:10" s="160" customFormat="1" x14ac:dyDescent="0.2">
      <c r="A525" s="178" t="s">
        <v>677</v>
      </c>
      <c r="B525" s="71">
        <v>5</v>
      </c>
      <c r="C525" s="72">
        <v>4</v>
      </c>
      <c r="D525" s="71">
        <v>32</v>
      </c>
      <c r="E525" s="72">
        <v>20</v>
      </c>
      <c r="F525" s="73"/>
      <c r="G525" s="71">
        <f>B525-C525</f>
        <v>1</v>
      </c>
      <c r="H525" s="72">
        <f>D525-E525</f>
        <v>12</v>
      </c>
      <c r="I525" s="37">
        <f>IF(C525=0, "-", IF(G525/C525&lt;10, G525/C525, "&gt;999%"))</f>
        <v>0.25</v>
      </c>
      <c r="J525" s="38">
        <f>IF(E525=0, "-", IF(H525/E525&lt;10, H525/E525, "&gt;999%"))</f>
        <v>0.6</v>
      </c>
    </row>
    <row r="526" spans="1:10" x14ac:dyDescent="0.2">
      <c r="A526" s="177"/>
      <c r="B526" s="143"/>
      <c r="C526" s="144"/>
      <c r="D526" s="143"/>
      <c r="E526" s="144"/>
      <c r="F526" s="145"/>
      <c r="G526" s="143"/>
      <c r="H526" s="144"/>
      <c r="I526" s="151"/>
      <c r="J526" s="152"/>
    </row>
    <row r="527" spans="1:10" s="139" customFormat="1" x14ac:dyDescent="0.2">
      <c r="A527" s="159" t="s">
        <v>90</v>
      </c>
      <c r="B527" s="65"/>
      <c r="C527" s="66"/>
      <c r="D527" s="65"/>
      <c r="E527" s="66"/>
      <c r="F527" s="67"/>
      <c r="G527" s="65"/>
      <c r="H527" s="66"/>
      <c r="I527" s="20"/>
      <c r="J527" s="21"/>
    </row>
    <row r="528" spans="1:10" x14ac:dyDescent="0.2">
      <c r="A528" s="158" t="s">
        <v>505</v>
      </c>
      <c r="B528" s="65">
        <v>0</v>
      </c>
      <c r="C528" s="66">
        <v>3</v>
      </c>
      <c r="D528" s="65">
        <v>0</v>
      </c>
      <c r="E528" s="66">
        <v>3</v>
      </c>
      <c r="F528" s="67"/>
      <c r="G528" s="65">
        <f t="shared" ref="G528:G548" si="104">B528-C528</f>
        <v>-3</v>
      </c>
      <c r="H528" s="66">
        <f t="shared" ref="H528:H548" si="105">D528-E528</f>
        <v>-3</v>
      </c>
      <c r="I528" s="20">
        <f t="shared" ref="I528:I548" si="106">IF(C528=0, "-", IF(G528/C528&lt;10, G528/C528, "&gt;999%"))</f>
        <v>-1</v>
      </c>
      <c r="J528" s="21">
        <f t="shared" ref="J528:J548" si="107">IF(E528=0, "-", IF(H528/E528&lt;10, H528/E528, "&gt;999%"))</f>
        <v>-1</v>
      </c>
    </row>
    <row r="529" spans="1:10" x14ac:dyDescent="0.2">
      <c r="A529" s="158" t="s">
        <v>524</v>
      </c>
      <c r="B529" s="65">
        <v>82</v>
      </c>
      <c r="C529" s="66">
        <v>31</v>
      </c>
      <c r="D529" s="65">
        <v>505</v>
      </c>
      <c r="E529" s="66">
        <v>317</v>
      </c>
      <c r="F529" s="67"/>
      <c r="G529" s="65">
        <f t="shared" si="104"/>
        <v>51</v>
      </c>
      <c r="H529" s="66">
        <f t="shared" si="105"/>
        <v>188</v>
      </c>
      <c r="I529" s="20">
        <f t="shared" si="106"/>
        <v>1.6451612903225807</v>
      </c>
      <c r="J529" s="21">
        <f t="shared" si="107"/>
        <v>0.59305993690851733</v>
      </c>
    </row>
    <row r="530" spans="1:10" x14ac:dyDescent="0.2">
      <c r="A530" s="158" t="s">
        <v>291</v>
      </c>
      <c r="B530" s="65">
        <v>2</v>
      </c>
      <c r="C530" s="66">
        <v>4</v>
      </c>
      <c r="D530" s="65">
        <v>14</v>
      </c>
      <c r="E530" s="66">
        <v>12</v>
      </c>
      <c r="F530" s="67"/>
      <c r="G530" s="65">
        <f t="shared" si="104"/>
        <v>-2</v>
      </c>
      <c r="H530" s="66">
        <f t="shared" si="105"/>
        <v>2</v>
      </c>
      <c r="I530" s="20">
        <f t="shared" si="106"/>
        <v>-0.5</v>
      </c>
      <c r="J530" s="21">
        <f t="shared" si="107"/>
        <v>0.16666666666666666</v>
      </c>
    </row>
    <row r="531" spans="1:10" x14ac:dyDescent="0.2">
      <c r="A531" s="158" t="s">
        <v>483</v>
      </c>
      <c r="B531" s="65">
        <v>1</v>
      </c>
      <c r="C531" s="66">
        <v>10</v>
      </c>
      <c r="D531" s="65">
        <v>17</v>
      </c>
      <c r="E531" s="66">
        <v>54</v>
      </c>
      <c r="F531" s="67"/>
      <c r="G531" s="65">
        <f t="shared" si="104"/>
        <v>-9</v>
      </c>
      <c r="H531" s="66">
        <f t="shared" si="105"/>
        <v>-37</v>
      </c>
      <c r="I531" s="20">
        <f t="shared" si="106"/>
        <v>-0.9</v>
      </c>
      <c r="J531" s="21">
        <f t="shared" si="107"/>
        <v>-0.68518518518518523</v>
      </c>
    </row>
    <row r="532" spans="1:10" x14ac:dyDescent="0.2">
      <c r="A532" s="158" t="s">
        <v>298</v>
      </c>
      <c r="B532" s="65">
        <v>1</v>
      </c>
      <c r="C532" s="66">
        <v>0</v>
      </c>
      <c r="D532" s="65">
        <v>4</v>
      </c>
      <c r="E532" s="66">
        <v>0</v>
      </c>
      <c r="F532" s="67"/>
      <c r="G532" s="65">
        <f t="shared" si="104"/>
        <v>1</v>
      </c>
      <c r="H532" s="66">
        <f t="shared" si="105"/>
        <v>4</v>
      </c>
      <c r="I532" s="20" t="str">
        <f t="shared" si="106"/>
        <v>-</v>
      </c>
      <c r="J532" s="21" t="str">
        <f t="shared" si="107"/>
        <v>-</v>
      </c>
    </row>
    <row r="533" spans="1:10" x14ac:dyDescent="0.2">
      <c r="A533" s="158" t="s">
        <v>292</v>
      </c>
      <c r="B533" s="65">
        <v>0</v>
      </c>
      <c r="C533" s="66">
        <v>0</v>
      </c>
      <c r="D533" s="65">
        <v>2</v>
      </c>
      <c r="E533" s="66">
        <v>0</v>
      </c>
      <c r="F533" s="67"/>
      <c r="G533" s="65">
        <f t="shared" si="104"/>
        <v>0</v>
      </c>
      <c r="H533" s="66">
        <f t="shared" si="105"/>
        <v>2</v>
      </c>
      <c r="I533" s="20" t="str">
        <f t="shared" si="106"/>
        <v>-</v>
      </c>
      <c r="J533" s="21" t="str">
        <f t="shared" si="107"/>
        <v>-</v>
      </c>
    </row>
    <row r="534" spans="1:10" x14ac:dyDescent="0.2">
      <c r="A534" s="158" t="s">
        <v>537</v>
      </c>
      <c r="B534" s="65">
        <v>4</v>
      </c>
      <c r="C534" s="66">
        <v>5</v>
      </c>
      <c r="D534" s="65">
        <v>42</v>
      </c>
      <c r="E534" s="66">
        <v>40</v>
      </c>
      <c r="F534" s="67"/>
      <c r="G534" s="65">
        <f t="shared" si="104"/>
        <v>-1</v>
      </c>
      <c r="H534" s="66">
        <f t="shared" si="105"/>
        <v>2</v>
      </c>
      <c r="I534" s="20">
        <f t="shared" si="106"/>
        <v>-0.2</v>
      </c>
      <c r="J534" s="21">
        <f t="shared" si="107"/>
        <v>0.05</v>
      </c>
    </row>
    <row r="535" spans="1:10" x14ac:dyDescent="0.2">
      <c r="A535" s="158" t="s">
        <v>478</v>
      </c>
      <c r="B535" s="65">
        <v>2</v>
      </c>
      <c r="C535" s="66">
        <v>0</v>
      </c>
      <c r="D535" s="65">
        <v>3</v>
      </c>
      <c r="E535" s="66">
        <v>0</v>
      </c>
      <c r="F535" s="67"/>
      <c r="G535" s="65">
        <f t="shared" si="104"/>
        <v>2</v>
      </c>
      <c r="H535" s="66">
        <f t="shared" si="105"/>
        <v>3</v>
      </c>
      <c r="I535" s="20" t="str">
        <f t="shared" si="106"/>
        <v>-</v>
      </c>
      <c r="J535" s="21" t="str">
        <f t="shared" si="107"/>
        <v>-</v>
      </c>
    </row>
    <row r="536" spans="1:10" x14ac:dyDescent="0.2">
      <c r="A536" s="158" t="s">
        <v>228</v>
      </c>
      <c r="B536" s="65">
        <v>17</v>
      </c>
      <c r="C536" s="66">
        <v>58</v>
      </c>
      <c r="D536" s="65">
        <v>93</v>
      </c>
      <c r="E536" s="66">
        <v>433</v>
      </c>
      <c r="F536" s="67"/>
      <c r="G536" s="65">
        <f t="shared" si="104"/>
        <v>-41</v>
      </c>
      <c r="H536" s="66">
        <f t="shared" si="105"/>
        <v>-340</v>
      </c>
      <c r="I536" s="20">
        <f t="shared" si="106"/>
        <v>-0.7068965517241379</v>
      </c>
      <c r="J536" s="21">
        <f t="shared" si="107"/>
        <v>-0.78521939953810627</v>
      </c>
    </row>
    <row r="537" spans="1:10" x14ac:dyDescent="0.2">
      <c r="A537" s="158" t="s">
        <v>401</v>
      </c>
      <c r="B537" s="65">
        <v>0</v>
      </c>
      <c r="C537" s="66">
        <v>1</v>
      </c>
      <c r="D537" s="65">
        <v>0</v>
      </c>
      <c r="E537" s="66">
        <v>21</v>
      </c>
      <c r="F537" s="67"/>
      <c r="G537" s="65">
        <f t="shared" si="104"/>
        <v>-1</v>
      </c>
      <c r="H537" s="66">
        <f t="shared" si="105"/>
        <v>-21</v>
      </c>
      <c r="I537" s="20">
        <f t="shared" si="106"/>
        <v>-1</v>
      </c>
      <c r="J537" s="21">
        <f t="shared" si="107"/>
        <v>-1</v>
      </c>
    </row>
    <row r="538" spans="1:10" x14ac:dyDescent="0.2">
      <c r="A538" s="158" t="s">
        <v>293</v>
      </c>
      <c r="B538" s="65">
        <v>0</v>
      </c>
      <c r="C538" s="66">
        <v>0</v>
      </c>
      <c r="D538" s="65">
        <v>25</v>
      </c>
      <c r="E538" s="66">
        <v>5</v>
      </c>
      <c r="F538" s="67"/>
      <c r="G538" s="65">
        <f t="shared" si="104"/>
        <v>0</v>
      </c>
      <c r="H538" s="66">
        <f t="shared" si="105"/>
        <v>20</v>
      </c>
      <c r="I538" s="20" t="str">
        <f t="shared" si="106"/>
        <v>-</v>
      </c>
      <c r="J538" s="21">
        <f t="shared" si="107"/>
        <v>4</v>
      </c>
    </row>
    <row r="539" spans="1:10" x14ac:dyDescent="0.2">
      <c r="A539" s="158" t="s">
        <v>248</v>
      </c>
      <c r="B539" s="65">
        <v>4</v>
      </c>
      <c r="C539" s="66">
        <v>0</v>
      </c>
      <c r="D539" s="65">
        <v>37</v>
      </c>
      <c r="E539" s="66">
        <v>18</v>
      </c>
      <c r="F539" s="67"/>
      <c r="G539" s="65">
        <f t="shared" si="104"/>
        <v>4</v>
      </c>
      <c r="H539" s="66">
        <f t="shared" si="105"/>
        <v>19</v>
      </c>
      <c r="I539" s="20" t="str">
        <f t="shared" si="106"/>
        <v>-</v>
      </c>
      <c r="J539" s="21">
        <f t="shared" si="107"/>
        <v>1.0555555555555556</v>
      </c>
    </row>
    <row r="540" spans="1:10" x14ac:dyDescent="0.2">
      <c r="A540" s="158" t="s">
        <v>440</v>
      </c>
      <c r="B540" s="65">
        <v>2</v>
      </c>
      <c r="C540" s="66">
        <v>0</v>
      </c>
      <c r="D540" s="65">
        <v>12</v>
      </c>
      <c r="E540" s="66">
        <v>0</v>
      </c>
      <c r="F540" s="67"/>
      <c r="G540" s="65">
        <f t="shared" si="104"/>
        <v>2</v>
      </c>
      <c r="H540" s="66">
        <f t="shared" si="105"/>
        <v>12</v>
      </c>
      <c r="I540" s="20" t="str">
        <f t="shared" si="106"/>
        <v>-</v>
      </c>
      <c r="J540" s="21" t="str">
        <f t="shared" si="107"/>
        <v>-</v>
      </c>
    </row>
    <row r="541" spans="1:10" x14ac:dyDescent="0.2">
      <c r="A541" s="158" t="s">
        <v>206</v>
      </c>
      <c r="B541" s="65">
        <v>26</v>
      </c>
      <c r="C541" s="66">
        <v>16</v>
      </c>
      <c r="D541" s="65">
        <v>255</v>
      </c>
      <c r="E541" s="66">
        <v>114</v>
      </c>
      <c r="F541" s="67"/>
      <c r="G541" s="65">
        <f t="shared" si="104"/>
        <v>10</v>
      </c>
      <c r="H541" s="66">
        <f t="shared" si="105"/>
        <v>141</v>
      </c>
      <c r="I541" s="20">
        <f t="shared" si="106"/>
        <v>0.625</v>
      </c>
      <c r="J541" s="21">
        <f t="shared" si="107"/>
        <v>1.236842105263158</v>
      </c>
    </row>
    <row r="542" spans="1:10" x14ac:dyDescent="0.2">
      <c r="A542" s="158" t="s">
        <v>348</v>
      </c>
      <c r="B542" s="65">
        <v>40</v>
      </c>
      <c r="C542" s="66">
        <v>27</v>
      </c>
      <c r="D542" s="65">
        <v>301</v>
      </c>
      <c r="E542" s="66">
        <v>102</v>
      </c>
      <c r="F542" s="67"/>
      <c r="G542" s="65">
        <f t="shared" si="104"/>
        <v>13</v>
      </c>
      <c r="H542" s="66">
        <f t="shared" si="105"/>
        <v>199</v>
      </c>
      <c r="I542" s="20">
        <f t="shared" si="106"/>
        <v>0.48148148148148145</v>
      </c>
      <c r="J542" s="21">
        <f t="shared" si="107"/>
        <v>1.9509803921568627</v>
      </c>
    </row>
    <row r="543" spans="1:10" x14ac:dyDescent="0.2">
      <c r="A543" s="158" t="s">
        <v>402</v>
      </c>
      <c r="B543" s="65">
        <v>37</v>
      </c>
      <c r="C543" s="66">
        <v>39</v>
      </c>
      <c r="D543" s="65">
        <v>162</v>
      </c>
      <c r="E543" s="66">
        <v>244</v>
      </c>
      <c r="F543" s="67"/>
      <c r="G543" s="65">
        <f t="shared" si="104"/>
        <v>-2</v>
      </c>
      <c r="H543" s="66">
        <f t="shared" si="105"/>
        <v>-82</v>
      </c>
      <c r="I543" s="20">
        <f t="shared" si="106"/>
        <v>-5.128205128205128E-2</v>
      </c>
      <c r="J543" s="21">
        <f t="shared" si="107"/>
        <v>-0.33606557377049179</v>
      </c>
    </row>
    <row r="544" spans="1:10" x14ac:dyDescent="0.2">
      <c r="A544" s="158" t="s">
        <v>441</v>
      </c>
      <c r="B544" s="65">
        <v>19</v>
      </c>
      <c r="C544" s="66">
        <v>6</v>
      </c>
      <c r="D544" s="65">
        <v>284</v>
      </c>
      <c r="E544" s="66">
        <v>131</v>
      </c>
      <c r="F544" s="67"/>
      <c r="G544" s="65">
        <f t="shared" si="104"/>
        <v>13</v>
      </c>
      <c r="H544" s="66">
        <f t="shared" si="105"/>
        <v>153</v>
      </c>
      <c r="I544" s="20">
        <f t="shared" si="106"/>
        <v>2.1666666666666665</v>
      </c>
      <c r="J544" s="21">
        <f t="shared" si="107"/>
        <v>1.16793893129771</v>
      </c>
    </row>
    <row r="545" spans="1:10" x14ac:dyDescent="0.2">
      <c r="A545" s="158" t="s">
        <v>458</v>
      </c>
      <c r="B545" s="65">
        <v>10</v>
      </c>
      <c r="C545" s="66">
        <v>5</v>
      </c>
      <c r="D545" s="65">
        <v>96</v>
      </c>
      <c r="E545" s="66">
        <v>54</v>
      </c>
      <c r="F545" s="67"/>
      <c r="G545" s="65">
        <f t="shared" si="104"/>
        <v>5</v>
      </c>
      <c r="H545" s="66">
        <f t="shared" si="105"/>
        <v>42</v>
      </c>
      <c r="I545" s="20">
        <f t="shared" si="106"/>
        <v>1</v>
      </c>
      <c r="J545" s="21">
        <f t="shared" si="107"/>
        <v>0.77777777777777779</v>
      </c>
    </row>
    <row r="546" spans="1:10" x14ac:dyDescent="0.2">
      <c r="A546" s="158" t="s">
        <v>494</v>
      </c>
      <c r="B546" s="65">
        <v>4</v>
      </c>
      <c r="C546" s="66">
        <v>0</v>
      </c>
      <c r="D546" s="65">
        <v>69</v>
      </c>
      <c r="E546" s="66">
        <v>11</v>
      </c>
      <c r="F546" s="67"/>
      <c r="G546" s="65">
        <f t="shared" si="104"/>
        <v>4</v>
      </c>
      <c r="H546" s="66">
        <f t="shared" si="105"/>
        <v>58</v>
      </c>
      <c r="I546" s="20" t="str">
        <f t="shared" si="106"/>
        <v>-</v>
      </c>
      <c r="J546" s="21">
        <f t="shared" si="107"/>
        <v>5.2727272727272725</v>
      </c>
    </row>
    <row r="547" spans="1:10" x14ac:dyDescent="0.2">
      <c r="A547" s="158" t="s">
        <v>371</v>
      </c>
      <c r="B547" s="65">
        <v>45</v>
      </c>
      <c r="C547" s="66">
        <v>24</v>
      </c>
      <c r="D547" s="65">
        <v>287</v>
      </c>
      <c r="E547" s="66">
        <v>24</v>
      </c>
      <c r="F547" s="67"/>
      <c r="G547" s="65">
        <f t="shared" si="104"/>
        <v>21</v>
      </c>
      <c r="H547" s="66">
        <f t="shared" si="105"/>
        <v>263</v>
      </c>
      <c r="I547" s="20">
        <f t="shared" si="106"/>
        <v>0.875</v>
      </c>
      <c r="J547" s="21" t="str">
        <f t="shared" si="107"/>
        <v>&gt;999%</v>
      </c>
    </row>
    <row r="548" spans="1:10" s="160" customFormat="1" x14ac:dyDescent="0.2">
      <c r="A548" s="178" t="s">
        <v>678</v>
      </c>
      <c r="B548" s="71">
        <v>296</v>
      </c>
      <c r="C548" s="72">
        <v>229</v>
      </c>
      <c r="D548" s="71">
        <v>2208</v>
      </c>
      <c r="E548" s="72">
        <v>1583</v>
      </c>
      <c r="F548" s="73"/>
      <c r="G548" s="71">
        <f t="shared" si="104"/>
        <v>67</v>
      </c>
      <c r="H548" s="72">
        <f t="shared" si="105"/>
        <v>625</v>
      </c>
      <c r="I548" s="37">
        <f t="shared" si="106"/>
        <v>0.29257641921397382</v>
      </c>
      <c r="J548" s="38">
        <f t="shared" si="107"/>
        <v>0.39481996209728365</v>
      </c>
    </row>
    <row r="549" spans="1:10" x14ac:dyDescent="0.2">
      <c r="A549" s="177"/>
      <c r="B549" s="143"/>
      <c r="C549" s="144"/>
      <c r="D549" s="143"/>
      <c r="E549" s="144"/>
      <c r="F549" s="145"/>
      <c r="G549" s="143"/>
      <c r="H549" s="144"/>
      <c r="I549" s="151"/>
      <c r="J549" s="152"/>
    </row>
    <row r="550" spans="1:10" s="139" customFormat="1" x14ac:dyDescent="0.2">
      <c r="A550" s="159" t="s">
        <v>91</v>
      </c>
      <c r="B550" s="65"/>
      <c r="C550" s="66"/>
      <c r="D550" s="65"/>
      <c r="E550" s="66"/>
      <c r="F550" s="67"/>
      <c r="G550" s="65"/>
      <c r="H550" s="66"/>
      <c r="I550" s="20"/>
      <c r="J550" s="21"/>
    </row>
    <row r="551" spans="1:10" x14ac:dyDescent="0.2">
      <c r="A551" s="158" t="s">
        <v>260</v>
      </c>
      <c r="B551" s="65">
        <v>1</v>
      </c>
      <c r="C551" s="66">
        <v>0</v>
      </c>
      <c r="D551" s="65">
        <v>3</v>
      </c>
      <c r="E551" s="66">
        <v>5</v>
      </c>
      <c r="F551" s="67"/>
      <c r="G551" s="65">
        <f t="shared" ref="G551:G557" si="108">B551-C551</f>
        <v>1</v>
      </c>
      <c r="H551" s="66">
        <f t="shared" ref="H551:H557" si="109">D551-E551</f>
        <v>-2</v>
      </c>
      <c r="I551" s="20" t="str">
        <f t="shared" ref="I551:I557" si="110">IF(C551=0, "-", IF(G551/C551&lt;10, G551/C551, "&gt;999%"))</f>
        <v>-</v>
      </c>
      <c r="J551" s="21">
        <f t="shared" ref="J551:J557" si="111">IF(E551=0, "-", IF(H551/E551&lt;10, H551/E551, "&gt;999%"))</f>
        <v>-0.4</v>
      </c>
    </row>
    <row r="552" spans="1:10" x14ac:dyDescent="0.2">
      <c r="A552" s="158" t="s">
        <v>261</v>
      </c>
      <c r="B552" s="65">
        <v>0</v>
      </c>
      <c r="C552" s="66">
        <v>1</v>
      </c>
      <c r="D552" s="65">
        <v>0</v>
      </c>
      <c r="E552" s="66">
        <v>5</v>
      </c>
      <c r="F552" s="67"/>
      <c r="G552" s="65">
        <f t="shared" si="108"/>
        <v>-1</v>
      </c>
      <c r="H552" s="66">
        <f t="shared" si="109"/>
        <v>-5</v>
      </c>
      <c r="I552" s="20">
        <f t="shared" si="110"/>
        <v>-1</v>
      </c>
      <c r="J552" s="21">
        <f t="shared" si="111"/>
        <v>-1</v>
      </c>
    </row>
    <row r="553" spans="1:10" x14ac:dyDescent="0.2">
      <c r="A553" s="158" t="s">
        <v>262</v>
      </c>
      <c r="B553" s="65">
        <v>1</v>
      </c>
      <c r="C553" s="66">
        <v>0</v>
      </c>
      <c r="D553" s="65">
        <v>1</v>
      </c>
      <c r="E553" s="66">
        <v>0</v>
      </c>
      <c r="F553" s="67"/>
      <c r="G553" s="65">
        <f t="shared" si="108"/>
        <v>1</v>
      </c>
      <c r="H553" s="66">
        <f t="shared" si="109"/>
        <v>1</v>
      </c>
      <c r="I553" s="20" t="str">
        <f t="shared" si="110"/>
        <v>-</v>
      </c>
      <c r="J553" s="21" t="str">
        <f t="shared" si="111"/>
        <v>-</v>
      </c>
    </row>
    <row r="554" spans="1:10" x14ac:dyDescent="0.2">
      <c r="A554" s="158" t="s">
        <v>381</v>
      </c>
      <c r="B554" s="65">
        <v>16</v>
      </c>
      <c r="C554" s="66">
        <v>19</v>
      </c>
      <c r="D554" s="65">
        <v>150</v>
      </c>
      <c r="E554" s="66">
        <v>110</v>
      </c>
      <c r="F554" s="67"/>
      <c r="G554" s="65">
        <f t="shared" si="108"/>
        <v>-3</v>
      </c>
      <c r="H554" s="66">
        <f t="shared" si="109"/>
        <v>40</v>
      </c>
      <c r="I554" s="20">
        <f t="shared" si="110"/>
        <v>-0.15789473684210525</v>
      </c>
      <c r="J554" s="21">
        <f t="shared" si="111"/>
        <v>0.36363636363636365</v>
      </c>
    </row>
    <row r="555" spans="1:10" x14ac:dyDescent="0.2">
      <c r="A555" s="158" t="s">
        <v>416</v>
      </c>
      <c r="B555" s="65">
        <v>4</v>
      </c>
      <c r="C555" s="66">
        <v>12</v>
      </c>
      <c r="D555" s="65">
        <v>82</v>
      </c>
      <c r="E555" s="66">
        <v>81</v>
      </c>
      <c r="F555" s="67"/>
      <c r="G555" s="65">
        <f t="shared" si="108"/>
        <v>-8</v>
      </c>
      <c r="H555" s="66">
        <f t="shared" si="109"/>
        <v>1</v>
      </c>
      <c r="I555" s="20">
        <f t="shared" si="110"/>
        <v>-0.66666666666666663</v>
      </c>
      <c r="J555" s="21">
        <f t="shared" si="111"/>
        <v>1.2345679012345678E-2</v>
      </c>
    </row>
    <row r="556" spans="1:10" x14ac:dyDescent="0.2">
      <c r="A556" s="158" t="s">
        <v>459</v>
      </c>
      <c r="B556" s="65">
        <v>5</v>
      </c>
      <c r="C556" s="66">
        <v>1</v>
      </c>
      <c r="D556" s="65">
        <v>32</v>
      </c>
      <c r="E556" s="66">
        <v>20</v>
      </c>
      <c r="F556" s="67"/>
      <c r="G556" s="65">
        <f t="shared" si="108"/>
        <v>4</v>
      </c>
      <c r="H556" s="66">
        <f t="shared" si="109"/>
        <v>12</v>
      </c>
      <c r="I556" s="20">
        <f t="shared" si="110"/>
        <v>4</v>
      </c>
      <c r="J556" s="21">
        <f t="shared" si="111"/>
        <v>0.6</v>
      </c>
    </row>
    <row r="557" spans="1:10" s="160" customFormat="1" x14ac:dyDescent="0.2">
      <c r="A557" s="178" t="s">
        <v>679</v>
      </c>
      <c r="B557" s="71">
        <v>27</v>
      </c>
      <c r="C557" s="72">
        <v>33</v>
      </c>
      <c r="D557" s="71">
        <v>268</v>
      </c>
      <c r="E557" s="72">
        <v>221</v>
      </c>
      <c r="F557" s="73"/>
      <c r="G557" s="71">
        <f t="shared" si="108"/>
        <v>-6</v>
      </c>
      <c r="H557" s="72">
        <f t="shared" si="109"/>
        <v>47</v>
      </c>
      <c r="I557" s="37">
        <f t="shared" si="110"/>
        <v>-0.18181818181818182</v>
      </c>
      <c r="J557" s="38">
        <f t="shared" si="111"/>
        <v>0.21266968325791855</v>
      </c>
    </row>
    <row r="558" spans="1:10" x14ac:dyDescent="0.2">
      <c r="A558" s="177"/>
      <c r="B558" s="143"/>
      <c r="C558" s="144"/>
      <c r="D558" s="143"/>
      <c r="E558" s="144"/>
      <c r="F558" s="145"/>
      <c r="G558" s="143"/>
      <c r="H558" s="144"/>
      <c r="I558" s="151"/>
      <c r="J558" s="152"/>
    </row>
    <row r="559" spans="1:10" s="139" customFormat="1" x14ac:dyDescent="0.2">
      <c r="A559" s="159" t="s">
        <v>92</v>
      </c>
      <c r="B559" s="65"/>
      <c r="C559" s="66"/>
      <c r="D559" s="65"/>
      <c r="E559" s="66"/>
      <c r="F559" s="67"/>
      <c r="G559" s="65"/>
      <c r="H559" s="66"/>
      <c r="I559" s="20"/>
      <c r="J559" s="21"/>
    </row>
    <row r="560" spans="1:10" x14ac:dyDescent="0.2">
      <c r="A560" s="158" t="s">
        <v>560</v>
      </c>
      <c r="B560" s="65">
        <v>15</v>
      </c>
      <c r="C560" s="66">
        <v>7</v>
      </c>
      <c r="D560" s="65">
        <v>61</v>
      </c>
      <c r="E560" s="66">
        <v>72</v>
      </c>
      <c r="F560" s="67"/>
      <c r="G560" s="65">
        <f>B560-C560</f>
        <v>8</v>
      </c>
      <c r="H560" s="66">
        <f>D560-E560</f>
        <v>-11</v>
      </c>
      <c r="I560" s="20">
        <f>IF(C560=0, "-", IF(G560/C560&lt;10, G560/C560, "&gt;999%"))</f>
        <v>1.1428571428571428</v>
      </c>
      <c r="J560" s="21">
        <f>IF(E560=0, "-", IF(H560/E560&lt;10, H560/E560, "&gt;999%"))</f>
        <v>-0.15277777777777779</v>
      </c>
    </row>
    <row r="561" spans="1:10" x14ac:dyDescent="0.2">
      <c r="A561" s="158" t="s">
        <v>547</v>
      </c>
      <c r="B561" s="65">
        <v>0</v>
      </c>
      <c r="C561" s="66">
        <v>0</v>
      </c>
      <c r="D561" s="65">
        <v>0</v>
      </c>
      <c r="E561" s="66">
        <v>1</v>
      </c>
      <c r="F561" s="67"/>
      <c r="G561" s="65">
        <f>B561-C561</f>
        <v>0</v>
      </c>
      <c r="H561" s="66">
        <f>D561-E561</f>
        <v>-1</v>
      </c>
      <c r="I561" s="20" t="str">
        <f>IF(C561=0, "-", IF(G561/C561&lt;10, G561/C561, "&gt;999%"))</f>
        <v>-</v>
      </c>
      <c r="J561" s="21">
        <f>IF(E561=0, "-", IF(H561/E561&lt;10, H561/E561, "&gt;999%"))</f>
        <v>-1</v>
      </c>
    </row>
    <row r="562" spans="1:10" s="160" customFormat="1" x14ac:dyDescent="0.2">
      <c r="A562" s="178" t="s">
        <v>680</v>
      </c>
      <c r="B562" s="71">
        <v>15</v>
      </c>
      <c r="C562" s="72">
        <v>7</v>
      </c>
      <c r="D562" s="71">
        <v>61</v>
      </c>
      <c r="E562" s="72">
        <v>73</v>
      </c>
      <c r="F562" s="73"/>
      <c r="G562" s="71">
        <f>B562-C562</f>
        <v>8</v>
      </c>
      <c r="H562" s="72">
        <f>D562-E562</f>
        <v>-12</v>
      </c>
      <c r="I562" s="37">
        <f>IF(C562=0, "-", IF(G562/C562&lt;10, G562/C562, "&gt;999%"))</f>
        <v>1.1428571428571428</v>
      </c>
      <c r="J562" s="38">
        <f>IF(E562=0, "-", IF(H562/E562&lt;10, H562/E562, "&gt;999%"))</f>
        <v>-0.16438356164383561</v>
      </c>
    </row>
    <row r="563" spans="1:10" x14ac:dyDescent="0.2">
      <c r="A563" s="177"/>
      <c r="B563" s="143"/>
      <c r="C563" s="144"/>
      <c r="D563" s="143"/>
      <c r="E563" s="144"/>
      <c r="F563" s="145"/>
      <c r="G563" s="143"/>
      <c r="H563" s="144"/>
      <c r="I563" s="151"/>
      <c r="J563" s="152"/>
    </row>
    <row r="564" spans="1:10" s="139" customFormat="1" x14ac:dyDescent="0.2">
      <c r="A564" s="159" t="s">
        <v>93</v>
      </c>
      <c r="B564" s="65"/>
      <c r="C564" s="66"/>
      <c r="D564" s="65"/>
      <c r="E564" s="66"/>
      <c r="F564" s="67"/>
      <c r="G564" s="65"/>
      <c r="H564" s="66"/>
      <c r="I564" s="20"/>
      <c r="J564" s="21"/>
    </row>
    <row r="565" spans="1:10" x14ac:dyDescent="0.2">
      <c r="A565" s="158" t="s">
        <v>561</v>
      </c>
      <c r="B565" s="65">
        <v>7</v>
      </c>
      <c r="C565" s="66">
        <v>1</v>
      </c>
      <c r="D565" s="65">
        <v>39</v>
      </c>
      <c r="E565" s="66">
        <v>22</v>
      </c>
      <c r="F565" s="67"/>
      <c r="G565" s="65">
        <f>B565-C565</f>
        <v>6</v>
      </c>
      <c r="H565" s="66">
        <f>D565-E565</f>
        <v>17</v>
      </c>
      <c r="I565" s="20">
        <f>IF(C565=0, "-", IF(G565/C565&lt;10, G565/C565, "&gt;999%"))</f>
        <v>6</v>
      </c>
      <c r="J565" s="21">
        <f>IF(E565=0, "-", IF(H565/E565&lt;10, H565/E565, "&gt;999%"))</f>
        <v>0.77272727272727271</v>
      </c>
    </row>
    <row r="566" spans="1:10" s="160" customFormat="1" x14ac:dyDescent="0.2">
      <c r="A566" s="165" t="s">
        <v>681</v>
      </c>
      <c r="B566" s="166">
        <v>7</v>
      </c>
      <c r="C566" s="167">
        <v>1</v>
      </c>
      <c r="D566" s="166">
        <v>39</v>
      </c>
      <c r="E566" s="167">
        <v>22</v>
      </c>
      <c r="F566" s="168"/>
      <c r="G566" s="166">
        <f>B566-C566</f>
        <v>6</v>
      </c>
      <c r="H566" s="167">
        <f>D566-E566</f>
        <v>17</v>
      </c>
      <c r="I566" s="169">
        <f>IF(C566=0, "-", IF(G566/C566&lt;10, G566/C566, "&gt;999%"))</f>
        <v>6</v>
      </c>
      <c r="J566" s="170">
        <f>IF(E566=0, "-", IF(H566/E566&lt;10, H566/E566, "&gt;999%"))</f>
        <v>0.77272727272727271</v>
      </c>
    </row>
    <row r="567" spans="1:10" x14ac:dyDescent="0.2">
      <c r="A567" s="171"/>
      <c r="B567" s="172"/>
      <c r="C567" s="173"/>
      <c r="D567" s="172"/>
      <c r="E567" s="173"/>
      <c r="F567" s="174"/>
      <c r="G567" s="172"/>
      <c r="H567" s="173"/>
      <c r="I567" s="175"/>
      <c r="J567" s="176"/>
    </row>
    <row r="568" spans="1:10" x14ac:dyDescent="0.2">
      <c r="A568" s="27" t="s">
        <v>16</v>
      </c>
      <c r="B568" s="71">
        <f>SUM(B7:B567)/2</f>
        <v>6139</v>
      </c>
      <c r="C568" s="77">
        <f>SUM(C7:C567)/2</f>
        <v>5177</v>
      </c>
      <c r="D568" s="71">
        <f>SUM(D7:D567)/2</f>
        <v>53716</v>
      </c>
      <c r="E568" s="77">
        <f>SUM(E7:E567)/2</f>
        <v>42616</v>
      </c>
      <c r="F568" s="73"/>
      <c r="G568" s="71">
        <f>B568-C568</f>
        <v>962</v>
      </c>
      <c r="H568" s="72">
        <f>D568-E568</f>
        <v>11100</v>
      </c>
      <c r="I568" s="37">
        <f>IF(C568=0, 0, G568/C568)</f>
        <v>0.1858219045779409</v>
      </c>
      <c r="J568" s="38">
        <f>IF(E568=0, 0, H568/E568)</f>
        <v>0.26046555284400225</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9" manualBreakCount="9">
    <brk id="66" max="16383" man="1"/>
    <brk id="126" max="16383" man="1"/>
    <brk id="188" max="16383" man="1"/>
    <brk id="244" max="16383" man="1"/>
    <brk id="304" max="16383" man="1"/>
    <brk id="365" max="16383" man="1"/>
    <brk id="424" max="16383" man="1"/>
    <brk id="485" max="16383" man="1"/>
    <brk id="52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105</v>
      </c>
      <c r="B2" s="202" t="s">
        <v>95</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106</v>
      </c>
      <c r="B7" s="65">
        <v>1313</v>
      </c>
      <c r="C7" s="66">
        <v>1195</v>
      </c>
      <c r="D7" s="65">
        <v>10860</v>
      </c>
      <c r="E7" s="66">
        <v>10089</v>
      </c>
      <c r="F7" s="67"/>
      <c r="G7" s="65">
        <f>B7-C7</f>
        <v>118</v>
      </c>
      <c r="H7" s="66">
        <f>D7-E7</f>
        <v>771</v>
      </c>
      <c r="I7" s="28">
        <f>IF(C7=0, "-", IF(G7/C7&lt;10, G7/C7*100, "&gt;999"))</f>
        <v>9.8744769874476983</v>
      </c>
      <c r="J7" s="29">
        <f>IF(E7=0, "-", IF(H7/E7&lt;10, H7/E7*100, "&gt;999"))</f>
        <v>7.6419863217365451</v>
      </c>
    </row>
    <row r="8" spans="1:10" x14ac:dyDescent="0.2">
      <c r="A8" s="7" t="s">
        <v>115</v>
      </c>
      <c r="B8" s="65">
        <v>3225</v>
      </c>
      <c r="C8" s="66">
        <v>2640</v>
      </c>
      <c r="D8" s="65">
        <v>28407</v>
      </c>
      <c r="E8" s="66">
        <v>21725</v>
      </c>
      <c r="F8" s="67"/>
      <c r="G8" s="65">
        <f>B8-C8</f>
        <v>585</v>
      </c>
      <c r="H8" s="66">
        <f>D8-E8</f>
        <v>6682</v>
      </c>
      <c r="I8" s="28">
        <f>IF(C8=0, "-", IF(G8/C8&lt;10, G8/C8*100, "&gt;999"))</f>
        <v>22.15909090909091</v>
      </c>
      <c r="J8" s="29">
        <f>IF(E8=0, "-", IF(H8/E8&lt;10, H8/E8*100, "&gt;999"))</f>
        <v>30.757192174913694</v>
      </c>
    </row>
    <row r="9" spans="1:10" x14ac:dyDescent="0.2">
      <c r="A9" s="7" t="s">
        <v>121</v>
      </c>
      <c r="B9" s="65">
        <v>1335</v>
      </c>
      <c r="C9" s="66">
        <v>1176</v>
      </c>
      <c r="D9" s="65">
        <v>12384</v>
      </c>
      <c r="E9" s="66">
        <v>9202</v>
      </c>
      <c r="F9" s="67"/>
      <c r="G9" s="65">
        <f>B9-C9</f>
        <v>159</v>
      </c>
      <c r="H9" s="66">
        <f>D9-E9</f>
        <v>3182</v>
      </c>
      <c r="I9" s="28">
        <f>IF(C9=0, "-", IF(G9/C9&lt;10, G9/C9*100, "&gt;999"))</f>
        <v>13.520408163265307</v>
      </c>
      <c r="J9" s="29">
        <f>IF(E9=0, "-", IF(H9/E9&lt;10, H9/E9*100, "&gt;999"))</f>
        <v>34.579439252336449</v>
      </c>
    </row>
    <row r="10" spans="1:10" x14ac:dyDescent="0.2">
      <c r="A10" s="7" t="s">
        <v>122</v>
      </c>
      <c r="B10" s="65">
        <v>266</v>
      </c>
      <c r="C10" s="66">
        <v>166</v>
      </c>
      <c r="D10" s="65">
        <v>2065</v>
      </c>
      <c r="E10" s="66">
        <v>1600</v>
      </c>
      <c r="F10" s="67"/>
      <c r="G10" s="65">
        <f>B10-C10</f>
        <v>100</v>
      </c>
      <c r="H10" s="66">
        <f>D10-E10</f>
        <v>465</v>
      </c>
      <c r="I10" s="28">
        <f>IF(C10=0, "-", IF(G10/C10&lt;10, G10/C10*100, "&gt;999"))</f>
        <v>60.24096385542169</v>
      </c>
      <c r="J10" s="29">
        <f>IF(E10=0, "-", IF(H10/E10&lt;10, H10/E10*100, "&gt;999"))</f>
        <v>29.062500000000004</v>
      </c>
    </row>
    <row r="11" spans="1:10" s="43" customFormat="1" x14ac:dyDescent="0.2">
      <c r="A11" s="27" t="s">
        <v>0</v>
      </c>
      <c r="B11" s="71">
        <f>SUM(B7:B10)</f>
        <v>6139</v>
      </c>
      <c r="C11" s="72">
        <f>SUM(C7:C10)</f>
        <v>5177</v>
      </c>
      <c r="D11" s="71">
        <f>SUM(D7:D10)</f>
        <v>53716</v>
      </c>
      <c r="E11" s="72">
        <f>SUM(E7:E10)</f>
        <v>42616</v>
      </c>
      <c r="F11" s="73"/>
      <c r="G11" s="71">
        <f>B11-C11</f>
        <v>962</v>
      </c>
      <c r="H11" s="72">
        <f>D11-E11</f>
        <v>11100</v>
      </c>
      <c r="I11" s="44">
        <f>IF(C11=0, 0, G11/C11*100)</f>
        <v>18.582190457794091</v>
      </c>
      <c r="J11" s="45">
        <f>IF(E11=0, 0, H11/E11*100)</f>
        <v>26.046555284400224</v>
      </c>
    </row>
    <row r="13" spans="1:10" x14ac:dyDescent="0.2">
      <c r="A13" s="3"/>
      <c r="B13" s="196" t="s">
        <v>1</v>
      </c>
      <c r="C13" s="197"/>
      <c r="D13" s="196" t="s">
        <v>2</v>
      </c>
      <c r="E13" s="197"/>
      <c r="F13" s="59"/>
      <c r="G13" s="196" t="s">
        <v>3</v>
      </c>
      <c r="H13" s="200"/>
      <c r="I13" s="200"/>
      <c r="J13" s="197"/>
    </row>
    <row r="14" spans="1:10" x14ac:dyDescent="0.2">
      <c r="A14" s="7" t="s">
        <v>107</v>
      </c>
      <c r="B14" s="65">
        <v>49</v>
      </c>
      <c r="C14" s="66">
        <v>43</v>
      </c>
      <c r="D14" s="65">
        <v>416</v>
      </c>
      <c r="E14" s="66">
        <v>303</v>
      </c>
      <c r="F14" s="67"/>
      <c r="G14" s="65">
        <f t="shared" ref="G14:G34" si="0">B14-C14</f>
        <v>6</v>
      </c>
      <c r="H14" s="66">
        <f t="shared" ref="H14:H34" si="1">D14-E14</f>
        <v>113</v>
      </c>
      <c r="I14" s="28">
        <f t="shared" ref="I14:I33" si="2">IF(C14=0, "-", IF(G14/C14&lt;10, G14/C14*100, "&gt;999"))</f>
        <v>13.953488372093023</v>
      </c>
      <c r="J14" s="29">
        <f t="shared" ref="J14:J33" si="3">IF(E14=0, "-", IF(H14/E14&lt;10, H14/E14*100, "&gt;999"))</f>
        <v>37.293729372937293</v>
      </c>
    </row>
    <row r="15" spans="1:10" x14ac:dyDescent="0.2">
      <c r="A15" s="7" t="s">
        <v>108</v>
      </c>
      <c r="B15" s="65">
        <v>275</v>
      </c>
      <c r="C15" s="66">
        <v>196</v>
      </c>
      <c r="D15" s="65">
        <v>2356</v>
      </c>
      <c r="E15" s="66">
        <v>1714</v>
      </c>
      <c r="F15" s="67"/>
      <c r="G15" s="65">
        <f t="shared" si="0"/>
        <v>79</v>
      </c>
      <c r="H15" s="66">
        <f t="shared" si="1"/>
        <v>642</v>
      </c>
      <c r="I15" s="28">
        <f t="shared" si="2"/>
        <v>40.306122448979593</v>
      </c>
      <c r="J15" s="29">
        <f t="shared" si="3"/>
        <v>37.456242707117852</v>
      </c>
    </row>
    <row r="16" spans="1:10" x14ac:dyDescent="0.2">
      <c r="A16" s="7" t="s">
        <v>109</v>
      </c>
      <c r="B16" s="65">
        <v>586</v>
      </c>
      <c r="C16" s="66">
        <v>570</v>
      </c>
      <c r="D16" s="65">
        <v>5147</v>
      </c>
      <c r="E16" s="66">
        <v>5245</v>
      </c>
      <c r="F16" s="67"/>
      <c r="G16" s="65">
        <f t="shared" si="0"/>
        <v>16</v>
      </c>
      <c r="H16" s="66">
        <f t="shared" si="1"/>
        <v>-98</v>
      </c>
      <c r="I16" s="28">
        <f t="shared" si="2"/>
        <v>2.807017543859649</v>
      </c>
      <c r="J16" s="29">
        <f t="shared" si="3"/>
        <v>-1.8684461391801714</v>
      </c>
    </row>
    <row r="17" spans="1:10" x14ac:dyDescent="0.2">
      <c r="A17" s="7" t="s">
        <v>110</v>
      </c>
      <c r="B17" s="65">
        <v>272</v>
      </c>
      <c r="C17" s="66">
        <v>254</v>
      </c>
      <c r="D17" s="65">
        <v>1824</v>
      </c>
      <c r="E17" s="66">
        <v>1707</v>
      </c>
      <c r="F17" s="67"/>
      <c r="G17" s="65">
        <f t="shared" si="0"/>
        <v>18</v>
      </c>
      <c r="H17" s="66">
        <f t="shared" si="1"/>
        <v>117</v>
      </c>
      <c r="I17" s="28">
        <f t="shared" si="2"/>
        <v>7.0866141732283463</v>
      </c>
      <c r="J17" s="29">
        <f t="shared" si="3"/>
        <v>6.854130052724078</v>
      </c>
    </row>
    <row r="18" spans="1:10" x14ac:dyDescent="0.2">
      <c r="A18" s="7" t="s">
        <v>111</v>
      </c>
      <c r="B18" s="65">
        <v>16</v>
      </c>
      <c r="C18" s="66">
        <v>32</v>
      </c>
      <c r="D18" s="65">
        <v>203</v>
      </c>
      <c r="E18" s="66">
        <v>325</v>
      </c>
      <c r="F18" s="67"/>
      <c r="G18" s="65">
        <f t="shared" si="0"/>
        <v>-16</v>
      </c>
      <c r="H18" s="66">
        <f t="shared" si="1"/>
        <v>-122</v>
      </c>
      <c r="I18" s="28">
        <f t="shared" si="2"/>
        <v>-50</v>
      </c>
      <c r="J18" s="29">
        <f t="shared" si="3"/>
        <v>-37.53846153846154</v>
      </c>
    </row>
    <row r="19" spans="1:10" x14ac:dyDescent="0.2">
      <c r="A19" s="7" t="s">
        <v>112</v>
      </c>
      <c r="B19" s="65">
        <v>6</v>
      </c>
      <c r="C19" s="66">
        <v>2</v>
      </c>
      <c r="D19" s="65">
        <v>31</v>
      </c>
      <c r="E19" s="66">
        <v>31</v>
      </c>
      <c r="F19" s="67"/>
      <c r="G19" s="65">
        <f t="shared" si="0"/>
        <v>4</v>
      </c>
      <c r="H19" s="66">
        <f t="shared" si="1"/>
        <v>0</v>
      </c>
      <c r="I19" s="28">
        <f t="shared" si="2"/>
        <v>200</v>
      </c>
      <c r="J19" s="29">
        <f t="shared" si="3"/>
        <v>0</v>
      </c>
    </row>
    <row r="20" spans="1:10" x14ac:dyDescent="0.2">
      <c r="A20" s="7" t="s">
        <v>113</v>
      </c>
      <c r="B20" s="65">
        <v>53</v>
      </c>
      <c r="C20" s="66">
        <v>34</v>
      </c>
      <c r="D20" s="65">
        <v>438</v>
      </c>
      <c r="E20" s="66">
        <v>298</v>
      </c>
      <c r="F20" s="67"/>
      <c r="G20" s="65">
        <f t="shared" si="0"/>
        <v>19</v>
      </c>
      <c r="H20" s="66">
        <f t="shared" si="1"/>
        <v>140</v>
      </c>
      <c r="I20" s="28">
        <f t="shared" si="2"/>
        <v>55.882352941176471</v>
      </c>
      <c r="J20" s="29">
        <f t="shared" si="3"/>
        <v>46.979865771812079</v>
      </c>
    </row>
    <row r="21" spans="1:10" x14ac:dyDescent="0.2">
      <c r="A21" s="7" t="s">
        <v>114</v>
      </c>
      <c r="B21" s="65">
        <v>56</v>
      </c>
      <c r="C21" s="66">
        <v>64</v>
      </c>
      <c r="D21" s="65">
        <v>445</v>
      </c>
      <c r="E21" s="66">
        <v>466</v>
      </c>
      <c r="F21" s="67"/>
      <c r="G21" s="65">
        <f t="shared" si="0"/>
        <v>-8</v>
      </c>
      <c r="H21" s="66">
        <f t="shared" si="1"/>
        <v>-21</v>
      </c>
      <c r="I21" s="28">
        <f t="shared" si="2"/>
        <v>-12.5</v>
      </c>
      <c r="J21" s="29">
        <f t="shared" si="3"/>
        <v>-4.5064377682403434</v>
      </c>
    </row>
    <row r="22" spans="1:10" x14ac:dyDescent="0.2">
      <c r="A22" s="142" t="s">
        <v>116</v>
      </c>
      <c r="B22" s="143">
        <v>300</v>
      </c>
      <c r="C22" s="144">
        <v>215</v>
      </c>
      <c r="D22" s="143">
        <v>3090</v>
      </c>
      <c r="E22" s="144">
        <v>1440</v>
      </c>
      <c r="F22" s="145"/>
      <c r="G22" s="143">
        <f t="shared" si="0"/>
        <v>85</v>
      </c>
      <c r="H22" s="144">
        <f t="shared" si="1"/>
        <v>1650</v>
      </c>
      <c r="I22" s="146">
        <f t="shared" si="2"/>
        <v>39.534883720930232</v>
      </c>
      <c r="J22" s="147">
        <f t="shared" si="3"/>
        <v>114.58333333333333</v>
      </c>
    </row>
    <row r="23" spans="1:10" x14ac:dyDescent="0.2">
      <c r="A23" s="7" t="s">
        <v>117</v>
      </c>
      <c r="B23" s="65">
        <v>931</v>
      </c>
      <c r="C23" s="66">
        <v>706</v>
      </c>
      <c r="D23" s="65">
        <v>7613</v>
      </c>
      <c r="E23" s="66">
        <v>5664</v>
      </c>
      <c r="F23" s="67"/>
      <c r="G23" s="65">
        <f t="shared" si="0"/>
        <v>225</v>
      </c>
      <c r="H23" s="66">
        <f t="shared" si="1"/>
        <v>1949</v>
      </c>
      <c r="I23" s="28">
        <f t="shared" si="2"/>
        <v>31.869688385269125</v>
      </c>
      <c r="J23" s="29">
        <f t="shared" si="3"/>
        <v>34.41031073446328</v>
      </c>
    </row>
    <row r="24" spans="1:10" x14ac:dyDescent="0.2">
      <c r="A24" s="7" t="s">
        <v>118</v>
      </c>
      <c r="B24" s="65">
        <v>1107</v>
      </c>
      <c r="C24" s="66">
        <v>998</v>
      </c>
      <c r="D24" s="65">
        <v>9530</v>
      </c>
      <c r="E24" s="66">
        <v>8599</v>
      </c>
      <c r="F24" s="67"/>
      <c r="G24" s="65">
        <f t="shared" si="0"/>
        <v>109</v>
      </c>
      <c r="H24" s="66">
        <f t="shared" si="1"/>
        <v>931</v>
      </c>
      <c r="I24" s="28">
        <f t="shared" si="2"/>
        <v>10.92184368737475</v>
      </c>
      <c r="J24" s="29">
        <f t="shared" si="3"/>
        <v>10.826840330270961</v>
      </c>
    </row>
    <row r="25" spans="1:10" x14ac:dyDescent="0.2">
      <c r="A25" s="7" t="s">
        <v>119</v>
      </c>
      <c r="B25" s="65">
        <v>803</v>
      </c>
      <c r="C25" s="66">
        <v>609</v>
      </c>
      <c r="D25" s="65">
        <v>6942</v>
      </c>
      <c r="E25" s="66">
        <v>5094</v>
      </c>
      <c r="F25" s="67"/>
      <c r="G25" s="65">
        <f t="shared" si="0"/>
        <v>194</v>
      </c>
      <c r="H25" s="66">
        <f t="shared" si="1"/>
        <v>1848</v>
      </c>
      <c r="I25" s="28">
        <f t="shared" si="2"/>
        <v>31.855500821018062</v>
      </c>
      <c r="J25" s="29">
        <f t="shared" si="3"/>
        <v>36.277974087161368</v>
      </c>
    </row>
    <row r="26" spans="1:10" x14ac:dyDescent="0.2">
      <c r="A26" s="7" t="s">
        <v>120</v>
      </c>
      <c r="B26" s="65">
        <v>84</v>
      </c>
      <c r="C26" s="66">
        <v>112</v>
      </c>
      <c r="D26" s="65">
        <v>1232</v>
      </c>
      <c r="E26" s="66">
        <v>928</v>
      </c>
      <c r="F26" s="67"/>
      <c r="G26" s="65">
        <f t="shared" si="0"/>
        <v>-28</v>
      </c>
      <c r="H26" s="66">
        <f t="shared" si="1"/>
        <v>304</v>
      </c>
      <c r="I26" s="28">
        <f t="shared" si="2"/>
        <v>-25</v>
      </c>
      <c r="J26" s="29">
        <f t="shared" si="3"/>
        <v>32.758620689655174</v>
      </c>
    </row>
    <row r="27" spans="1:10" x14ac:dyDescent="0.2">
      <c r="A27" s="142" t="s">
        <v>123</v>
      </c>
      <c r="B27" s="143">
        <v>12</v>
      </c>
      <c r="C27" s="144">
        <v>15</v>
      </c>
      <c r="D27" s="143">
        <v>143</v>
      </c>
      <c r="E27" s="144">
        <v>131</v>
      </c>
      <c r="F27" s="145"/>
      <c r="G27" s="143">
        <f t="shared" si="0"/>
        <v>-3</v>
      </c>
      <c r="H27" s="144">
        <f t="shared" si="1"/>
        <v>12</v>
      </c>
      <c r="I27" s="146">
        <f t="shared" si="2"/>
        <v>-20</v>
      </c>
      <c r="J27" s="147">
        <f t="shared" si="3"/>
        <v>9.1603053435114496</v>
      </c>
    </row>
    <row r="28" spans="1:10" x14ac:dyDescent="0.2">
      <c r="A28" s="7" t="s">
        <v>124</v>
      </c>
      <c r="B28" s="65">
        <v>1</v>
      </c>
      <c r="C28" s="66">
        <v>0</v>
      </c>
      <c r="D28" s="65">
        <v>8</v>
      </c>
      <c r="E28" s="66">
        <v>5</v>
      </c>
      <c r="F28" s="67"/>
      <c r="G28" s="65">
        <f t="shared" si="0"/>
        <v>1</v>
      </c>
      <c r="H28" s="66">
        <f t="shared" si="1"/>
        <v>3</v>
      </c>
      <c r="I28" s="28" t="str">
        <f t="shared" si="2"/>
        <v>-</v>
      </c>
      <c r="J28" s="29">
        <f t="shared" si="3"/>
        <v>60</v>
      </c>
    </row>
    <row r="29" spans="1:10" x14ac:dyDescent="0.2">
      <c r="A29" s="7" t="s">
        <v>125</v>
      </c>
      <c r="B29" s="65">
        <v>8</v>
      </c>
      <c r="C29" s="66">
        <v>18</v>
      </c>
      <c r="D29" s="65">
        <v>60</v>
      </c>
      <c r="E29" s="66">
        <v>101</v>
      </c>
      <c r="F29" s="67"/>
      <c r="G29" s="65">
        <f t="shared" si="0"/>
        <v>-10</v>
      </c>
      <c r="H29" s="66">
        <f t="shared" si="1"/>
        <v>-41</v>
      </c>
      <c r="I29" s="28">
        <f t="shared" si="2"/>
        <v>-55.555555555555557</v>
      </c>
      <c r="J29" s="29">
        <f t="shared" si="3"/>
        <v>-40.594059405940598</v>
      </c>
    </row>
    <row r="30" spans="1:10" x14ac:dyDescent="0.2">
      <c r="A30" s="7" t="s">
        <v>126</v>
      </c>
      <c r="B30" s="65">
        <v>176</v>
      </c>
      <c r="C30" s="66">
        <v>52</v>
      </c>
      <c r="D30" s="65">
        <v>1340</v>
      </c>
      <c r="E30" s="66">
        <v>856</v>
      </c>
      <c r="F30" s="67"/>
      <c r="G30" s="65">
        <f t="shared" si="0"/>
        <v>124</v>
      </c>
      <c r="H30" s="66">
        <f t="shared" si="1"/>
        <v>484</v>
      </c>
      <c r="I30" s="28">
        <f t="shared" si="2"/>
        <v>238.46153846153845</v>
      </c>
      <c r="J30" s="29">
        <f t="shared" si="3"/>
        <v>56.542056074766357</v>
      </c>
    </row>
    <row r="31" spans="1:10" x14ac:dyDescent="0.2">
      <c r="A31" s="7" t="s">
        <v>127</v>
      </c>
      <c r="B31" s="65">
        <v>165</v>
      </c>
      <c r="C31" s="66">
        <v>147</v>
      </c>
      <c r="D31" s="65">
        <v>1288</v>
      </c>
      <c r="E31" s="66">
        <v>931</v>
      </c>
      <c r="F31" s="67"/>
      <c r="G31" s="65">
        <f t="shared" si="0"/>
        <v>18</v>
      </c>
      <c r="H31" s="66">
        <f t="shared" si="1"/>
        <v>357</v>
      </c>
      <c r="I31" s="28">
        <f t="shared" si="2"/>
        <v>12.244897959183673</v>
      </c>
      <c r="J31" s="29">
        <f t="shared" si="3"/>
        <v>38.345864661654133</v>
      </c>
    </row>
    <row r="32" spans="1:10" x14ac:dyDescent="0.2">
      <c r="A32" s="7" t="s">
        <v>128</v>
      </c>
      <c r="B32" s="65">
        <v>973</v>
      </c>
      <c r="C32" s="66">
        <v>944</v>
      </c>
      <c r="D32" s="65">
        <v>9545</v>
      </c>
      <c r="E32" s="66">
        <v>7178</v>
      </c>
      <c r="F32" s="67"/>
      <c r="G32" s="65">
        <f t="shared" si="0"/>
        <v>29</v>
      </c>
      <c r="H32" s="66">
        <f t="shared" si="1"/>
        <v>2367</v>
      </c>
      <c r="I32" s="28">
        <f t="shared" si="2"/>
        <v>3.0720338983050848</v>
      </c>
      <c r="J32" s="29">
        <f t="shared" si="3"/>
        <v>32.975759264419061</v>
      </c>
    </row>
    <row r="33" spans="1:10" x14ac:dyDescent="0.2">
      <c r="A33" s="142" t="s">
        <v>122</v>
      </c>
      <c r="B33" s="143">
        <v>266</v>
      </c>
      <c r="C33" s="144">
        <v>166</v>
      </c>
      <c r="D33" s="143">
        <v>2065</v>
      </c>
      <c r="E33" s="144">
        <v>1600</v>
      </c>
      <c r="F33" s="145"/>
      <c r="G33" s="143">
        <f t="shared" si="0"/>
        <v>100</v>
      </c>
      <c r="H33" s="144">
        <f t="shared" si="1"/>
        <v>465</v>
      </c>
      <c r="I33" s="146">
        <f t="shared" si="2"/>
        <v>60.24096385542169</v>
      </c>
      <c r="J33" s="147">
        <f t="shared" si="3"/>
        <v>29.062500000000004</v>
      </c>
    </row>
    <row r="34" spans="1:10" s="43" customFormat="1" x14ac:dyDescent="0.2">
      <c r="A34" s="27" t="s">
        <v>0</v>
      </c>
      <c r="B34" s="71">
        <f>SUM(B14:B33)</f>
        <v>6139</v>
      </c>
      <c r="C34" s="72">
        <f>SUM(C14:C33)</f>
        <v>5177</v>
      </c>
      <c r="D34" s="71">
        <f>SUM(D14:D33)</f>
        <v>53716</v>
      </c>
      <c r="E34" s="72">
        <f>SUM(E14:E33)</f>
        <v>42616</v>
      </c>
      <c r="F34" s="73"/>
      <c r="G34" s="71">
        <f t="shared" si="0"/>
        <v>962</v>
      </c>
      <c r="H34" s="72">
        <f t="shared" si="1"/>
        <v>11100</v>
      </c>
      <c r="I34" s="44">
        <f>IF(C34=0, 0, G34/C34*100)</f>
        <v>18.582190457794091</v>
      </c>
      <c r="J34" s="45">
        <f>IF(E34=0, 0, H34/E34*100)</f>
        <v>26.046555284400224</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106</v>
      </c>
      <c r="B39" s="30">
        <f>$B$7/$B$11*100</f>
        <v>21.38784818374328</v>
      </c>
      <c r="C39" s="31">
        <f>$C$7/$C$11*100</f>
        <v>23.082866525014488</v>
      </c>
      <c r="D39" s="30">
        <f>$D$7/$D$11*100</f>
        <v>20.217439868940353</v>
      </c>
      <c r="E39" s="31">
        <f>$E$7/$E$11*100</f>
        <v>23.674206870658907</v>
      </c>
      <c r="F39" s="32"/>
      <c r="G39" s="30">
        <f>B39-C39</f>
        <v>-1.6950183412712079</v>
      </c>
      <c r="H39" s="31">
        <f>D39-E39</f>
        <v>-3.4567670017185534</v>
      </c>
    </row>
    <row r="40" spans="1:10" x14ac:dyDescent="0.2">
      <c r="A40" s="7" t="s">
        <v>115</v>
      </c>
      <c r="B40" s="30">
        <f>$B$8/$B$11*100</f>
        <v>52.5329858283108</v>
      </c>
      <c r="C40" s="31">
        <f>$C$8/$C$11*100</f>
        <v>50.994784624299783</v>
      </c>
      <c r="D40" s="30">
        <f>$D$8/$D$11*100</f>
        <v>52.883684563258612</v>
      </c>
      <c r="E40" s="31">
        <f>$E$8/$E$11*100</f>
        <v>50.978505725549098</v>
      </c>
      <c r="F40" s="32"/>
      <c r="G40" s="30">
        <f>B40-C40</f>
        <v>1.5382012040110169</v>
      </c>
      <c r="H40" s="31">
        <f>D40-E40</f>
        <v>1.9051788377095136</v>
      </c>
    </row>
    <row r="41" spans="1:10" x14ac:dyDescent="0.2">
      <c r="A41" s="7" t="s">
        <v>121</v>
      </c>
      <c r="B41" s="30">
        <f>$B$9/$B$11*100</f>
        <v>21.746212738230984</v>
      </c>
      <c r="C41" s="31">
        <f>$C$9/$C$11*100</f>
        <v>22.715858605369903</v>
      </c>
      <c r="D41" s="30">
        <f>$D$9/$D$11*100</f>
        <v>23.054583364360713</v>
      </c>
      <c r="E41" s="31">
        <f>$E$9/$E$11*100</f>
        <v>21.592828984418997</v>
      </c>
      <c r="F41" s="32"/>
      <c r="G41" s="30">
        <f>B41-C41</f>
        <v>-0.96964586713891876</v>
      </c>
      <c r="H41" s="31">
        <f>D41-E41</f>
        <v>1.4617543799417163</v>
      </c>
    </row>
    <row r="42" spans="1:10" x14ac:dyDescent="0.2">
      <c r="A42" s="7" t="s">
        <v>122</v>
      </c>
      <c r="B42" s="30">
        <f>$B$10/$B$11*100</f>
        <v>4.3329532497149374</v>
      </c>
      <c r="C42" s="31">
        <f>$C$10/$C$11*100</f>
        <v>3.2064902453158197</v>
      </c>
      <c r="D42" s="30">
        <f>$D$10/$D$11*100</f>
        <v>3.844292203440316</v>
      </c>
      <c r="E42" s="31">
        <f>$E$10/$E$11*100</f>
        <v>3.7544584193730053</v>
      </c>
      <c r="F42" s="32"/>
      <c r="G42" s="30">
        <f>B42-C42</f>
        <v>1.1264630043991177</v>
      </c>
      <c r="H42" s="31">
        <f>D42-E42</f>
        <v>8.9833784067310685E-2</v>
      </c>
    </row>
    <row r="43" spans="1:10" s="43" customFormat="1" x14ac:dyDescent="0.2">
      <c r="A43" s="27" t="s">
        <v>0</v>
      </c>
      <c r="B43" s="46">
        <f>SUM(B39:B42)</f>
        <v>100</v>
      </c>
      <c r="C43" s="47">
        <f>SUM(C39:C42)</f>
        <v>100</v>
      </c>
      <c r="D43" s="46">
        <f>SUM(D39:D42)</f>
        <v>99.999999999999986</v>
      </c>
      <c r="E43" s="47">
        <f>SUM(E39:E42)</f>
        <v>100.00000000000001</v>
      </c>
      <c r="F43" s="48"/>
      <c r="G43" s="46">
        <f>B43-C43</f>
        <v>0</v>
      </c>
      <c r="H43" s="47">
        <f>D43-E43</f>
        <v>0</v>
      </c>
    </row>
    <row r="45" spans="1:10" x14ac:dyDescent="0.2">
      <c r="A45" s="3"/>
      <c r="B45" s="196" t="s">
        <v>1</v>
      </c>
      <c r="C45" s="197"/>
      <c r="D45" s="196" t="s">
        <v>2</v>
      </c>
      <c r="E45" s="197"/>
      <c r="F45" s="59"/>
      <c r="G45" s="196" t="s">
        <v>9</v>
      </c>
      <c r="H45" s="197"/>
    </row>
    <row r="46" spans="1:10" x14ac:dyDescent="0.2">
      <c r="A46" s="7" t="s">
        <v>107</v>
      </c>
      <c r="B46" s="30">
        <f>$B$14/$B$34*100</f>
        <v>0.79817559863169896</v>
      </c>
      <c r="C46" s="31">
        <f>$C$14/$C$34*100</f>
        <v>0.83059687077457978</v>
      </c>
      <c r="D46" s="30">
        <f>$D$14/$D$34*100</f>
        <v>0.77444336882865439</v>
      </c>
      <c r="E46" s="31">
        <f>$E$14/$E$34*100</f>
        <v>0.71100056316876292</v>
      </c>
      <c r="F46" s="32"/>
      <c r="G46" s="30">
        <f t="shared" ref="G46:G66" si="4">B46-C46</f>
        <v>-3.2421272142880819E-2</v>
      </c>
      <c r="H46" s="31">
        <f t="shared" ref="H46:H66" si="5">D46-E46</f>
        <v>6.3442805659891466E-2</v>
      </c>
    </row>
    <row r="47" spans="1:10" x14ac:dyDescent="0.2">
      <c r="A47" s="7" t="s">
        <v>108</v>
      </c>
      <c r="B47" s="30">
        <f>$B$15/$B$34*100</f>
        <v>4.47955693109627</v>
      </c>
      <c r="C47" s="31">
        <f>$C$15/$C$34*100</f>
        <v>3.785976434228318</v>
      </c>
      <c r="D47" s="30">
        <f>$D$15/$D$34*100</f>
        <v>4.3860302330776682</v>
      </c>
      <c r="E47" s="31">
        <f>$E$15/$E$34*100</f>
        <v>4.0219635817533321</v>
      </c>
      <c r="F47" s="32"/>
      <c r="G47" s="30">
        <f t="shared" si="4"/>
        <v>0.69358049686795198</v>
      </c>
      <c r="H47" s="31">
        <f t="shared" si="5"/>
        <v>0.36406665132433602</v>
      </c>
    </row>
    <row r="48" spans="1:10" x14ac:dyDescent="0.2">
      <c r="A48" s="7" t="s">
        <v>109</v>
      </c>
      <c r="B48" s="30">
        <f>$B$16/$B$34*100</f>
        <v>9.5455285877178699</v>
      </c>
      <c r="C48" s="31">
        <f>$C$16/$C$34*100</f>
        <v>11.010237589337454</v>
      </c>
      <c r="D48" s="30">
        <f>$D$16/$D$34*100</f>
        <v>9.581875046541068</v>
      </c>
      <c r="E48" s="31">
        <f>$E$16/$E$34*100</f>
        <v>12.307584006007133</v>
      </c>
      <c r="F48" s="32"/>
      <c r="G48" s="30">
        <f t="shared" si="4"/>
        <v>-1.4647090016195836</v>
      </c>
      <c r="H48" s="31">
        <f t="shared" si="5"/>
        <v>-2.7257089594660648</v>
      </c>
    </row>
    <row r="49" spans="1:8" x14ac:dyDescent="0.2">
      <c r="A49" s="7" t="s">
        <v>110</v>
      </c>
      <c r="B49" s="30">
        <f>$B$17/$B$34*100</f>
        <v>4.4306890373024927</v>
      </c>
      <c r="C49" s="31">
        <f>$C$17/$C$34*100</f>
        <v>4.9063163994591461</v>
      </c>
      <c r="D49" s="30">
        <f>$D$17/$D$34*100</f>
        <v>3.3956363094794848</v>
      </c>
      <c r="E49" s="31">
        <f>$E$17/$E$34*100</f>
        <v>4.0055378261685748</v>
      </c>
      <c r="F49" s="32"/>
      <c r="G49" s="30">
        <f t="shared" si="4"/>
        <v>-0.47562736215665335</v>
      </c>
      <c r="H49" s="31">
        <f t="shared" si="5"/>
        <v>-0.60990151668908998</v>
      </c>
    </row>
    <row r="50" spans="1:8" x14ac:dyDescent="0.2">
      <c r="A50" s="7" t="s">
        <v>111</v>
      </c>
      <c r="B50" s="30">
        <f>$B$18/$B$34*100</f>
        <v>0.26062876690014658</v>
      </c>
      <c r="C50" s="31">
        <f>$C$18/$C$34*100</f>
        <v>0.61811860150666409</v>
      </c>
      <c r="D50" s="30">
        <f>$D$18/$D$34*100</f>
        <v>0.37791347084667509</v>
      </c>
      <c r="E50" s="31">
        <f>$E$18/$E$34*100</f>
        <v>0.76262436643514175</v>
      </c>
      <c r="F50" s="32"/>
      <c r="G50" s="30">
        <f t="shared" si="4"/>
        <v>-0.35748983460651751</v>
      </c>
      <c r="H50" s="31">
        <f t="shared" si="5"/>
        <v>-0.38471089558846666</v>
      </c>
    </row>
    <row r="51" spans="1:8" x14ac:dyDescent="0.2">
      <c r="A51" s="7" t="s">
        <v>112</v>
      </c>
      <c r="B51" s="30">
        <f>$B$19/$B$34*100</f>
        <v>9.7735787587554968E-2</v>
      </c>
      <c r="C51" s="31">
        <f>$C$19/$C$34*100</f>
        <v>3.8632412594166506E-2</v>
      </c>
      <c r="D51" s="30">
        <f>$D$19/$D$34*100</f>
        <v>5.7710924119443001E-2</v>
      </c>
      <c r="E51" s="31">
        <f>$E$19/$E$34*100</f>
        <v>7.2742631875351974E-2</v>
      </c>
      <c r="F51" s="32"/>
      <c r="G51" s="30">
        <f t="shared" si="4"/>
        <v>5.9103374993388462E-2</v>
      </c>
      <c r="H51" s="31">
        <f t="shared" si="5"/>
        <v>-1.5031707755908973E-2</v>
      </c>
    </row>
    <row r="52" spans="1:8" x14ac:dyDescent="0.2">
      <c r="A52" s="7" t="s">
        <v>113</v>
      </c>
      <c r="B52" s="30">
        <f>$B$20/$B$34*100</f>
        <v>0.8633327903567356</v>
      </c>
      <c r="C52" s="31">
        <f>$C$20/$C$34*100</f>
        <v>0.65675101410083059</v>
      </c>
      <c r="D52" s="30">
        <f>$D$20/$D$34*100</f>
        <v>0.81539950852632359</v>
      </c>
      <c r="E52" s="31">
        <f>$E$20/$E$34*100</f>
        <v>0.6992678806082222</v>
      </c>
      <c r="F52" s="32"/>
      <c r="G52" s="30">
        <f t="shared" si="4"/>
        <v>0.20658177625590501</v>
      </c>
      <c r="H52" s="31">
        <f t="shared" si="5"/>
        <v>0.11613162791810139</v>
      </c>
    </row>
    <row r="53" spans="1:8" x14ac:dyDescent="0.2">
      <c r="A53" s="7" t="s">
        <v>114</v>
      </c>
      <c r="B53" s="30">
        <f>$B$21/$B$34*100</f>
        <v>0.91220068415051314</v>
      </c>
      <c r="C53" s="31">
        <f>$C$21/$C$34*100</f>
        <v>1.2362372030133282</v>
      </c>
      <c r="D53" s="30">
        <f>$D$21/$D$34*100</f>
        <v>0.82843100752103649</v>
      </c>
      <c r="E53" s="31">
        <f>$E$21/$E$34*100</f>
        <v>1.0934860146423877</v>
      </c>
      <c r="F53" s="32"/>
      <c r="G53" s="30">
        <f t="shared" si="4"/>
        <v>-0.32403651886281504</v>
      </c>
      <c r="H53" s="31">
        <f t="shared" si="5"/>
        <v>-0.26505500712135122</v>
      </c>
    </row>
    <row r="54" spans="1:8" x14ac:dyDescent="0.2">
      <c r="A54" s="142" t="s">
        <v>116</v>
      </c>
      <c r="B54" s="148">
        <f>$B$22/$B$34*100</f>
        <v>4.886789379377749</v>
      </c>
      <c r="C54" s="149">
        <f>$C$22/$C$34*100</f>
        <v>4.1529843538728999</v>
      </c>
      <c r="D54" s="148">
        <f>$D$22/$D$34*100</f>
        <v>5.7524759848089957</v>
      </c>
      <c r="E54" s="149">
        <f>$E$22/$E$34*100</f>
        <v>3.3790125774357049</v>
      </c>
      <c r="F54" s="150"/>
      <c r="G54" s="148">
        <f t="shared" si="4"/>
        <v>0.73380502550484916</v>
      </c>
      <c r="H54" s="149">
        <f t="shared" si="5"/>
        <v>2.3734634073732908</v>
      </c>
    </row>
    <row r="55" spans="1:8" x14ac:dyDescent="0.2">
      <c r="A55" s="7" t="s">
        <v>117</v>
      </c>
      <c r="B55" s="30">
        <f>$B$23/$B$34*100</f>
        <v>15.16533637400228</v>
      </c>
      <c r="C55" s="31">
        <f>$C$23/$C$34*100</f>
        <v>13.637241645740778</v>
      </c>
      <c r="D55" s="30">
        <f>$D$23/$D$34*100</f>
        <v>14.172685978107083</v>
      </c>
      <c r="E55" s="31">
        <f>$E$23/$E$34*100</f>
        <v>13.29078280458044</v>
      </c>
      <c r="F55" s="32"/>
      <c r="G55" s="30">
        <f t="shared" si="4"/>
        <v>1.5280947282615021</v>
      </c>
      <c r="H55" s="31">
        <f t="shared" si="5"/>
        <v>0.88190317352664316</v>
      </c>
    </row>
    <row r="56" spans="1:8" x14ac:dyDescent="0.2">
      <c r="A56" s="7" t="s">
        <v>118</v>
      </c>
      <c r="B56" s="30">
        <f>$B$24/$B$34*100</f>
        <v>18.032252809903891</v>
      </c>
      <c r="C56" s="31">
        <f>$C$24/$C$34*100</f>
        <v>19.277573884489087</v>
      </c>
      <c r="D56" s="30">
        <f>$D$24/$D$34*100</f>
        <v>17.741455059944897</v>
      </c>
      <c r="E56" s="31">
        <f>$E$24/$E$34*100</f>
        <v>20.177867467617798</v>
      </c>
      <c r="F56" s="32"/>
      <c r="G56" s="30">
        <f t="shared" si="4"/>
        <v>-1.2453210745851955</v>
      </c>
      <c r="H56" s="31">
        <f t="shared" si="5"/>
        <v>-2.4364124076729006</v>
      </c>
    </row>
    <row r="57" spans="1:8" x14ac:dyDescent="0.2">
      <c r="A57" s="7" t="s">
        <v>119</v>
      </c>
      <c r="B57" s="30">
        <f>$B$25/$B$34*100</f>
        <v>13.080306238801107</v>
      </c>
      <c r="C57" s="31">
        <f>$C$25/$C$34*100</f>
        <v>11.763569634923702</v>
      </c>
      <c r="D57" s="30">
        <f>$D$25/$D$34*100</f>
        <v>12.92352371732817</v>
      </c>
      <c r="E57" s="31">
        <f>$E$25/$E$34*100</f>
        <v>11.953256992678805</v>
      </c>
      <c r="F57" s="32"/>
      <c r="G57" s="30">
        <f t="shared" si="4"/>
        <v>1.3167366038774055</v>
      </c>
      <c r="H57" s="31">
        <f t="shared" si="5"/>
        <v>0.97026672464936503</v>
      </c>
    </row>
    <row r="58" spans="1:8" x14ac:dyDescent="0.2">
      <c r="A58" s="7" t="s">
        <v>120</v>
      </c>
      <c r="B58" s="30">
        <f>$B$26/$B$34*100</f>
        <v>1.3683010262257698</v>
      </c>
      <c r="C58" s="31">
        <f>$C$26/$C$34*100</f>
        <v>2.1634151052733244</v>
      </c>
      <c r="D58" s="30">
        <f>$D$26/$D$34*100</f>
        <v>2.2935438230694762</v>
      </c>
      <c r="E58" s="31">
        <f>$E$26/$E$34*100</f>
        <v>2.1775858832363428</v>
      </c>
      <c r="F58" s="32"/>
      <c r="G58" s="30">
        <f t="shared" si="4"/>
        <v>-0.7951140790475546</v>
      </c>
      <c r="H58" s="31">
        <f t="shared" si="5"/>
        <v>0.11595793983313341</v>
      </c>
    </row>
    <row r="59" spans="1:8" x14ac:dyDescent="0.2">
      <c r="A59" s="142" t="s">
        <v>123</v>
      </c>
      <c r="B59" s="148">
        <f>$B$27/$B$34*100</f>
        <v>0.19547157517510994</v>
      </c>
      <c r="C59" s="149">
        <f>$C$27/$C$34*100</f>
        <v>0.2897430944562488</v>
      </c>
      <c r="D59" s="148">
        <f>$D$27/$D$34*100</f>
        <v>0.26621490803484993</v>
      </c>
      <c r="E59" s="149">
        <f>$E$27/$E$34*100</f>
        <v>0.30739628308616479</v>
      </c>
      <c r="F59" s="150"/>
      <c r="G59" s="148">
        <f t="shared" si="4"/>
        <v>-9.427151928113886E-2</v>
      </c>
      <c r="H59" s="149">
        <f t="shared" si="5"/>
        <v>-4.1181375051314861E-2</v>
      </c>
    </row>
    <row r="60" spans="1:8" x14ac:dyDescent="0.2">
      <c r="A60" s="7" t="s">
        <v>124</v>
      </c>
      <c r="B60" s="30">
        <f>$B$28/$B$34*100</f>
        <v>1.6289297931259161E-2</v>
      </c>
      <c r="C60" s="31">
        <f>$C$28/$C$34*100</f>
        <v>0</v>
      </c>
      <c r="D60" s="30">
        <f>$D$28/$D$34*100</f>
        <v>1.4893141708243355E-2</v>
      </c>
      <c r="E60" s="31">
        <f>$E$28/$E$34*100</f>
        <v>1.1732682560540643E-2</v>
      </c>
      <c r="F60" s="32"/>
      <c r="G60" s="30">
        <f t="shared" si="4"/>
        <v>1.6289297931259161E-2</v>
      </c>
      <c r="H60" s="31">
        <f t="shared" si="5"/>
        <v>3.1604591477027121E-3</v>
      </c>
    </row>
    <row r="61" spans="1:8" x14ac:dyDescent="0.2">
      <c r="A61" s="7" t="s">
        <v>125</v>
      </c>
      <c r="B61" s="30">
        <f>$B$29/$B$34*100</f>
        <v>0.13031438345007329</v>
      </c>
      <c r="C61" s="31">
        <f>$C$29/$C$34*100</f>
        <v>0.34769171334749854</v>
      </c>
      <c r="D61" s="30">
        <f>$D$29/$D$34*100</f>
        <v>0.11169856281182515</v>
      </c>
      <c r="E61" s="31">
        <f>$E$29/$E$34*100</f>
        <v>0.237000187722921</v>
      </c>
      <c r="F61" s="32"/>
      <c r="G61" s="30">
        <f t="shared" si="4"/>
        <v>-0.21737732989742525</v>
      </c>
      <c r="H61" s="31">
        <f t="shared" si="5"/>
        <v>-0.12530162491109587</v>
      </c>
    </row>
    <row r="62" spans="1:8" x14ac:dyDescent="0.2">
      <c r="A62" s="7" t="s">
        <v>126</v>
      </c>
      <c r="B62" s="30">
        <f>$B$30/$B$34*100</f>
        <v>2.8669164359016128</v>
      </c>
      <c r="C62" s="31">
        <f>$C$30/$C$34*100</f>
        <v>1.0044427274483292</v>
      </c>
      <c r="D62" s="30">
        <f>$D$30/$D$34*100</f>
        <v>2.4946012361307619</v>
      </c>
      <c r="E62" s="31">
        <f>$E$30/$E$34*100</f>
        <v>2.0086352543645578</v>
      </c>
      <c r="F62" s="32"/>
      <c r="G62" s="30">
        <f t="shared" si="4"/>
        <v>1.8624737084532836</v>
      </c>
      <c r="H62" s="31">
        <f t="shared" si="5"/>
        <v>0.48596598176620409</v>
      </c>
    </row>
    <row r="63" spans="1:8" x14ac:dyDescent="0.2">
      <c r="A63" s="7" t="s">
        <v>127</v>
      </c>
      <c r="B63" s="30">
        <f>$B$31/$B$34*100</f>
        <v>2.6877341586577619</v>
      </c>
      <c r="C63" s="31">
        <f>$C$31/$C$34*100</f>
        <v>2.8394823256712378</v>
      </c>
      <c r="D63" s="30">
        <f>$D$31/$D$34*100</f>
        <v>2.3977958150271799</v>
      </c>
      <c r="E63" s="31">
        <f>$E$31/$E$34*100</f>
        <v>2.1846254927726676</v>
      </c>
      <c r="F63" s="32"/>
      <c r="G63" s="30">
        <f t="shared" si="4"/>
        <v>-0.15174816701347593</v>
      </c>
      <c r="H63" s="31">
        <f t="shared" si="5"/>
        <v>0.21317032225451227</v>
      </c>
    </row>
    <row r="64" spans="1:8" x14ac:dyDescent="0.2">
      <c r="A64" s="7" t="s">
        <v>128</v>
      </c>
      <c r="B64" s="30">
        <f>$B$32/$B$34*100</f>
        <v>15.849486887115166</v>
      </c>
      <c r="C64" s="31">
        <f>$C$32/$C$34*100</f>
        <v>18.23449874444659</v>
      </c>
      <c r="D64" s="30">
        <f>$D$32/$D$34*100</f>
        <v>17.769379700647853</v>
      </c>
      <c r="E64" s="31">
        <f>$E$32/$E$34*100</f>
        <v>16.843439083912145</v>
      </c>
      <c r="F64" s="32"/>
      <c r="G64" s="30">
        <f t="shared" si="4"/>
        <v>-2.3850118573314241</v>
      </c>
      <c r="H64" s="31">
        <f t="shared" si="5"/>
        <v>0.92594061673570849</v>
      </c>
    </row>
    <row r="65" spans="1:8" x14ac:dyDescent="0.2">
      <c r="A65" s="142" t="s">
        <v>122</v>
      </c>
      <c r="B65" s="148">
        <f>$B$33/$B$34*100</f>
        <v>4.3329532497149374</v>
      </c>
      <c r="C65" s="149">
        <f>$C$33/$C$34*100</f>
        <v>3.2064902453158197</v>
      </c>
      <c r="D65" s="148">
        <f>$D$33/$D$34*100</f>
        <v>3.844292203440316</v>
      </c>
      <c r="E65" s="149">
        <f>$E$33/$E$34*100</f>
        <v>3.7544584193730053</v>
      </c>
      <c r="F65" s="150"/>
      <c r="G65" s="148">
        <f t="shared" si="4"/>
        <v>1.1264630043991177</v>
      </c>
      <c r="H65" s="149">
        <f t="shared" si="5"/>
        <v>8.9833784067310685E-2</v>
      </c>
    </row>
    <row r="66" spans="1:8" s="43" customFormat="1" x14ac:dyDescent="0.2">
      <c r="A66" s="27" t="s">
        <v>0</v>
      </c>
      <c r="B66" s="46">
        <f>SUM(B46:B65)</f>
        <v>100</v>
      </c>
      <c r="C66" s="47">
        <f>SUM(C46:C65)</f>
        <v>100.00000000000003</v>
      </c>
      <c r="D66" s="46">
        <f>SUM(D46:D65)</f>
        <v>100</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0"/>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105</v>
      </c>
      <c r="B2" s="202" t="s">
        <v>95</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8</v>
      </c>
      <c r="C6" s="66">
        <v>9</v>
      </c>
      <c r="D6" s="65">
        <v>54</v>
      </c>
      <c r="E6" s="66">
        <v>59</v>
      </c>
      <c r="F6" s="67"/>
      <c r="G6" s="65">
        <f t="shared" ref="G6:G37" si="0">B6-C6</f>
        <v>-1</v>
      </c>
      <c r="H6" s="66">
        <f t="shared" ref="H6:H37" si="1">D6-E6</f>
        <v>-5</v>
      </c>
      <c r="I6" s="20">
        <f t="shared" ref="I6:I37" si="2">IF(C6=0, "-", IF(G6/C6&lt;10, G6/C6, "&gt;999%"))</f>
        <v>-0.1111111111111111</v>
      </c>
      <c r="J6" s="21">
        <f t="shared" ref="J6:J37" si="3">IF(E6=0, "-", IF(H6/E6&lt;10, H6/E6, "&gt;999%"))</f>
        <v>-8.4745762711864403E-2</v>
      </c>
    </row>
    <row r="7" spans="1:10" x14ac:dyDescent="0.2">
      <c r="A7" s="7" t="s">
        <v>32</v>
      </c>
      <c r="B7" s="65">
        <v>0</v>
      </c>
      <c r="C7" s="66">
        <v>0</v>
      </c>
      <c r="D7" s="65">
        <v>6</v>
      </c>
      <c r="E7" s="66">
        <v>4</v>
      </c>
      <c r="F7" s="67"/>
      <c r="G7" s="65">
        <f t="shared" si="0"/>
        <v>0</v>
      </c>
      <c r="H7" s="66">
        <f t="shared" si="1"/>
        <v>2</v>
      </c>
      <c r="I7" s="20" t="str">
        <f t="shared" si="2"/>
        <v>-</v>
      </c>
      <c r="J7" s="21">
        <f t="shared" si="3"/>
        <v>0.5</v>
      </c>
    </row>
    <row r="8" spans="1:10" x14ac:dyDescent="0.2">
      <c r="A8" s="7" t="s">
        <v>33</v>
      </c>
      <c r="B8" s="65">
        <v>46</v>
      </c>
      <c r="C8" s="66">
        <v>56</v>
      </c>
      <c r="D8" s="65">
        <v>502</v>
      </c>
      <c r="E8" s="66">
        <v>430</v>
      </c>
      <c r="F8" s="67"/>
      <c r="G8" s="65">
        <f t="shared" si="0"/>
        <v>-10</v>
      </c>
      <c r="H8" s="66">
        <f t="shared" si="1"/>
        <v>72</v>
      </c>
      <c r="I8" s="20">
        <f t="shared" si="2"/>
        <v>-0.17857142857142858</v>
      </c>
      <c r="J8" s="21">
        <f t="shared" si="3"/>
        <v>0.16744186046511628</v>
      </c>
    </row>
    <row r="9" spans="1:10" x14ac:dyDescent="0.2">
      <c r="A9" s="7" t="s">
        <v>34</v>
      </c>
      <c r="B9" s="65">
        <v>2</v>
      </c>
      <c r="C9" s="66">
        <v>2</v>
      </c>
      <c r="D9" s="65">
        <v>13</v>
      </c>
      <c r="E9" s="66">
        <v>13</v>
      </c>
      <c r="F9" s="67"/>
      <c r="G9" s="65">
        <f t="shared" si="0"/>
        <v>0</v>
      </c>
      <c r="H9" s="66">
        <f t="shared" si="1"/>
        <v>0</v>
      </c>
      <c r="I9" s="20">
        <f t="shared" si="2"/>
        <v>0</v>
      </c>
      <c r="J9" s="21">
        <f t="shared" si="3"/>
        <v>0</v>
      </c>
    </row>
    <row r="10" spans="1:10" x14ac:dyDescent="0.2">
      <c r="A10" s="7" t="s">
        <v>35</v>
      </c>
      <c r="B10" s="65">
        <v>78</v>
      </c>
      <c r="C10" s="66">
        <v>80</v>
      </c>
      <c r="D10" s="65">
        <v>690</v>
      </c>
      <c r="E10" s="66">
        <v>559</v>
      </c>
      <c r="F10" s="67"/>
      <c r="G10" s="65">
        <f t="shared" si="0"/>
        <v>-2</v>
      </c>
      <c r="H10" s="66">
        <f t="shared" si="1"/>
        <v>131</v>
      </c>
      <c r="I10" s="20">
        <f t="shared" si="2"/>
        <v>-2.5000000000000001E-2</v>
      </c>
      <c r="J10" s="21">
        <f t="shared" si="3"/>
        <v>0.23434704830053668</v>
      </c>
    </row>
    <row r="11" spans="1:10" x14ac:dyDescent="0.2">
      <c r="A11" s="7" t="s">
        <v>36</v>
      </c>
      <c r="B11" s="65">
        <v>4</v>
      </c>
      <c r="C11" s="66">
        <v>0</v>
      </c>
      <c r="D11" s="65">
        <v>42</v>
      </c>
      <c r="E11" s="66">
        <v>0</v>
      </c>
      <c r="F11" s="67"/>
      <c r="G11" s="65">
        <f t="shared" si="0"/>
        <v>4</v>
      </c>
      <c r="H11" s="66">
        <f t="shared" si="1"/>
        <v>42</v>
      </c>
      <c r="I11" s="20" t="str">
        <f t="shared" si="2"/>
        <v>-</v>
      </c>
      <c r="J11" s="21" t="str">
        <f t="shared" si="3"/>
        <v>-</v>
      </c>
    </row>
    <row r="12" spans="1:10" x14ac:dyDescent="0.2">
      <c r="A12" s="7" t="s">
        <v>37</v>
      </c>
      <c r="B12" s="65">
        <v>2</v>
      </c>
      <c r="C12" s="66">
        <v>2</v>
      </c>
      <c r="D12" s="65">
        <v>10</v>
      </c>
      <c r="E12" s="66">
        <v>17</v>
      </c>
      <c r="F12" s="67"/>
      <c r="G12" s="65">
        <f t="shared" si="0"/>
        <v>0</v>
      </c>
      <c r="H12" s="66">
        <f t="shared" si="1"/>
        <v>-7</v>
      </c>
      <c r="I12" s="20">
        <f t="shared" si="2"/>
        <v>0</v>
      </c>
      <c r="J12" s="21">
        <f t="shared" si="3"/>
        <v>-0.41176470588235292</v>
      </c>
    </row>
    <row r="13" spans="1:10" x14ac:dyDescent="0.2">
      <c r="A13" s="7" t="s">
        <v>38</v>
      </c>
      <c r="B13" s="65">
        <v>4</v>
      </c>
      <c r="C13" s="66">
        <v>1</v>
      </c>
      <c r="D13" s="65">
        <v>8</v>
      </c>
      <c r="E13" s="66">
        <v>3</v>
      </c>
      <c r="F13" s="67"/>
      <c r="G13" s="65">
        <f t="shared" si="0"/>
        <v>3</v>
      </c>
      <c r="H13" s="66">
        <f t="shared" si="1"/>
        <v>5</v>
      </c>
      <c r="I13" s="20">
        <f t="shared" si="2"/>
        <v>3</v>
      </c>
      <c r="J13" s="21">
        <f t="shared" si="3"/>
        <v>1.6666666666666667</v>
      </c>
    </row>
    <row r="14" spans="1:10" x14ac:dyDescent="0.2">
      <c r="A14" s="7" t="s">
        <v>40</v>
      </c>
      <c r="B14" s="65">
        <v>2</v>
      </c>
      <c r="C14" s="66">
        <v>2</v>
      </c>
      <c r="D14" s="65">
        <v>10</v>
      </c>
      <c r="E14" s="66">
        <v>7</v>
      </c>
      <c r="F14" s="67"/>
      <c r="G14" s="65">
        <f t="shared" si="0"/>
        <v>0</v>
      </c>
      <c r="H14" s="66">
        <f t="shared" si="1"/>
        <v>3</v>
      </c>
      <c r="I14" s="20">
        <f t="shared" si="2"/>
        <v>0</v>
      </c>
      <c r="J14" s="21">
        <f t="shared" si="3"/>
        <v>0.42857142857142855</v>
      </c>
    </row>
    <row r="15" spans="1:10" x14ac:dyDescent="0.2">
      <c r="A15" s="7" t="s">
        <v>41</v>
      </c>
      <c r="B15" s="65">
        <v>2</v>
      </c>
      <c r="C15" s="66">
        <v>6</v>
      </c>
      <c r="D15" s="65">
        <v>34</v>
      </c>
      <c r="E15" s="66">
        <v>40</v>
      </c>
      <c r="F15" s="67"/>
      <c r="G15" s="65">
        <f t="shared" si="0"/>
        <v>-4</v>
      </c>
      <c r="H15" s="66">
        <f t="shared" si="1"/>
        <v>-6</v>
      </c>
      <c r="I15" s="20">
        <f t="shared" si="2"/>
        <v>-0.66666666666666663</v>
      </c>
      <c r="J15" s="21">
        <f t="shared" si="3"/>
        <v>-0.15</v>
      </c>
    </row>
    <row r="16" spans="1:10" x14ac:dyDescent="0.2">
      <c r="A16" s="7" t="s">
        <v>42</v>
      </c>
      <c r="B16" s="65">
        <v>7</v>
      </c>
      <c r="C16" s="66">
        <v>8</v>
      </c>
      <c r="D16" s="65">
        <v>48</v>
      </c>
      <c r="E16" s="66">
        <v>35</v>
      </c>
      <c r="F16" s="67"/>
      <c r="G16" s="65">
        <f t="shared" si="0"/>
        <v>-1</v>
      </c>
      <c r="H16" s="66">
        <f t="shared" si="1"/>
        <v>13</v>
      </c>
      <c r="I16" s="20">
        <f t="shared" si="2"/>
        <v>-0.125</v>
      </c>
      <c r="J16" s="21">
        <f t="shared" si="3"/>
        <v>0.37142857142857144</v>
      </c>
    </row>
    <row r="17" spans="1:10" x14ac:dyDescent="0.2">
      <c r="A17" s="7" t="s">
        <v>43</v>
      </c>
      <c r="B17" s="65">
        <v>410</v>
      </c>
      <c r="C17" s="66">
        <v>343</v>
      </c>
      <c r="D17" s="65">
        <v>3377</v>
      </c>
      <c r="E17" s="66">
        <v>2608</v>
      </c>
      <c r="F17" s="67"/>
      <c r="G17" s="65">
        <f t="shared" si="0"/>
        <v>67</v>
      </c>
      <c r="H17" s="66">
        <f t="shared" si="1"/>
        <v>769</v>
      </c>
      <c r="I17" s="20">
        <f t="shared" si="2"/>
        <v>0.19533527696793002</v>
      </c>
      <c r="J17" s="21">
        <f t="shared" si="3"/>
        <v>0.29486196319018404</v>
      </c>
    </row>
    <row r="18" spans="1:10" x14ac:dyDescent="0.2">
      <c r="A18" s="7" t="s">
        <v>46</v>
      </c>
      <c r="B18" s="65">
        <v>5</v>
      </c>
      <c r="C18" s="66">
        <v>0</v>
      </c>
      <c r="D18" s="65">
        <v>9</v>
      </c>
      <c r="E18" s="66">
        <v>13</v>
      </c>
      <c r="F18" s="67"/>
      <c r="G18" s="65">
        <f t="shared" si="0"/>
        <v>5</v>
      </c>
      <c r="H18" s="66">
        <f t="shared" si="1"/>
        <v>-4</v>
      </c>
      <c r="I18" s="20" t="str">
        <f t="shared" si="2"/>
        <v>-</v>
      </c>
      <c r="J18" s="21">
        <f t="shared" si="3"/>
        <v>-0.30769230769230771</v>
      </c>
    </row>
    <row r="19" spans="1:10" x14ac:dyDescent="0.2">
      <c r="A19" s="7" t="s">
        <v>47</v>
      </c>
      <c r="B19" s="65">
        <v>112</v>
      </c>
      <c r="C19" s="66">
        <v>40</v>
      </c>
      <c r="D19" s="65">
        <v>672</v>
      </c>
      <c r="E19" s="66">
        <v>218</v>
      </c>
      <c r="F19" s="67"/>
      <c r="G19" s="65">
        <f t="shared" si="0"/>
        <v>72</v>
      </c>
      <c r="H19" s="66">
        <f t="shared" si="1"/>
        <v>454</v>
      </c>
      <c r="I19" s="20">
        <f t="shared" si="2"/>
        <v>1.8</v>
      </c>
      <c r="J19" s="21">
        <f t="shared" si="3"/>
        <v>2.0825688073394497</v>
      </c>
    </row>
    <row r="20" spans="1:10" x14ac:dyDescent="0.2">
      <c r="A20" s="7" t="s">
        <v>49</v>
      </c>
      <c r="B20" s="65">
        <v>0</v>
      </c>
      <c r="C20" s="66">
        <v>43</v>
      </c>
      <c r="D20" s="65">
        <v>0</v>
      </c>
      <c r="E20" s="66">
        <v>1401</v>
      </c>
      <c r="F20" s="67"/>
      <c r="G20" s="65">
        <f t="shared" si="0"/>
        <v>-43</v>
      </c>
      <c r="H20" s="66">
        <f t="shared" si="1"/>
        <v>-1401</v>
      </c>
      <c r="I20" s="20">
        <f t="shared" si="2"/>
        <v>-1</v>
      </c>
      <c r="J20" s="21">
        <f t="shared" si="3"/>
        <v>-1</v>
      </c>
    </row>
    <row r="21" spans="1:10" x14ac:dyDescent="0.2">
      <c r="A21" s="7" t="s">
        <v>50</v>
      </c>
      <c r="B21" s="65">
        <v>43</v>
      </c>
      <c r="C21" s="66">
        <v>127</v>
      </c>
      <c r="D21" s="65">
        <v>705</v>
      </c>
      <c r="E21" s="66">
        <v>1349</v>
      </c>
      <c r="F21" s="67"/>
      <c r="G21" s="65">
        <f t="shared" si="0"/>
        <v>-84</v>
      </c>
      <c r="H21" s="66">
        <f t="shared" si="1"/>
        <v>-644</v>
      </c>
      <c r="I21" s="20">
        <f t="shared" si="2"/>
        <v>-0.66141732283464572</v>
      </c>
      <c r="J21" s="21">
        <f t="shared" si="3"/>
        <v>-0.47739065974796147</v>
      </c>
    </row>
    <row r="22" spans="1:10" x14ac:dyDescent="0.2">
      <c r="A22" s="7" t="s">
        <v>51</v>
      </c>
      <c r="B22" s="65">
        <v>332</v>
      </c>
      <c r="C22" s="66">
        <v>255</v>
      </c>
      <c r="D22" s="65">
        <v>3073</v>
      </c>
      <c r="E22" s="66">
        <v>2267</v>
      </c>
      <c r="F22" s="67"/>
      <c r="G22" s="65">
        <f t="shared" si="0"/>
        <v>77</v>
      </c>
      <c r="H22" s="66">
        <f t="shared" si="1"/>
        <v>806</v>
      </c>
      <c r="I22" s="20">
        <f t="shared" si="2"/>
        <v>0.30196078431372547</v>
      </c>
      <c r="J22" s="21">
        <f t="shared" si="3"/>
        <v>0.35553595059550064</v>
      </c>
    </row>
    <row r="23" spans="1:10" x14ac:dyDescent="0.2">
      <c r="A23" s="7" t="s">
        <v>55</v>
      </c>
      <c r="B23" s="65">
        <v>266</v>
      </c>
      <c r="C23" s="66">
        <v>124</v>
      </c>
      <c r="D23" s="65">
        <v>1991</v>
      </c>
      <c r="E23" s="66">
        <v>896</v>
      </c>
      <c r="F23" s="67"/>
      <c r="G23" s="65">
        <f t="shared" si="0"/>
        <v>142</v>
      </c>
      <c r="H23" s="66">
        <f t="shared" si="1"/>
        <v>1095</v>
      </c>
      <c r="I23" s="20">
        <f t="shared" si="2"/>
        <v>1.1451612903225807</v>
      </c>
      <c r="J23" s="21">
        <f t="shared" si="3"/>
        <v>1.2220982142857142</v>
      </c>
    </row>
    <row r="24" spans="1:10" x14ac:dyDescent="0.2">
      <c r="A24" s="7" t="s">
        <v>56</v>
      </c>
      <c r="B24" s="65">
        <v>0</v>
      </c>
      <c r="C24" s="66">
        <v>5</v>
      </c>
      <c r="D24" s="65">
        <v>0</v>
      </c>
      <c r="E24" s="66">
        <v>18</v>
      </c>
      <c r="F24" s="67"/>
      <c r="G24" s="65">
        <f t="shared" si="0"/>
        <v>-5</v>
      </c>
      <c r="H24" s="66">
        <f t="shared" si="1"/>
        <v>-18</v>
      </c>
      <c r="I24" s="20">
        <f t="shared" si="2"/>
        <v>-1</v>
      </c>
      <c r="J24" s="21">
        <f t="shared" si="3"/>
        <v>-1</v>
      </c>
    </row>
    <row r="25" spans="1:10" x14ac:dyDescent="0.2">
      <c r="A25" s="7" t="s">
        <v>58</v>
      </c>
      <c r="B25" s="65">
        <v>7</v>
      </c>
      <c r="C25" s="66">
        <v>1</v>
      </c>
      <c r="D25" s="65">
        <v>42</v>
      </c>
      <c r="E25" s="66">
        <v>47</v>
      </c>
      <c r="F25" s="67"/>
      <c r="G25" s="65">
        <f t="shared" si="0"/>
        <v>6</v>
      </c>
      <c r="H25" s="66">
        <f t="shared" si="1"/>
        <v>-5</v>
      </c>
      <c r="I25" s="20">
        <f t="shared" si="2"/>
        <v>6</v>
      </c>
      <c r="J25" s="21">
        <f t="shared" si="3"/>
        <v>-0.10638297872340426</v>
      </c>
    </row>
    <row r="26" spans="1:10" x14ac:dyDescent="0.2">
      <c r="A26" s="7" t="s">
        <v>59</v>
      </c>
      <c r="B26" s="65">
        <v>52</v>
      </c>
      <c r="C26" s="66">
        <v>31</v>
      </c>
      <c r="D26" s="65">
        <v>305</v>
      </c>
      <c r="E26" s="66">
        <v>215</v>
      </c>
      <c r="F26" s="67"/>
      <c r="G26" s="65">
        <f t="shared" si="0"/>
        <v>21</v>
      </c>
      <c r="H26" s="66">
        <f t="shared" si="1"/>
        <v>90</v>
      </c>
      <c r="I26" s="20">
        <f t="shared" si="2"/>
        <v>0.67741935483870963</v>
      </c>
      <c r="J26" s="21">
        <f t="shared" si="3"/>
        <v>0.41860465116279072</v>
      </c>
    </row>
    <row r="27" spans="1:10" x14ac:dyDescent="0.2">
      <c r="A27" s="7" t="s">
        <v>61</v>
      </c>
      <c r="B27" s="65">
        <v>362</v>
      </c>
      <c r="C27" s="66">
        <v>322</v>
      </c>
      <c r="D27" s="65">
        <v>3168</v>
      </c>
      <c r="E27" s="66">
        <v>2317</v>
      </c>
      <c r="F27" s="67"/>
      <c r="G27" s="65">
        <f t="shared" si="0"/>
        <v>40</v>
      </c>
      <c r="H27" s="66">
        <f t="shared" si="1"/>
        <v>851</v>
      </c>
      <c r="I27" s="20">
        <f t="shared" si="2"/>
        <v>0.12422360248447205</v>
      </c>
      <c r="J27" s="21">
        <f t="shared" si="3"/>
        <v>0.3672852826931377</v>
      </c>
    </row>
    <row r="28" spans="1:10" x14ac:dyDescent="0.2">
      <c r="A28" s="7" t="s">
        <v>62</v>
      </c>
      <c r="B28" s="65">
        <v>1</v>
      </c>
      <c r="C28" s="66">
        <v>0</v>
      </c>
      <c r="D28" s="65">
        <v>7</v>
      </c>
      <c r="E28" s="66">
        <v>5</v>
      </c>
      <c r="F28" s="67"/>
      <c r="G28" s="65">
        <f t="shared" si="0"/>
        <v>1</v>
      </c>
      <c r="H28" s="66">
        <f t="shared" si="1"/>
        <v>2</v>
      </c>
      <c r="I28" s="20" t="str">
        <f t="shared" si="2"/>
        <v>-</v>
      </c>
      <c r="J28" s="21">
        <f t="shared" si="3"/>
        <v>0.4</v>
      </c>
    </row>
    <row r="29" spans="1:10" x14ac:dyDescent="0.2">
      <c r="A29" s="7" t="s">
        <v>63</v>
      </c>
      <c r="B29" s="65">
        <v>22</v>
      </c>
      <c r="C29" s="66">
        <v>7</v>
      </c>
      <c r="D29" s="65">
        <v>254</v>
      </c>
      <c r="E29" s="66">
        <v>178</v>
      </c>
      <c r="F29" s="67"/>
      <c r="G29" s="65">
        <f t="shared" si="0"/>
        <v>15</v>
      </c>
      <c r="H29" s="66">
        <f t="shared" si="1"/>
        <v>76</v>
      </c>
      <c r="I29" s="20">
        <f t="shared" si="2"/>
        <v>2.1428571428571428</v>
      </c>
      <c r="J29" s="21">
        <f t="shared" si="3"/>
        <v>0.42696629213483145</v>
      </c>
    </row>
    <row r="30" spans="1:10" x14ac:dyDescent="0.2">
      <c r="A30" s="7" t="s">
        <v>64</v>
      </c>
      <c r="B30" s="65">
        <v>68</v>
      </c>
      <c r="C30" s="66">
        <v>35</v>
      </c>
      <c r="D30" s="65">
        <v>405</v>
      </c>
      <c r="E30" s="66">
        <v>247</v>
      </c>
      <c r="F30" s="67"/>
      <c r="G30" s="65">
        <f t="shared" si="0"/>
        <v>33</v>
      </c>
      <c r="H30" s="66">
        <f t="shared" si="1"/>
        <v>158</v>
      </c>
      <c r="I30" s="20">
        <f t="shared" si="2"/>
        <v>0.94285714285714284</v>
      </c>
      <c r="J30" s="21">
        <f t="shared" si="3"/>
        <v>0.63967611336032393</v>
      </c>
    </row>
    <row r="31" spans="1:10" x14ac:dyDescent="0.2">
      <c r="A31" s="7" t="s">
        <v>65</v>
      </c>
      <c r="B31" s="65">
        <v>35</v>
      </c>
      <c r="C31" s="66">
        <v>20</v>
      </c>
      <c r="D31" s="65">
        <v>305</v>
      </c>
      <c r="E31" s="66">
        <v>228</v>
      </c>
      <c r="F31" s="67"/>
      <c r="G31" s="65">
        <f t="shared" si="0"/>
        <v>15</v>
      </c>
      <c r="H31" s="66">
        <f t="shared" si="1"/>
        <v>77</v>
      </c>
      <c r="I31" s="20">
        <f t="shared" si="2"/>
        <v>0.75</v>
      </c>
      <c r="J31" s="21">
        <f t="shared" si="3"/>
        <v>0.33771929824561403</v>
      </c>
    </row>
    <row r="32" spans="1:10" x14ac:dyDescent="0.2">
      <c r="A32" s="7" t="s">
        <v>66</v>
      </c>
      <c r="B32" s="65">
        <v>2</v>
      </c>
      <c r="C32" s="66">
        <v>0</v>
      </c>
      <c r="D32" s="65">
        <v>3</v>
      </c>
      <c r="E32" s="66">
        <v>1</v>
      </c>
      <c r="F32" s="67"/>
      <c r="G32" s="65">
        <f t="shared" si="0"/>
        <v>2</v>
      </c>
      <c r="H32" s="66">
        <f t="shared" si="1"/>
        <v>2</v>
      </c>
      <c r="I32" s="20" t="str">
        <f t="shared" si="2"/>
        <v>-</v>
      </c>
      <c r="J32" s="21">
        <f t="shared" si="3"/>
        <v>2</v>
      </c>
    </row>
    <row r="33" spans="1:10" x14ac:dyDescent="0.2">
      <c r="A33" s="7" t="s">
        <v>69</v>
      </c>
      <c r="B33" s="65">
        <v>1</v>
      </c>
      <c r="C33" s="66">
        <v>0</v>
      </c>
      <c r="D33" s="65">
        <v>9</v>
      </c>
      <c r="E33" s="66">
        <v>10</v>
      </c>
      <c r="F33" s="67"/>
      <c r="G33" s="65">
        <f t="shared" si="0"/>
        <v>1</v>
      </c>
      <c r="H33" s="66">
        <f t="shared" si="1"/>
        <v>-1</v>
      </c>
      <c r="I33" s="20" t="str">
        <f t="shared" si="2"/>
        <v>-</v>
      </c>
      <c r="J33" s="21">
        <f t="shared" si="3"/>
        <v>-0.1</v>
      </c>
    </row>
    <row r="34" spans="1:10" x14ac:dyDescent="0.2">
      <c r="A34" s="7" t="s">
        <v>70</v>
      </c>
      <c r="B34" s="65">
        <v>717</v>
      </c>
      <c r="C34" s="66">
        <v>743</v>
      </c>
      <c r="D34" s="65">
        <v>6864</v>
      </c>
      <c r="E34" s="66">
        <v>4777</v>
      </c>
      <c r="F34" s="67"/>
      <c r="G34" s="65">
        <f t="shared" si="0"/>
        <v>-26</v>
      </c>
      <c r="H34" s="66">
        <f t="shared" si="1"/>
        <v>2087</v>
      </c>
      <c r="I34" s="20">
        <f t="shared" si="2"/>
        <v>-3.4993270524899055E-2</v>
      </c>
      <c r="J34" s="21">
        <f t="shared" si="3"/>
        <v>0.43688507431442331</v>
      </c>
    </row>
    <row r="35" spans="1:10" x14ac:dyDescent="0.2">
      <c r="A35" s="7" t="s">
        <v>71</v>
      </c>
      <c r="B35" s="65">
        <v>1</v>
      </c>
      <c r="C35" s="66">
        <v>0</v>
      </c>
      <c r="D35" s="65">
        <v>5</v>
      </c>
      <c r="E35" s="66">
        <v>6</v>
      </c>
      <c r="F35" s="67"/>
      <c r="G35" s="65">
        <f t="shared" si="0"/>
        <v>1</v>
      </c>
      <c r="H35" s="66">
        <f t="shared" si="1"/>
        <v>-1</v>
      </c>
      <c r="I35" s="20" t="str">
        <f t="shared" si="2"/>
        <v>-</v>
      </c>
      <c r="J35" s="21">
        <f t="shared" si="3"/>
        <v>-0.16666666666666666</v>
      </c>
    </row>
    <row r="36" spans="1:10" x14ac:dyDescent="0.2">
      <c r="A36" s="7" t="s">
        <v>72</v>
      </c>
      <c r="B36" s="65">
        <v>110</v>
      </c>
      <c r="C36" s="66">
        <v>119</v>
      </c>
      <c r="D36" s="65">
        <v>880</v>
      </c>
      <c r="E36" s="66">
        <v>931</v>
      </c>
      <c r="F36" s="67"/>
      <c r="G36" s="65">
        <f t="shared" si="0"/>
        <v>-9</v>
      </c>
      <c r="H36" s="66">
        <f t="shared" si="1"/>
        <v>-51</v>
      </c>
      <c r="I36" s="20">
        <f t="shared" si="2"/>
        <v>-7.5630252100840331E-2</v>
      </c>
      <c r="J36" s="21">
        <f t="shared" si="3"/>
        <v>-5.4779806659505909E-2</v>
      </c>
    </row>
    <row r="37" spans="1:10" x14ac:dyDescent="0.2">
      <c r="A37" s="7" t="s">
        <v>74</v>
      </c>
      <c r="B37" s="65">
        <v>24</v>
      </c>
      <c r="C37" s="66">
        <v>29</v>
      </c>
      <c r="D37" s="65">
        <v>242</v>
      </c>
      <c r="E37" s="66">
        <v>240</v>
      </c>
      <c r="F37" s="67"/>
      <c r="G37" s="65">
        <f t="shared" si="0"/>
        <v>-5</v>
      </c>
      <c r="H37" s="66">
        <f t="shared" si="1"/>
        <v>2</v>
      </c>
      <c r="I37" s="20">
        <f t="shared" si="2"/>
        <v>-0.17241379310344829</v>
      </c>
      <c r="J37" s="21">
        <f t="shared" si="3"/>
        <v>8.3333333333333332E-3</v>
      </c>
    </row>
    <row r="38" spans="1:10" x14ac:dyDescent="0.2">
      <c r="A38" s="7" t="s">
        <v>75</v>
      </c>
      <c r="B38" s="65">
        <v>154</v>
      </c>
      <c r="C38" s="66">
        <v>95</v>
      </c>
      <c r="D38" s="65">
        <v>1553</v>
      </c>
      <c r="E38" s="66">
        <v>562</v>
      </c>
      <c r="F38" s="67"/>
      <c r="G38" s="65">
        <f t="shared" ref="G38:G68" si="4">B38-C38</f>
        <v>59</v>
      </c>
      <c r="H38" s="66">
        <f t="shared" ref="H38:H68" si="5">D38-E38</f>
        <v>991</v>
      </c>
      <c r="I38" s="20">
        <f t="shared" ref="I38:I68" si="6">IF(C38=0, "-", IF(G38/C38&lt;10, G38/C38, "&gt;999%"))</f>
        <v>0.62105263157894741</v>
      </c>
      <c r="J38" s="21">
        <f t="shared" ref="J38:J68" si="7">IF(E38=0, "-", IF(H38/E38&lt;10, H38/E38, "&gt;999%"))</f>
        <v>1.7633451957295374</v>
      </c>
    </row>
    <row r="39" spans="1:10" x14ac:dyDescent="0.2">
      <c r="A39" s="7" t="s">
        <v>76</v>
      </c>
      <c r="B39" s="65">
        <v>15</v>
      </c>
      <c r="C39" s="66">
        <v>15</v>
      </c>
      <c r="D39" s="65">
        <v>130</v>
      </c>
      <c r="E39" s="66">
        <v>73</v>
      </c>
      <c r="F39" s="67"/>
      <c r="G39" s="65">
        <f t="shared" si="4"/>
        <v>0</v>
      </c>
      <c r="H39" s="66">
        <f t="shared" si="5"/>
        <v>57</v>
      </c>
      <c r="I39" s="20">
        <f t="shared" si="6"/>
        <v>0</v>
      </c>
      <c r="J39" s="21">
        <f t="shared" si="7"/>
        <v>0.78082191780821919</v>
      </c>
    </row>
    <row r="40" spans="1:10" x14ac:dyDescent="0.2">
      <c r="A40" s="7" t="s">
        <v>77</v>
      </c>
      <c r="B40" s="65">
        <v>470</v>
      </c>
      <c r="C40" s="66">
        <v>528</v>
      </c>
      <c r="D40" s="65">
        <v>5093</v>
      </c>
      <c r="E40" s="66">
        <v>4212</v>
      </c>
      <c r="F40" s="67"/>
      <c r="G40" s="65">
        <f t="shared" si="4"/>
        <v>-58</v>
      </c>
      <c r="H40" s="66">
        <f t="shared" si="5"/>
        <v>881</v>
      </c>
      <c r="I40" s="20">
        <f t="shared" si="6"/>
        <v>-0.10984848484848485</v>
      </c>
      <c r="J40" s="21">
        <f t="shared" si="7"/>
        <v>0.20916429249762583</v>
      </c>
    </row>
    <row r="41" spans="1:10" x14ac:dyDescent="0.2">
      <c r="A41" s="7" t="s">
        <v>78</v>
      </c>
      <c r="B41" s="65">
        <v>185</v>
      </c>
      <c r="C41" s="66">
        <v>169</v>
      </c>
      <c r="D41" s="65">
        <v>1817</v>
      </c>
      <c r="E41" s="66">
        <v>1646</v>
      </c>
      <c r="F41" s="67"/>
      <c r="G41" s="65">
        <f t="shared" si="4"/>
        <v>16</v>
      </c>
      <c r="H41" s="66">
        <f t="shared" si="5"/>
        <v>171</v>
      </c>
      <c r="I41" s="20">
        <f t="shared" si="6"/>
        <v>9.4674556213017749E-2</v>
      </c>
      <c r="J41" s="21">
        <f t="shared" si="7"/>
        <v>0.10388821385176185</v>
      </c>
    </row>
    <row r="42" spans="1:10" x14ac:dyDescent="0.2">
      <c r="A42" s="7" t="s">
        <v>79</v>
      </c>
      <c r="B42" s="65">
        <v>8</v>
      </c>
      <c r="C42" s="66">
        <v>11</v>
      </c>
      <c r="D42" s="65">
        <v>61</v>
      </c>
      <c r="E42" s="66">
        <v>66</v>
      </c>
      <c r="F42" s="67"/>
      <c r="G42" s="65">
        <f t="shared" si="4"/>
        <v>-3</v>
      </c>
      <c r="H42" s="66">
        <f t="shared" si="5"/>
        <v>-5</v>
      </c>
      <c r="I42" s="20">
        <f t="shared" si="6"/>
        <v>-0.27272727272727271</v>
      </c>
      <c r="J42" s="21">
        <f t="shared" si="7"/>
        <v>-7.575757575757576E-2</v>
      </c>
    </row>
    <row r="43" spans="1:10" x14ac:dyDescent="0.2">
      <c r="A43" s="7" t="s">
        <v>80</v>
      </c>
      <c r="B43" s="65">
        <v>14</v>
      </c>
      <c r="C43" s="66">
        <v>29</v>
      </c>
      <c r="D43" s="65">
        <v>210</v>
      </c>
      <c r="E43" s="66">
        <v>184</v>
      </c>
      <c r="F43" s="67"/>
      <c r="G43" s="65">
        <f t="shared" si="4"/>
        <v>-15</v>
      </c>
      <c r="H43" s="66">
        <f t="shared" si="5"/>
        <v>26</v>
      </c>
      <c r="I43" s="20">
        <f t="shared" si="6"/>
        <v>-0.51724137931034486</v>
      </c>
      <c r="J43" s="21">
        <f t="shared" si="7"/>
        <v>0.14130434782608695</v>
      </c>
    </row>
    <row r="44" spans="1:10" x14ac:dyDescent="0.2">
      <c r="A44" s="7" t="s">
        <v>81</v>
      </c>
      <c r="B44" s="65">
        <v>12</v>
      </c>
      <c r="C44" s="66">
        <v>11</v>
      </c>
      <c r="D44" s="65">
        <v>133</v>
      </c>
      <c r="E44" s="66">
        <v>114</v>
      </c>
      <c r="F44" s="67"/>
      <c r="G44" s="65">
        <f t="shared" si="4"/>
        <v>1</v>
      </c>
      <c r="H44" s="66">
        <f t="shared" si="5"/>
        <v>19</v>
      </c>
      <c r="I44" s="20">
        <f t="shared" si="6"/>
        <v>9.0909090909090912E-2</v>
      </c>
      <c r="J44" s="21">
        <f t="shared" si="7"/>
        <v>0.16666666666666666</v>
      </c>
    </row>
    <row r="45" spans="1:10" x14ac:dyDescent="0.2">
      <c r="A45" s="7" t="s">
        <v>82</v>
      </c>
      <c r="B45" s="65">
        <v>41</v>
      </c>
      <c r="C45" s="66">
        <v>50</v>
      </c>
      <c r="D45" s="65">
        <v>388</v>
      </c>
      <c r="E45" s="66">
        <v>258</v>
      </c>
      <c r="F45" s="67"/>
      <c r="G45" s="65">
        <f t="shared" si="4"/>
        <v>-9</v>
      </c>
      <c r="H45" s="66">
        <f t="shared" si="5"/>
        <v>130</v>
      </c>
      <c r="I45" s="20">
        <f t="shared" si="6"/>
        <v>-0.18</v>
      </c>
      <c r="J45" s="21">
        <f t="shared" si="7"/>
        <v>0.50387596899224807</v>
      </c>
    </row>
    <row r="46" spans="1:10" x14ac:dyDescent="0.2">
      <c r="A46" s="7" t="s">
        <v>84</v>
      </c>
      <c r="B46" s="65">
        <v>42</v>
      </c>
      <c r="C46" s="66">
        <v>24</v>
      </c>
      <c r="D46" s="65">
        <v>422</v>
      </c>
      <c r="E46" s="66">
        <v>204</v>
      </c>
      <c r="F46" s="67"/>
      <c r="G46" s="65">
        <f t="shared" si="4"/>
        <v>18</v>
      </c>
      <c r="H46" s="66">
        <f t="shared" si="5"/>
        <v>218</v>
      </c>
      <c r="I46" s="20">
        <f t="shared" si="6"/>
        <v>0.75</v>
      </c>
      <c r="J46" s="21">
        <f t="shared" si="7"/>
        <v>1.0686274509803921</v>
      </c>
    </row>
    <row r="47" spans="1:10" x14ac:dyDescent="0.2">
      <c r="A47" s="7" t="s">
        <v>85</v>
      </c>
      <c r="B47" s="65">
        <v>3</v>
      </c>
      <c r="C47" s="66">
        <v>1</v>
      </c>
      <c r="D47" s="65">
        <v>44</v>
      </c>
      <c r="E47" s="66">
        <v>20</v>
      </c>
      <c r="F47" s="67"/>
      <c r="G47" s="65">
        <f t="shared" si="4"/>
        <v>2</v>
      </c>
      <c r="H47" s="66">
        <f t="shared" si="5"/>
        <v>24</v>
      </c>
      <c r="I47" s="20">
        <f t="shared" si="6"/>
        <v>2</v>
      </c>
      <c r="J47" s="21">
        <f t="shared" si="7"/>
        <v>1.2</v>
      </c>
    </row>
    <row r="48" spans="1:10" x14ac:dyDescent="0.2">
      <c r="A48" s="7" t="s">
        <v>86</v>
      </c>
      <c r="B48" s="65">
        <v>279</v>
      </c>
      <c r="C48" s="66">
        <v>170</v>
      </c>
      <c r="D48" s="65">
        <v>2180</v>
      </c>
      <c r="E48" s="66">
        <v>1755</v>
      </c>
      <c r="F48" s="67"/>
      <c r="G48" s="65">
        <f t="shared" si="4"/>
        <v>109</v>
      </c>
      <c r="H48" s="66">
        <f t="shared" si="5"/>
        <v>425</v>
      </c>
      <c r="I48" s="20">
        <f t="shared" si="6"/>
        <v>0.64117647058823535</v>
      </c>
      <c r="J48" s="21">
        <f t="shared" si="7"/>
        <v>0.24216524216524216</v>
      </c>
    </row>
    <row r="49" spans="1:10" x14ac:dyDescent="0.2">
      <c r="A49" s="7" t="s">
        <v>87</v>
      </c>
      <c r="B49" s="65">
        <v>148</v>
      </c>
      <c r="C49" s="66">
        <v>131</v>
      </c>
      <c r="D49" s="65">
        <v>1116</v>
      </c>
      <c r="E49" s="66">
        <v>952</v>
      </c>
      <c r="F49" s="67"/>
      <c r="G49" s="65">
        <f t="shared" si="4"/>
        <v>17</v>
      </c>
      <c r="H49" s="66">
        <f t="shared" si="5"/>
        <v>164</v>
      </c>
      <c r="I49" s="20">
        <f t="shared" si="6"/>
        <v>0.12977099236641221</v>
      </c>
      <c r="J49" s="21">
        <f t="shared" si="7"/>
        <v>0.17226890756302521</v>
      </c>
    </row>
    <row r="50" spans="1:10" x14ac:dyDescent="0.2">
      <c r="A50" s="7" t="s">
        <v>88</v>
      </c>
      <c r="B50" s="65">
        <v>1499</v>
      </c>
      <c r="C50" s="66">
        <v>1138</v>
      </c>
      <c r="D50" s="65">
        <v>12743</v>
      </c>
      <c r="E50" s="66">
        <v>10290</v>
      </c>
      <c r="F50" s="67"/>
      <c r="G50" s="65">
        <f t="shared" si="4"/>
        <v>361</v>
      </c>
      <c r="H50" s="66">
        <f t="shared" si="5"/>
        <v>2453</v>
      </c>
      <c r="I50" s="20">
        <f t="shared" si="6"/>
        <v>0.31722319859402459</v>
      </c>
      <c r="J50" s="21">
        <f t="shared" si="7"/>
        <v>0.23838678328474247</v>
      </c>
    </row>
    <row r="51" spans="1:10" x14ac:dyDescent="0.2">
      <c r="A51" s="7" t="s">
        <v>90</v>
      </c>
      <c r="B51" s="65">
        <v>296</v>
      </c>
      <c r="C51" s="66">
        <v>229</v>
      </c>
      <c r="D51" s="65">
        <v>2208</v>
      </c>
      <c r="E51" s="66">
        <v>1583</v>
      </c>
      <c r="F51" s="67"/>
      <c r="G51" s="65">
        <f t="shared" si="4"/>
        <v>67</v>
      </c>
      <c r="H51" s="66">
        <f t="shared" si="5"/>
        <v>625</v>
      </c>
      <c r="I51" s="20">
        <f t="shared" si="6"/>
        <v>0.29257641921397382</v>
      </c>
      <c r="J51" s="21">
        <f t="shared" si="7"/>
        <v>0.39481996209728365</v>
      </c>
    </row>
    <row r="52" spans="1:10" x14ac:dyDescent="0.2">
      <c r="A52" s="7" t="s">
        <v>91</v>
      </c>
      <c r="B52" s="65">
        <v>27</v>
      </c>
      <c r="C52" s="66">
        <v>33</v>
      </c>
      <c r="D52" s="65">
        <v>268</v>
      </c>
      <c r="E52" s="66">
        <v>221</v>
      </c>
      <c r="F52" s="67"/>
      <c r="G52" s="65">
        <f t="shared" si="4"/>
        <v>-6</v>
      </c>
      <c r="H52" s="66">
        <f t="shared" si="5"/>
        <v>47</v>
      </c>
      <c r="I52" s="20">
        <f t="shared" si="6"/>
        <v>-0.18181818181818182</v>
      </c>
      <c r="J52" s="21">
        <f t="shared" si="7"/>
        <v>0.21266968325791855</v>
      </c>
    </row>
    <row r="53" spans="1:10" x14ac:dyDescent="0.2">
      <c r="A53" s="142" t="s">
        <v>39</v>
      </c>
      <c r="B53" s="143">
        <v>5</v>
      </c>
      <c r="C53" s="144">
        <v>2</v>
      </c>
      <c r="D53" s="143">
        <v>29</v>
      </c>
      <c r="E53" s="144">
        <v>14</v>
      </c>
      <c r="F53" s="145"/>
      <c r="G53" s="143">
        <f t="shared" si="4"/>
        <v>3</v>
      </c>
      <c r="H53" s="144">
        <f t="shared" si="5"/>
        <v>15</v>
      </c>
      <c r="I53" s="151">
        <f t="shared" si="6"/>
        <v>1.5</v>
      </c>
      <c r="J53" s="152">
        <f t="shared" si="7"/>
        <v>1.0714285714285714</v>
      </c>
    </row>
    <row r="54" spans="1:10" x14ac:dyDescent="0.2">
      <c r="A54" s="7" t="s">
        <v>44</v>
      </c>
      <c r="B54" s="65">
        <v>6</v>
      </c>
      <c r="C54" s="66">
        <v>1</v>
      </c>
      <c r="D54" s="65">
        <v>31</v>
      </c>
      <c r="E54" s="66">
        <v>19</v>
      </c>
      <c r="F54" s="67"/>
      <c r="G54" s="65">
        <f t="shared" si="4"/>
        <v>5</v>
      </c>
      <c r="H54" s="66">
        <f t="shared" si="5"/>
        <v>12</v>
      </c>
      <c r="I54" s="20">
        <f t="shared" si="6"/>
        <v>5</v>
      </c>
      <c r="J54" s="21">
        <f t="shared" si="7"/>
        <v>0.63157894736842102</v>
      </c>
    </row>
    <row r="55" spans="1:10" x14ac:dyDescent="0.2">
      <c r="A55" s="7" t="s">
        <v>45</v>
      </c>
      <c r="B55" s="65">
        <v>19</v>
      </c>
      <c r="C55" s="66">
        <v>11</v>
      </c>
      <c r="D55" s="65">
        <v>161</v>
      </c>
      <c r="E55" s="66">
        <v>105</v>
      </c>
      <c r="F55" s="67"/>
      <c r="G55" s="65">
        <f t="shared" si="4"/>
        <v>8</v>
      </c>
      <c r="H55" s="66">
        <f t="shared" si="5"/>
        <v>56</v>
      </c>
      <c r="I55" s="20">
        <f t="shared" si="6"/>
        <v>0.72727272727272729</v>
      </c>
      <c r="J55" s="21">
        <f t="shared" si="7"/>
        <v>0.53333333333333333</v>
      </c>
    </row>
    <row r="56" spans="1:10" x14ac:dyDescent="0.2">
      <c r="A56" s="7" t="s">
        <v>48</v>
      </c>
      <c r="B56" s="65">
        <v>27</v>
      </c>
      <c r="C56" s="66">
        <v>24</v>
      </c>
      <c r="D56" s="65">
        <v>271</v>
      </c>
      <c r="E56" s="66">
        <v>255</v>
      </c>
      <c r="F56" s="67"/>
      <c r="G56" s="65">
        <f t="shared" si="4"/>
        <v>3</v>
      </c>
      <c r="H56" s="66">
        <f t="shared" si="5"/>
        <v>16</v>
      </c>
      <c r="I56" s="20">
        <f t="shared" si="6"/>
        <v>0.125</v>
      </c>
      <c r="J56" s="21">
        <f t="shared" si="7"/>
        <v>6.2745098039215685E-2</v>
      </c>
    </row>
    <row r="57" spans="1:10" x14ac:dyDescent="0.2">
      <c r="A57" s="7" t="s">
        <v>52</v>
      </c>
      <c r="B57" s="65">
        <v>1</v>
      </c>
      <c r="C57" s="66">
        <v>2</v>
      </c>
      <c r="D57" s="65">
        <v>26</v>
      </c>
      <c r="E57" s="66">
        <v>10</v>
      </c>
      <c r="F57" s="67"/>
      <c r="G57" s="65">
        <f t="shared" si="4"/>
        <v>-1</v>
      </c>
      <c r="H57" s="66">
        <f t="shared" si="5"/>
        <v>16</v>
      </c>
      <c r="I57" s="20">
        <f t="shared" si="6"/>
        <v>-0.5</v>
      </c>
      <c r="J57" s="21">
        <f t="shared" si="7"/>
        <v>1.6</v>
      </c>
    </row>
    <row r="58" spans="1:10" x14ac:dyDescent="0.2">
      <c r="A58" s="7" t="s">
        <v>53</v>
      </c>
      <c r="B58" s="65">
        <v>0</v>
      </c>
      <c r="C58" s="66">
        <v>0</v>
      </c>
      <c r="D58" s="65">
        <v>0</v>
      </c>
      <c r="E58" s="66">
        <v>2</v>
      </c>
      <c r="F58" s="67"/>
      <c r="G58" s="65">
        <f t="shared" si="4"/>
        <v>0</v>
      </c>
      <c r="H58" s="66">
        <f t="shared" si="5"/>
        <v>-2</v>
      </c>
      <c r="I58" s="20" t="str">
        <f t="shared" si="6"/>
        <v>-</v>
      </c>
      <c r="J58" s="21">
        <f t="shared" si="7"/>
        <v>-1</v>
      </c>
    </row>
    <row r="59" spans="1:10" x14ac:dyDescent="0.2">
      <c r="A59" s="7" t="s">
        <v>54</v>
      </c>
      <c r="B59" s="65">
        <v>77</v>
      </c>
      <c r="C59" s="66">
        <v>42</v>
      </c>
      <c r="D59" s="65">
        <v>598</v>
      </c>
      <c r="E59" s="66">
        <v>501</v>
      </c>
      <c r="F59" s="67"/>
      <c r="G59" s="65">
        <f t="shared" si="4"/>
        <v>35</v>
      </c>
      <c r="H59" s="66">
        <f t="shared" si="5"/>
        <v>97</v>
      </c>
      <c r="I59" s="20">
        <f t="shared" si="6"/>
        <v>0.83333333333333337</v>
      </c>
      <c r="J59" s="21">
        <f t="shared" si="7"/>
        <v>0.19361277445109781</v>
      </c>
    </row>
    <row r="60" spans="1:10" x14ac:dyDescent="0.2">
      <c r="A60" s="7" t="s">
        <v>57</v>
      </c>
      <c r="B60" s="65">
        <v>6</v>
      </c>
      <c r="C60" s="66">
        <v>2</v>
      </c>
      <c r="D60" s="65">
        <v>32</v>
      </c>
      <c r="E60" s="66">
        <v>52</v>
      </c>
      <c r="F60" s="67"/>
      <c r="G60" s="65">
        <f t="shared" si="4"/>
        <v>4</v>
      </c>
      <c r="H60" s="66">
        <f t="shared" si="5"/>
        <v>-20</v>
      </c>
      <c r="I60" s="20">
        <f t="shared" si="6"/>
        <v>2</v>
      </c>
      <c r="J60" s="21">
        <f t="shared" si="7"/>
        <v>-0.38461538461538464</v>
      </c>
    </row>
    <row r="61" spans="1:10" x14ac:dyDescent="0.2">
      <c r="A61" s="7" t="s">
        <v>60</v>
      </c>
      <c r="B61" s="65">
        <v>23</v>
      </c>
      <c r="C61" s="66">
        <v>18</v>
      </c>
      <c r="D61" s="65">
        <v>168</v>
      </c>
      <c r="E61" s="66">
        <v>109</v>
      </c>
      <c r="F61" s="67"/>
      <c r="G61" s="65">
        <f t="shared" si="4"/>
        <v>5</v>
      </c>
      <c r="H61" s="66">
        <f t="shared" si="5"/>
        <v>59</v>
      </c>
      <c r="I61" s="20">
        <f t="shared" si="6"/>
        <v>0.27777777777777779</v>
      </c>
      <c r="J61" s="21">
        <f t="shared" si="7"/>
        <v>0.54128440366972475</v>
      </c>
    </row>
    <row r="62" spans="1:10" x14ac:dyDescent="0.2">
      <c r="A62" s="7" t="s">
        <v>67</v>
      </c>
      <c r="B62" s="65">
        <v>4</v>
      </c>
      <c r="C62" s="66">
        <v>2</v>
      </c>
      <c r="D62" s="65">
        <v>22</v>
      </c>
      <c r="E62" s="66">
        <v>29</v>
      </c>
      <c r="F62" s="67"/>
      <c r="G62" s="65">
        <f t="shared" si="4"/>
        <v>2</v>
      </c>
      <c r="H62" s="66">
        <f t="shared" si="5"/>
        <v>-7</v>
      </c>
      <c r="I62" s="20">
        <f t="shared" si="6"/>
        <v>1</v>
      </c>
      <c r="J62" s="21">
        <f t="shared" si="7"/>
        <v>-0.2413793103448276</v>
      </c>
    </row>
    <row r="63" spans="1:10" x14ac:dyDescent="0.2">
      <c r="A63" s="7" t="s">
        <v>68</v>
      </c>
      <c r="B63" s="65">
        <v>9</v>
      </c>
      <c r="C63" s="66">
        <v>1</v>
      </c>
      <c r="D63" s="65">
        <v>24</v>
      </c>
      <c r="E63" s="66">
        <v>11</v>
      </c>
      <c r="F63" s="67"/>
      <c r="G63" s="65">
        <f t="shared" si="4"/>
        <v>8</v>
      </c>
      <c r="H63" s="66">
        <f t="shared" si="5"/>
        <v>13</v>
      </c>
      <c r="I63" s="20">
        <f t="shared" si="6"/>
        <v>8</v>
      </c>
      <c r="J63" s="21">
        <f t="shared" si="7"/>
        <v>1.1818181818181819</v>
      </c>
    </row>
    <row r="64" spans="1:10" x14ac:dyDescent="0.2">
      <c r="A64" s="7" t="s">
        <v>73</v>
      </c>
      <c r="B64" s="65">
        <v>9</v>
      </c>
      <c r="C64" s="66">
        <v>8</v>
      </c>
      <c r="D64" s="65">
        <v>44</v>
      </c>
      <c r="E64" s="66">
        <v>51</v>
      </c>
      <c r="F64" s="67"/>
      <c r="G64" s="65">
        <f t="shared" si="4"/>
        <v>1</v>
      </c>
      <c r="H64" s="66">
        <f t="shared" si="5"/>
        <v>-7</v>
      </c>
      <c r="I64" s="20">
        <f t="shared" si="6"/>
        <v>0.125</v>
      </c>
      <c r="J64" s="21">
        <f t="shared" si="7"/>
        <v>-0.13725490196078433</v>
      </c>
    </row>
    <row r="65" spans="1:10" x14ac:dyDescent="0.2">
      <c r="A65" s="7" t="s">
        <v>83</v>
      </c>
      <c r="B65" s="65">
        <v>8</v>
      </c>
      <c r="C65" s="66">
        <v>8</v>
      </c>
      <c r="D65" s="65">
        <v>79</v>
      </c>
      <c r="E65" s="66">
        <v>64</v>
      </c>
      <c r="F65" s="67"/>
      <c r="G65" s="65">
        <f t="shared" si="4"/>
        <v>0</v>
      </c>
      <c r="H65" s="66">
        <f t="shared" si="5"/>
        <v>15</v>
      </c>
      <c r="I65" s="20">
        <f t="shared" si="6"/>
        <v>0</v>
      </c>
      <c r="J65" s="21">
        <f t="shared" si="7"/>
        <v>0.234375</v>
      </c>
    </row>
    <row r="66" spans="1:10" x14ac:dyDescent="0.2">
      <c r="A66" s="7" t="s">
        <v>89</v>
      </c>
      <c r="B66" s="65">
        <v>5</v>
      </c>
      <c r="C66" s="66">
        <v>4</v>
      </c>
      <c r="D66" s="65">
        <v>32</v>
      </c>
      <c r="E66" s="66">
        <v>20</v>
      </c>
      <c r="F66" s="67"/>
      <c r="G66" s="65">
        <f t="shared" si="4"/>
        <v>1</v>
      </c>
      <c r="H66" s="66">
        <f t="shared" si="5"/>
        <v>12</v>
      </c>
      <c r="I66" s="20">
        <f t="shared" si="6"/>
        <v>0.25</v>
      </c>
      <c r="J66" s="21">
        <f t="shared" si="7"/>
        <v>0.6</v>
      </c>
    </row>
    <row r="67" spans="1:10" x14ac:dyDescent="0.2">
      <c r="A67" s="7" t="s">
        <v>92</v>
      </c>
      <c r="B67" s="65">
        <v>15</v>
      </c>
      <c r="C67" s="66">
        <v>7</v>
      </c>
      <c r="D67" s="65">
        <v>61</v>
      </c>
      <c r="E67" s="66">
        <v>73</v>
      </c>
      <c r="F67" s="67"/>
      <c r="G67" s="65">
        <f t="shared" si="4"/>
        <v>8</v>
      </c>
      <c r="H67" s="66">
        <f t="shared" si="5"/>
        <v>-12</v>
      </c>
      <c r="I67" s="20">
        <f t="shared" si="6"/>
        <v>1.1428571428571428</v>
      </c>
      <c r="J67" s="21">
        <f t="shared" si="7"/>
        <v>-0.16438356164383561</v>
      </c>
    </row>
    <row r="68" spans="1:10" x14ac:dyDescent="0.2">
      <c r="A68" s="7" t="s">
        <v>93</v>
      </c>
      <c r="B68" s="65">
        <v>7</v>
      </c>
      <c r="C68" s="66">
        <v>1</v>
      </c>
      <c r="D68" s="65">
        <v>39</v>
      </c>
      <c r="E68" s="66">
        <v>22</v>
      </c>
      <c r="F68" s="67"/>
      <c r="G68" s="65">
        <f t="shared" si="4"/>
        <v>6</v>
      </c>
      <c r="H68" s="66">
        <f t="shared" si="5"/>
        <v>17</v>
      </c>
      <c r="I68" s="20">
        <f t="shared" si="6"/>
        <v>6</v>
      </c>
      <c r="J68" s="21">
        <f t="shared" si="7"/>
        <v>0.77272727272727271</v>
      </c>
    </row>
    <row r="69" spans="1:10" x14ac:dyDescent="0.2">
      <c r="A69" s="1"/>
      <c r="B69" s="68"/>
      <c r="C69" s="69"/>
      <c r="D69" s="68"/>
      <c r="E69" s="69"/>
      <c r="F69" s="70"/>
      <c r="G69" s="68"/>
      <c r="H69" s="69"/>
      <c r="I69" s="5"/>
      <c r="J69" s="6"/>
    </row>
    <row r="70" spans="1:10" s="43" customFormat="1" x14ac:dyDescent="0.2">
      <c r="A70" s="27" t="s">
        <v>5</v>
      </c>
      <c r="B70" s="71">
        <f>SUM(B6:B69)</f>
        <v>6139</v>
      </c>
      <c r="C70" s="72">
        <f>SUM(C6:C69)</f>
        <v>5177</v>
      </c>
      <c r="D70" s="71">
        <f>SUM(D6:D69)</f>
        <v>53716</v>
      </c>
      <c r="E70" s="72">
        <f>SUM(E6:E69)</f>
        <v>42616</v>
      </c>
      <c r="F70" s="73"/>
      <c r="G70" s="71">
        <f>SUM(G6:G69)</f>
        <v>962</v>
      </c>
      <c r="H70" s="72">
        <f>SUM(H6:H69)</f>
        <v>11100</v>
      </c>
      <c r="I70" s="37">
        <f>IF(C70=0, 0, G70/C70)</f>
        <v>0.1858219045779409</v>
      </c>
      <c r="J70" s="38">
        <f>IF(E70=0, 0, H70/E70)</f>
        <v>0.26046555284400225</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0"/>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105</v>
      </c>
      <c r="B2" s="202" t="s">
        <v>95</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0.13031438345007298</v>
      </c>
      <c r="C6" s="17">
        <v>0.17384585667374899</v>
      </c>
      <c r="D6" s="16">
        <v>0.10052870653064301</v>
      </c>
      <c r="E6" s="17">
        <v>0.13844565421437999</v>
      </c>
      <c r="F6" s="12"/>
      <c r="G6" s="10">
        <f t="shared" ref="G6:G37" si="0">B6-C6</f>
        <v>-4.3531473223676009E-2</v>
      </c>
      <c r="H6" s="11">
        <f t="shared" ref="H6:H37" si="1">D6-E6</f>
        <v>-3.7916947683736976E-2</v>
      </c>
    </row>
    <row r="7" spans="1:8" x14ac:dyDescent="0.2">
      <c r="A7" s="7" t="s">
        <v>32</v>
      </c>
      <c r="B7" s="16">
        <v>0</v>
      </c>
      <c r="C7" s="17">
        <v>0</v>
      </c>
      <c r="D7" s="16">
        <v>1.11698562811825E-2</v>
      </c>
      <c r="E7" s="17">
        <v>9.3861460484325095E-3</v>
      </c>
      <c r="F7" s="12"/>
      <c r="G7" s="10">
        <f t="shared" si="0"/>
        <v>0</v>
      </c>
      <c r="H7" s="11">
        <f t="shared" si="1"/>
        <v>1.7837102327499903E-3</v>
      </c>
    </row>
    <row r="8" spans="1:8" x14ac:dyDescent="0.2">
      <c r="A8" s="7" t="s">
        <v>33</v>
      </c>
      <c r="B8" s="16">
        <v>0.74930770483792097</v>
      </c>
      <c r="C8" s="17">
        <v>1.08170755263666</v>
      </c>
      <c r="D8" s="16">
        <v>0.93454464219227107</v>
      </c>
      <c r="E8" s="17">
        <v>1.0090107002065001</v>
      </c>
      <c r="F8" s="12"/>
      <c r="G8" s="10">
        <f t="shared" si="0"/>
        <v>-0.33239984779873899</v>
      </c>
      <c r="H8" s="11">
        <f t="shared" si="1"/>
        <v>-7.4466058014229008E-2</v>
      </c>
    </row>
    <row r="9" spans="1:8" x14ac:dyDescent="0.2">
      <c r="A9" s="7" t="s">
        <v>34</v>
      </c>
      <c r="B9" s="16">
        <v>3.2578595862518302E-2</v>
      </c>
      <c r="C9" s="17">
        <v>3.8632412594166499E-2</v>
      </c>
      <c r="D9" s="16">
        <v>2.4201355275895498E-2</v>
      </c>
      <c r="E9" s="17">
        <v>3.0504974657405703E-2</v>
      </c>
      <c r="F9" s="12"/>
      <c r="G9" s="10">
        <f t="shared" si="0"/>
        <v>-6.0538167316481969E-3</v>
      </c>
      <c r="H9" s="11">
        <f t="shared" si="1"/>
        <v>-6.3036193815102053E-3</v>
      </c>
    </row>
    <row r="10" spans="1:8" x14ac:dyDescent="0.2">
      <c r="A10" s="7" t="s">
        <v>35</v>
      </c>
      <c r="B10" s="16">
        <v>1.27056523863821</v>
      </c>
      <c r="C10" s="17">
        <v>1.5452965037666599</v>
      </c>
      <c r="D10" s="16">
        <v>1.28453347233599</v>
      </c>
      <c r="E10" s="17">
        <v>1.3117139102684401</v>
      </c>
      <c r="F10" s="12"/>
      <c r="G10" s="10">
        <f t="shared" si="0"/>
        <v>-0.27473126512844992</v>
      </c>
      <c r="H10" s="11">
        <f t="shared" si="1"/>
        <v>-2.7180437932450063E-2</v>
      </c>
    </row>
    <row r="11" spans="1:8" x14ac:dyDescent="0.2">
      <c r="A11" s="7" t="s">
        <v>36</v>
      </c>
      <c r="B11" s="16">
        <v>6.5157191725036603E-2</v>
      </c>
      <c r="C11" s="17">
        <v>0</v>
      </c>
      <c r="D11" s="16">
        <v>7.8188993968277595E-2</v>
      </c>
      <c r="E11" s="17">
        <v>0</v>
      </c>
      <c r="F11" s="12"/>
      <c r="G11" s="10">
        <f t="shared" si="0"/>
        <v>6.5157191725036603E-2</v>
      </c>
      <c r="H11" s="11">
        <f t="shared" si="1"/>
        <v>7.8188993968277595E-2</v>
      </c>
    </row>
    <row r="12" spans="1:8" x14ac:dyDescent="0.2">
      <c r="A12" s="7" t="s">
        <v>37</v>
      </c>
      <c r="B12" s="16">
        <v>3.2578595862518302E-2</v>
      </c>
      <c r="C12" s="17">
        <v>3.8632412594166499E-2</v>
      </c>
      <c r="D12" s="16">
        <v>1.86164271353042E-2</v>
      </c>
      <c r="E12" s="17">
        <v>3.9891120705838203E-2</v>
      </c>
      <c r="F12" s="12"/>
      <c r="G12" s="10">
        <f t="shared" si="0"/>
        <v>-6.0538167316481969E-3</v>
      </c>
      <c r="H12" s="11">
        <f t="shared" si="1"/>
        <v>-2.1274693570534003E-2</v>
      </c>
    </row>
    <row r="13" spans="1:8" x14ac:dyDescent="0.2">
      <c r="A13" s="7" t="s">
        <v>38</v>
      </c>
      <c r="B13" s="16">
        <v>6.5157191725036603E-2</v>
      </c>
      <c r="C13" s="17">
        <v>1.9316206297083301E-2</v>
      </c>
      <c r="D13" s="16">
        <v>1.48931417082434E-2</v>
      </c>
      <c r="E13" s="17">
        <v>7.039609536324389E-3</v>
      </c>
      <c r="F13" s="12"/>
      <c r="G13" s="10">
        <f t="shared" si="0"/>
        <v>4.5840985427953299E-2</v>
      </c>
      <c r="H13" s="11">
        <f t="shared" si="1"/>
        <v>7.8535321719190102E-3</v>
      </c>
    </row>
    <row r="14" spans="1:8" x14ac:dyDescent="0.2">
      <c r="A14" s="7" t="s">
        <v>40</v>
      </c>
      <c r="B14" s="16">
        <v>3.2578595862518302E-2</v>
      </c>
      <c r="C14" s="17">
        <v>3.8632412594166499E-2</v>
      </c>
      <c r="D14" s="16">
        <v>1.86164271353042E-2</v>
      </c>
      <c r="E14" s="17">
        <v>1.6425755584756899E-2</v>
      </c>
      <c r="F14" s="12"/>
      <c r="G14" s="10">
        <f t="shared" si="0"/>
        <v>-6.0538167316481969E-3</v>
      </c>
      <c r="H14" s="11">
        <f t="shared" si="1"/>
        <v>2.1906715505473004E-3</v>
      </c>
    </row>
    <row r="15" spans="1:8" x14ac:dyDescent="0.2">
      <c r="A15" s="7" t="s">
        <v>41</v>
      </c>
      <c r="B15" s="16">
        <v>3.2578595862518302E-2</v>
      </c>
      <c r="C15" s="17">
        <v>0.11589723778250001</v>
      </c>
      <c r="D15" s="16">
        <v>6.3295852260034299E-2</v>
      </c>
      <c r="E15" s="17">
        <v>9.3861460484325088E-2</v>
      </c>
      <c r="F15" s="12"/>
      <c r="G15" s="10">
        <f t="shared" si="0"/>
        <v>-8.3318641919981701E-2</v>
      </c>
      <c r="H15" s="11">
        <f t="shared" si="1"/>
        <v>-3.0565608224290788E-2</v>
      </c>
    </row>
    <row r="16" spans="1:8" x14ac:dyDescent="0.2">
      <c r="A16" s="7" t="s">
        <v>42</v>
      </c>
      <c r="B16" s="16">
        <v>0.11402508551881399</v>
      </c>
      <c r="C16" s="17">
        <v>0.15452965037666599</v>
      </c>
      <c r="D16" s="16">
        <v>8.9358850249460095E-2</v>
      </c>
      <c r="E16" s="17">
        <v>8.2128777923784507E-2</v>
      </c>
      <c r="F16" s="12"/>
      <c r="G16" s="10">
        <f t="shared" si="0"/>
        <v>-4.0504564857852005E-2</v>
      </c>
      <c r="H16" s="11">
        <f t="shared" si="1"/>
        <v>7.2300723256755878E-3</v>
      </c>
    </row>
    <row r="17" spans="1:8" x14ac:dyDescent="0.2">
      <c r="A17" s="7" t="s">
        <v>43</v>
      </c>
      <c r="B17" s="16">
        <v>6.6786121518162602</v>
      </c>
      <c r="C17" s="17">
        <v>6.6254587598995602</v>
      </c>
      <c r="D17" s="16">
        <v>6.2867674435922298</v>
      </c>
      <c r="E17" s="17">
        <v>6.1197672235780001</v>
      </c>
      <c r="F17" s="12"/>
      <c r="G17" s="10">
        <f t="shared" si="0"/>
        <v>5.3153391916699988E-2</v>
      </c>
      <c r="H17" s="11">
        <f t="shared" si="1"/>
        <v>0.16700022001422976</v>
      </c>
    </row>
    <row r="18" spans="1:8" x14ac:dyDescent="0.2">
      <c r="A18" s="7" t="s">
        <v>46</v>
      </c>
      <c r="B18" s="16">
        <v>8.1446489656295792E-2</v>
      </c>
      <c r="C18" s="17">
        <v>0</v>
      </c>
      <c r="D18" s="16">
        <v>1.6754784421773798E-2</v>
      </c>
      <c r="E18" s="17">
        <v>3.0504974657405703E-2</v>
      </c>
      <c r="F18" s="12"/>
      <c r="G18" s="10">
        <f t="shared" si="0"/>
        <v>8.1446489656295792E-2</v>
      </c>
      <c r="H18" s="11">
        <f t="shared" si="1"/>
        <v>-1.3750190235631905E-2</v>
      </c>
    </row>
    <row r="19" spans="1:8" x14ac:dyDescent="0.2">
      <c r="A19" s="7" t="s">
        <v>47</v>
      </c>
      <c r="B19" s="16">
        <v>1.8244013683010301</v>
      </c>
      <c r="C19" s="17">
        <v>0.77264825188332997</v>
      </c>
      <c r="D19" s="16">
        <v>1.25102390349244</v>
      </c>
      <c r="E19" s="17">
        <v>0.51154495963957203</v>
      </c>
      <c r="F19" s="12"/>
      <c r="G19" s="10">
        <f t="shared" si="0"/>
        <v>1.0517531164177001</v>
      </c>
      <c r="H19" s="11">
        <f t="shared" si="1"/>
        <v>0.73947894385286794</v>
      </c>
    </row>
    <row r="20" spans="1:8" x14ac:dyDescent="0.2">
      <c r="A20" s="7" t="s">
        <v>49</v>
      </c>
      <c r="B20" s="16">
        <v>0</v>
      </c>
      <c r="C20" s="17">
        <v>0.83059687077458</v>
      </c>
      <c r="D20" s="16">
        <v>0</v>
      </c>
      <c r="E20" s="17">
        <v>3.2874976534634901</v>
      </c>
      <c r="F20" s="12"/>
      <c r="G20" s="10">
        <f t="shared" si="0"/>
        <v>-0.83059687077458</v>
      </c>
      <c r="H20" s="11">
        <f t="shared" si="1"/>
        <v>-3.2874976534634901</v>
      </c>
    </row>
    <row r="21" spans="1:8" x14ac:dyDescent="0.2">
      <c r="A21" s="7" t="s">
        <v>50</v>
      </c>
      <c r="B21" s="16">
        <v>0.70043981104414399</v>
      </c>
      <c r="C21" s="17">
        <v>2.4531581997295699</v>
      </c>
      <c r="D21" s="16">
        <v>1.3124581130389499</v>
      </c>
      <c r="E21" s="17">
        <v>3.1654777548338702</v>
      </c>
      <c r="F21" s="12"/>
      <c r="G21" s="10">
        <f t="shared" si="0"/>
        <v>-1.7527183886854258</v>
      </c>
      <c r="H21" s="11">
        <f t="shared" si="1"/>
        <v>-1.8530196417949203</v>
      </c>
    </row>
    <row r="22" spans="1:8" x14ac:dyDescent="0.2">
      <c r="A22" s="7" t="s">
        <v>51</v>
      </c>
      <c r="B22" s="16">
        <v>5.4080469131780395</v>
      </c>
      <c r="C22" s="17">
        <v>4.9256326057562294</v>
      </c>
      <c r="D22" s="16">
        <v>5.7208280586789799</v>
      </c>
      <c r="E22" s="17">
        <v>5.31959827294913</v>
      </c>
      <c r="F22" s="12"/>
      <c r="G22" s="10">
        <f t="shared" si="0"/>
        <v>0.48241430742181013</v>
      </c>
      <c r="H22" s="11">
        <f t="shared" si="1"/>
        <v>0.40122978572984991</v>
      </c>
    </row>
    <row r="23" spans="1:8" x14ac:dyDescent="0.2">
      <c r="A23" s="7" t="s">
        <v>55</v>
      </c>
      <c r="B23" s="16">
        <v>4.3329532497149401</v>
      </c>
      <c r="C23" s="17">
        <v>2.39520958083832</v>
      </c>
      <c r="D23" s="16">
        <v>3.7065306426390601</v>
      </c>
      <c r="E23" s="17">
        <v>2.10249671484888</v>
      </c>
      <c r="F23" s="12"/>
      <c r="G23" s="10">
        <f t="shared" si="0"/>
        <v>1.9377436688766201</v>
      </c>
      <c r="H23" s="11">
        <f t="shared" si="1"/>
        <v>1.6040339277901801</v>
      </c>
    </row>
    <row r="24" spans="1:8" x14ac:dyDescent="0.2">
      <c r="A24" s="7" t="s">
        <v>56</v>
      </c>
      <c r="B24" s="16">
        <v>0</v>
      </c>
      <c r="C24" s="17">
        <v>9.6581031485416302E-2</v>
      </c>
      <c r="D24" s="16">
        <v>0</v>
      </c>
      <c r="E24" s="17">
        <v>4.2237657217946298E-2</v>
      </c>
      <c r="F24" s="12"/>
      <c r="G24" s="10">
        <f t="shared" si="0"/>
        <v>-9.6581031485416302E-2</v>
      </c>
      <c r="H24" s="11">
        <f t="shared" si="1"/>
        <v>-4.2237657217946298E-2</v>
      </c>
    </row>
    <row r="25" spans="1:8" x14ac:dyDescent="0.2">
      <c r="A25" s="7" t="s">
        <v>58</v>
      </c>
      <c r="B25" s="16">
        <v>0.11402508551881399</v>
      </c>
      <c r="C25" s="17">
        <v>1.9316206297083301E-2</v>
      </c>
      <c r="D25" s="16">
        <v>7.8188993968277595E-2</v>
      </c>
      <c r="E25" s="17">
        <v>0.110287216069082</v>
      </c>
      <c r="F25" s="12"/>
      <c r="G25" s="10">
        <f t="shared" si="0"/>
        <v>9.4708879221730685E-2</v>
      </c>
      <c r="H25" s="11">
        <f t="shared" si="1"/>
        <v>-3.2098222100804402E-2</v>
      </c>
    </row>
    <row r="26" spans="1:8" x14ac:dyDescent="0.2">
      <c r="A26" s="7" t="s">
        <v>59</v>
      </c>
      <c r="B26" s="16">
        <v>0.84704349242547705</v>
      </c>
      <c r="C26" s="17">
        <v>0.59880239520958101</v>
      </c>
      <c r="D26" s="16">
        <v>0.56780102762677798</v>
      </c>
      <c r="E26" s="17">
        <v>0.50450535010324804</v>
      </c>
      <c r="F26" s="12"/>
      <c r="G26" s="10">
        <f t="shared" si="0"/>
        <v>0.24824109721589604</v>
      </c>
      <c r="H26" s="11">
        <f t="shared" si="1"/>
        <v>6.3295677523529936E-2</v>
      </c>
    </row>
    <row r="27" spans="1:8" x14ac:dyDescent="0.2">
      <c r="A27" s="7" t="s">
        <v>61</v>
      </c>
      <c r="B27" s="16">
        <v>5.8967258511158205</v>
      </c>
      <c r="C27" s="17">
        <v>6.2198184276608099</v>
      </c>
      <c r="D27" s="16">
        <v>5.8976841164643696</v>
      </c>
      <c r="E27" s="17">
        <v>5.4369250985545303</v>
      </c>
      <c r="F27" s="12"/>
      <c r="G27" s="10">
        <f t="shared" si="0"/>
        <v>-0.32309257654498946</v>
      </c>
      <c r="H27" s="11">
        <f t="shared" si="1"/>
        <v>0.46075901790983931</v>
      </c>
    </row>
    <row r="28" spans="1:8" x14ac:dyDescent="0.2">
      <c r="A28" s="7" t="s">
        <v>62</v>
      </c>
      <c r="B28" s="16">
        <v>1.6289297931259199E-2</v>
      </c>
      <c r="C28" s="17">
        <v>0</v>
      </c>
      <c r="D28" s="16">
        <v>1.30314989947129E-2</v>
      </c>
      <c r="E28" s="17">
        <v>1.17326825605406E-2</v>
      </c>
      <c r="F28" s="12"/>
      <c r="G28" s="10">
        <f t="shared" si="0"/>
        <v>1.6289297931259199E-2</v>
      </c>
      <c r="H28" s="11">
        <f t="shared" si="1"/>
        <v>1.2988164341723001E-3</v>
      </c>
    </row>
    <row r="29" spans="1:8" x14ac:dyDescent="0.2">
      <c r="A29" s="7" t="s">
        <v>63</v>
      </c>
      <c r="B29" s="16">
        <v>0.35836455448770199</v>
      </c>
      <c r="C29" s="17">
        <v>0.135213444079583</v>
      </c>
      <c r="D29" s="16">
        <v>0.47285724923672601</v>
      </c>
      <c r="E29" s="17">
        <v>0.41768349915524705</v>
      </c>
      <c r="F29" s="12"/>
      <c r="G29" s="10">
        <f t="shared" si="0"/>
        <v>0.223151110408119</v>
      </c>
      <c r="H29" s="11">
        <f t="shared" si="1"/>
        <v>5.5173750081478956E-2</v>
      </c>
    </row>
    <row r="30" spans="1:8" x14ac:dyDescent="0.2">
      <c r="A30" s="7" t="s">
        <v>64</v>
      </c>
      <c r="B30" s="16">
        <v>1.1076722593256201</v>
      </c>
      <c r="C30" s="17">
        <v>0.676067220397914</v>
      </c>
      <c r="D30" s="16">
        <v>0.75396529897982001</v>
      </c>
      <c r="E30" s="17">
        <v>0.57959451849070809</v>
      </c>
      <c r="F30" s="12"/>
      <c r="G30" s="10">
        <f t="shared" si="0"/>
        <v>0.43160503892770608</v>
      </c>
      <c r="H30" s="11">
        <f t="shared" si="1"/>
        <v>0.17437078048911192</v>
      </c>
    </row>
    <row r="31" spans="1:8" x14ac:dyDescent="0.2">
      <c r="A31" s="7" t="s">
        <v>65</v>
      </c>
      <c r="B31" s="16">
        <v>0.57012542759407092</v>
      </c>
      <c r="C31" s="17">
        <v>0.38632412594166499</v>
      </c>
      <c r="D31" s="16">
        <v>0.56780102762677798</v>
      </c>
      <c r="E31" s="17">
        <v>0.53501032476065302</v>
      </c>
      <c r="F31" s="12"/>
      <c r="G31" s="10">
        <f t="shared" si="0"/>
        <v>0.18380130165240594</v>
      </c>
      <c r="H31" s="11">
        <f t="shared" si="1"/>
        <v>3.2790702866124954E-2</v>
      </c>
    </row>
    <row r="32" spans="1:8" x14ac:dyDescent="0.2">
      <c r="A32" s="7" t="s">
        <v>66</v>
      </c>
      <c r="B32" s="16">
        <v>3.2578595862518302E-2</v>
      </c>
      <c r="C32" s="17">
        <v>0</v>
      </c>
      <c r="D32" s="16">
        <v>5.5849281405912594E-3</v>
      </c>
      <c r="E32" s="17">
        <v>2.34653651210813E-3</v>
      </c>
      <c r="F32" s="12"/>
      <c r="G32" s="10">
        <f t="shared" si="0"/>
        <v>3.2578595862518302E-2</v>
      </c>
      <c r="H32" s="11">
        <f t="shared" si="1"/>
        <v>3.2383916284831294E-3</v>
      </c>
    </row>
    <row r="33" spans="1:8" x14ac:dyDescent="0.2">
      <c r="A33" s="7" t="s">
        <v>69</v>
      </c>
      <c r="B33" s="16">
        <v>1.6289297931259199E-2</v>
      </c>
      <c r="C33" s="17">
        <v>0</v>
      </c>
      <c r="D33" s="16">
        <v>1.6754784421773798E-2</v>
      </c>
      <c r="E33" s="17">
        <v>2.34653651210813E-2</v>
      </c>
      <c r="F33" s="12"/>
      <c r="G33" s="10">
        <f t="shared" si="0"/>
        <v>1.6289297931259199E-2</v>
      </c>
      <c r="H33" s="11">
        <f t="shared" si="1"/>
        <v>-6.7105806993075015E-3</v>
      </c>
    </row>
    <row r="34" spans="1:8" x14ac:dyDescent="0.2">
      <c r="A34" s="7" t="s">
        <v>70</v>
      </c>
      <c r="B34" s="16">
        <v>11.679426616712799</v>
      </c>
      <c r="C34" s="17">
        <v>14.3519412787329</v>
      </c>
      <c r="D34" s="16">
        <v>12.7783155856728</v>
      </c>
      <c r="E34" s="17">
        <v>11.2094049183405</v>
      </c>
      <c r="F34" s="12"/>
      <c r="G34" s="10">
        <f t="shared" si="0"/>
        <v>-2.6725146620201006</v>
      </c>
      <c r="H34" s="11">
        <f t="shared" si="1"/>
        <v>1.5689106673323003</v>
      </c>
    </row>
    <row r="35" spans="1:8" x14ac:dyDescent="0.2">
      <c r="A35" s="7" t="s">
        <v>71</v>
      </c>
      <c r="B35" s="16">
        <v>1.6289297931259199E-2</v>
      </c>
      <c r="C35" s="17">
        <v>0</v>
      </c>
      <c r="D35" s="16">
        <v>9.3082135676520999E-3</v>
      </c>
      <c r="E35" s="17">
        <v>1.4079219072648801E-2</v>
      </c>
      <c r="F35" s="12"/>
      <c r="G35" s="10">
        <f t="shared" si="0"/>
        <v>1.6289297931259199E-2</v>
      </c>
      <c r="H35" s="11">
        <f t="shared" si="1"/>
        <v>-4.7710055049967007E-3</v>
      </c>
    </row>
    <row r="36" spans="1:8" x14ac:dyDescent="0.2">
      <c r="A36" s="7" t="s">
        <v>72</v>
      </c>
      <c r="B36" s="16">
        <v>1.7918227724385098</v>
      </c>
      <c r="C36" s="17">
        <v>2.2986285493529102</v>
      </c>
      <c r="D36" s="16">
        <v>1.6382455879067701</v>
      </c>
      <c r="E36" s="17">
        <v>2.1846254927726698</v>
      </c>
      <c r="F36" s="12"/>
      <c r="G36" s="10">
        <f t="shared" si="0"/>
        <v>-0.50680577691440032</v>
      </c>
      <c r="H36" s="11">
        <f t="shared" si="1"/>
        <v>-0.54637990486589971</v>
      </c>
    </row>
    <row r="37" spans="1:8" x14ac:dyDescent="0.2">
      <c r="A37" s="7" t="s">
        <v>74</v>
      </c>
      <c r="B37" s="16">
        <v>0.39094315035021998</v>
      </c>
      <c r="C37" s="17">
        <v>0.56016998261541395</v>
      </c>
      <c r="D37" s="16">
        <v>0.45051753667436095</v>
      </c>
      <c r="E37" s="17">
        <v>0.56316876290595097</v>
      </c>
      <c r="F37" s="12"/>
      <c r="G37" s="10">
        <f t="shared" si="0"/>
        <v>-0.16922683226519397</v>
      </c>
      <c r="H37" s="11">
        <f t="shared" si="1"/>
        <v>-0.11265122623159002</v>
      </c>
    </row>
    <row r="38" spans="1:8" x14ac:dyDescent="0.2">
      <c r="A38" s="7" t="s">
        <v>75</v>
      </c>
      <c r="B38" s="16">
        <v>2.5085518814139101</v>
      </c>
      <c r="C38" s="17">
        <v>1.83503959822291</v>
      </c>
      <c r="D38" s="16">
        <v>2.8911311341127401</v>
      </c>
      <c r="E38" s="17">
        <v>1.31875351980477</v>
      </c>
      <c r="F38" s="12"/>
      <c r="G38" s="10">
        <f t="shared" ref="G38:G68" si="2">B38-C38</f>
        <v>0.67351228319100009</v>
      </c>
      <c r="H38" s="11">
        <f t="shared" ref="H38:H68" si="3">D38-E38</f>
        <v>1.5723776143079702</v>
      </c>
    </row>
    <row r="39" spans="1:8" x14ac:dyDescent="0.2">
      <c r="A39" s="7" t="s">
        <v>76</v>
      </c>
      <c r="B39" s="16">
        <v>0.244339468968887</v>
      </c>
      <c r="C39" s="17">
        <v>0.28974309445624902</v>
      </c>
      <c r="D39" s="16">
        <v>0.242013552758954</v>
      </c>
      <c r="E39" s="17">
        <v>0.171297165383893</v>
      </c>
      <c r="F39" s="12"/>
      <c r="G39" s="10">
        <f t="shared" si="2"/>
        <v>-4.5403625487362015E-2</v>
      </c>
      <c r="H39" s="11">
        <f t="shared" si="3"/>
        <v>7.0716387375061002E-2</v>
      </c>
    </row>
    <row r="40" spans="1:8" x14ac:dyDescent="0.2">
      <c r="A40" s="7" t="s">
        <v>77</v>
      </c>
      <c r="B40" s="16">
        <v>7.6559700276918097</v>
      </c>
      <c r="C40" s="17">
        <v>10.198956924860001</v>
      </c>
      <c r="D40" s="16">
        <v>9.481346340010429</v>
      </c>
      <c r="E40" s="17">
        <v>9.8836117889994402</v>
      </c>
      <c r="F40" s="12"/>
      <c r="G40" s="10">
        <f t="shared" si="2"/>
        <v>-2.5429868971681913</v>
      </c>
      <c r="H40" s="11">
        <f t="shared" si="3"/>
        <v>-0.40226544898901118</v>
      </c>
    </row>
    <row r="41" spans="1:8" x14ac:dyDescent="0.2">
      <c r="A41" s="7" t="s">
        <v>78</v>
      </c>
      <c r="B41" s="16">
        <v>3.0135201172829502</v>
      </c>
      <c r="C41" s="17">
        <v>3.2644388642070696</v>
      </c>
      <c r="D41" s="16">
        <v>3.3826048104847697</v>
      </c>
      <c r="E41" s="17">
        <v>3.8623990989299797</v>
      </c>
      <c r="F41" s="12"/>
      <c r="G41" s="10">
        <f t="shared" si="2"/>
        <v>-0.25091874692411942</v>
      </c>
      <c r="H41" s="11">
        <f t="shared" si="3"/>
        <v>-0.47979428844520999</v>
      </c>
    </row>
    <row r="42" spans="1:8" x14ac:dyDescent="0.2">
      <c r="A42" s="7" t="s">
        <v>79</v>
      </c>
      <c r="B42" s="16">
        <v>0.13031438345007298</v>
      </c>
      <c r="C42" s="17">
        <v>0.21247826926791602</v>
      </c>
      <c r="D42" s="16">
        <v>0.11356020552535601</v>
      </c>
      <c r="E42" s="17">
        <v>0.154871409799136</v>
      </c>
      <c r="F42" s="12"/>
      <c r="G42" s="10">
        <f t="shared" si="2"/>
        <v>-8.2163885817843035E-2</v>
      </c>
      <c r="H42" s="11">
        <f t="shared" si="3"/>
        <v>-4.1311204273779989E-2</v>
      </c>
    </row>
    <row r="43" spans="1:8" x14ac:dyDescent="0.2">
      <c r="A43" s="7" t="s">
        <v>80</v>
      </c>
      <c r="B43" s="16">
        <v>0.22805017103762798</v>
      </c>
      <c r="C43" s="17">
        <v>0.56016998261541395</v>
      </c>
      <c r="D43" s="16">
        <v>0.39094496984138805</v>
      </c>
      <c r="E43" s="17">
        <v>0.43176271822789603</v>
      </c>
      <c r="F43" s="12"/>
      <c r="G43" s="10">
        <f t="shared" si="2"/>
        <v>-0.33211981157778597</v>
      </c>
      <c r="H43" s="11">
        <f t="shared" si="3"/>
        <v>-4.0817748386507979E-2</v>
      </c>
    </row>
    <row r="44" spans="1:8" x14ac:dyDescent="0.2">
      <c r="A44" s="7" t="s">
        <v>81</v>
      </c>
      <c r="B44" s="16">
        <v>0.19547157517510999</v>
      </c>
      <c r="C44" s="17">
        <v>0.21247826926791602</v>
      </c>
      <c r="D44" s="16">
        <v>0.247598480899546</v>
      </c>
      <c r="E44" s="17">
        <v>0.26750516238032696</v>
      </c>
      <c r="F44" s="12"/>
      <c r="G44" s="10">
        <f t="shared" si="2"/>
        <v>-1.700669409280603E-2</v>
      </c>
      <c r="H44" s="11">
        <f t="shared" si="3"/>
        <v>-1.9906681480780952E-2</v>
      </c>
    </row>
    <row r="45" spans="1:8" x14ac:dyDescent="0.2">
      <c r="A45" s="7" t="s">
        <v>82</v>
      </c>
      <c r="B45" s="16">
        <v>0.667861215181626</v>
      </c>
      <c r="C45" s="17">
        <v>0.96581031485416302</v>
      </c>
      <c r="D45" s="16">
        <v>0.72231737284980302</v>
      </c>
      <c r="E45" s="17">
        <v>0.605406420123897</v>
      </c>
      <c r="F45" s="12"/>
      <c r="G45" s="10">
        <f t="shared" si="2"/>
        <v>-0.29794909967253702</v>
      </c>
      <c r="H45" s="11">
        <f t="shared" si="3"/>
        <v>0.11691095272590601</v>
      </c>
    </row>
    <row r="46" spans="1:8" x14ac:dyDescent="0.2">
      <c r="A46" s="7" t="s">
        <v>84</v>
      </c>
      <c r="B46" s="16">
        <v>0.68415051311288499</v>
      </c>
      <c r="C46" s="17">
        <v>0.46358895112999798</v>
      </c>
      <c r="D46" s="16">
        <v>0.785613225109837</v>
      </c>
      <c r="E46" s="17">
        <v>0.47869344847005796</v>
      </c>
      <c r="F46" s="12"/>
      <c r="G46" s="10">
        <f t="shared" si="2"/>
        <v>0.22056156198288701</v>
      </c>
      <c r="H46" s="11">
        <f t="shared" si="3"/>
        <v>0.30691977663977904</v>
      </c>
    </row>
    <row r="47" spans="1:8" x14ac:dyDescent="0.2">
      <c r="A47" s="7" t="s">
        <v>85</v>
      </c>
      <c r="B47" s="16">
        <v>4.8867893793777498E-2</v>
      </c>
      <c r="C47" s="17">
        <v>1.9316206297083301E-2</v>
      </c>
      <c r="D47" s="16">
        <v>8.1912279395338489E-2</v>
      </c>
      <c r="E47" s="17">
        <v>4.6930730242162599E-2</v>
      </c>
      <c r="F47" s="12"/>
      <c r="G47" s="10">
        <f t="shared" si="2"/>
        <v>2.9551687496694196E-2</v>
      </c>
      <c r="H47" s="11">
        <f t="shared" si="3"/>
        <v>3.4981549153175889E-2</v>
      </c>
    </row>
    <row r="48" spans="1:8" x14ac:dyDescent="0.2">
      <c r="A48" s="7" t="s">
        <v>86</v>
      </c>
      <c r="B48" s="16">
        <v>4.5447141228213095</v>
      </c>
      <c r="C48" s="17">
        <v>3.2837550705041498</v>
      </c>
      <c r="D48" s="16">
        <v>4.0583811154963101</v>
      </c>
      <c r="E48" s="17">
        <v>4.1181715787497701</v>
      </c>
      <c r="F48" s="12"/>
      <c r="G48" s="10">
        <f t="shared" si="2"/>
        <v>1.2609590523171597</v>
      </c>
      <c r="H48" s="11">
        <f t="shared" si="3"/>
        <v>-5.9790463253460047E-2</v>
      </c>
    </row>
    <row r="49" spans="1:8" x14ac:dyDescent="0.2">
      <c r="A49" s="7" t="s">
        <v>87</v>
      </c>
      <c r="B49" s="16">
        <v>2.4108160938263601</v>
      </c>
      <c r="C49" s="17">
        <v>2.5304230249179103</v>
      </c>
      <c r="D49" s="16">
        <v>2.0775932682999501</v>
      </c>
      <c r="E49" s="17">
        <v>2.2339027595269401</v>
      </c>
      <c r="F49" s="12"/>
      <c r="G49" s="10">
        <f t="shared" si="2"/>
        <v>-0.11960693109155018</v>
      </c>
      <c r="H49" s="11">
        <f t="shared" si="3"/>
        <v>-0.15630949122699</v>
      </c>
    </row>
    <row r="50" spans="1:8" x14ac:dyDescent="0.2">
      <c r="A50" s="7" t="s">
        <v>88</v>
      </c>
      <c r="B50" s="16">
        <v>24.417657598957501</v>
      </c>
      <c r="C50" s="17">
        <v>21.9818427660807</v>
      </c>
      <c r="D50" s="16">
        <v>23.722913098518099</v>
      </c>
      <c r="E50" s="17">
        <v>24.145860709592601</v>
      </c>
      <c r="F50" s="12"/>
      <c r="G50" s="10">
        <f t="shared" si="2"/>
        <v>2.435814832876801</v>
      </c>
      <c r="H50" s="11">
        <f t="shared" si="3"/>
        <v>-0.42294761107450185</v>
      </c>
    </row>
    <row r="51" spans="1:8" x14ac:dyDescent="0.2">
      <c r="A51" s="7" t="s">
        <v>90</v>
      </c>
      <c r="B51" s="16">
        <v>4.8216321876527104</v>
      </c>
      <c r="C51" s="17">
        <v>4.4234112420320697</v>
      </c>
      <c r="D51" s="16">
        <v>4.1105071114751706</v>
      </c>
      <c r="E51" s="17">
        <v>3.7145672986671698</v>
      </c>
      <c r="F51" s="12"/>
      <c r="G51" s="10">
        <f t="shared" si="2"/>
        <v>0.3982209456206407</v>
      </c>
      <c r="H51" s="11">
        <f t="shared" si="3"/>
        <v>0.39593981280800072</v>
      </c>
    </row>
    <row r="52" spans="1:8" x14ac:dyDescent="0.2">
      <c r="A52" s="7" t="s">
        <v>91</v>
      </c>
      <c r="B52" s="16">
        <v>0.43981104414399697</v>
      </c>
      <c r="C52" s="17">
        <v>0.63743480780374695</v>
      </c>
      <c r="D52" s="16">
        <v>0.49892024722615197</v>
      </c>
      <c r="E52" s="17">
        <v>0.51858456917589602</v>
      </c>
      <c r="F52" s="12"/>
      <c r="G52" s="10">
        <f t="shared" si="2"/>
        <v>-0.19762376365974998</v>
      </c>
      <c r="H52" s="11">
        <f t="shared" si="3"/>
        <v>-1.9664321949744046E-2</v>
      </c>
    </row>
    <row r="53" spans="1:8" x14ac:dyDescent="0.2">
      <c r="A53" s="142" t="s">
        <v>39</v>
      </c>
      <c r="B53" s="153">
        <v>8.1446489656295792E-2</v>
      </c>
      <c r="C53" s="154">
        <v>3.8632412594166499E-2</v>
      </c>
      <c r="D53" s="153">
        <v>5.3987638692382198E-2</v>
      </c>
      <c r="E53" s="154">
        <v>3.2851511169513799E-2</v>
      </c>
      <c r="F53" s="155"/>
      <c r="G53" s="156">
        <f t="shared" si="2"/>
        <v>4.2814077062129294E-2</v>
      </c>
      <c r="H53" s="157">
        <f t="shared" si="3"/>
        <v>2.1136127522868399E-2</v>
      </c>
    </row>
    <row r="54" spans="1:8" x14ac:dyDescent="0.2">
      <c r="A54" s="7" t="s">
        <v>44</v>
      </c>
      <c r="B54" s="16">
        <v>9.7735787587554995E-2</v>
      </c>
      <c r="C54" s="17">
        <v>1.9316206297083301E-2</v>
      </c>
      <c r="D54" s="16">
        <v>5.7710924119443001E-2</v>
      </c>
      <c r="E54" s="17">
        <v>4.45841937300544E-2</v>
      </c>
      <c r="F54" s="12"/>
      <c r="G54" s="10">
        <f t="shared" si="2"/>
        <v>7.841958129047169E-2</v>
      </c>
      <c r="H54" s="11">
        <f t="shared" si="3"/>
        <v>1.3126730389388601E-2</v>
      </c>
    </row>
    <row r="55" spans="1:8" x14ac:dyDescent="0.2">
      <c r="A55" s="7" t="s">
        <v>45</v>
      </c>
      <c r="B55" s="16">
        <v>0.30949666069392401</v>
      </c>
      <c r="C55" s="17">
        <v>0.21247826926791602</v>
      </c>
      <c r="D55" s="16">
        <v>0.29972447687839698</v>
      </c>
      <c r="E55" s="17">
        <v>0.24638633377135299</v>
      </c>
      <c r="F55" s="12"/>
      <c r="G55" s="10">
        <f t="shared" si="2"/>
        <v>9.7018391426007988E-2</v>
      </c>
      <c r="H55" s="11">
        <f t="shared" si="3"/>
        <v>5.3338143107043989E-2</v>
      </c>
    </row>
    <row r="56" spans="1:8" x14ac:dyDescent="0.2">
      <c r="A56" s="7" t="s">
        <v>48</v>
      </c>
      <c r="B56" s="16">
        <v>0.43981104414399697</v>
      </c>
      <c r="C56" s="17">
        <v>0.46358895112999798</v>
      </c>
      <c r="D56" s="16">
        <v>0.504505175366744</v>
      </c>
      <c r="E56" s="17">
        <v>0.59836681058757302</v>
      </c>
      <c r="F56" s="12"/>
      <c r="G56" s="10">
        <f t="shared" si="2"/>
        <v>-2.3777906986001018E-2</v>
      </c>
      <c r="H56" s="11">
        <f t="shared" si="3"/>
        <v>-9.3861635220829021E-2</v>
      </c>
    </row>
    <row r="57" spans="1:8" x14ac:dyDescent="0.2">
      <c r="A57" s="7" t="s">
        <v>52</v>
      </c>
      <c r="B57" s="16">
        <v>1.6289297931259199E-2</v>
      </c>
      <c r="C57" s="17">
        <v>3.8632412594166499E-2</v>
      </c>
      <c r="D57" s="16">
        <v>4.8402710551790899E-2</v>
      </c>
      <c r="E57" s="17">
        <v>2.34653651210813E-2</v>
      </c>
      <c r="F57" s="12"/>
      <c r="G57" s="10">
        <f t="shared" si="2"/>
        <v>-2.2343114662907299E-2</v>
      </c>
      <c r="H57" s="11">
        <f t="shared" si="3"/>
        <v>2.49373454307096E-2</v>
      </c>
    </row>
    <row r="58" spans="1:8" x14ac:dyDescent="0.2">
      <c r="A58" s="7" t="s">
        <v>53</v>
      </c>
      <c r="B58" s="16">
        <v>0</v>
      </c>
      <c r="C58" s="17">
        <v>0</v>
      </c>
      <c r="D58" s="16">
        <v>0</v>
      </c>
      <c r="E58" s="17">
        <v>4.6930730242162599E-3</v>
      </c>
      <c r="F58" s="12"/>
      <c r="G58" s="10">
        <f t="shared" si="2"/>
        <v>0</v>
      </c>
      <c r="H58" s="11">
        <f t="shared" si="3"/>
        <v>-4.6930730242162599E-3</v>
      </c>
    </row>
    <row r="59" spans="1:8" x14ac:dyDescent="0.2">
      <c r="A59" s="7" t="s">
        <v>54</v>
      </c>
      <c r="B59" s="16">
        <v>1.2542759407069601</v>
      </c>
      <c r="C59" s="17">
        <v>0.81128066447749703</v>
      </c>
      <c r="D59" s="16">
        <v>1.1132623426911898</v>
      </c>
      <c r="E59" s="17">
        <v>1.17561479256617</v>
      </c>
      <c r="F59" s="12"/>
      <c r="G59" s="10">
        <f t="shared" si="2"/>
        <v>0.44299527622946311</v>
      </c>
      <c r="H59" s="11">
        <f t="shared" si="3"/>
        <v>-6.235244987498012E-2</v>
      </c>
    </row>
    <row r="60" spans="1:8" x14ac:dyDescent="0.2">
      <c r="A60" s="7" t="s">
        <v>57</v>
      </c>
      <c r="B60" s="16">
        <v>9.7735787587554995E-2</v>
      </c>
      <c r="C60" s="17">
        <v>3.8632412594166499E-2</v>
      </c>
      <c r="D60" s="16">
        <v>5.9572566832973399E-2</v>
      </c>
      <c r="E60" s="17">
        <v>0.12201989862962301</v>
      </c>
      <c r="F60" s="12"/>
      <c r="G60" s="10">
        <f t="shared" si="2"/>
        <v>5.9103374993388497E-2</v>
      </c>
      <c r="H60" s="11">
        <f t="shared" si="3"/>
        <v>-6.2447331796649609E-2</v>
      </c>
    </row>
    <row r="61" spans="1:8" x14ac:dyDescent="0.2">
      <c r="A61" s="7" t="s">
        <v>60</v>
      </c>
      <c r="B61" s="16">
        <v>0.37465385241896099</v>
      </c>
      <c r="C61" s="17">
        <v>0.34769171334749899</v>
      </c>
      <c r="D61" s="16">
        <v>0.31275597587310999</v>
      </c>
      <c r="E61" s="17">
        <v>0.25577247981978601</v>
      </c>
      <c r="F61" s="12"/>
      <c r="G61" s="10">
        <f t="shared" si="2"/>
        <v>2.6962139071461999E-2</v>
      </c>
      <c r="H61" s="11">
        <f t="shared" si="3"/>
        <v>5.6983496053323979E-2</v>
      </c>
    </row>
    <row r="62" spans="1:8" x14ac:dyDescent="0.2">
      <c r="A62" s="7" t="s">
        <v>67</v>
      </c>
      <c r="B62" s="16">
        <v>6.5157191725036603E-2</v>
      </c>
      <c r="C62" s="17">
        <v>3.8632412594166499E-2</v>
      </c>
      <c r="D62" s="16">
        <v>4.0956139697669196E-2</v>
      </c>
      <c r="E62" s="17">
        <v>6.80495588511357E-2</v>
      </c>
      <c r="F62" s="12"/>
      <c r="G62" s="10">
        <f t="shared" si="2"/>
        <v>2.6524779130870105E-2</v>
      </c>
      <c r="H62" s="11">
        <f t="shared" si="3"/>
        <v>-2.7093419153466504E-2</v>
      </c>
    </row>
    <row r="63" spans="1:8" x14ac:dyDescent="0.2">
      <c r="A63" s="7" t="s">
        <v>68</v>
      </c>
      <c r="B63" s="16">
        <v>0.14660368138133201</v>
      </c>
      <c r="C63" s="17">
        <v>1.9316206297083301E-2</v>
      </c>
      <c r="D63" s="16">
        <v>4.4679425124730096E-2</v>
      </c>
      <c r="E63" s="17">
        <v>2.5811901633189402E-2</v>
      </c>
      <c r="F63" s="12"/>
      <c r="G63" s="10">
        <f t="shared" si="2"/>
        <v>0.1272874750842487</v>
      </c>
      <c r="H63" s="11">
        <f t="shared" si="3"/>
        <v>1.8867523491540694E-2</v>
      </c>
    </row>
    <row r="64" spans="1:8" x14ac:dyDescent="0.2">
      <c r="A64" s="7" t="s">
        <v>73</v>
      </c>
      <c r="B64" s="16">
        <v>0.14660368138133201</v>
      </c>
      <c r="C64" s="17">
        <v>0.15452965037666599</v>
      </c>
      <c r="D64" s="16">
        <v>8.1912279395338489E-2</v>
      </c>
      <c r="E64" s="17">
        <v>0.11967336211751499</v>
      </c>
      <c r="F64" s="12"/>
      <c r="G64" s="10">
        <f t="shared" si="2"/>
        <v>-7.9259689953339874E-3</v>
      </c>
      <c r="H64" s="11">
        <f t="shared" si="3"/>
        <v>-3.7761082722176501E-2</v>
      </c>
    </row>
    <row r="65" spans="1:8" x14ac:dyDescent="0.2">
      <c r="A65" s="7" t="s">
        <v>83</v>
      </c>
      <c r="B65" s="16">
        <v>0.13031438345007298</v>
      </c>
      <c r="C65" s="17">
        <v>0.15452965037666599</v>
      </c>
      <c r="D65" s="16">
        <v>0.14706977436890301</v>
      </c>
      <c r="E65" s="17">
        <v>0.15017833677492001</v>
      </c>
      <c r="F65" s="12"/>
      <c r="G65" s="10">
        <f t="shared" si="2"/>
        <v>-2.421526692659301E-2</v>
      </c>
      <c r="H65" s="11">
        <f t="shared" si="3"/>
        <v>-3.108562406017007E-3</v>
      </c>
    </row>
    <row r="66" spans="1:8" x14ac:dyDescent="0.2">
      <c r="A66" s="7" t="s">
        <v>89</v>
      </c>
      <c r="B66" s="16">
        <v>8.1446489656295792E-2</v>
      </c>
      <c r="C66" s="17">
        <v>7.7264825188332997E-2</v>
      </c>
      <c r="D66" s="16">
        <v>5.9572566832973399E-2</v>
      </c>
      <c r="E66" s="17">
        <v>4.6930730242162599E-2</v>
      </c>
      <c r="F66" s="12"/>
      <c r="G66" s="10">
        <f t="shared" si="2"/>
        <v>4.1816644679627951E-3</v>
      </c>
      <c r="H66" s="11">
        <f t="shared" si="3"/>
        <v>1.26418365908108E-2</v>
      </c>
    </row>
    <row r="67" spans="1:8" x14ac:dyDescent="0.2">
      <c r="A67" s="7" t="s">
        <v>92</v>
      </c>
      <c r="B67" s="16">
        <v>0.244339468968887</v>
      </c>
      <c r="C67" s="17">
        <v>0.135213444079583</v>
      </c>
      <c r="D67" s="16">
        <v>0.11356020552535601</v>
      </c>
      <c r="E67" s="17">
        <v>0.171297165383893</v>
      </c>
      <c r="F67" s="12"/>
      <c r="G67" s="10">
        <f t="shared" si="2"/>
        <v>0.10912602488930401</v>
      </c>
      <c r="H67" s="11">
        <f t="shared" si="3"/>
        <v>-5.7736959858536996E-2</v>
      </c>
    </row>
    <row r="68" spans="1:8" x14ac:dyDescent="0.2">
      <c r="A68" s="7" t="s">
        <v>93</v>
      </c>
      <c r="B68" s="16">
        <v>0.11402508551881399</v>
      </c>
      <c r="C68" s="17">
        <v>1.9316206297083301E-2</v>
      </c>
      <c r="D68" s="16">
        <v>7.2604065827686401E-2</v>
      </c>
      <c r="E68" s="17">
        <v>5.1623803266378804E-2</v>
      </c>
      <c r="F68" s="12"/>
      <c r="G68" s="10">
        <f t="shared" si="2"/>
        <v>9.4708879221730685E-2</v>
      </c>
      <c r="H68" s="11">
        <f t="shared" si="3"/>
        <v>2.0980262561307597E-2</v>
      </c>
    </row>
    <row r="69" spans="1:8" x14ac:dyDescent="0.2">
      <c r="A69" s="1"/>
      <c r="B69" s="18"/>
      <c r="C69" s="19"/>
      <c r="D69" s="18"/>
      <c r="E69" s="19"/>
      <c r="F69" s="15"/>
      <c r="G69" s="13"/>
      <c r="H69" s="14"/>
    </row>
    <row r="70" spans="1:8" s="43" customFormat="1" x14ac:dyDescent="0.2">
      <c r="A70" s="27" t="s">
        <v>5</v>
      </c>
      <c r="B70" s="44">
        <f>SUM(B6:B69)</f>
        <v>100.00000000000001</v>
      </c>
      <c r="C70" s="45">
        <f>SUM(C6:C69)</f>
        <v>100.00000000000004</v>
      </c>
      <c r="D70" s="44">
        <f>SUM(D6:D69)</f>
        <v>99.999999999999972</v>
      </c>
      <c r="E70" s="45">
        <f>SUM(E6:E69)</f>
        <v>99.999999999999929</v>
      </c>
      <c r="F70" s="49"/>
      <c r="G70" s="50">
        <f>SUM(G6:G69)</f>
        <v>-3.833044992518353E-14</v>
      </c>
      <c r="H70" s="51">
        <f>SUM(H6:H69)</f>
        <v>2.84147705365001E-14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105</v>
      </c>
      <c r="B2" s="202" t="s">
        <v>95</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106</v>
      </c>
      <c r="B7" s="78">
        <f>SUM($B8:$B11)</f>
        <v>1313</v>
      </c>
      <c r="C7" s="79">
        <f>SUM($C8:$C11)</f>
        <v>1195</v>
      </c>
      <c r="D7" s="78">
        <f>SUM($D8:$D11)</f>
        <v>10860</v>
      </c>
      <c r="E7" s="79">
        <f>SUM($E8:$E11)</f>
        <v>10089</v>
      </c>
      <c r="F7" s="80"/>
      <c r="G7" s="78">
        <f>B7-C7</f>
        <v>118</v>
      </c>
      <c r="H7" s="79">
        <f>D7-E7</f>
        <v>771</v>
      </c>
      <c r="I7" s="54">
        <f>IF(C7=0, "-", IF(G7/C7&lt;10, G7/C7, "&gt;999%"))</f>
        <v>9.8744769874476987E-2</v>
      </c>
      <c r="J7" s="55">
        <f>IF(E7=0, "-", IF(H7/E7&lt;10, H7/E7, "&gt;999%"))</f>
        <v>7.641986321736545E-2</v>
      </c>
    </row>
    <row r="8" spans="1:10" x14ac:dyDescent="0.2">
      <c r="A8" s="158" t="s">
        <v>155</v>
      </c>
      <c r="B8" s="65">
        <v>698</v>
      </c>
      <c r="C8" s="66">
        <v>717</v>
      </c>
      <c r="D8" s="65">
        <v>6182</v>
      </c>
      <c r="E8" s="66">
        <v>5453</v>
      </c>
      <c r="F8" s="67"/>
      <c r="G8" s="65">
        <f>B8-C8</f>
        <v>-19</v>
      </c>
      <c r="H8" s="66">
        <f>D8-E8</f>
        <v>729</v>
      </c>
      <c r="I8" s="8">
        <f>IF(C8=0, "-", IF(G8/C8&lt;10, G8/C8, "&gt;999%"))</f>
        <v>-2.6499302649930265E-2</v>
      </c>
      <c r="J8" s="9">
        <f>IF(E8=0, "-", IF(H8/E8&lt;10, H8/E8, "&gt;999%"))</f>
        <v>0.13368787823216577</v>
      </c>
    </row>
    <row r="9" spans="1:10" x14ac:dyDescent="0.2">
      <c r="A9" s="158" t="s">
        <v>156</v>
      </c>
      <c r="B9" s="65">
        <v>470</v>
      </c>
      <c r="C9" s="66">
        <v>411</v>
      </c>
      <c r="D9" s="65">
        <v>3397</v>
      </c>
      <c r="E9" s="66">
        <v>3636</v>
      </c>
      <c r="F9" s="67"/>
      <c r="G9" s="65">
        <f>B9-C9</f>
        <v>59</v>
      </c>
      <c r="H9" s="66">
        <f>D9-E9</f>
        <v>-239</v>
      </c>
      <c r="I9" s="8">
        <f>IF(C9=0, "-", IF(G9/C9&lt;10, G9/C9, "&gt;999%"))</f>
        <v>0.14355231143552311</v>
      </c>
      <c r="J9" s="9">
        <f>IF(E9=0, "-", IF(H9/E9&lt;10, H9/E9, "&gt;999%"))</f>
        <v>-6.5731573157315731E-2</v>
      </c>
    </row>
    <row r="10" spans="1:10" x14ac:dyDescent="0.2">
      <c r="A10" s="158" t="s">
        <v>157</v>
      </c>
      <c r="B10" s="65">
        <v>77</v>
      </c>
      <c r="C10" s="66">
        <v>51</v>
      </c>
      <c r="D10" s="65">
        <v>534</v>
      </c>
      <c r="E10" s="66">
        <v>565</v>
      </c>
      <c r="F10" s="67"/>
      <c r="G10" s="65">
        <f>B10-C10</f>
        <v>26</v>
      </c>
      <c r="H10" s="66">
        <f>D10-E10</f>
        <v>-31</v>
      </c>
      <c r="I10" s="8">
        <f>IF(C10=0, "-", IF(G10/C10&lt;10, G10/C10, "&gt;999%"))</f>
        <v>0.50980392156862742</v>
      </c>
      <c r="J10" s="9">
        <f>IF(E10=0, "-", IF(H10/E10&lt;10, H10/E10, "&gt;999%"))</f>
        <v>-5.4867256637168141E-2</v>
      </c>
    </row>
    <row r="11" spans="1:10" x14ac:dyDescent="0.2">
      <c r="A11" s="158" t="s">
        <v>158</v>
      </c>
      <c r="B11" s="65">
        <v>68</v>
      </c>
      <c r="C11" s="66">
        <v>16</v>
      </c>
      <c r="D11" s="65">
        <v>747</v>
      </c>
      <c r="E11" s="66">
        <v>435</v>
      </c>
      <c r="F11" s="67"/>
      <c r="G11" s="65">
        <f>B11-C11</f>
        <v>52</v>
      </c>
      <c r="H11" s="66">
        <f>D11-E11</f>
        <v>312</v>
      </c>
      <c r="I11" s="8">
        <f>IF(C11=0, "-", IF(G11/C11&lt;10, G11/C11, "&gt;999%"))</f>
        <v>3.25</v>
      </c>
      <c r="J11" s="9">
        <f>IF(E11=0, "-", IF(H11/E11&lt;10, H11/E11, "&gt;999%"))</f>
        <v>0.71724137931034482</v>
      </c>
    </row>
    <row r="12" spans="1:10" x14ac:dyDescent="0.2">
      <c r="A12" s="7"/>
      <c r="B12" s="65"/>
      <c r="C12" s="66"/>
      <c r="D12" s="65"/>
      <c r="E12" s="66"/>
      <c r="F12" s="67"/>
      <c r="G12" s="65"/>
      <c r="H12" s="66"/>
      <c r="I12" s="8"/>
      <c r="J12" s="9"/>
    </row>
    <row r="13" spans="1:10" s="160" customFormat="1" x14ac:dyDescent="0.2">
      <c r="A13" s="159" t="s">
        <v>115</v>
      </c>
      <c r="B13" s="78">
        <f>SUM($B14:$B17)</f>
        <v>3225</v>
      </c>
      <c r="C13" s="79">
        <f>SUM($C14:$C17)</f>
        <v>2640</v>
      </c>
      <c r="D13" s="78">
        <f>SUM($D14:$D17)</f>
        <v>28407</v>
      </c>
      <c r="E13" s="79">
        <f>SUM($E14:$E17)</f>
        <v>21725</v>
      </c>
      <c r="F13" s="80"/>
      <c r="G13" s="78">
        <f>B13-C13</f>
        <v>585</v>
      </c>
      <c r="H13" s="79">
        <f>D13-E13</f>
        <v>6682</v>
      </c>
      <c r="I13" s="54">
        <f>IF(C13=0, "-", IF(G13/C13&lt;10, G13/C13, "&gt;999%"))</f>
        <v>0.22159090909090909</v>
      </c>
      <c r="J13" s="55">
        <f>IF(E13=0, "-", IF(H13/E13&lt;10, H13/E13, "&gt;999%"))</f>
        <v>0.30757192174913695</v>
      </c>
    </row>
    <row r="14" spans="1:10" x14ac:dyDescent="0.2">
      <c r="A14" s="158" t="s">
        <v>155</v>
      </c>
      <c r="B14" s="65">
        <v>2147</v>
      </c>
      <c r="C14" s="66">
        <v>1632</v>
      </c>
      <c r="D14" s="65">
        <v>17971</v>
      </c>
      <c r="E14" s="66">
        <v>12357</v>
      </c>
      <c r="F14" s="67"/>
      <c r="G14" s="65">
        <f>B14-C14</f>
        <v>515</v>
      </c>
      <c r="H14" s="66">
        <f>D14-E14</f>
        <v>5614</v>
      </c>
      <c r="I14" s="8">
        <f>IF(C14=0, "-", IF(G14/C14&lt;10, G14/C14, "&gt;999%"))</f>
        <v>0.31556372549019607</v>
      </c>
      <c r="J14" s="9">
        <f>IF(E14=0, "-", IF(H14/E14&lt;10, H14/E14, "&gt;999%"))</f>
        <v>0.45431739095249657</v>
      </c>
    </row>
    <row r="15" spans="1:10" x14ac:dyDescent="0.2">
      <c r="A15" s="158" t="s">
        <v>156</v>
      </c>
      <c r="B15" s="65">
        <v>915</v>
      </c>
      <c r="C15" s="66">
        <v>926</v>
      </c>
      <c r="D15" s="65">
        <v>8665</v>
      </c>
      <c r="E15" s="66">
        <v>8228</v>
      </c>
      <c r="F15" s="67"/>
      <c r="G15" s="65">
        <f>B15-C15</f>
        <v>-11</v>
      </c>
      <c r="H15" s="66">
        <f>D15-E15</f>
        <v>437</v>
      </c>
      <c r="I15" s="8">
        <f>IF(C15=0, "-", IF(G15/C15&lt;10, G15/C15, "&gt;999%"))</f>
        <v>-1.1879049676025918E-2</v>
      </c>
      <c r="J15" s="9">
        <f>IF(E15=0, "-", IF(H15/E15&lt;10, H15/E15, "&gt;999%"))</f>
        <v>5.3111327175498296E-2</v>
      </c>
    </row>
    <row r="16" spans="1:10" x14ac:dyDescent="0.2">
      <c r="A16" s="158" t="s">
        <v>157</v>
      </c>
      <c r="B16" s="65">
        <v>98</v>
      </c>
      <c r="C16" s="66">
        <v>71</v>
      </c>
      <c r="D16" s="65">
        <v>843</v>
      </c>
      <c r="E16" s="66">
        <v>778</v>
      </c>
      <c r="F16" s="67"/>
      <c r="G16" s="65">
        <f>B16-C16</f>
        <v>27</v>
      </c>
      <c r="H16" s="66">
        <f>D16-E16</f>
        <v>65</v>
      </c>
      <c r="I16" s="8">
        <f>IF(C16=0, "-", IF(G16/C16&lt;10, G16/C16, "&gt;999%"))</f>
        <v>0.38028169014084506</v>
      </c>
      <c r="J16" s="9">
        <f>IF(E16=0, "-", IF(H16/E16&lt;10, H16/E16, "&gt;999%"))</f>
        <v>8.3547557840616973E-2</v>
      </c>
    </row>
    <row r="17" spans="1:10" x14ac:dyDescent="0.2">
      <c r="A17" s="158" t="s">
        <v>158</v>
      </c>
      <c r="B17" s="65">
        <v>65</v>
      </c>
      <c r="C17" s="66">
        <v>11</v>
      </c>
      <c r="D17" s="65">
        <v>928</v>
      </c>
      <c r="E17" s="66">
        <v>362</v>
      </c>
      <c r="F17" s="67"/>
      <c r="G17" s="65">
        <f>B17-C17</f>
        <v>54</v>
      </c>
      <c r="H17" s="66">
        <f>D17-E17</f>
        <v>566</v>
      </c>
      <c r="I17" s="8">
        <f>IF(C17=0, "-", IF(G17/C17&lt;10, G17/C17, "&gt;999%"))</f>
        <v>4.9090909090909092</v>
      </c>
      <c r="J17" s="9">
        <f>IF(E17=0, "-", IF(H17/E17&lt;10, H17/E17, "&gt;999%"))</f>
        <v>1.5635359116022098</v>
      </c>
    </row>
    <row r="18" spans="1:10" x14ac:dyDescent="0.2">
      <c r="A18" s="22"/>
      <c r="B18" s="74"/>
      <c r="C18" s="75"/>
      <c r="D18" s="74"/>
      <c r="E18" s="75"/>
      <c r="F18" s="76"/>
      <c r="G18" s="74"/>
      <c r="H18" s="75"/>
      <c r="I18" s="23"/>
      <c r="J18" s="24"/>
    </row>
    <row r="19" spans="1:10" s="160" customFormat="1" x14ac:dyDescent="0.2">
      <c r="A19" s="159" t="s">
        <v>121</v>
      </c>
      <c r="B19" s="78">
        <f>SUM($B20:$B23)</f>
        <v>1335</v>
      </c>
      <c r="C19" s="79">
        <f>SUM($C20:$C23)</f>
        <v>1176</v>
      </c>
      <c r="D19" s="78">
        <f>SUM($D20:$D23)</f>
        <v>12384</v>
      </c>
      <c r="E19" s="79">
        <f>SUM($E20:$E23)</f>
        <v>9202</v>
      </c>
      <c r="F19" s="80"/>
      <c r="G19" s="78">
        <f>B19-C19</f>
        <v>159</v>
      </c>
      <c r="H19" s="79">
        <f>D19-E19</f>
        <v>3182</v>
      </c>
      <c r="I19" s="54">
        <f>IF(C19=0, "-", IF(G19/C19&lt;10, G19/C19, "&gt;999%"))</f>
        <v>0.13520408163265307</v>
      </c>
      <c r="J19" s="55">
        <f>IF(E19=0, "-", IF(H19/E19&lt;10, H19/E19, "&gt;999%"))</f>
        <v>0.34579439252336447</v>
      </c>
    </row>
    <row r="20" spans="1:10" x14ac:dyDescent="0.2">
      <c r="A20" s="158" t="s">
        <v>155</v>
      </c>
      <c r="B20" s="65">
        <v>360</v>
      </c>
      <c r="C20" s="66">
        <v>274</v>
      </c>
      <c r="D20" s="65">
        <v>3418</v>
      </c>
      <c r="E20" s="66">
        <v>2059</v>
      </c>
      <c r="F20" s="67"/>
      <c r="G20" s="65">
        <f>B20-C20</f>
        <v>86</v>
      </c>
      <c r="H20" s="66">
        <f>D20-E20</f>
        <v>1359</v>
      </c>
      <c r="I20" s="8">
        <f>IF(C20=0, "-", IF(G20/C20&lt;10, G20/C20, "&gt;999%"))</f>
        <v>0.31386861313868614</v>
      </c>
      <c r="J20" s="9">
        <f>IF(E20=0, "-", IF(H20/E20&lt;10, H20/E20, "&gt;999%"))</f>
        <v>0.66002914035939775</v>
      </c>
    </row>
    <row r="21" spans="1:10" x14ac:dyDescent="0.2">
      <c r="A21" s="158" t="s">
        <v>156</v>
      </c>
      <c r="B21" s="65">
        <v>868</v>
      </c>
      <c r="C21" s="66">
        <v>796</v>
      </c>
      <c r="D21" s="65">
        <v>7931</v>
      </c>
      <c r="E21" s="66">
        <v>6401</v>
      </c>
      <c r="F21" s="67"/>
      <c r="G21" s="65">
        <f>B21-C21</f>
        <v>72</v>
      </c>
      <c r="H21" s="66">
        <f>D21-E21</f>
        <v>1530</v>
      </c>
      <c r="I21" s="8">
        <f>IF(C21=0, "-", IF(G21/C21&lt;10, G21/C21, "&gt;999%"))</f>
        <v>9.0452261306532666E-2</v>
      </c>
      <c r="J21" s="9">
        <f>IF(E21=0, "-", IF(H21/E21&lt;10, H21/E21, "&gt;999%"))</f>
        <v>0.23902515231995</v>
      </c>
    </row>
    <row r="22" spans="1:10" x14ac:dyDescent="0.2">
      <c r="A22" s="158" t="s">
        <v>157</v>
      </c>
      <c r="B22" s="65">
        <v>48</v>
      </c>
      <c r="C22" s="66">
        <v>84</v>
      </c>
      <c r="D22" s="65">
        <v>488</v>
      </c>
      <c r="E22" s="66">
        <v>544</v>
      </c>
      <c r="F22" s="67"/>
      <c r="G22" s="65">
        <f>B22-C22</f>
        <v>-36</v>
      </c>
      <c r="H22" s="66">
        <f>D22-E22</f>
        <v>-56</v>
      </c>
      <c r="I22" s="8">
        <f>IF(C22=0, "-", IF(G22/C22&lt;10, G22/C22, "&gt;999%"))</f>
        <v>-0.42857142857142855</v>
      </c>
      <c r="J22" s="9">
        <f>IF(E22=0, "-", IF(H22/E22&lt;10, H22/E22, "&gt;999%"))</f>
        <v>-0.10294117647058823</v>
      </c>
    </row>
    <row r="23" spans="1:10" x14ac:dyDescent="0.2">
      <c r="A23" s="158" t="s">
        <v>158</v>
      </c>
      <c r="B23" s="65">
        <v>59</v>
      </c>
      <c r="C23" s="66">
        <v>22</v>
      </c>
      <c r="D23" s="65">
        <v>547</v>
      </c>
      <c r="E23" s="66">
        <v>198</v>
      </c>
      <c r="F23" s="67"/>
      <c r="G23" s="65">
        <f>B23-C23</f>
        <v>37</v>
      </c>
      <c r="H23" s="66">
        <f>D23-E23</f>
        <v>349</v>
      </c>
      <c r="I23" s="8">
        <f>IF(C23=0, "-", IF(G23/C23&lt;10, G23/C23, "&gt;999%"))</f>
        <v>1.6818181818181819</v>
      </c>
      <c r="J23" s="9">
        <f>IF(E23=0, "-", IF(H23/E23&lt;10, H23/E23, "&gt;999%"))</f>
        <v>1.7626262626262625</v>
      </c>
    </row>
    <row r="24" spans="1:10" x14ac:dyDescent="0.2">
      <c r="A24" s="7"/>
      <c r="B24" s="65"/>
      <c r="C24" s="66"/>
      <c r="D24" s="65"/>
      <c r="E24" s="66"/>
      <c r="F24" s="67"/>
      <c r="G24" s="65"/>
      <c r="H24" s="66"/>
      <c r="I24" s="8"/>
      <c r="J24" s="9"/>
    </row>
    <row r="25" spans="1:10" s="43" customFormat="1" x14ac:dyDescent="0.2">
      <c r="A25" s="53" t="s">
        <v>29</v>
      </c>
      <c r="B25" s="78">
        <f>SUM($B26:$B29)</f>
        <v>5873</v>
      </c>
      <c r="C25" s="79">
        <f>SUM($C26:$C29)</f>
        <v>5011</v>
      </c>
      <c r="D25" s="78">
        <f>SUM($D26:$D29)</f>
        <v>51651</v>
      </c>
      <c r="E25" s="79">
        <f>SUM($E26:$E29)</f>
        <v>41016</v>
      </c>
      <c r="F25" s="80"/>
      <c r="G25" s="78">
        <f>B25-C25</f>
        <v>862</v>
      </c>
      <c r="H25" s="79">
        <f>D25-E25</f>
        <v>10635</v>
      </c>
      <c r="I25" s="54">
        <f>IF(C25=0, "-", IF(G25/C25&lt;10, G25/C25, "&gt;999%"))</f>
        <v>0.17202155258431451</v>
      </c>
      <c r="J25" s="55">
        <f>IF(E25=0, "-", IF(H25/E25&lt;10, H25/E25, "&gt;999%"))</f>
        <v>0.25928905792861323</v>
      </c>
    </row>
    <row r="26" spans="1:10" x14ac:dyDescent="0.2">
      <c r="A26" s="158" t="s">
        <v>155</v>
      </c>
      <c r="B26" s="65">
        <v>3205</v>
      </c>
      <c r="C26" s="66">
        <v>2623</v>
      </c>
      <c r="D26" s="65">
        <v>27571</v>
      </c>
      <c r="E26" s="66">
        <v>19869</v>
      </c>
      <c r="F26" s="67"/>
      <c r="G26" s="65">
        <f>B26-C26</f>
        <v>582</v>
      </c>
      <c r="H26" s="66">
        <f>D26-E26</f>
        <v>7702</v>
      </c>
      <c r="I26" s="8">
        <f>IF(C26=0, "-", IF(G26/C26&lt;10, G26/C26, "&gt;999%"))</f>
        <v>0.22188333968738086</v>
      </c>
      <c r="J26" s="9">
        <f>IF(E26=0, "-", IF(H26/E26&lt;10, H26/E26, "&gt;999%"))</f>
        <v>0.38763903568372843</v>
      </c>
    </row>
    <row r="27" spans="1:10" x14ac:dyDescent="0.2">
      <c r="A27" s="158" t="s">
        <v>156</v>
      </c>
      <c r="B27" s="65">
        <v>2253</v>
      </c>
      <c r="C27" s="66">
        <v>2133</v>
      </c>
      <c r="D27" s="65">
        <v>19993</v>
      </c>
      <c r="E27" s="66">
        <v>18265</v>
      </c>
      <c r="F27" s="67"/>
      <c r="G27" s="65">
        <f>B27-C27</f>
        <v>120</v>
      </c>
      <c r="H27" s="66">
        <f>D27-E27</f>
        <v>1728</v>
      </c>
      <c r="I27" s="8">
        <f>IF(C27=0, "-", IF(G27/C27&lt;10, G27/C27, "&gt;999%"))</f>
        <v>5.6258790436005623E-2</v>
      </c>
      <c r="J27" s="9">
        <f>IF(E27=0, "-", IF(H27/E27&lt;10, H27/E27, "&gt;999%"))</f>
        <v>9.4607172187243363E-2</v>
      </c>
    </row>
    <row r="28" spans="1:10" x14ac:dyDescent="0.2">
      <c r="A28" s="158" t="s">
        <v>157</v>
      </c>
      <c r="B28" s="65">
        <v>223</v>
      </c>
      <c r="C28" s="66">
        <v>206</v>
      </c>
      <c r="D28" s="65">
        <v>1865</v>
      </c>
      <c r="E28" s="66">
        <v>1887</v>
      </c>
      <c r="F28" s="67"/>
      <c r="G28" s="65">
        <f>B28-C28</f>
        <v>17</v>
      </c>
      <c r="H28" s="66">
        <f>D28-E28</f>
        <v>-22</v>
      </c>
      <c r="I28" s="8">
        <f>IF(C28=0, "-", IF(G28/C28&lt;10, G28/C28, "&gt;999%"))</f>
        <v>8.2524271844660199E-2</v>
      </c>
      <c r="J28" s="9">
        <f>IF(E28=0, "-", IF(H28/E28&lt;10, H28/E28, "&gt;999%"))</f>
        <v>-1.1658717541070483E-2</v>
      </c>
    </row>
    <row r="29" spans="1:10" x14ac:dyDescent="0.2">
      <c r="A29" s="158" t="s">
        <v>158</v>
      </c>
      <c r="B29" s="65">
        <v>192</v>
      </c>
      <c r="C29" s="66">
        <v>49</v>
      </c>
      <c r="D29" s="65">
        <v>2222</v>
      </c>
      <c r="E29" s="66">
        <v>995</v>
      </c>
      <c r="F29" s="67"/>
      <c r="G29" s="65">
        <f>B29-C29</f>
        <v>143</v>
      </c>
      <c r="H29" s="66">
        <f>D29-E29</f>
        <v>1227</v>
      </c>
      <c r="I29" s="8">
        <f>IF(C29=0, "-", IF(G29/C29&lt;10, G29/C29, "&gt;999%"))</f>
        <v>2.9183673469387754</v>
      </c>
      <c r="J29" s="9">
        <f>IF(E29=0, "-", IF(H29/E29&lt;10, H29/E29, "&gt;999%"))</f>
        <v>1.2331658291457286</v>
      </c>
    </row>
    <row r="30" spans="1:10" x14ac:dyDescent="0.2">
      <c r="A30" s="7"/>
      <c r="B30" s="65"/>
      <c r="C30" s="66"/>
      <c r="D30" s="65"/>
      <c r="E30" s="66"/>
      <c r="F30" s="67"/>
      <c r="G30" s="65"/>
      <c r="H30" s="66"/>
      <c r="I30" s="8"/>
      <c r="J30" s="9"/>
    </row>
    <row r="31" spans="1:10" s="43" customFormat="1" x14ac:dyDescent="0.2">
      <c r="A31" s="22" t="s">
        <v>122</v>
      </c>
      <c r="B31" s="78">
        <v>266</v>
      </c>
      <c r="C31" s="79">
        <v>166</v>
      </c>
      <c r="D31" s="78">
        <v>2065</v>
      </c>
      <c r="E31" s="79">
        <v>1600</v>
      </c>
      <c r="F31" s="80"/>
      <c r="G31" s="78">
        <f>B31-C31</f>
        <v>100</v>
      </c>
      <c r="H31" s="79">
        <f>D31-E31</f>
        <v>465</v>
      </c>
      <c r="I31" s="54">
        <f>IF(C31=0, "-", IF(G31/C31&lt;10, G31/C31, "&gt;999%"))</f>
        <v>0.60240963855421692</v>
      </c>
      <c r="J31" s="55">
        <f>IF(E31=0, "-", IF(H31/E31&lt;10, H31/E31, "&gt;999%"))</f>
        <v>0.29062500000000002</v>
      </c>
    </row>
    <row r="32" spans="1:10" x14ac:dyDescent="0.2">
      <c r="A32" s="1"/>
      <c r="B32" s="68"/>
      <c r="C32" s="69"/>
      <c r="D32" s="68"/>
      <c r="E32" s="69"/>
      <c r="F32" s="70"/>
      <c r="G32" s="68"/>
      <c r="H32" s="69"/>
      <c r="I32" s="5"/>
      <c r="J32" s="6"/>
    </row>
    <row r="33" spans="1:10" s="43" customFormat="1" x14ac:dyDescent="0.2">
      <c r="A33" s="27" t="s">
        <v>5</v>
      </c>
      <c r="B33" s="71">
        <f>SUM(B26:B32)</f>
        <v>6139</v>
      </c>
      <c r="C33" s="77">
        <f>SUM(C26:C32)</f>
        <v>5177</v>
      </c>
      <c r="D33" s="71">
        <f>SUM(D26:D32)</f>
        <v>53716</v>
      </c>
      <c r="E33" s="77">
        <f>SUM(E26:E32)</f>
        <v>42616</v>
      </c>
      <c r="F33" s="73"/>
      <c r="G33" s="71">
        <f>B33-C33</f>
        <v>962</v>
      </c>
      <c r="H33" s="72">
        <f>D33-E33</f>
        <v>11100</v>
      </c>
      <c r="I33" s="37">
        <f>IF(C33=0, 0, G33/C33)</f>
        <v>0.1858219045779409</v>
      </c>
      <c r="J33" s="38">
        <f>IF(E33=0, 0, H33/E33)</f>
        <v>0.26046555284400225</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105</v>
      </c>
      <c r="B2" s="202" t="s">
        <v>95</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106</v>
      </c>
      <c r="B7" s="65"/>
      <c r="C7" s="66"/>
      <c r="D7" s="65"/>
      <c r="E7" s="66"/>
      <c r="F7" s="67"/>
      <c r="G7" s="65"/>
      <c r="H7" s="66"/>
      <c r="I7" s="20"/>
      <c r="J7" s="21"/>
    </row>
    <row r="8" spans="1:10" x14ac:dyDescent="0.2">
      <c r="A8" s="158" t="s">
        <v>159</v>
      </c>
      <c r="B8" s="65">
        <v>40</v>
      </c>
      <c r="C8" s="66">
        <v>22</v>
      </c>
      <c r="D8" s="65">
        <v>295</v>
      </c>
      <c r="E8" s="66">
        <v>184</v>
      </c>
      <c r="F8" s="67"/>
      <c r="G8" s="65">
        <f>B8-C8</f>
        <v>18</v>
      </c>
      <c r="H8" s="66">
        <f>D8-E8</f>
        <v>111</v>
      </c>
      <c r="I8" s="20">
        <f>IF(C8=0, "-", IF(G8/C8&lt;10, G8/C8, "&gt;999%"))</f>
        <v>0.81818181818181823</v>
      </c>
      <c r="J8" s="21">
        <f>IF(E8=0, "-", IF(H8/E8&lt;10, H8/E8, "&gt;999%"))</f>
        <v>0.60326086956521741</v>
      </c>
    </row>
    <row r="9" spans="1:10" x14ac:dyDescent="0.2">
      <c r="A9" s="158" t="s">
        <v>160</v>
      </c>
      <c r="B9" s="65">
        <v>6</v>
      </c>
      <c r="C9" s="66">
        <v>4</v>
      </c>
      <c r="D9" s="65">
        <v>64</v>
      </c>
      <c r="E9" s="66">
        <v>39</v>
      </c>
      <c r="F9" s="67"/>
      <c r="G9" s="65">
        <f>B9-C9</f>
        <v>2</v>
      </c>
      <c r="H9" s="66">
        <f>D9-E9</f>
        <v>25</v>
      </c>
      <c r="I9" s="20">
        <f>IF(C9=0, "-", IF(G9/C9&lt;10, G9/C9, "&gt;999%"))</f>
        <v>0.5</v>
      </c>
      <c r="J9" s="21">
        <f>IF(E9=0, "-", IF(H9/E9&lt;10, H9/E9, "&gt;999%"))</f>
        <v>0.64102564102564108</v>
      </c>
    </row>
    <row r="10" spans="1:10" x14ac:dyDescent="0.2">
      <c r="A10" s="158" t="s">
        <v>161</v>
      </c>
      <c r="B10" s="65">
        <v>307</v>
      </c>
      <c r="C10" s="66">
        <v>170</v>
      </c>
      <c r="D10" s="65">
        <v>1886</v>
      </c>
      <c r="E10" s="66">
        <v>1472</v>
      </c>
      <c r="F10" s="67"/>
      <c r="G10" s="65">
        <f>B10-C10</f>
        <v>137</v>
      </c>
      <c r="H10" s="66">
        <f>D10-E10</f>
        <v>414</v>
      </c>
      <c r="I10" s="20">
        <f>IF(C10=0, "-", IF(G10/C10&lt;10, G10/C10, "&gt;999%"))</f>
        <v>0.80588235294117649</v>
      </c>
      <c r="J10" s="21">
        <f>IF(E10=0, "-", IF(H10/E10&lt;10, H10/E10, "&gt;999%"))</f>
        <v>0.28125</v>
      </c>
    </row>
    <row r="11" spans="1:10" x14ac:dyDescent="0.2">
      <c r="A11" s="158" t="s">
        <v>162</v>
      </c>
      <c r="B11" s="65">
        <v>960</v>
      </c>
      <c r="C11" s="66">
        <v>999</v>
      </c>
      <c r="D11" s="65">
        <v>8603</v>
      </c>
      <c r="E11" s="66">
        <v>8386</v>
      </c>
      <c r="F11" s="67"/>
      <c r="G11" s="65">
        <f>B11-C11</f>
        <v>-39</v>
      </c>
      <c r="H11" s="66">
        <f>D11-E11</f>
        <v>217</v>
      </c>
      <c r="I11" s="20">
        <f>IF(C11=0, "-", IF(G11/C11&lt;10, G11/C11, "&gt;999%"))</f>
        <v>-3.903903903903904E-2</v>
      </c>
      <c r="J11" s="21">
        <f>IF(E11=0, "-", IF(H11/E11&lt;10, H11/E11, "&gt;999%"))</f>
        <v>2.5876460767946578E-2</v>
      </c>
    </row>
    <row r="12" spans="1:10" x14ac:dyDescent="0.2">
      <c r="A12" s="158" t="s">
        <v>163</v>
      </c>
      <c r="B12" s="65">
        <v>0</v>
      </c>
      <c r="C12" s="66">
        <v>0</v>
      </c>
      <c r="D12" s="65">
        <v>12</v>
      </c>
      <c r="E12" s="66">
        <v>8</v>
      </c>
      <c r="F12" s="67"/>
      <c r="G12" s="65">
        <f>B12-C12</f>
        <v>0</v>
      </c>
      <c r="H12" s="66">
        <f>D12-E12</f>
        <v>4</v>
      </c>
      <c r="I12" s="20" t="str">
        <f>IF(C12=0, "-", IF(G12/C12&lt;10, G12/C12, "&gt;999%"))</f>
        <v>-</v>
      </c>
      <c r="J12" s="21">
        <f>IF(E12=0, "-", IF(H12/E12&lt;10, H12/E12, "&gt;999%"))</f>
        <v>0.5</v>
      </c>
    </row>
    <row r="13" spans="1:10" x14ac:dyDescent="0.2">
      <c r="A13" s="7"/>
      <c r="B13" s="65"/>
      <c r="C13" s="66"/>
      <c r="D13" s="65"/>
      <c r="E13" s="66"/>
      <c r="F13" s="67"/>
      <c r="G13" s="65"/>
      <c r="H13" s="66"/>
      <c r="I13" s="20"/>
      <c r="J13" s="21"/>
    </row>
    <row r="14" spans="1:10" s="139" customFormat="1" x14ac:dyDescent="0.2">
      <c r="A14" s="159" t="s">
        <v>115</v>
      </c>
      <c r="B14" s="65"/>
      <c r="C14" s="66"/>
      <c r="D14" s="65"/>
      <c r="E14" s="66"/>
      <c r="F14" s="67"/>
      <c r="G14" s="65"/>
      <c r="H14" s="66"/>
      <c r="I14" s="20"/>
      <c r="J14" s="21"/>
    </row>
    <row r="15" spans="1:10" x14ac:dyDescent="0.2">
      <c r="A15" s="158" t="s">
        <v>159</v>
      </c>
      <c r="B15" s="65">
        <v>566</v>
      </c>
      <c r="C15" s="66">
        <v>499</v>
      </c>
      <c r="D15" s="65">
        <v>5790</v>
      </c>
      <c r="E15" s="66">
        <v>4459</v>
      </c>
      <c r="F15" s="67"/>
      <c r="G15" s="65">
        <f>B15-C15</f>
        <v>67</v>
      </c>
      <c r="H15" s="66">
        <f>D15-E15</f>
        <v>1331</v>
      </c>
      <c r="I15" s="20">
        <f>IF(C15=0, "-", IF(G15/C15&lt;10, G15/C15, "&gt;999%"))</f>
        <v>0.13426853707414829</v>
      </c>
      <c r="J15" s="21">
        <f>IF(E15=0, "-", IF(H15/E15&lt;10, H15/E15, "&gt;999%"))</f>
        <v>0.29849742094640053</v>
      </c>
    </row>
    <row r="16" spans="1:10" x14ac:dyDescent="0.2">
      <c r="A16" s="158" t="s">
        <v>160</v>
      </c>
      <c r="B16" s="65">
        <v>20</v>
      </c>
      <c r="C16" s="66">
        <v>2</v>
      </c>
      <c r="D16" s="65">
        <v>132</v>
      </c>
      <c r="E16" s="66">
        <v>31</v>
      </c>
      <c r="F16" s="67"/>
      <c r="G16" s="65">
        <f>B16-C16</f>
        <v>18</v>
      </c>
      <c r="H16" s="66">
        <f>D16-E16</f>
        <v>101</v>
      </c>
      <c r="I16" s="20">
        <f>IF(C16=0, "-", IF(G16/C16&lt;10, G16/C16, "&gt;999%"))</f>
        <v>9</v>
      </c>
      <c r="J16" s="21">
        <f>IF(E16=0, "-", IF(H16/E16&lt;10, H16/E16, "&gt;999%"))</f>
        <v>3.2580645161290325</v>
      </c>
    </row>
    <row r="17" spans="1:10" x14ac:dyDescent="0.2">
      <c r="A17" s="158" t="s">
        <v>161</v>
      </c>
      <c r="B17" s="65">
        <v>259</v>
      </c>
      <c r="C17" s="66">
        <v>282</v>
      </c>
      <c r="D17" s="65">
        <v>2643</v>
      </c>
      <c r="E17" s="66">
        <v>1945</v>
      </c>
      <c r="F17" s="67"/>
      <c r="G17" s="65">
        <f>B17-C17</f>
        <v>-23</v>
      </c>
      <c r="H17" s="66">
        <f>D17-E17</f>
        <v>698</v>
      </c>
      <c r="I17" s="20">
        <f>IF(C17=0, "-", IF(G17/C17&lt;10, G17/C17, "&gt;999%"))</f>
        <v>-8.1560283687943269E-2</v>
      </c>
      <c r="J17" s="21">
        <f>IF(E17=0, "-", IF(H17/E17&lt;10, H17/E17, "&gt;999%"))</f>
        <v>0.35886889460154242</v>
      </c>
    </row>
    <row r="18" spans="1:10" x14ac:dyDescent="0.2">
      <c r="A18" s="158" t="s">
        <v>162</v>
      </c>
      <c r="B18" s="65">
        <v>2354</v>
      </c>
      <c r="C18" s="66">
        <v>1853</v>
      </c>
      <c r="D18" s="65">
        <v>19690</v>
      </c>
      <c r="E18" s="66">
        <v>15231</v>
      </c>
      <c r="F18" s="67"/>
      <c r="G18" s="65">
        <f>B18-C18</f>
        <v>501</v>
      </c>
      <c r="H18" s="66">
        <f>D18-E18</f>
        <v>4459</v>
      </c>
      <c r="I18" s="20">
        <f>IF(C18=0, "-", IF(G18/C18&lt;10, G18/C18, "&gt;999%"))</f>
        <v>0.27037236913113871</v>
      </c>
      <c r="J18" s="21">
        <f>IF(E18=0, "-", IF(H18/E18&lt;10, H18/E18, "&gt;999%"))</f>
        <v>0.29275819053246666</v>
      </c>
    </row>
    <row r="19" spans="1:10" x14ac:dyDescent="0.2">
      <c r="A19" s="158" t="s">
        <v>163</v>
      </c>
      <c r="B19" s="65">
        <v>26</v>
      </c>
      <c r="C19" s="66">
        <v>4</v>
      </c>
      <c r="D19" s="65">
        <v>152</v>
      </c>
      <c r="E19" s="66">
        <v>59</v>
      </c>
      <c r="F19" s="67"/>
      <c r="G19" s="65">
        <f>B19-C19</f>
        <v>22</v>
      </c>
      <c r="H19" s="66">
        <f>D19-E19</f>
        <v>93</v>
      </c>
      <c r="I19" s="20">
        <f>IF(C19=0, "-", IF(G19/C19&lt;10, G19/C19, "&gt;999%"))</f>
        <v>5.5</v>
      </c>
      <c r="J19" s="21">
        <f>IF(E19=0, "-", IF(H19/E19&lt;10, H19/E19, "&gt;999%"))</f>
        <v>1.576271186440678</v>
      </c>
    </row>
    <row r="20" spans="1:10" x14ac:dyDescent="0.2">
      <c r="A20" s="7"/>
      <c r="B20" s="65"/>
      <c r="C20" s="66"/>
      <c r="D20" s="65"/>
      <c r="E20" s="66"/>
      <c r="F20" s="67"/>
      <c r="G20" s="65"/>
      <c r="H20" s="66"/>
      <c r="I20" s="20"/>
      <c r="J20" s="21"/>
    </row>
    <row r="21" spans="1:10" s="139" customFormat="1" x14ac:dyDescent="0.2">
      <c r="A21" s="159" t="s">
        <v>121</v>
      </c>
      <c r="B21" s="65"/>
      <c r="C21" s="66"/>
      <c r="D21" s="65"/>
      <c r="E21" s="66"/>
      <c r="F21" s="67"/>
      <c r="G21" s="65"/>
      <c r="H21" s="66"/>
      <c r="I21" s="20"/>
      <c r="J21" s="21"/>
    </row>
    <row r="22" spans="1:10" x14ac:dyDescent="0.2">
      <c r="A22" s="158" t="s">
        <v>159</v>
      </c>
      <c r="B22" s="65">
        <v>1258</v>
      </c>
      <c r="C22" s="66">
        <v>1093</v>
      </c>
      <c r="D22" s="65">
        <v>11719</v>
      </c>
      <c r="E22" s="66">
        <v>8603</v>
      </c>
      <c r="F22" s="67"/>
      <c r="G22" s="65">
        <f>B22-C22</f>
        <v>165</v>
      </c>
      <c r="H22" s="66">
        <f>D22-E22</f>
        <v>3116</v>
      </c>
      <c r="I22" s="20">
        <f>IF(C22=0, "-", IF(G22/C22&lt;10, G22/C22, "&gt;999%"))</f>
        <v>0.15096065873741996</v>
      </c>
      <c r="J22" s="21">
        <f>IF(E22=0, "-", IF(H22/E22&lt;10, H22/E22, "&gt;999%"))</f>
        <v>0.36219923282575844</v>
      </c>
    </row>
    <row r="23" spans="1:10" x14ac:dyDescent="0.2">
      <c r="A23" s="158" t="s">
        <v>160</v>
      </c>
      <c r="B23" s="65">
        <v>0</v>
      </c>
      <c r="C23" s="66">
        <v>0</v>
      </c>
      <c r="D23" s="65">
        <v>1</v>
      </c>
      <c r="E23" s="66">
        <v>0</v>
      </c>
      <c r="F23" s="67"/>
      <c r="G23" s="65">
        <f>B23-C23</f>
        <v>0</v>
      </c>
      <c r="H23" s="66">
        <f>D23-E23</f>
        <v>1</v>
      </c>
      <c r="I23" s="20" t="str">
        <f>IF(C23=0, "-", IF(G23/C23&lt;10, G23/C23, "&gt;999%"))</f>
        <v>-</v>
      </c>
      <c r="J23" s="21" t="str">
        <f>IF(E23=0, "-", IF(H23/E23&lt;10, H23/E23, "&gt;999%"))</f>
        <v>-</v>
      </c>
    </row>
    <row r="24" spans="1:10" x14ac:dyDescent="0.2">
      <c r="A24" s="158" t="s">
        <v>162</v>
      </c>
      <c r="B24" s="65">
        <v>77</v>
      </c>
      <c r="C24" s="66">
        <v>83</v>
      </c>
      <c r="D24" s="65">
        <v>664</v>
      </c>
      <c r="E24" s="66">
        <v>599</v>
      </c>
      <c r="F24" s="67"/>
      <c r="G24" s="65">
        <f>B24-C24</f>
        <v>-6</v>
      </c>
      <c r="H24" s="66">
        <f>D24-E24</f>
        <v>65</v>
      </c>
      <c r="I24" s="20">
        <f>IF(C24=0, "-", IF(G24/C24&lt;10, G24/C24, "&gt;999%"))</f>
        <v>-7.2289156626506021E-2</v>
      </c>
      <c r="J24" s="21">
        <f>IF(E24=0, "-", IF(H24/E24&lt;10, H24/E24, "&gt;999%"))</f>
        <v>0.10851419031719532</v>
      </c>
    </row>
    <row r="25" spans="1:10" x14ac:dyDescent="0.2">
      <c r="A25" s="7"/>
      <c r="B25" s="65"/>
      <c r="C25" s="66"/>
      <c r="D25" s="65"/>
      <c r="E25" s="66"/>
      <c r="F25" s="67"/>
      <c r="G25" s="65"/>
      <c r="H25" s="66"/>
      <c r="I25" s="20"/>
      <c r="J25" s="21"/>
    </row>
    <row r="26" spans="1:10" x14ac:dyDescent="0.2">
      <c r="A26" s="7" t="s">
        <v>122</v>
      </c>
      <c r="B26" s="65">
        <v>266</v>
      </c>
      <c r="C26" s="66">
        <v>166</v>
      </c>
      <c r="D26" s="65">
        <v>2065</v>
      </c>
      <c r="E26" s="66">
        <v>1600</v>
      </c>
      <c r="F26" s="67"/>
      <c r="G26" s="65">
        <f>B26-C26</f>
        <v>100</v>
      </c>
      <c r="H26" s="66">
        <f>D26-E26</f>
        <v>465</v>
      </c>
      <c r="I26" s="20">
        <f>IF(C26=0, "-", IF(G26/C26&lt;10, G26/C26, "&gt;999%"))</f>
        <v>0.60240963855421692</v>
      </c>
      <c r="J26" s="21">
        <f>IF(E26=0, "-", IF(H26/E26&lt;10, H26/E26, "&gt;999%"))</f>
        <v>0.29062500000000002</v>
      </c>
    </row>
    <row r="27" spans="1:10" x14ac:dyDescent="0.2">
      <c r="A27" s="1"/>
      <c r="B27" s="68"/>
      <c r="C27" s="69"/>
      <c r="D27" s="68"/>
      <c r="E27" s="69"/>
      <c r="F27" s="70"/>
      <c r="G27" s="68"/>
      <c r="H27" s="69"/>
      <c r="I27" s="5"/>
      <c r="J27" s="6"/>
    </row>
    <row r="28" spans="1:10" s="43" customFormat="1" x14ac:dyDescent="0.2">
      <c r="A28" s="27" t="s">
        <v>5</v>
      </c>
      <c r="B28" s="71">
        <f>SUM(B6:B27)</f>
        <v>6139</v>
      </c>
      <c r="C28" s="77">
        <f>SUM(C6:C27)</f>
        <v>5177</v>
      </c>
      <c r="D28" s="71">
        <f>SUM(D6:D27)</f>
        <v>53716</v>
      </c>
      <c r="E28" s="77">
        <f>SUM(E6:E27)</f>
        <v>42616</v>
      </c>
      <c r="F28" s="73"/>
      <c r="G28" s="71">
        <f>B28-C28</f>
        <v>962</v>
      </c>
      <c r="H28" s="72">
        <f>D28-E28</f>
        <v>11100</v>
      </c>
      <c r="I28" s="37">
        <f>IF(C28=0, 0, G28/C28)</f>
        <v>0.1858219045779409</v>
      </c>
      <c r="J28" s="38">
        <f>IF(E28=0, 0, H28/E28)</f>
        <v>0.26046555284400225</v>
      </c>
    </row>
    <row r="29" spans="1:10" s="43" customFormat="1" x14ac:dyDescent="0.2">
      <c r="A29" s="22"/>
      <c r="B29" s="78"/>
      <c r="C29" s="98"/>
      <c r="D29" s="78"/>
      <c r="E29" s="98"/>
      <c r="F29" s="80"/>
      <c r="G29" s="78"/>
      <c r="H29" s="79"/>
      <c r="I29" s="54"/>
      <c r="J29" s="55"/>
    </row>
    <row r="30" spans="1:10" s="139" customFormat="1" x14ac:dyDescent="0.2">
      <c r="A30" s="161" t="s">
        <v>164</v>
      </c>
      <c r="B30" s="74"/>
      <c r="C30" s="75"/>
      <c r="D30" s="74"/>
      <c r="E30" s="75"/>
      <c r="F30" s="76"/>
      <c r="G30" s="74"/>
      <c r="H30" s="75"/>
      <c r="I30" s="23"/>
      <c r="J30" s="24"/>
    </row>
    <row r="31" spans="1:10" x14ac:dyDescent="0.2">
      <c r="A31" s="7" t="s">
        <v>159</v>
      </c>
      <c r="B31" s="65">
        <v>1864</v>
      </c>
      <c r="C31" s="66">
        <v>1614</v>
      </c>
      <c r="D31" s="65">
        <v>17804</v>
      </c>
      <c r="E31" s="66">
        <v>13246</v>
      </c>
      <c r="F31" s="67"/>
      <c r="G31" s="65">
        <f>B31-C31</f>
        <v>250</v>
      </c>
      <c r="H31" s="66">
        <f>D31-E31</f>
        <v>4558</v>
      </c>
      <c r="I31" s="20">
        <f>IF(C31=0, "-", IF(G31/C31&lt;10, G31/C31, "&gt;999%"))</f>
        <v>0.15489467162329615</v>
      </c>
      <c r="J31" s="21">
        <f>IF(E31=0, "-", IF(H31/E31&lt;10, H31/E31, "&gt;999%"))</f>
        <v>0.34410388041672957</v>
      </c>
    </row>
    <row r="32" spans="1:10" x14ac:dyDescent="0.2">
      <c r="A32" s="7" t="s">
        <v>160</v>
      </c>
      <c r="B32" s="65">
        <v>26</v>
      </c>
      <c r="C32" s="66">
        <v>6</v>
      </c>
      <c r="D32" s="65">
        <v>197</v>
      </c>
      <c r="E32" s="66">
        <v>70</v>
      </c>
      <c r="F32" s="67"/>
      <c r="G32" s="65">
        <f>B32-C32</f>
        <v>20</v>
      </c>
      <c r="H32" s="66">
        <f>D32-E32</f>
        <v>127</v>
      </c>
      <c r="I32" s="20">
        <f>IF(C32=0, "-", IF(G32/C32&lt;10, G32/C32, "&gt;999%"))</f>
        <v>3.3333333333333335</v>
      </c>
      <c r="J32" s="21">
        <f>IF(E32=0, "-", IF(H32/E32&lt;10, H32/E32, "&gt;999%"))</f>
        <v>1.8142857142857143</v>
      </c>
    </row>
    <row r="33" spans="1:10" x14ac:dyDescent="0.2">
      <c r="A33" s="7" t="s">
        <v>161</v>
      </c>
      <c r="B33" s="65">
        <v>566</v>
      </c>
      <c r="C33" s="66">
        <v>452</v>
      </c>
      <c r="D33" s="65">
        <v>4529</v>
      </c>
      <c r="E33" s="66">
        <v>3417</v>
      </c>
      <c r="F33" s="67"/>
      <c r="G33" s="65">
        <f>B33-C33</f>
        <v>114</v>
      </c>
      <c r="H33" s="66">
        <f>D33-E33</f>
        <v>1112</v>
      </c>
      <c r="I33" s="20">
        <f>IF(C33=0, "-", IF(G33/C33&lt;10, G33/C33, "&gt;999%"))</f>
        <v>0.25221238938053098</v>
      </c>
      <c r="J33" s="21">
        <f>IF(E33=0, "-", IF(H33/E33&lt;10, H33/E33, "&gt;999%"))</f>
        <v>0.32543166520339478</v>
      </c>
    </row>
    <row r="34" spans="1:10" x14ac:dyDescent="0.2">
      <c r="A34" s="7" t="s">
        <v>162</v>
      </c>
      <c r="B34" s="65">
        <v>3391</v>
      </c>
      <c r="C34" s="66">
        <v>2935</v>
      </c>
      <c r="D34" s="65">
        <v>28957</v>
      </c>
      <c r="E34" s="66">
        <v>24216</v>
      </c>
      <c r="F34" s="67"/>
      <c r="G34" s="65">
        <f>B34-C34</f>
        <v>456</v>
      </c>
      <c r="H34" s="66">
        <f>D34-E34</f>
        <v>4741</v>
      </c>
      <c r="I34" s="20">
        <f>IF(C34=0, "-", IF(G34/C34&lt;10, G34/C34, "&gt;999%"))</f>
        <v>0.15536626916524701</v>
      </c>
      <c r="J34" s="21">
        <f>IF(E34=0, "-", IF(H34/E34&lt;10, H34/E34, "&gt;999%"))</f>
        <v>0.19577964981830195</v>
      </c>
    </row>
    <row r="35" spans="1:10" x14ac:dyDescent="0.2">
      <c r="A35" s="7" t="s">
        <v>163</v>
      </c>
      <c r="B35" s="65">
        <v>26</v>
      </c>
      <c r="C35" s="66">
        <v>4</v>
      </c>
      <c r="D35" s="65">
        <v>164</v>
      </c>
      <c r="E35" s="66">
        <v>67</v>
      </c>
      <c r="F35" s="67"/>
      <c r="G35" s="65">
        <f>B35-C35</f>
        <v>22</v>
      </c>
      <c r="H35" s="66">
        <f>D35-E35</f>
        <v>97</v>
      </c>
      <c r="I35" s="20">
        <f>IF(C35=0, "-", IF(G35/C35&lt;10, G35/C35, "&gt;999%"))</f>
        <v>5.5</v>
      </c>
      <c r="J35" s="21">
        <f>IF(E35=0, "-", IF(H35/E35&lt;10, H35/E35, "&gt;999%"))</f>
        <v>1.4477611940298507</v>
      </c>
    </row>
    <row r="36" spans="1:10" x14ac:dyDescent="0.2">
      <c r="A36" s="7"/>
      <c r="B36" s="65"/>
      <c r="C36" s="66"/>
      <c r="D36" s="65"/>
      <c r="E36" s="66"/>
      <c r="F36" s="67"/>
      <c r="G36" s="65"/>
      <c r="H36" s="66"/>
      <c r="I36" s="20"/>
      <c r="J36" s="21"/>
    </row>
    <row r="37" spans="1:10" x14ac:dyDescent="0.2">
      <c r="A37" s="7" t="s">
        <v>122</v>
      </c>
      <c r="B37" s="65">
        <v>266</v>
      </c>
      <c r="C37" s="66">
        <v>166</v>
      </c>
      <c r="D37" s="65">
        <v>2065</v>
      </c>
      <c r="E37" s="66">
        <v>1600</v>
      </c>
      <c r="F37" s="67"/>
      <c r="G37" s="65">
        <f>B37-C37</f>
        <v>100</v>
      </c>
      <c r="H37" s="66">
        <f>D37-E37</f>
        <v>465</v>
      </c>
      <c r="I37" s="20">
        <f>IF(C37=0, "-", IF(G37/C37&lt;10, G37/C37, "&gt;999%"))</f>
        <v>0.60240963855421692</v>
      </c>
      <c r="J37" s="21">
        <f>IF(E37=0, "-", IF(H37/E37&lt;10, H37/E37, "&gt;999%"))</f>
        <v>0.29062500000000002</v>
      </c>
    </row>
    <row r="38" spans="1:10" x14ac:dyDescent="0.2">
      <c r="A38" s="7"/>
      <c r="B38" s="65"/>
      <c r="C38" s="66"/>
      <c r="D38" s="65"/>
      <c r="E38" s="66"/>
      <c r="F38" s="67"/>
      <c r="G38" s="65"/>
      <c r="H38" s="66"/>
      <c r="I38" s="20"/>
      <c r="J38" s="21"/>
    </row>
    <row r="39" spans="1:10" s="43" customFormat="1" x14ac:dyDescent="0.2">
      <c r="A39" s="27" t="s">
        <v>5</v>
      </c>
      <c r="B39" s="71">
        <f>SUM(B29:B38)</f>
        <v>6139</v>
      </c>
      <c r="C39" s="77">
        <f>SUM(C29:C38)</f>
        <v>5177</v>
      </c>
      <c r="D39" s="71">
        <f>SUM(D29:D38)</f>
        <v>53716</v>
      </c>
      <c r="E39" s="77">
        <f>SUM(E29:E38)</f>
        <v>42616</v>
      </c>
      <c r="F39" s="73"/>
      <c r="G39" s="71">
        <f>B39-C39</f>
        <v>962</v>
      </c>
      <c r="H39" s="72">
        <f>D39-E39</f>
        <v>11100</v>
      </c>
      <c r="I39" s="37">
        <f>IF(C39=0, 0, G39/C39)</f>
        <v>0.1858219045779409</v>
      </c>
      <c r="J39" s="38">
        <f>IF(E39=0, 0, H39/E39)</f>
        <v>0.26046555284400225</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105</v>
      </c>
      <c r="B2" s="202" t="s">
        <v>95</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191</v>
      </c>
      <c r="B15" s="65">
        <v>82</v>
      </c>
      <c r="C15" s="66">
        <v>28</v>
      </c>
      <c r="D15" s="65">
        <v>502</v>
      </c>
      <c r="E15" s="66">
        <v>144</v>
      </c>
      <c r="F15" s="67"/>
      <c r="G15" s="65">
        <f t="shared" ref="G15:G41" si="0">B15-C15</f>
        <v>54</v>
      </c>
      <c r="H15" s="66">
        <f t="shared" ref="H15:H41" si="1">D15-E15</f>
        <v>358</v>
      </c>
      <c r="I15" s="20">
        <f t="shared" ref="I15:I41" si="2">IF(C15=0, "-", IF(G15/C15&lt;10, G15/C15, "&gt;999%"))</f>
        <v>1.9285714285714286</v>
      </c>
      <c r="J15" s="21">
        <f t="shared" ref="J15:J41" si="3">IF(E15=0, "-", IF(H15/E15&lt;10, H15/E15, "&gt;999%"))</f>
        <v>2.4861111111111112</v>
      </c>
    </row>
    <row r="16" spans="1:10" x14ac:dyDescent="0.2">
      <c r="A16" s="7" t="s">
        <v>190</v>
      </c>
      <c r="B16" s="65">
        <v>16</v>
      </c>
      <c r="C16" s="66">
        <v>10</v>
      </c>
      <c r="D16" s="65">
        <v>71</v>
      </c>
      <c r="E16" s="66">
        <v>52</v>
      </c>
      <c r="F16" s="67"/>
      <c r="G16" s="65">
        <f t="shared" si="0"/>
        <v>6</v>
      </c>
      <c r="H16" s="66">
        <f t="shared" si="1"/>
        <v>19</v>
      </c>
      <c r="I16" s="20">
        <f t="shared" si="2"/>
        <v>0.6</v>
      </c>
      <c r="J16" s="21">
        <f t="shared" si="3"/>
        <v>0.36538461538461536</v>
      </c>
    </row>
    <row r="17" spans="1:10" x14ac:dyDescent="0.2">
      <c r="A17" s="7" t="s">
        <v>189</v>
      </c>
      <c r="B17" s="65">
        <v>10</v>
      </c>
      <c r="C17" s="66">
        <v>9</v>
      </c>
      <c r="D17" s="65">
        <v>63</v>
      </c>
      <c r="E17" s="66">
        <v>100</v>
      </c>
      <c r="F17" s="67"/>
      <c r="G17" s="65">
        <f t="shared" si="0"/>
        <v>1</v>
      </c>
      <c r="H17" s="66">
        <f t="shared" si="1"/>
        <v>-37</v>
      </c>
      <c r="I17" s="20">
        <f t="shared" si="2"/>
        <v>0.1111111111111111</v>
      </c>
      <c r="J17" s="21">
        <f t="shared" si="3"/>
        <v>-0.37</v>
      </c>
    </row>
    <row r="18" spans="1:10" x14ac:dyDescent="0.2">
      <c r="A18" s="7" t="s">
        <v>188</v>
      </c>
      <c r="B18" s="65">
        <v>0</v>
      </c>
      <c r="C18" s="66">
        <v>1</v>
      </c>
      <c r="D18" s="65">
        <v>1</v>
      </c>
      <c r="E18" s="66">
        <v>53</v>
      </c>
      <c r="F18" s="67"/>
      <c r="G18" s="65">
        <f t="shared" si="0"/>
        <v>-1</v>
      </c>
      <c r="H18" s="66">
        <f t="shared" si="1"/>
        <v>-52</v>
      </c>
      <c r="I18" s="20">
        <f t="shared" si="2"/>
        <v>-1</v>
      </c>
      <c r="J18" s="21">
        <f t="shared" si="3"/>
        <v>-0.98113207547169812</v>
      </c>
    </row>
    <row r="19" spans="1:10" x14ac:dyDescent="0.2">
      <c r="A19" s="7" t="s">
        <v>187</v>
      </c>
      <c r="B19" s="65">
        <v>345</v>
      </c>
      <c r="C19" s="66">
        <v>180</v>
      </c>
      <c r="D19" s="65">
        <v>2735</v>
      </c>
      <c r="E19" s="66">
        <v>1041</v>
      </c>
      <c r="F19" s="67"/>
      <c r="G19" s="65">
        <f t="shared" si="0"/>
        <v>165</v>
      </c>
      <c r="H19" s="66">
        <f t="shared" si="1"/>
        <v>1694</v>
      </c>
      <c r="I19" s="20">
        <f t="shared" si="2"/>
        <v>0.91666666666666663</v>
      </c>
      <c r="J19" s="21">
        <f t="shared" si="3"/>
        <v>1.627281460134486</v>
      </c>
    </row>
    <row r="20" spans="1:10" x14ac:dyDescent="0.2">
      <c r="A20" s="7" t="s">
        <v>186</v>
      </c>
      <c r="B20" s="65">
        <v>60</v>
      </c>
      <c r="C20" s="66">
        <v>37</v>
      </c>
      <c r="D20" s="65">
        <v>479</v>
      </c>
      <c r="E20" s="66">
        <v>351</v>
      </c>
      <c r="F20" s="67"/>
      <c r="G20" s="65">
        <f t="shared" si="0"/>
        <v>23</v>
      </c>
      <c r="H20" s="66">
        <f t="shared" si="1"/>
        <v>128</v>
      </c>
      <c r="I20" s="20">
        <f t="shared" si="2"/>
        <v>0.6216216216216216</v>
      </c>
      <c r="J20" s="21">
        <f t="shared" si="3"/>
        <v>0.36467236467236469</v>
      </c>
    </row>
    <row r="21" spans="1:10" x14ac:dyDescent="0.2">
      <c r="A21" s="7" t="s">
        <v>185</v>
      </c>
      <c r="B21" s="65">
        <v>83</v>
      </c>
      <c r="C21" s="66">
        <v>49</v>
      </c>
      <c r="D21" s="65">
        <v>899</v>
      </c>
      <c r="E21" s="66">
        <v>756</v>
      </c>
      <c r="F21" s="67"/>
      <c r="G21" s="65">
        <f t="shared" si="0"/>
        <v>34</v>
      </c>
      <c r="H21" s="66">
        <f t="shared" si="1"/>
        <v>143</v>
      </c>
      <c r="I21" s="20">
        <f t="shared" si="2"/>
        <v>0.69387755102040816</v>
      </c>
      <c r="J21" s="21">
        <f t="shared" si="3"/>
        <v>0.18915343915343916</v>
      </c>
    </row>
    <row r="22" spans="1:10" x14ac:dyDescent="0.2">
      <c r="A22" s="7" t="s">
        <v>184</v>
      </c>
      <c r="B22" s="65">
        <v>13</v>
      </c>
      <c r="C22" s="66">
        <v>11</v>
      </c>
      <c r="D22" s="65">
        <v>48</v>
      </c>
      <c r="E22" s="66">
        <v>127</v>
      </c>
      <c r="F22" s="67"/>
      <c r="G22" s="65">
        <f t="shared" si="0"/>
        <v>2</v>
      </c>
      <c r="H22" s="66">
        <f t="shared" si="1"/>
        <v>-79</v>
      </c>
      <c r="I22" s="20">
        <f t="shared" si="2"/>
        <v>0.18181818181818182</v>
      </c>
      <c r="J22" s="21">
        <f t="shared" si="3"/>
        <v>-0.62204724409448819</v>
      </c>
    </row>
    <row r="23" spans="1:10" x14ac:dyDescent="0.2">
      <c r="A23" s="7" t="s">
        <v>183</v>
      </c>
      <c r="B23" s="65">
        <v>38</v>
      </c>
      <c r="C23" s="66">
        <v>35</v>
      </c>
      <c r="D23" s="65">
        <v>302</v>
      </c>
      <c r="E23" s="66">
        <v>223</v>
      </c>
      <c r="F23" s="67"/>
      <c r="G23" s="65">
        <f t="shared" si="0"/>
        <v>3</v>
      </c>
      <c r="H23" s="66">
        <f t="shared" si="1"/>
        <v>79</v>
      </c>
      <c r="I23" s="20">
        <f t="shared" si="2"/>
        <v>8.5714285714285715E-2</v>
      </c>
      <c r="J23" s="21">
        <f t="shared" si="3"/>
        <v>0.35426008968609868</v>
      </c>
    </row>
    <row r="24" spans="1:10" x14ac:dyDescent="0.2">
      <c r="A24" s="7" t="s">
        <v>182</v>
      </c>
      <c r="B24" s="65">
        <v>192</v>
      </c>
      <c r="C24" s="66">
        <v>283</v>
      </c>
      <c r="D24" s="65">
        <v>1628</v>
      </c>
      <c r="E24" s="66">
        <v>2348</v>
      </c>
      <c r="F24" s="67"/>
      <c r="G24" s="65">
        <f t="shared" si="0"/>
        <v>-91</v>
      </c>
      <c r="H24" s="66">
        <f t="shared" si="1"/>
        <v>-720</v>
      </c>
      <c r="I24" s="20">
        <f t="shared" si="2"/>
        <v>-0.32155477031802121</v>
      </c>
      <c r="J24" s="21">
        <f t="shared" si="3"/>
        <v>-0.30664395229982966</v>
      </c>
    </row>
    <row r="25" spans="1:10" x14ac:dyDescent="0.2">
      <c r="A25" s="7" t="s">
        <v>181</v>
      </c>
      <c r="B25" s="65">
        <v>66</v>
      </c>
      <c r="C25" s="66">
        <v>100</v>
      </c>
      <c r="D25" s="65">
        <v>578</v>
      </c>
      <c r="E25" s="66">
        <v>640</v>
      </c>
      <c r="F25" s="67"/>
      <c r="G25" s="65">
        <f t="shared" si="0"/>
        <v>-34</v>
      </c>
      <c r="H25" s="66">
        <f t="shared" si="1"/>
        <v>-62</v>
      </c>
      <c r="I25" s="20">
        <f t="shared" si="2"/>
        <v>-0.34</v>
      </c>
      <c r="J25" s="21">
        <f t="shared" si="3"/>
        <v>-9.6875000000000003E-2</v>
      </c>
    </row>
    <row r="26" spans="1:10" x14ac:dyDescent="0.2">
      <c r="A26" s="7" t="s">
        <v>180</v>
      </c>
      <c r="B26" s="65">
        <v>52</v>
      </c>
      <c r="C26" s="66">
        <v>19</v>
      </c>
      <c r="D26" s="65">
        <v>259</v>
      </c>
      <c r="E26" s="66">
        <v>219</v>
      </c>
      <c r="F26" s="67"/>
      <c r="G26" s="65">
        <f t="shared" si="0"/>
        <v>33</v>
      </c>
      <c r="H26" s="66">
        <f t="shared" si="1"/>
        <v>40</v>
      </c>
      <c r="I26" s="20">
        <f t="shared" si="2"/>
        <v>1.736842105263158</v>
      </c>
      <c r="J26" s="21">
        <f t="shared" si="3"/>
        <v>0.18264840182648401</v>
      </c>
    </row>
    <row r="27" spans="1:10" x14ac:dyDescent="0.2">
      <c r="A27" s="7" t="s">
        <v>179</v>
      </c>
      <c r="B27" s="65">
        <v>20</v>
      </c>
      <c r="C27" s="66">
        <v>17</v>
      </c>
      <c r="D27" s="65">
        <v>138</v>
      </c>
      <c r="E27" s="66">
        <v>117</v>
      </c>
      <c r="F27" s="67"/>
      <c r="G27" s="65">
        <f t="shared" si="0"/>
        <v>3</v>
      </c>
      <c r="H27" s="66">
        <f t="shared" si="1"/>
        <v>21</v>
      </c>
      <c r="I27" s="20">
        <f t="shared" si="2"/>
        <v>0.17647058823529413</v>
      </c>
      <c r="J27" s="21">
        <f t="shared" si="3"/>
        <v>0.17948717948717949</v>
      </c>
    </row>
    <row r="28" spans="1:10" x14ac:dyDescent="0.2">
      <c r="A28" s="7" t="s">
        <v>178</v>
      </c>
      <c r="B28" s="65">
        <v>2561</v>
      </c>
      <c r="C28" s="66">
        <v>1939</v>
      </c>
      <c r="D28" s="65">
        <v>21941</v>
      </c>
      <c r="E28" s="66">
        <v>16453</v>
      </c>
      <c r="F28" s="67"/>
      <c r="G28" s="65">
        <f t="shared" si="0"/>
        <v>622</v>
      </c>
      <c r="H28" s="66">
        <f t="shared" si="1"/>
        <v>5488</v>
      </c>
      <c r="I28" s="20">
        <f t="shared" si="2"/>
        <v>0.32078390923156264</v>
      </c>
      <c r="J28" s="21">
        <f t="shared" si="3"/>
        <v>0.33355619036042061</v>
      </c>
    </row>
    <row r="29" spans="1:10" x14ac:dyDescent="0.2">
      <c r="A29" s="7" t="s">
        <v>177</v>
      </c>
      <c r="B29" s="65">
        <v>700</v>
      </c>
      <c r="C29" s="66">
        <v>588</v>
      </c>
      <c r="D29" s="65">
        <v>6398</v>
      </c>
      <c r="E29" s="66">
        <v>4738</v>
      </c>
      <c r="F29" s="67"/>
      <c r="G29" s="65">
        <f t="shared" si="0"/>
        <v>112</v>
      </c>
      <c r="H29" s="66">
        <f t="shared" si="1"/>
        <v>1660</v>
      </c>
      <c r="I29" s="20">
        <f t="shared" si="2"/>
        <v>0.19047619047619047</v>
      </c>
      <c r="J29" s="21">
        <f t="shared" si="3"/>
        <v>0.3503588011819333</v>
      </c>
    </row>
    <row r="30" spans="1:10" x14ac:dyDescent="0.2">
      <c r="A30" s="7" t="s">
        <v>176</v>
      </c>
      <c r="B30" s="65">
        <v>45</v>
      </c>
      <c r="C30" s="66">
        <v>40</v>
      </c>
      <c r="D30" s="65">
        <v>646</v>
      </c>
      <c r="E30" s="66">
        <v>406</v>
      </c>
      <c r="F30" s="67"/>
      <c r="G30" s="65">
        <f t="shared" si="0"/>
        <v>5</v>
      </c>
      <c r="H30" s="66">
        <f t="shared" si="1"/>
        <v>240</v>
      </c>
      <c r="I30" s="20">
        <f t="shared" si="2"/>
        <v>0.125</v>
      </c>
      <c r="J30" s="21">
        <f t="shared" si="3"/>
        <v>0.59113300492610843</v>
      </c>
    </row>
    <row r="31" spans="1:10" x14ac:dyDescent="0.2">
      <c r="A31" s="7" t="s">
        <v>174</v>
      </c>
      <c r="B31" s="65">
        <v>10</v>
      </c>
      <c r="C31" s="66">
        <v>23</v>
      </c>
      <c r="D31" s="65">
        <v>101</v>
      </c>
      <c r="E31" s="66">
        <v>251</v>
      </c>
      <c r="F31" s="67"/>
      <c r="G31" s="65">
        <f t="shared" si="0"/>
        <v>-13</v>
      </c>
      <c r="H31" s="66">
        <f t="shared" si="1"/>
        <v>-150</v>
      </c>
      <c r="I31" s="20">
        <f t="shared" si="2"/>
        <v>-0.56521739130434778</v>
      </c>
      <c r="J31" s="21">
        <f t="shared" si="3"/>
        <v>-0.59760956175298807</v>
      </c>
    </row>
    <row r="32" spans="1:10" x14ac:dyDescent="0.2">
      <c r="A32" s="7" t="s">
        <v>173</v>
      </c>
      <c r="B32" s="65">
        <v>45</v>
      </c>
      <c r="C32" s="66">
        <v>24</v>
      </c>
      <c r="D32" s="65">
        <v>287</v>
      </c>
      <c r="E32" s="66">
        <v>24</v>
      </c>
      <c r="F32" s="67"/>
      <c r="G32" s="65">
        <f t="shared" si="0"/>
        <v>21</v>
      </c>
      <c r="H32" s="66">
        <f t="shared" si="1"/>
        <v>263</v>
      </c>
      <c r="I32" s="20">
        <f t="shared" si="2"/>
        <v>0.875</v>
      </c>
      <c r="J32" s="21" t="str">
        <f t="shared" si="3"/>
        <v>&gt;999%</v>
      </c>
    </row>
    <row r="33" spans="1:10" x14ac:dyDescent="0.2">
      <c r="A33" s="7" t="s">
        <v>172</v>
      </c>
      <c r="B33" s="65">
        <v>14</v>
      </c>
      <c r="C33" s="66">
        <v>7</v>
      </c>
      <c r="D33" s="65">
        <v>160</v>
      </c>
      <c r="E33" s="66">
        <v>7</v>
      </c>
      <c r="F33" s="67"/>
      <c r="G33" s="65">
        <f t="shared" si="0"/>
        <v>7</v>
      </c>
      <c r="H33" s="66">
        <f t="shared" si="1"/>
        <v>153</v>
      </c>
      <c r="I33" s="20">
        <f t="shared" si="2"/>
        <v>1</v>
      </c>
      <c r="J33" s="21" t="str">
        <f t="shared" si="3"/>
        <v>&gt;999%</v>
      </c>
    </row>
    <row r="34" spans="1:10" x14ac:dyDescent="0.2">
      <c r="A34" s="7" t="s">
        <v>171</v>
      </c>
      <c r="B34" s="65">
        <v>28</v>
      </c>
      <c r="C34" s="66">
        <v>21</v>
      </c>
      <c r="D34" s="65">
        <v>282</v>
      </c>
      <c r="E34" s="66">
        <v>169</v>
      </c>
      <c r="F34" s="67"/>
      <c r="G34" s="65">
        <f t="shared" si="0"/>
        <v>7</v>
      </c>
      <c r="H34" s="66">
        <f t="shared" si="1"/>
        <v>113</v>
      </c>
      <c r="I34" s="20">
        <f t="shared" si="2"/>
        <v>0.33333333333333331</v>
      </c>
      <c r="J34" s="21">
        <f t="shared" si="3"/>
        <v>0.66863905325443784</v>
      </c>
    </row>
    <row r="35" spans="1:10" x14ac:dyDescent="0.2">
      <c r="A35" s="7" t="s">
        <v>170</v>
      </c>
      <c r="B35" s="65">
        <v>37</v>
      </c>
      <c r="C35" s="66">
        <v>44</v>
      </c>
      <c r="D35" s="65">
        <v>429</v>
      </c>
      <c r="E35" s="66">
        <v>267</v>
      </c>
      <c r="F35" s="67"/>
      <c r="G35" s="65">
        <f t="shared" si="0"/>
        <v>-7</v>
      </c>
      <c r="H35" s="66">
        <f t="shared" si="1"/>
        <v>162</v>
      </c>
      <c r="I35" s="20">
        <f t="shared" si="2"/>
        <v>-0.15909090909090909</v>
      </c>
      <c r="J35" s="21">
        <f t="shared" si="3"/>
        <v>0.6067415730337079</v>
      </c>
    </row>
    <row r="36" spans="1:10" x14ac:dyDescent="0.2">
      <c r="A36" s="7" t="s">
        <v>169</v>
      </c>
      <c r="B36" s="65">
        <v>58</v>
      </c>
      <c r="C36" s="66">
        <v>58</v>
      </c>
      <c r="D36" s="65">
        <v>564</v>
      </c>
      <c r="E36" s="66">
        <v>391</v>
      </c>
      <c r="F36" s="67"/>
      <c r="G36" s="65">
        <f t="shared" si="0"/>
        <v>0</v>
      </c>
      <c r="H36" s="66">
        <f t="shared" si="1"/>
        <v>173</v>
      </c>
      <c r="I36" s="20">
        <f t="shared" si="2"/>
        <v>0</v>
      </c>
      <c r="J36" s="21">
        <f t="shared" si="3"/>
        <v>0.44245524296675193</v>
      </c>
    </row>
    <row r="37" spans="1:10" x14ac:dyDescent="0.2">
      <c r="A37" s="7" t="s">
        <v>168</v>
      </c>
      <c r="B37" s="65">
        <v>6</v>
      </c>
      <c r="C37" s="66">
        <v>14</v>
      </c>
      <c r="D37" s="65">
        <v>98</v>
      </c>
      <c r="E37" s="66">
        <v>102</v>
      </c>
      <c r="F37" s="67"/>
      <c r="G37" s="65">
        <f t="shared" si="0"/>
        <v>-8</v>
      </c>
      <c r="H37" s="66">
        <f t="shared" si="1"/>
        <v>-4</v>
      </c>
      <c r="I37" s="20">
        <f t="shared" si="2"/>
        <v>-0.5714285714285714</v>
      </c>
      <c r="J37" s="21">
        <f t="shared" si="3"/>
        <v>-3.9215686274509803E-2</v>
      </c>
    </row>
    <row r="38" spans="1:10" x14ac:dyDescent="0.2">
      <c r="A38" s="7" t="s">
        <v>167</v>
      </c>
      <c r="B38" s="65">
        <v>1213</v>
      </c>
      <c r="C38" s="66">
        <v>1347</v>
      </c>
      <c r="D38" s="65">
        <v>11908</v>
      </c>
      <c r="E38" s="66">
        <v>10668</v>
      </c>
      <c r="F38" s="67"/>
      <c r="G38" s="65">
        <f t="shared" si="0"/>
        <v>-134</v>
      </c>
      <c r="H38" s="66">
        <f t="shared" si="1"/>
        <v>1240</v>
      </c>
      <c r="I38" s="20">
        <f t="shared" si="2"/>
        <v>-9.9480326651818857E-2</v>
      </c>
      <c r="J38" s="21">
        <f t="shared" si="3"/>
        <v>0.11623547056617922</v>
      </c>
    </row>
    <row r="39" spans="1:10" x14ac:dyDescent="0.2">
      <c r="A39" s="7" t="s">
        <v>166</v>
      </c>
      <c r="B39" s="65">
        <v>2</v>
      </c>
      <c r="C39" s="66">
        <v>14</v>
      </c>
      <c r="D39" s="65">
        <v>245</v>
      </c>
      <c r="E39" s="66">
        <v>181</v>
      </c>
      <c r="F39" s="67"/>
      <c r="G39" s="65">
        <f t="shared" si="0"/>
        <v>-12</v>
      </c>
      <c r="H39" s="66">
        <f t="shared" si="1"/>
        <v>64</v>
      </c>
      <c r="I39" s="20">
        <f t="shared" si="2"/>
        <v>-0.8571428571428571</v>
      </c>
      <c r="J39" s="21">
        <f t="shared" si="3"/>
        <v>0.35359116022099446</v>
      </c>
    </row>
    <row r="40" spans="1:10" x14ac:dyDescent="0.2">
      <c r="A40" s="7" t="s">
        <v>165</v>
      </c>
      <c r="B40" s="65">
        <v>223</v>
      </c>
      <c r="C40" s="66">
        <v>148</v>
      </c>
      <c r="D40" s="65">
        <v>1363</v>
      </c>
      <c r="E40" s="66">
        <v>1461</v>
      </c>
      <c r="F40" s="67"/>
      <c r="G40" s="65">
        <f t="shared" si="0"/>
        <v>75</v>
      </c>
      <c r="H40" s="66">
        <f t="shared" si="1"/>
        <v>-98</v>
      </c>
      <c r="I40" s="20">
        <f t="shared" si="2"/>
        <v>0.5067567567567568</v>
      </c>
      <c r="J40" s="21">
        <f t="shared" si="3"/>
        <v>-6.7077344284736481E-2</v>
      </c>
    </row>
    <row r="41" spans="1:10" x14ac:dyDescent="0.2">
      <c r="A41" s="7" t="s">
        <v>175</v>
      </c>
      <c r="B41" s="65">
        <v>220</v>
      </c>
      <c r="C41" s="66">
        <v>131</v>
      </c>
      <c r="D41" s="65">
        <v>1591</v>
      </c>
      <c r="E41" s="66">
        <v>1327</v>
      </c>
      <c r="F41" s="67"/>
      <c r="G41" s="65">
        <f t="shared" si="0"/>
        <v>89</v>
      </c>
      <c r="H41" s="66">
        <f t="shared" si="1"/>
        <v>264</v>
      </c>
      <c r="I41" s="20">
        <f t="shared" si="2"/>
        <v>0.67938931297709926</v>
      </c>
      <c r="J41" s="21">
        <f t="shared" si="3"/>
        <v>0.19894498869630747</v>
      </c>
    </row>
    <row r="42" spans="1:10" x14ac:dyDescent="0.2">
      <c r="A42" s="7"/>
      <c r="B42" s="65"/>
      <c r="C42" s="66"/>
      <c r="D42" s="65"/>
      <c r="E42" s="66"/>
      <c r="F42" s="67"/>
      <c r="G42" s="65"/>
      <c r="H42" s="66"/>
      <c r="I42" s="20"/>
      <c r="J42" s="21"/>
    </row>
    <row r="43" spans="1:10" s="43" customFormat="1" x14ac:dyDescent="0.2">
      <c r="A43" s="27" t="s">
        <v>28</v>
      </c>
      <c r="B43" s="71">
        <f>SUM(B15:B42)</f>
        <v>6139</v>
      </c>
      <c r="C43" s="72">
        <f>SUM(C15:C42)</f>
        <v>5177</v>
      </c>
      <c r="D43" s="71">
        <f>SUM(D15:D42)</f>
        <v>53716</v>
      </c>
      <c r="E43" s="72">
        <f>SUM(E15:E42)</f>
        <v>42616</v>
      </c>
      <c r="F43" s="73"/>
      <c r="G43" s="71">
        <f>B43-C43</f>
        <v>962</v>
      </c>
      <c r="H43" s="72">
        <f>D43-E43</f>
        <v>11100</v>
      </c>
      <c r="I43" s="37">
        <f>IF(C43=0, "-", G43/C43)</f>
        <v>0.1858219045779409</v>
      </c>
      <c r="J43" s="38">
        <f>IF(E43=0, "-", H43/E43)</f>
        <v>0.26046555284400225</v>
      </c>
    </row>
    <row r="44" spans="1:10" s="43" customFormat="1" x14ac:dyDescent="0.2">
      <c r="A44" s="27" t="s">
        <v>0</v>
      </c>
      <c r="B44" s="71">
        <f>B11+B43</f>
        <v>6139</v>
      </c>
      <c r="C44" s="77">
        <f>C11+C43</f>
        <v>5177</v>
      </c>
      <c r="D44" s="71">
        <f>D11+D43</f>
        <v>53716</v>
      </c>
      <c r="E44" s="77">
        <f>E11+E43</f>
        <v>42616</v>
      </c>
      <c r="F44" s="73"/>
      <c r="G44" s="71">
        <f>B44-C44</f>
        <v>962</v>
      </c>
      <c r="H44" s="72">
        <f>D44-E44</f>
        <v>11100</v>
      </c>
      <c r="I44" s="37">
        <f>IF(C44=0, "-", G44/C44)</f>
        <v>0.1858219045779409</v>
      </c>
      <c r="J44" s="38">
        <f>IF(E44=0, "-", H44/E44)</f>
        <v>0.26046555284400225</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47"/>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164" t="s">
        <v>107</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107</v>
      </c>
      <c r="B6" s="61" t="s">
        <v>12</v>
      </c>
      <c r="C6" s="62" t="s">
        <v>13</v>
      </c>
      <c r="D6" s="61" t="s">
        <v>12</v>
      </c>
      <c r="E6" s="63" t="s">
        <v>13</v>
      </c>
      <c r="F6" s="62" t="s">
        <v>12</v>
      </c>
      <c r="G6" s="62" t="s">
        <v>13</v>
      </c>
      <c r="H6" s="61" t="s">
        <v>12</v>
      </c>
      <c r="I6" s="63" t="s">
        <v>13</v>
      </c>
      <c r="J6" s="61"/>
      <c r="K6" s="63"/>
    </row>
    <row r="7" spans="1:11" x14ac:dyDescent="0.2">
      <c r="A7" s="7" t="s">
        <v>192</v>
      </c>
      <c r="B7" s="65">
        <v>2</v>
      </c>
      <c r="C7" s="34">
        <f>IF(B11=0, "-", B7/B11)</f>
        <v>4.0816326530612242E-2</v>
      </c>
      <c r="D7" s="65">
        <v>4</v>
      </c>
      <c r="E7" s="9">
        <f>IF(D11=0, "-", D7/D11)</f>
        <v>9.3023255813953487E-2</v>
      </c>
      <c r="F7" s="81">
        <v>34</v>
      </c>
      <c r="G7" s="34">
        <f>IF(F11=0, "-", F7/F11)</f>
        <v>8.1730769230769232E-2</v>
      </c>
      <c r="H7" s="65">
        <v>27</v>
      </c>
      <c r="I7" s="9">
        <f>IF(H11=0, "-", H7/H11)</f>
        <v>8.9108910891089105E-2</v>
      </c>
      <c r="J7" s="8">
        <f>IF(D7=0, "-", IF((B7-D7)/D7&lt;10, (B7-D7)/D7, "&gt;999%"))</f>
        <v>-0.5</v>
      </c>
      <c r="K7" s="9">
        <f>IF(H7=0, "-", IF((F7-H7)/H7&lt;10, (F7-H7)/H7, "&gt;999%"))</f>
        <v>0.25925925925925924</v>
      </c>
    </row>
    <row r="8" spans="1:11" x14ac:dyDescent="0.2">
      <c r="A8" s="7" t="s">
        <v>193</v>
      </c>
      <c r="B8" s="65">
        <v>43</v>
      </c>
      <c r="C8" s="34">
        <f>IF(B11=0, "-", B8/B11)</f>
        <v>0.87755102040816324</v>
      </c>
      <c r="D8" s="65">
        <v>28</v>
      </c>
      <c r="E8" s="9">
        <f>IF(D11=0, "-", D8/D11)</f>
        <v>0.65116279069767447</v>
      </c>
      <c r="F8" s="81">
        <v>333</v>
      </c>
      <c r="G8" s="34">
        <f>IF(F11=0, "-", F8/F11)</f>
        <v>0.80048076923076927</v>
      </c>
      <c r="H8" s="65">
        <v>211</v>
      </c>
      <c r="I8" s="9">
        <f>IF(H11=0, "-", H8/H11)</f>
        <v>0.69636963696369636</v>
      </c>
      <c r="J8" s="8">
        <f>IF(D8=0, "-", IF((B8-D8)/D8&lt;10, (B8-D8)/D8, "&gt;999%"))</f>
        <v>0.5357142857142857</v>
      </c>
      <c r="K8" s="9">
        <f>IF(H8=0, "-", IF((F8-H8)/H8&lt;10, (F8-H8)/H8, "&gt;999%"))</f>
        <v>0.5781990521327014</v>
      </c>
    </row>
    <row r="9" spans="1:11" x14ac:dyDescent="0.2">
      <c r="A9" s="7" t="s">
        <v>194</v>
      </c>
      <c r="B9" s="65">
        <v>4</v>
      </c>
      <c r="C9" s="34">
        <f>IF(B11=0, "-", B9/B11)</f>
        <v>8.1632653061224483E-2</v>
      </c>
      <c r="D9" s="65">
        <v>11</v>
      </c>
      <c r="E9" s="9">
        <f>IF(D11=0, "-", D9/D11)</f>
        <v>0.2558139534883721</v>
      </c>
      <c r="F9" s="81">
        <v>49</v>
      </c>
      <c r="G9" s="34">
        <f>IF(F11=0, "-", F9/F11)</f>
        <v>0.11778846153846154</v>
      </c>
      <c r="H9" s="65">
        <v>65</v>
      </c>
      <c r="I9" s="9">
        <f>IF(H11=0, "-", H9/H11)</f>
        <v>0.21452145214521451</v>
      </c>
      <c r="J9" s="8">
        <f>IF(D9=0, "-", IF((B9-D9)/D9&lt;10, (B9-D9)/D9, "&gt;999%"))</f>
        <v>-0.63636363636363635</v>
      </c>
      <c r="K9" s="9">
        <f>IF(H9=0, "-", IF((F9-H9)/H9&lt;10, (F9-H9)/H9, "&gt;999%"))</f>
        <v>-0.24615384615384617</v>
      </c>
    </row>
    <row r="10" spans="1:11" x14ac:dyDescent="0.2">
      <c r="A10" s="2"/>
      <c r="B10" s="68"/>
      <c r="C10" s="33"/>
      <c r="D10" s="68"/>
      <c r="E10" s="6"/>
      <c r="F10" s="82"/>
      <c r="G10" s="33"/>
      <c r="H10" s="68"/>
      <c r="I10" s="6"/>
      <c r="J10" s="5"/>
      <c r="K10" s="6"/>
    </row>
    <row r="11" spans="1:11" s="43" customFormat="1" x14ac:dyDescent="0.2">
      <c r="A11" s="162" t="s">
        <v>587</v>
      </c>
      <c r="B11" s="71">
        <f>SUM(B7:B10)</f>
        <v>49</v>
      </c>
      <c r="C11" s="40">
        <f>B11/6139</f>
        <v>7.98175598631699E-3</v>
      </c>
      <c r="D11" s="71">
        <f>SUM(D7:D10)</f>
        <v>43</v>
      </c>
      <c r="E11" s="41">
        <f>D11/5177</f>
        <v>8.3059687077457981E-3</v>
      </c>
      <c r="F11" s="77">
        <f>SUM(F7:F10)</f>
        <v>416</v>
      </c>
      <c r="G11" s="42">
        <f>F11/53716</f>
        <v>7.7444336882865443E-3</v>
      </c>
      <c r="H11" s="71">
        <f>SUM(H7:H10)</f>
        <v>303</v>
      </c>
      <c r="I11" s="41">
        <f>H11/42616</f>
        <v>7.1100056316876293E-3</v>
      </c>
      <c r="J11" s="37">
        <f>IF(D11=0, "-", IF((B11-D11)/D11&lt;10, (B11-D11)/D11, "&gt;999%"))</f>
        <v>0.13953488372093023</v>
      </c>
      <c r="K11" s="38">
        <f>IF(H11=0, "-", IF((F11-H11)/H11&lt;10, (F11-H11)/H11, "&gt;999%"))</f>
        <v>0.37293729372937295</v>
      </c>
    </row>
    <row r="12" spans="1:11" x14ac:dyDescent="0.2">
      <c r="B12" s="83"/>
      <c r="D12" s="83"/>
      <c r="F12" s="83"/>
      <c r="H12" s="83"/>
    </row>
    <row r="13" spans="1:11" s="43" customFormat="1" x14ac:dyDescent="0.2">
      <c r="A13" s="162" t="s">
        <v>587</v>
      </c>
      <c r="B13" s="71">
        <v>49</v>
      </c>
      <c r="C13" s="40">
        <f>B13/6139</f>
        <v>7.98175598631699E-3</v>
      </c>
      <c r="D13" s="71">
        <v>43</v>
      </c>
      <c r="E13" s="41">
        <f>D13/5177</f>
        <v>8.3059687077457981E-3</v>
      </c>
      <c r="F13" s="77">
        <v>416</v>
      </c>
      <c r="G13" s="42">
        <f>F13/53716</f>
        <v>7.7444336882865443E-3</v>
      </c>
      <c r="H13" s="71">
        <v>303</v>
      </c>
      <c r="I13" s="41">
        <f>H13/42616</f>
        <v>7.1100056316876293E-3</v>
      </c>
      <c r="J13" s="37">
        <f>IF(D13=0, "-", IF((B13-D13)/D13&lt;10, (B13-D13)/D13, "&gt;999%"))</f>
        <v>0.13953488372093023</v>
      </c>
      <c r="K13" s="38">
        <f>IF(H13=0, "-", IF((F13-H13)/H13&lt;10, (F13-H13)/H13, "&gt;999%"))</f>
        <v>0.37293729372937295</v>
      </c>
    </row>
    <row r="14" spans="1:11" x14ac:dyDescent="0.2">
      <c r="B14" s="83"/>
      <c r="D14" s="83"/>
      <c r="F14" s="83"/>
      <c r="H14" s="83"/>
    </row>
    <row r="15" spans="1:11" ht="15.75" x14ac:dyDescent="0.25">
      <c r="A15" s="164" t="s">
        <v>108</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132</v>
      </c>
      <c r="B17" s="61" t="s">
        <v>12</v>
      </c>
      <c r="C17" s="62" t="s">
        <v>13</v>
      </c>
      <c r="D17" s="61" t="s">
        <v>12</v>
      </c>
      <c r="E17" s="63" t="s">
        <v>13</v>
      </c>
      <c r="F17" s="62" t="s">
        <v>12</v>
      </c>
      <c r="G17" s="62" t="s">
        <v>13</v>
      </c>
      <c r="H17" s="61" t="s">
        <v>12</v>
      </c>
      <c r="I17" s="63" t="s">
        <v>13</v>
      </c>
      <c r="J17" s="61"/>
      <c r="K17" s="63"/>
    </row>
    <row r="18" spans="1:11" x14ac:dyDescent="0.2">
      <c r="A18" s="7" t="s">
        <v>195</v>
      </c>
      <c r="B18" s="65">
        <v>0</v>
      </c>
      <c r="C18" s="34">
        <f>IF(B31=0, "-", B18/B31)</f>
        <v>0</v>
      </c>
      <c r="D18" s="65">
        <v>0</v>
      </c>
      <c r="E18" s="9">
        <f>IF(D31=0, "-", D18/D31)</f>
        <v>0</v>
      </c>
      <c r="F18" s="81">
        <v>26</v>
      </c>
      <c r="G18" s="34">
        <f>IF(F31=0, "-", F18/F31)</f>
        <v>1.1565836298932384E-2</v>
      </c>
      <c r="H18" s="65">
        <v>14</v>
      </c>
      <c r="I18" s="9">
        <f>IF(H31=0, "-", H18/H31)</f>
        <v>8.4745762711864406E-3</v>
      </c>
      <c r="J18" s="8" t="str">
        <f t="shared" ref="J18:J29" si="0">IF(D18=0, "-", IF((B18-D18)/D18&lt;10, (B18-D18)/D18, "&gt;999%"))</f>
        <v>-</v>
      </c>
      <c r="K18" s="9">
        <f t="shared" ref="K18:K29" si="1">IF(H18=0, "-", IF((F18-H18)/H18&lt;10, (F18-H18)/H18, "&gt;999%"))</f>
        <v>0.8571428571428571</v>
      </c>
    </row>
    <row r="19" spans="1:11" x14ac:dyDescent="0.2">
      <c r="A19" s="7" t="s">
        <v>196</v>
      </c>
      <c r="B19" s="65">
        <v>0</v>
      </c>
      <c r="C19" s="34">
        <f>IF(B31=0, "-", B19/B31)</f>
        <v>0</v>
      </c>
      <c r="D19" s="65">
        <v>3</v>
      </c>
      <c r="E19" s="9">
        <f>IF(D31=0, "-", D19/D31)</f>
        <v>1.6129032258064516E-2</v>
      </c>
      <c r="F19" s="81">
        <v>0</v>
      </c>
      <c r="G19" s="34">
        <f>IF(F31=0, "-", F19/F31)</f>
        <v>0</v>
      </c>
      <c r="H19" s="65">
        <v>7</v>
      </c>
      <c r="I19" s="9">
        <f>IF(H31=0, "-", H19/H31)</f>
        <v>4.2372881355932203E-3</v>
      </c>
      <c r="J19" s="8">
        <f t="shared" si="0"/>
        <v>-1</v>
      </c>
      <c r="K19" s="9">
        <f t="shared" si="1"/>
        <v>-1</v>
      </c>
    </row>
    <row r="20" spans="1:11" x14ac:dyDescent="0.2">
      <c r="A20" s="7" t="s">
        <v>197</v>
      </c>
      <c r="B20" s="65">
        <v>0</v>
      </c>
      <c r="C20" s="34">
        <f>IF(B31=0, "-", B20/B31)</f>
        <v>0</v>
      </c>
      <c r="D20" s="65">
        <v>17</v>
      </c>
      <c r="E20" s="9">
        <f>IF(D31=0, "-", D20/D31)</f>
        <v>9.1397849462365593E-2</v>
      </c>
      <c r="F20" s="81">
        <v>27</v>
      </c>
      <c r="G20" s="34">
        <f>IF(F31=0, "-", F20/F31)</f>
        <v>1.2010676156583629E-2</v>
      </c>
      <c r="H20" s="65">
        <v>141</v>
      </c>
      <c r="I20" s="9">
        <f>IF(H31=0, "-", H20/H31)</f>
        <v>8.5351089588377727E-2</v>
      </c>
      <c r="J20" s="8">
        <f t="shared" si="0"/>
        <v>-1</v>
      </c>
      <c r="K20" s="9">
        <f t="shared" si="1"/>
        <v>-0.80851063829787229</v>
      </c>
    </row>
    <row r="21" spans="1:11" x14ac:dyDescent="0.2">
      <c r="A21" s="7" t="s">
        <v>198</v>
      </c>
      <c r="B21" s="65">
        <v>63</v>
      </c>
      <c r="C21" s="34">
        <f>IF(B31=0, "-", B21/B31)</f>
        <v>0.2413793103448276</v>
      </c>
      <c r="D21" s="65">
        <v>19</v>
      </c>
      <c r="E21" s="9">
        <f>IF(D31=0, "-", D21/D31)</f>
        <v>0.10215053763440861</v>
      </c>
      <c r="F21" s="81">
        <v>289</v>
      </c>
      <c r="G21" s="34">
        <f>IF(F31=0, "-", F21/F31)</f>
        <v>0.12855871886120995</v>
      </c>
      <c r="H21" s="65">
        <v>203</v>
      </c>
      <c r="I21" s="9">
        <f>IF(H31=0, "-", H21/H31)</f>
        <v>0.1228813559322034</v>
      </c>
      <c r="J21" s="8">
        <f t="shared" si="0"/>
        <v>2.3157894736842106</v>
      </c>
      <c r="K21" s="9">
        <f t="shared" si="1"/>
        <v>0.42364532019704432</v>
      </c>
    </row>
    <row r="22" spans="1:11" x14ac:dyDescent="0.2">
      <c r="A22" s="7" t="s">
        <v>199</v>
      </c>
      <c r="B22" s="65">
        <v>15</v>
      </c>
      <c r="C22" s="34">
        <f>IF(B31=0, "-", B22/B31)</f>
        <v>5.7471264367816091E-2</v>
      </c>
      <c r="D22" s="65">
        <v>35</v>
      </c>
      <c r="E22" s="9">
        <f>IF(D31=0, "-", D22/D31)</f>
        <v>0.18817204301075269</v>
      </c>
      <c r="F22" s="81">
        <v>274</v>
      </c>
      <c r="G22" s="34">
        <f>IF(F31=0, "-", F22/F31)</f>
        <v>0.12188612099644128</v>
      </c>
      <c r="H22" s="65">
        <v>166</v>
      </c>
      <c r="I22" s="9">
        <f>IF(H31=0, "-", H22/H31)</f>
        <v>0.10048426150121065</v>
      </c>
      <c r="J22" s="8">
        <f t="shared" si="0"/>
        <v>-0.5714285714285714</v>
      </c>
      <c r="K22" s="9">
        <f t="shared" si="1"/>
        <v>0.6506024096385542</v>
      </c>
    </row>
    <row r="23" spans="1:11" x14ac:dyDescent="0.2">
      <c r="A23" s="7" t="s">
        <v>200</v>
      </c>
      <c r="B23" s="65">
        <v>62</v>
      </c>
      <c r="C23" s="34">
        <f>IF(B31=0, "-", B23/B31)</f>
        <v>0.23754789272030652</v>
      </c>
      <c r="D23" s="65">
        <v>44</v>
      </c>
      <c r="E23" s="9">
        <f>IF(D31=0, "-", D23/D31)</f>
        <v>0.23655913978494625</v>
      </c>
      <c r="F23" s="81">
        <v>573</v>
      </c>
      <c r="G23" s="34">
        <f>IF(F31=0, "-", F23/F31)</f>
        <v>0.25489323843416373</v>
      </c>
      <c r="H23" s="65">
        <v>260</v>
      </c>
      <c r="I23" s="9">
        <f>IF(H31=0, "-", H23/H31)</f>
        <v>0.15738498789346247</v>
      </c>
      <c r="J23" s="8">
        <f t="shared" si="0"/>
        <v>0.40909090909090912</v>
      </c>
      <c r="K23" s="9">
        <f t="shared" si="1"/>
        <v>1.2038461538461538</v>
      </c>
    </row>
    <row r="24" spans="1:11" x14ac:dyDescent="0.2">
      <c r="A24" s="7" t="s">
        <v>201</v>
      </c>
      <c r="B24" s="65">
        <v>3</v>
      </c>
      <c r="C24" s="34">
        <f>IF(B31=0, "-", B24/B31)</f>
        <v>1.1494252873563218E-2</v>
      </c>
      <c r="D24" s="65">
        <v>1</v>
      </c>
      <c r="E24" s="9">
        <f>IF(D31=0, "-", D24/D31)</f>
        <v>5.3763440860215058E-3</v>
      </c>
      <c r="F24" s="81">
        <v>39</v>
      </c>
      <c r="G24" s="34">
        <f>IF(F31=0, "-", F24/F31)</f>
        <v>1.7348754448398576E-2</v>
      </c>
      <c r="H24" s="65">
        <v>22</v>
      </c>
      <c r="I24" s="9">
        <f>IF(H31=0, "-", H24/H31)</f>
        <v>1.3317191283292978E-2</v>
      </c>
      <c r="J24" s="8">
        <f t="shared" si="0"/>
        <v>2</v>
      </c>
      <c r="K24" s="9">
        <f t="shared" si="1"/>
        <v>0.77272727272727271</v>
      </c>
    </row>
    <row r="25" spans="1:11" x14ac:dyDescent="0.2">
      <c r="A25" s="7" t="s">
        <v>202</v>
      </c>
      <c r="B25" s="65">
        <v>52</v>
      </c>
      <c r="C25" s="34">
        <f>IF(B31=0, "-", B25/B31)</f>
        <v>0.19923371647509577</v>
      </c>
      <c r="D25" s="65">
        <v>17</v>
      </c>
      <c r="E25" s="9">
        <f>IF(D31=0, "-", D25/D31)</f>
        <v>9.1397849462365593E-2</v>
      </c>
      <c r="F25" s="81">
        <v>239</v>
      </c>
      <c r="G25" s="34">
        <f>IF(F31=0, "-", F25/F31)</f>
        <v>0.10631672597864769</v>
      </c>
      <c r="H25" s="65">
        <v>195</v>
      </c>
      <c r="I25" s="9">
        <f>IF(H31=0, "-", H25/H31)</f>
        <v>0.11803874092009685</v>
      </c>
      <c r="J25" s="8">
        <f t="shared" si="0"/>
        <v>2.0588235294117645</v>
      </c>
      <c r="K25" s="9">
        <f t="shared" si="1"/>
        <v>0.22564102564102564</v>
      </c>
    </row>
    <row r="26" spans="1:11" x14ac:dyDescent="0.2">
      <c r="A26" s="7" t="s">
        <v>203</v>
      </c>
      <c r="B26" s="65">
        <v>14</v>
      </c>
      <c r="C26" s="34">
        <f>IF(B31=0, "-", B26/B31)</f>
        <v>5.3639846743295021E-2</v>
      </c>
      <c r="D26" s="65">
        <v>20</v>
      </c>
      <c r="E26" s="9">
        <f>IF(D31=0, "-", D26/D31)</f>
        <v>0.10752688172043011</v>
      </c>
      <c r="F26" s="81">
        <v>257</v>
      </c>
      <c r="G26" s="34">
        <f>IF(F31=0, "-", F26/F31)</f>
        <v>0.11432384341637011</v>
      </c>
      <c r="H26" s="65">
        <v>238</v>
      </c>
      <c r="I26" s="9">
        <f>IF(H31=0, "-", H26/H31)</f>
        <v>0.1440677966101695</v>
      </c>
      <c r="J26" s="8">
        <f t="shared" si="0"/>
        <v>-0.3</v>
      </c>
      <c r="K26" s="9">
        <f t="shared" si="1"/>
        <v>7.9831932773109238E-2</v>
      </c>
    </row>
    <row r="27" spans="1:11" x14ac:dyDescent="0.2">
      <c r="A27" s="7" t="s">
        <v>204</v>
      </c>
      <c r="B27" s="65">
        <v>0</v>
      </c>
      <c r="C27" s="34">
        <f>IF(B31=0, "-", B27/B31)</f>
        <v>0</v>
      </c>
      <c r="D27" s="65">
        <v>0</v>
      </c>
      <c r="E27" s="9">
        <f>IF(D31=0, "-", D27/D31)</f>
        <v>0</v>
      </c>
      <c r="F27" s="81">
        <v>0</v>
      </c>
      <c r="G27" s="34">
        <f>IF(F31=0, "-", F27/F31)</f>
        <v>0</v>
      </c>
      <c r="H27" s="65">
        <v>6</v>
      </c>
      <c r="I27" s="9">
        <f>IF(H31=0, "-", H27/H31)</f>
        <v>3.6319612590799033E-3</v>
      </c>
      <c r="J27" s="8" t="str">
        <f t="shared" si="0"/>
        <v>-</v>
      </c>
      <c r="K27" s="9">
        <f t="shared" si="1"/>
        <v>-1</v>
      </c>
    </row>
    <row r="28" spans="1:11" x14ac:dyDescent="0.2">
      <c r="A28" s="7" t="s">
        <v>205</v>
      </c>
      <c r="B28" s="65">
        <v>26</v>
      </c>
      <c r="C28" s="34">
        <f>IF(B31=0, "-", B28/B31)</f>
        <v>9.9616858237547887E-2</v>
      </c>
      <c r="D28" s="65">
        <v>14</v>
      </c>
      <c r="E28" s="9">
        <f>IF(D31=0, "-", D28/D31)</f>
        <v>7.5268817204301078E-2</v>
      </c>
      <c r="F28" s="81">
        <v>269</v>
      </c>
      <c r="G28" s="34">
        <f>IF(F31=0, "-", F28/F31)</f>
        <v>0.11966192170818506</v>
      </c>
      <c r="H28" s="65">
        <v>286</v>
      </c>
      <c r="I28" s="9">
        <f>IF(H31=0, "-", H28/H31)</f>
        <v>0.17312348668280872</v>
      </c>
      <c r="J28" s="8">
        <f t="shared" si="0"/>
        <v>0.8571428571428571</v>
      </c>
      <c r="K28" s="9">
        <f t="shared" si="1"/>
        <v>-5.944055944055944E-2</v>
      </c>
    </row>
    <row r="29" spans="1:11" x14ac:dyDescent="0.2">
      <c r="A29" s="7" t="s">
        <v>206</v>
      </c>
      <c r="B29" s="65">
        <v>26</v>
      </c>
      <c r="C29" s="34">
        <f>IF(B31=0, "-", B29/B31)</f>
        <v>9.9616858237547887E-2</v>
      </c>
      <c r="D29" s="65">
        <v>16</v>
      </c>
      <c r="E29" s="9">
        <f>IF(D31=0, "-", D29/D31)</f>
        <v>8.6021505376344093E-2</v>
      </c>
      <c r="F29" s="81">
        <v>255</v>
      </c>
      <c r="G29" s="34">
        <f>IF(F31=0, "-", F29/F31)</f>
        <v>0.11343416370106761</v>
      </c>
      <c r="H29" s="65">
        <v>114</v>
      </c>
      <c r="I29" s="9">
        <f>IF(H31=0, "-", H29/H31)</f>
        <v>6.9007263922518158E-2</v>
      </c>
      <c r="J29" s="8">
        <f t="shared" si="0"/>
        <v>0.625</v>
      </c>
      <c r="K29" s="9">
        <f t="shared" si="1"/>
        <v>1.236842105263158</v>
      </c>
    </row>
    <row r="30" spans="1:11" x14ac:dyDescent="0.2">
      <c r="A30" s="2"/>
      <c r="B30" s="68"/>
      <c r="C30" s="33"/>
      <c r="D30" s="68"/>
      <c r="E30" s="6"/>
      <c r="F30" s="82"/>
      <c r="G30" s="33"/>
      <c r="H30" s="68"/>
      <c r="I30" s="6"/>
      <c r="J30" s="5"/>
      <c r="K30" s="6"/>
    </row>
    <row r="31" spans="1:11" s="43" customFormat="1" x14ac:dyDescent="0.2">
      <c r="A31" s="162" t="s">
        <v>586</v>
      </c>
      <c r="B31" s="71">
        <f>SUM(B18:B30)</f>
        <v>261</v>
      </c>
      <c r="C31" s="40">
        <f>B31/6139</f>
        <v>4.2515067600586418E-2</v>
      </c>
      <c r="D31" s="71">
        <f>SUM(D18:D30)</f>
        <v>186</v>
      </c>
      <c r="E31" s="41">
        <f>D31/5177</f>
        <v>3.5928143712574849E-2</v>
      </c>
      <c r="F31" s="77">
        <f>SUM(F18:F30)</f>
        <v>2248</v>
      </c>
      <c r="G31" s="42">
        <f>F31/53716</f>
        <v>4.1849728200163826E-2</v>
      </c>
      <c r="H31" s="71">
        <f>SUM(H18:H30)</f>
        <v>1652</v>
      </c>
      <c r="I31" s="41">
        <f>H31/42616</f>
        <v>3.8764783180026283E-2</v>
      </c>
      <c r="J31" s="37">
        <f>IF(D31=0, "-", IF((B31-D31)/D31&lt;10, (B31-D31)/D31, "&gt;999%"))</f>
        <v>0.40322580645161288</v>
      </c>
      <c r="K31" s="38">
        <f>IF(H31=0, "-", IF((F31-H31)/H31&lt;10, (F31-H31)/H31, "&gt;999%"))</f>
        <v>0.36077481840193704</v>
      </c>
    </row>
    <row r="32" spans="1:11" x14ac:dyDescent="0.2">
      <c r="B32" s="83"/>
      <c r="D32" s="83"/>
      <c r="F32" s="83"/>
      <c r="H32" s="83"/>
    </row>
    <row r="33" spans="1:11" x14ac:dyDescent="0.2">
      <c r="A33" s="163" t="s">
        <v>133</v>
      </c>
      <c r="B33" s="61" t="s">
        <v>12</v>
      </c>
      <c r="C33" s="62" t="s">
        <v>13</v>
      </c>
      <c r="D33" s="61" t="s">
        <v>12</v>
      </c>
      <c r="E33" s="63" t="s">
        <v>13</v>
      </c>
      <c r="F33" s="62" t="s">
        <v>12</v>
      </c>
      <c r="G33" s="62" t="s">
        <v>13</v>
      </c>
      <c r="H33" s="61" t="s">
        <v>12</v>
      </c>
      <c r="I33" s="63" t="s">
        <v>13</v>
      </c>
      <c r="J33" s="61"/>
      <c r="K33" s="63"/>
    </row>
    <row r="34" spans="1:11" x14ac:dyDescent="0.2">
      <c r="A34" s="7" t="s">
        <v>207</v>
      </c>
      <c r="B34" s="65">
        <v>3</v>
      </c>
      <c r="C34" s="34">
        <f>IF(B38=0, "-", B34/B38)</f>
        <v>0.21428571428571427</v>
      </c>
      <c r="D34" s="65">
        <v>2</v>
      </c>
      <c r="E34" s="9">
        <f>IF(D38=0, "-", D34/D38)</f>
        <v>0.2</v>
      </c>
      <c r="F34" s="81">
        <v>26</v>
      </c>
      <c r="G34" s="34">
        <f>IF(F38=0, "-", F34/F38)</f>
        <v>0.24074074074074073</v>
      </c>
      <c r="H34" s="65">
        <v>26</v>
      </c>
      <c r="I34" s="9">
        <f>IF(H38=0, "-", H34/H38)</f>
        <v>0.41935483870967744</v>
      </c>
      <c r="J34" s="8">
        <f>IF(D34=0, "-", IF((B34-D34)/D34&lt;10, (B34-D34)/D34, "&gt;999%"))</f>
        <v>0.5</v>
      </c>
      <c r="K34" s="9">
        <f>IF(H34=0, "-", IF((F34-H34)/H34&lt;10, (F34-H34)/H34, "&gt;999%"))</f>
        <v>0</v>
      </c>
    </row>
    <row r="35" spans="1:11" x14ac:dyDescent="0.2">
      <c r="A35" s="7" t="s">
        <v>208</v>
      </c>
      <c r="B35" s="65">
        <v>2</v>
      </c>
      <c r="C35" s="34">
        <f>IF(B38=0, "-", B35/B38)</f>
        <v>0.14285714285714285</v>
      </c>
      <c r="D35" s="65">
        <v>1</v>
      </c>
      <c r="E35" s="9">
        <f>IF(D38=0, "-", D35/D38)</f>
        <v>0.1</v>
      </c>
      <c r="F35" s="81">
        <v>5</v>
      </c>
      <c r="G35" s="34">
        <f>IF(F38=0, "-", F35/F38)</f>
        <v>4.6296296296296294E-2</v>
      </c>
      <c r="H35" s="65">
        <v>1</v>
      </c>
      <c r="I35" s="9">
        <f>IF(H38=0, "-", H35/H38)</f>
        <v>1.6129032258064516E-2</v>
      </c>
      <c r="J35" s="8">
        <f>IF(D35=0, "-", IF((B35-D35)/D35&lt;10, (B35-D35)/D35, "&gt;999%"))</f>
        <v>1</v>
      </c>
      <c r="K35" s="9">
        <f>IF(H35=0, "-", IF((F35-H35)/H35&lt;10, (F35-H35)/H35, "&gt;999%"))</f>
        <v>4</v>
      </c>
    </row>
    <row r="36" spans="1:11" x14ac:dyDescent="0.2">
      <c r="A36" s="7" t="s">
        <v>209</v>
      </c>
      <c r="B36" s="65">
        <v>9</v>
      </c>
      <c r="C36" s="34">
        <f>IF(B38=0, "-", B36/B38)</f>
        <v>0.6428571428571429</v>
      </c>
      <c r="D36" s="65">
        <v>7</v>
      </c>
      <c r="E36" s="9">
        <f>IF(D38=0, "-", D36/D38)</f>
        <v>0.7</v>
      </c>
      <c r="F36" s="81">
        <v>77</v>
      </c>
      <c r="G36" s="34">
        <f>IF(F38=0, "-", F36/F38)</f>
        <v>0.71296296296296291</v>
      </c>
      <c r="H36" s="65">
        <v>35</v>
      </c>
      <c r="I36" s="9">
        <f>IF(H38=0, "-", H36/H38)</f>
        <v>0.56451612903225812</v>
      </c>
      <c r="J36" s="8">
        <f>IF(D36=0, "-", IF((B36-D36)/D36&lt;10, (B36-D36)/D36, "&gt;999%"))</f>
        <v>0.2857142857142857</v>
      </c>
      <c r="K36" s="9">
        <f>IF(H36=0, "-", IF((F36-H36)/H36&lt;10, (F36-H36)/H36, "&gt;999%"))</f>
        <v>1.2</v>
      </c>
    </row>
    <row r="37" spans="1:11" x14ac:dyDescent="0.2">
      <c r="A37" s="2"/>
      <c r="B37" s="68"/>
      <c r="C37" s="33"/>
      <c r="D37" s="68"/>
      <c r="E37" s="6"/>
      <c r="F37" s="82"/>
      <c r="G37" s="33"/>
      <c r="H37" s="68"/>
      <c r="I37" s="6"/>
      <c r="J37" s="5"/>
      <c r="K37" s="6"/>
    </row>
    <row r="38" spans="1:11" s="43" customFormat="1" x14ac:dyDescent="0.2">
      <c r="A38" s="162" t="s">
        <v>585</v>
      </c>
      <c r="B38" s="71">
        <f>SUM(B34:B37)</f>
        <v>14</v>
      </c>
      <c r="C38" s="40">
        <f>B38/6139</f>
        <v>2.2805017103762829E-3</v>
      </c>
      <c r="D38" s="71">
        <f>SUM(D34:D37)</f>
        <v>10</v>
      </c>
      <c r="E38" s="41">
        <f>D38/5177</f>
        <v>1.9316206297083252E-3</v>
      </c>
      <c r="F38" s="77">
        <f>SUM(F34:F37)</f>
        <v>108</v>
      </c>
      <c r="G38" s="42">
        <f>F38/53716</f>
        <v>2.0105741306128528E-3</v>
      </c>
      <c r="H38" s="71">
        <f>SUM(H34:H37)</f>
        <v>62</v>
      </c>
      <c r="I38" s="41">
        <f>H38/42616</f>
        <v>1.4548526375070395E-3</v>
      </c>
      <c r="J38" s="37">
        <f>IF(D38=0, "-", IF((B38-D38)/D38&lt;10, (B38-D38)/D38, "&gt;999%"))</f>
        <v>0.4</v>
      </c>
      <c r="K38" s="38">
        <f>IF(H38=0, "-", IF((F38-H38)/H38&lt;10, (F38-H38)/H38, "&gt;999%"))</f>
        <v>0.74193548387096775</v>
      </c>
    </row>
    <row r="39" spans="1:11" x14ac:dyDescent="0.2">
      <c r="B39" s="83"/>
      <c r="D39" s="83"/>
      <c r="F39" s="83"/>
      <c r="H39" s="83"/>
    </row>
    <row r="40" spans="1:11" s="43" customFormat="1" x14ac:dyDescent="0.2">
      <c r="A40" s="162" t="s">
        <v>584</v>
      </c>
      <c r="B40" s="71">
        <v>275</v>
      </c>
      <c r="C40" s="40">
        <f>B40/6139</f>
        <v>4.47955693109627E-2</v>
      </c>
      <c r="D40" s="71">
        <v>196</v>
      </c>
      <c r="E40" s="41">
        <f>D40/5177</f>
        <v>3.7859764342283178E-2</v>
      </c>
      <c r="F40" s="77">
        <v>2356</v>
      </c>
      <c r="G40" s="42">
        <f>F40/53716</f>
        <v>4.3860302330776681E-2</v>
      </c>
      <c r="H40" s="71">
        <v>1714</v>
      </c>
      <c r="I40" s="41">
        <f>H40/42616</f>
        <v>4.0219635817533322E-2</v>
      </c>
      <c r="J40" s="37">
        <f>IF(D40=0, "-", IF((B40-D40)/D40&lt;10, (B40-D40)/D40, "&gt;999%"))</f>
        <v>0.40306122448979592</v>
      </c>
      <c r="K40" s="38">
        <f>IF(H40=0, "-", IF((F40-H40)/H40&lt;10, (F40-H40)/H40, "&gt;999%"))</f>
        <v>0.37456242707117854</v>
      </c>
    </row>
    <row r="41" spans="1:11" x14ac:dyDescent="0.2">
      <c r="B41" s="83"/>
      <c r="D41" s="83"/>
      <c r="F41" s="83"/>
      <c r="H41" s="83"/>
    </row>
    <row r="42" spans="1:11" ht="15.75" x14ac:dyDescent="0.25">
      <c r="A42" s="164" t="s">
        <v>109</v>
      </c>
      <c r="B42" s="196" t="s">
        <v>1</v>
      </c>
      <c r="C42" s="200"/>
      <c r="D42" s="200"/>
      <c r="E42" s="197"/>
      <c r="F42" s="196" t="s">
        <v>14</v>
      </c>
      <c r="G42" s="200"/>
      <c r="H42" s="200"/>
      <c r="I42" s="197"/>
      <c r="J42" s="196" t="s">
        <v>15</v>
      </c>
      <c r="K42" s="197"/>
    </row>
    <row r="43" spans="1:11" x14ac:dyDescent="0.2">
      <c r="A43" s="22"/>
      <c r="B43" s="196">
        <f>VALUE(RIGHT($B$2, 4))</f>
        <v>2021</v>
      </c>
      <c r="C43" s="197"/>
      <c r="D43" s="196">
        <f>B43-1</f>
        <v>2020</v>
      </c>
      <c r="E43" s="204"/>
      <c r="F43" s="196">
        <f>B43</f>
        <v>2021</v>
      </c>
      <c r="G43" s="204"/>
      <c r="H43" s="196">
        <f>D43</f>
        <v>2020</v>
      </c>
      <c r="I43" s="204"/>
      <c r="J43" s="140" t="s">
        <v>4</v>
      </c>
      <c r="K43" s="141" t="s">
        <v>2</v>
      </c>
    </row>
    <row r="44" spans="1:11" x14ac:dyDescent="0.2">
      <c r="A44" s="163" t="s">
        <v>134</v>
      </c>
      <c r="B44" s="61" t="s">
        <v>12</v>
      </c>
      <c r="C44" s="62" t="s">
        <v>13</v>
      </c>
      <c r="D44" s="61" t="s">
        <v>12</v>
      </c>
      <c r="E44" s="63" t="s">
        <v>13</v>
      </c>
      <c r="F44" s="62" t="s">
        <v>12</v>
      </c>
      <c r="G44" s="62" t="s">
        <v>13</v>
      </c>
      <c r="H44" s="61" t="s">
        <v>12</v>
      </c>
      <c r="I44" s="63" t="s">
        <v>13</v>
      </c>
      <c r="J44" s="61"/>
      <c r="K44" s="63"/>
    </row>
    <row r="45" spans="1:11" x14ac:dyDescent="0.2">
      <c r="A45" s="7" t="s">
        <v>210</v>
      </c>
      <c r="B45" s="65">
        <v>1</v>
      </c>
      <c r="C45" s="34">
        <f>IF(B65=0, "-", B45/B65)</f>
        <v>1.8115942028985507E-3</v>
      </c>
      <c r="D45" s="65">
        <v>3</v>
      </c>
      <c r="E45" s="9">
        <f>IF(D65=0, "-", D45/D65)</f>
        <v>5.7692307692307696E-3</v>
      </c>
      <c r="F45" s="81">
        <v>10</v>
      </c>
      <c r="G45" s="34">
        <f>IF(F65=0, "-", F45/F65)</f>
        <v>2.0652622883106154E-3</v>
      </c>
      <c r="H45" s="65">
        <v>9</v>
      </c>
      <c r="I45" s="9">
        <f>IF(H65=0, "-", H45/H65)</f>
        <v>1.858352260995251E-3</v>
      </c>
      <c r="J45" s="8">
        <f t="shared" ref="J45:J63" si="2">IF(D45=0, "-", IF((B45-D45)/D45&lt;10, (B45-D45)/D45, "&gt;999%"))</f>
        <v>-0.66666666666666663</v>
      </c>
      <c r="K45" s="9">
        <f t="shared" ref="K45:K63" si="3">IF(H45=0, "-", IF((F45-H45)/H45&lt;10, (F45-H45)/H45, "&gt;999%"))</f>
        <v>0.1111111111111111</v>
      </c>
    </row>
    <row r="46" spans="1:11" x14ac:dyDescent="0.2">
      <c r="A46" s="7" t="s">
        <v>211</v>
      </c>
      <c r="B46" s="65">
        <v>0</v>
      </c>
      <c r="C46" s="34">
        <f>IF(B65=0, "-", B46/B65)</f>
        <v>0</v>
      </c>
      <c r="D46" s="65">
        <v>8</v>
      </c>
      <c r="E46" s="9">
        <f>IF(D65=0, "-", D46/D65)</f>
        <v>1.5384615384615385E-2</v>
      </c>
      <c r="F46" s="81">
        <v>39</v>
      </c>
      <c r="G46" s="34">
        <f>IF(F65=0, "-", F46/F65)</f>
        <v>8.0545229244113996E-3</v>
      </c>
      <c r="H46" s="65">
        <v>128</v>
      </c>
      <c r="I46" s="9">
        <f>IF(H65=0, "-", H46/H65)</f>
        <v>2.6429898823043568E-2</v>
      </c>
      <c r="J46" s="8">
        <f t="shared" si="2"/>
        <v>-1</v>
      </c>
      <c r="K46" s="9">
        <f t="shared" si="3"/>
        <v>-0.6953125</v>
      </c>
    </row>
    <row r="47" spans="1:11" x14ac:dyDescent="0.2">
      <c r="A47" s="7" t="s">
        <v>212</v>
      </c>
      <c r="B47" s="65">
        <v>0</v>
      </c>
      <c r="C47" s="34">
        <f>IF(B65=0, "-", B47/B65)</f>
        <v>0</v>
      </c>
      <c r="D47" s="65">
        <v>0</v>
      </c>
      <c r="E47" s="9">
        <f>IF(D65=0, "-", D47/D65)</f>
        <v>0</v>
      </c>
      <c r="F47" s="81">
        <v>0</v>
      </c>
      <c r="G47" s="34">
        <f>IF(F65=0, "-", F47/F65)</f>
        <v>0</v>
      </c>
      <c r="H47" s="65">
        <v>118</v>
      </c>
      <c r="I47" s="9">
        <f>IF(H65=0, "-", H47/H65)</f>
        <v>2.4365062977493291E-2</v>
      </c>
      <c r="J47" s="8" t="str">
        <f t="shared" si="2"/>
        <v>-</v>
      </c>
      <c r="K47" s="9">
        <f t="shared" si="3"/>
        <v>-1</v>
      </c>
    </row>
    <row r="48" spans="1:11" x14ac:dyDescent="0.2">
      <c r="A48" s="7" t="s">
        <v>213</v>
      </c>
      <c r="B48" s="65">
        <v>7</v>
      </c>
      <c r="C48" s="34">
        <f>IF(B65=0, "-", B48/B65)</f>
        <v>1.2681159420289856E-2</v>
      </c>
      <c r="D48" s="65">
        <v>35</v>
      </c>
      <c r="E48" s="9">
        <f>IF(D65=0, "-", D48/D65)</f>
        <v>6.7307692307692304E-2</v>
      </c>
      <c r="F48" s="81">
        <v>122</v>
      </c>
      <c r="G48" s="34">
        <f>IF(F65=0, "-", F48/F65)</f>
        <v>2.5196199917389507E-2</v>
      </c>
      <c r="H48" s="65">
        <v>304</v>
      </c>
      <c r="I48" s="9">
        <f>IF(H65=0, "-", H48/H65)</f>
        <v>6.2771009704728473E-2</v>
      </c>
      <c r="J48" s="8">
        <f t="shared" si="2"/>
        <v>-0.8</v>
      </c>
      <c r="K48" s="9">
        <f t="shared" si="3"/>
        <v>-0.59868421052631582</v>
      </c>
    </row>
    <row r="49" spans="1:11" x14ac:dyDescent="0.2">
      <c r="A49" s="7" t="s">
        <v>214</v>
      </c>
      <c r="B49" s="65">
        <v>0</v>
      </c>
      <c r="C49" s="34">
        <f>IF(B65=0, "-", B49/B65)</f>
        <v>0</v>
      </c>
      <c r="D49" s="65">
        <v>10</v>
      </c>
      <c r="E49" s="9">
        <f>IF(D65=0, "-", D49/D65)</f>
        <v>1.9230769230769232E-2</v>
      </c>
      <c r="F49" s="81">
        <v>1</v>
      </c>
      <c r="G49" s="34">
        <f>IF(F65=0, "-", F49/F65)</f>
        <v>2.0652622883106156E-4</v>
      </c>
      <c r="H49" s="65">
        <v>114</v>
      </c>
      <c r="I49" s="9">
        <f>IF(H65=0, "-", H49/H65)</f>
        <v>2.3539128639273179E-2</v>
      </c>
      <c r="J49" s="8">
        <f t="shared" si="2"/>
        <v>-1</v>
      </c>
      <c r="K49" s="9">
        <f t="shared" si="3"/>
        <v>-0.99122807017543857</v>
      </c>
    </row>
    <row r="50" spans="1:11" x14ac:dyDescent="0.2">
      <c r="A50" s="7" t="s">
        <v>215</v>
      </c>
      <c r="B50" s="65">
        <v>90</v>
      </c>
      <c r="C50" s="34">
        <f>IF(B65=0, "-", B50/B65)</f>
        <v>0.16304347826086957</v>
      </c>
      <c r="D50" s="65">
        <v>74</v>
      </c>
      <c r="E50" s="9">
        <f>IF(D65=0, "-", D50/D65)</f>
        <v>0.1423076923076923</v>
      </c>
      <c r="F50" s="81">
        <v>949</v>
      </c>
      <c r="G50" s="34">
        <f>IF(F65=0, "-", F50/F65)</f>
        <v>0.1959933911606774</v>
      </c>
      <c r="H50" s="65">
        <v>661</v>
      </c>
      <c r="I50" s="9">
        <f>IF(H65=0, "-", H50/H65)</f>
        <v>0.13648564939087343</v>
      </c>
      <c r="J50" s="8">
        <f t="shared" si="2"/>
        <v>0.21621621621621623</v>
      </c>
      <c r="K50" s="9">
        <f t="shared" si="3"/>
        <v>0.43570347957639938</v>
      </c>
    </row>
    <row r="51" spans="1:11" x14ac:dyDescent="0.2">
      <c r="A51" s="7" t="s">
        <v>216</v>
      </c>
      <c r="B51" s="65">
        <v>3</v>
      </c>
      <c r="C51" s="34">
        <f>IF(B65=0, "-", B51/B65)</f>
        <v>5.434782608695652E-3</v>
      </c>
      <c r="D51" s="65">
        <v>1</v>
      </c>
      <c r="E51" s="9">
        <f>IF(D65=0, "-", D51/D65)</f>
        <v>1.9230769230769232E-3</v>
      </c>
      <c r="F51" s="81">
        <v>23</v>
      </c>
      <c r="G51" s="34">
        <f>IF(F65=0, "-", F51/F65)</f>
        <v>4.7501032631144151E-3</v>
      </c>
      <c r="H51" s="65">
        <v>27</v>
      </c>
      <c r="I51" s="9">
        <f>IF(H65=0, "-", H51/H65)</f>
        <v>5.5750567829857527E-3</v>
      </c>
      <c r="J51" s="8">
        <f t="shared" si="2"/>
        <v>2</v>
      </c>
      <c r="K51" s="9">
        <f t="shared" si="3"/>
        <v>-0.14814814814814814</v>
      </c>
    </row>
    <row r="52" spans="1:11" x14ac:dyDescent="0.2">
      <c r="A52" s="7" t="s">
        <v>217</v>
      </c>
      <c r="B52" s="65">
        <v>95</v>
      </c>
      <c r="C52" s="34">
        <f>IF(B65=0, "-", B52/B65)</f>
        <v>0.17210144927536231</v>
      </c>
      <c r="D52" s="65">
        <v>85</v>
      </c>
      <c r="E52" s="9">
        <f>IF(D65=0, "-", D52/D65)</f>
        <v>0.16346153846153846</v>
      </c>
      <c r="F52" s="81">
        <v>786</v>
      </c>
      <c r="G52" s="34">
        <f>IF(F65=0, "-", F52/F65)</f>
        <v>0.16232961586121439</v>
      </c>
      <c r="H52" s="65">
        <v>649</v>
      </c>
      <c r="I52" s="9">
        <f>IF(H65=0, "-", H52/H65)</f>
        <v>0.1340078463762131</v>
      </c>
      <c r="J52" s="8">
        <f t="shared" si="2"/>
        <v>0.11764705882352941</v>
      </c>
      <c r="K52" s="9">
        <f t="shared" si="3"/>
        <v>0.2110939907550077</v>
      </c>
    </row>
    <row r="53" spans="1:11" x14ac:dyDescent="0.2">
      <c r="A53" s="7" t="s">
        <v>218</v>
      </c>
      <c r="B53" s="65">
        <v>116</v>
      </c>
      <c r="C53" s="34">
        <f>IF(B65=0, "-", B53/B65)</f>
        <v>0.21014492753623187</v>
      </c>
      <c r="D53" s="65">
        <v>124</v>
      </c>
      <c r="E53" s="9">
        <f>IF(D65=0, "-", D53/D65)</f>
        <v>0.23846153846153847</v>
      </c>
      <c r="F53" s="81">
        <v>1002</v>
      </c>
      <c r="G53" s="34">
        <f>IF(F65=0, "-", F53/F65)</f>
        <v>0.20693928128872366</v>
      </c>
      <c r="H53" s="65">
        <v>913</v>
      </c>
      <c r="I53" s="9">
        <f>IF(H65=0, "-", H53/H65)</f>
        <v>0.18851951269874045</v>
      </c>
      <c r="J53" s="8">
        <f t="shared" si="2"/>
        <v>-6.4516129032258063E-2</v>
      </c>
      <c r="K53" s="9">
        <f t="shared" si="3"/>
        <v>9.7480832420591454E-2</v>
      </c>
    </row>
    <row r="54" spans="1:11" x14ac:dyDescent="0.2">
      <c r="A54" s="7" t="s">
        <v>219</v>
      </c>
      <c r="B54" s="65">
        <v>0</v>
      </c>
      <c r="C54" s="34">
        <f>IF(B65=0, "-", B54/B65)</f>
        <v>0</v>
      </c>
      <c r="D54" s="65">
        <v>1</v>
      </c>
      <c r="E54" s="9">
        <f>IF(D65=0, "-", D54/D65)</f>
        <v>1.9230769230769232E-3</v>
      </c>
      <c r="F54" s="81">
        <v>0</v>
      </c>
      <c r="G54" s="34">
        <f>IF(F65=0, "-", F54/F65)</f>
        <v>0</v>
      </c>
      <c r="H54" s="65">
        <v>2</v>
      </c>
      <c r="I54" s="9">
        <f>IF(H65=0, "-", H54/H65)</f>
        <v>4.1296716911005574E-4</v>
      </c>
      <c r="J54" s="8">
        <f t="shared" si="2"/>
        <v>-1</v>
      </c>
      <c r="K54" s="9">
        <f t="shared" si="3"/>
        <v>-1</v>
      </c>
    </row>
    <row r="55" spans="1:11" x14ac:dyDescent="0.2">
      <c r="A55" s="7" t="s">
        <v>220</v>
      </c>
      <c r="B55" s="65">
        <v>0</v>
      </c>
      <c r="C55" s="34">
        <f>IF(B65=0, "-", B55/B65)</f>
        <v>0</v>
      </c>
      <c r="D55" s="65">
        <v>1</v>
      </c>
      <c r="E55" s="9">
        <f>IF(D65=0, "-", D55/D65)</f>
        <v>1.9230769230769232E-3</v>
      </c>
      <c r="F55" s="81">
        <v>5</v>
      </c>
      <c r="G55" s="34">
        <f>IF(F65=0, "-", F55/F65)</f>
        <v>1.0326311441553077E-3</v>
      </c>
      <c r="H55" s="65">
        <v>4</v>
      </c>
      <c r="I55" s="9">
        <f>IF(H65=0, "-", H55/H65)</f>
        <v>8.2593433822011149E-4</v>
      </c>
      <c r="J55" s="8">
        <f t="shared" si="2"/>
        <v>-1</v>
      </c>
      <c r="K55" s="9">
        <f t="shared" si="3"/>
        <v>0.25</v>
      </c>
    </row>
    <row r="56" spans="1:11" x14ac:dyDescent="0.2">
      <c r="A56" s="7" t="s">
        <v>221</v>
      </c>
      <c r="B56" s="65">
        <v>0</v>
      </c>
      <c r="C56" s="34">
        <f>IF(B65=0, "-", B56/B65)</f>
        <v>0</v>
      </c>
      <c r="D56" s="65">
        <v>0</v>
      </c>
      <c r="E56" s="9">
        <f>IF(D65=0, "-", D56/D65)</f>
        <v>0</v>
      </c>
      <c r="F56" s="81">
        <v>0</v>
      </c>
      <c r="G56" s="34">
        <f>IF(F65=0, "-", F56/F65)</f>
        <v>0</v>
      </c>
      <c r="H56" s="65">
        <v>5</v>
      </c>
      <c r="I56" s="9">
        <f>IF(H65=0, "-", H56/H65)</f>
        <v>1.0324179227751394E-3</v>
      </c>
      <c r="J56" s="8" t="str">
        <f t="shared" si="2"/>
        <v>-</v>
      </c>
      <c r="K56" s="9">
        <f t="shared" si="3"/>
        <v>-1</v>
      </c>
    </row>
    <row r="57" spans="1:11" x14ac:dyDescent="0.2">
      <c r="A57" s="7" t="s">
        <v>222</v>
      </c>
      <c r="B57" s="65">
        <v>0</v>
      </c>
      <c r="C57" s="34">
        <f>IF(B65=0, "-", B57/B65)</f>
        <v>0</v>
      </c>
      <c r="D57" s="65">
        <v>0</v>
      </c>
      <c r="E57" s="9">
        <f>IF(D65=0, "-", D57/D65)</f>
        <v>0</v>
      </c>
      <c r="F57" s="81">
        <v>37</v>
      </c>
      <c r="G57" s="34">
        <f>IF(F65=0, "-", F57/F65)</f>
        <v>7.6414704667492773E-3</v>
      </c>
      <c r="H57" s="65">
        <v>1</v>
      </c>
      <c r="I57" s="9">
        <f>IF(H65=0, "-", H57/H65)</f>
        <v>2.0648358455502787E-4</v>
      </c>
      <c r="J57" s="8" t="str">
        <f t="shared" si="2"/>
        <v>-</v>
      </c>
      <c r="K57" s="9" t="str">
        <f t="shared" si="3"/>
        <v>&gt;999%</v>
      </c>
    </row>
    <row r="58" spans="1:11" x14ac:dyDescent="0.2">
      <c r="A58" s="7" t="s">
        <v>223</v>
      </c>
      <c r="B58" s="65">
        <v>14</v>
      </c>
      <c r="C58" s="34">
        <f>IF(B65=0, "-", B58/B65)</f>
        <v>2.5362318840579712E-2</v>
      </c>
      <c r="D58" s="65">
        <v>25</v>
      </c>
      <c r="E58" s="9">
        <f>IF(D65=0, "-", D58/D65)</f>
        <v>4.807692307692308E-2</v>
      </c>
      <c r="F58" s="81">
        <v>217</v>
      </c>
      <c r="G58" s="34">
        <f>IF(F65=0, "-", F58/F65)</f>
        <v>4.4816191656340355E-2</v>
      </c>
      <c r="H58" s="65">
        <v>193</v>
      </c>
      <c r="I58" s="9">
        <f>IF(H65=0, "-", H58/H65)</f>
        <v>3.9851331819120379E-2</v>
      </c>
      <c r="J58" s="8">
        <f t="shared" si="2"/>
        <v>-0.44</v>
      </c>
      <c r="K58" s="9">
        <f t="shared" si="3"/>
        <v>0.12435233160621761</v>
      </c>
    </row>
    <row r="59" spans="1:11" x14ac:dyDescent="0.2">
      <c r="A59" s="7" t="s">
        <v>224</v>
      </c>
      <c r="B59" s="65">
        <v>4</v>
      </c>
      <c r="C59" s="34">
        <f>IF(B65=0, "-", B59/B65)</f>
        <v>7.246376811594203E-3</v>
      </c>
      <c r="D59" s="65">
        <v>7</v>
      </c>
      <c r="E59" s="9">
        <f>IF(D65=0, "-", D59/D65)</f>
        <v>1.3461538461538462E-2</v>
      </c>
      <c r="F59" s="81">
        <v>70</v>
      </c>
      <c r="G59" s="34">
        <f>IF(F65=0, "-", F59/F65)</f>
        <v>1.4456836018174308E-2</v>
      </c>
      <c r="H59" s="65">
        <v>48</v>
      </c>
      <c r="I59" s="9">
        <f>IF(H65=0, "-", H59/H65)</f>
        <v>9.9112120586413374E-3</v>
      </c>
      <c r="J59" s="8">
        <f t="shared" si="2"/>
        <v>-0.42857142857142855</v>
      </c>
      <c r="K59" s="9">
        <f t="shared" si="3"/>
        <v>0.45833333333333331</v>
      </c>
    </row>
    <row r="60" spans="1:11" x14ac:dyDescent="0.2">
      <c r="A60" s="7" t="s">
        <v>225</v>
      </c>
      <c r="B60" s="65">
        <v>204</v>
      </c>
      <c r="C60" s="34">
        <f>IF(B65=0, "-", B60/B65)</f>
        <v>0.36956521739130432</v>
      </c>
      <c r="D60" s="65">
        <v>87</v>
      </c>
      <c r="E60" s="9">
        <f>IF(D65=0, "-", D60/D65)</f>
        <v>0.1673076923076923</v>
      </c>
      <c r="F60" s="81">
        <v>1480</v>
      </c>
      <c r="G60" s="34">
        <f>IF(F65=0, "-", F60/F65)</f>
        <v>0.30565881866997108</v>
      </c>
      <c r="H60" s="65">
        <v>1221</v>
      </c>
      <c r="I60" s="9">
        <f>IF(H65=0, "-", H60/H65)</f>
        <v>0.25211645674168903</v>
      </c>
      <c r="J60" s="8">
        <f t="shared" si="2"/>
        <v>1.3448275862068966</v>
      </c>
      <c r="K60" s="9">
        <f t="shared" si="3"/>
        <v>0.21212121212121213</v>
      </c>
    </row>
    <row r="61" spans="1:11" x14ac:dyDescent="0.2">
      <c r="A61" s="7" t="s">
        <v>226</v>
      </c>
      <c r="B61" s="65">
        <v>0</v>
      </c>
      <c r="C61" s="34">
        <f>IF(B65=0, "-", B61/B65)</f>
        <v>0</v>
      </c>
      <c r="D61" s="65">
        <v>0</v>
      </c>
      <c r="E61" s="9">
        <f>IF(D65=0, "-", D61/D65)</f>
        <v>0</v>
      </c>
      <c r="F61" s="81">
        <v>4</v>
      </c>
      <c r="G61" s="34">
        <f>IF(F65=0, "-", F61/F65)</f>
        <v>8.2610491532424622E-4</v>
      </c>
      <c r="H61" s="65">
        <v>6</v>
      </c>
      <c r="I61" s="9">
        <f>IF(H65=0, "-", H61/H65)</f>
        <v>1.2389015073301672E-3</v>
      </c>
      <c r="J61" s="8" t="str">
        <f t="shared" si="2"/>
        <v>-</v>
      </c>
      <c r="K61" s="9">
        <f t="shared" si="3"/>
        <v>-0.33333333333333331</v>
      </c>
    </row>
    <row r="62" spans="1:11" x14ac:dyDescent="0.2">
      <c r="A62" s="7" t="s">
        <v>227</v>
      </c>
      <c r="B62" s="65">
        <v>1</v>
      </c>
      <c r="C62" s="34">
        <f>IF(B65=0, "-", B62/B65)</f>
        <v>1.8115942028985507E-3</v>
      </c>
      <c r="D62" s="65">
        <v>1</v>
      </c>
      <c r="E62" s="9">
        <f>IF(D65=0, "-", D62/D65)</f>
        <v>1.9230769230769232E-3</v>
      </c>
      <c r="F62" s="81">
        <v>4</v>
      </c>
      <c r="G62" s="34">
        <f>IF(F65=0, "-", F62/F65)</f>
        <v>8.2610491532424622E-4</v>
      </c>
      <c r="H62" s="65">
        <v>7</v>
      </c>
      <c r="I62" s="9">
        <f>IF(H65=0, "-", H62/H65)</f>
        <v>1.4453850918851952E-3</v>
      </c>
      <c r="J62" s="8">
        <f t="shared" si="2"/>
        <v>0</v>
      </c>
      <c r="K62" s="9">
        <f t="shared" si="3"/>
        <v>-0.42857142857142855</v>
      </c>
    </row>
    <row r="63" spans="1:11" x14ac:dyDescent="0.2">
      <c r="A63" s="7" t="s">
        <v>228</v>
      </c>
      <c r="B63" s="65">
        <v>17</v>
      </c>
      <c r="C63" s="34">
        <f>IF(B65=0, "-", B63/B65)</f>
        <v>3.0797101449275364E-2</v>
      </c>
      <c r="D63" s="65">
        <v>58</v>
      </c>
      <c r="E63" s="9">
        <f>IF(D65=0, "-", D63/D65)</f>
        <v>0.11153846153846154</v>
      </c>
      <c r="F63" s="81">
        <v>93</v>
      </c>
      <c r="G63" s="34">
        <f>IF(F65=0, "-", F63/F65)</f>
        <v>1.9206939281288724E-2</v>
      </c>
      <c r="H63" s="65">
        <v>433</v>
      </c>
      <c r="I63" s="9">
        <f>IF(H65=0, "-", H63/H65)</f>
        <v>8.9407392112327067E-2</v>
      </c>
      <c r="J63" s="8">
        <f t="shared" si="2"/>
        <v>-0.7068965517241379</v>
      </c>
      <c r="K63" s="9">
        <f t="shared" si="3"/>
        <v>-0.78521939953810627</v>
      </c>
    </row>
    <row r="64" spans="1:11" x14ac:dyDescent="0.2">
      <c r="A64" s="2"/>
      <c r="B64" s="68"/>
      <c r="C64" s="33"/>
      <c r="D64" s="68"/>
      <c r="E64" s="6"/>
      <c r="F64" s="82"/>
      <c r="G64" s="33"/>
      <c r="H64" s="68"/>
      <c r="I64" s="6"/>
      <c r="J64" s="5"/>
      <c r="K64" s="6"/>
    </row>
    <row r="65" spans="1:11" s="43" customFormat="1" x14ac:dyDescent="0.2">
      <c r="A65" s="162" t="s">
        <v>583</v>
      </c>
      <c r="B65" s="71">
        <f>SUM(B45:B64)</f>
        <v>552</v>
      </c>
      <c r="C65" s="40">
        <f>B65/6139</f>
        <v>8.9916924580550575E-2</v>
      </c>
      <c r="D65" s="71">
        <f>SUM(D45:D64)</f>
        <v>520</v>
      </c>
      <c r="E65" s="41">
        <f>D65/5177</f>
        <v>0.10044427274483292</v>
      </c>
      <c r="F65" s="77">
        <f>SUM(F45:F64)</f>
        <v>4842</v>
      </c>
      <c r="G65" s="42">
        <f>F65/53716</f>
        <v>9.0140740189142893E-2</v>
      </c>
      <c r="H65" s="71">
        <f>SUM(H45:H64)</f>
        <v>4843</v>
      </c>
      <c r="I65" s="41">
        <f>H65/42616</f>
        <v>0.11364276328139666</v>
      </c>
      <c r="J65" s="37">
        <f>IF(D65=0, "-", IF((B65-D65)/D65&lt;10, (B65-D65)/D65, "&gt;999%"))</f>
        <v>6.1538461538461542E-2</v>
      </c>
      <c r="K65" s="38">
        <f>IF(H65=0, "-", IF((F65-H65)/H65&lt;10, (F65-H65)/H65, "&gt;999%"))</f>
        <v>-2.0648358455502787E-4</v>
      </c>
    </row>
    <row r="66" spans="1:11" x14ac:dyDescent="0.2">
      <c r="B66" s="83"/>
      <c r="D66" s="83"/>
      <c r="F66" s="83"/>
      <c r="H66" s="83"/>
    </row>
    <row r="67" spans="1:11" x14ac:dyDescent="0.2">
      <c r="A67" s="163" t="s">
        <v>135</v>
      </c>
      <c r="B67" s="61" t="s">
        <v>12</v>
      </c>
      <c r="C67" s="62" t="s">
        <v>13</v>
      </c>
      <c r="D67" s="61" t="s">
        <v>12</v>
      </c>
      <c r="E67" s="63" t="s">
        <v>13</v>
      </c>
      <c r="F67" s="62" t="s">
        <v>12</v>
      </c>
      <c r="G67" s="62" t="s">
        <v>13</v>
      </c>
      <c r="H67" s="61" t="s">
        <v>12</v>
      </c>
      <c r="I67" s="63" t="s">
        <v>13</v>
      </c>
      <c r="J67" s="61"/>
      <c r="K67" s="63"/>
    </row>
    <row r="68" spans="1:11" x14ac:dyDescent="0.2">
      <c r="A68" s="7" t="s">
        <v>229</v>
      </c>
      <c r="B68" s="65">
        <v>0</v>
      </c>
      <c r="C68" s="34">
        <f>IF(B78=0, "-", B68/B78)</f>
        <v>0</v>
      </c>
      <c r="D68" s="65">
        <v>8</v>
      </c>
      <c r="E68" s="9">
        <f>IF(D78=0, "-", D68/D78)</f>
        <v>0.16</v>
      </c>
      <c r="F68" s="81">
        <v>5</v>
      </c>
      <c r="G68" s="34">
        <f>IF(F78=0, "-", F68/F78)</f>
        <v>1.6393442622950821E-2</v>
      </c>
      <c r="H68" s="65">
        <v>68</v>
      </c>
      <c r="I68" s="9">
        <f>IF(H78=0, "-", H68/H78)</f>
        <v>0.1691542288557214</v>
      </c>
      <c r="J68" s="8">
        <f t="shared" ref="J68:J76" si="4">IF(D68=0, "-", IF((B68-D68)/D68&lt;10, (B68-D68)/D68, "&gt;999%"))</f>
        <v>-1</v>
      </c>
      <c r="K68" s="9">
        <f t="shared" ref="K68:K76" si="5">IF(H68=0, "-", IF((F68-H68)/H68&lt;10, (F68-H68)/H68, "&gt;999%"))</f>
        <v>-0.92647058823529416</v>
      </c>
    </row>
    <row r="69" spans="1:11" x14ac:dyDescent="0.2">
      <c r="A69" s="7" t="s">
        <v>230</v>
      </c>
      <c r="B69" s="65">
        <v>8</v>
      </c>
      <c r="C69" s="34">
        <f>IF(B78=0, "-", B69/B78)</f>
        <v>0.23529411764705882</v>
      </c>
      <c r="D69" s="65">
        <v>10</v>
      </c>
      <c r="E69" s="9">
        <f>IF(D78=0, "-", D69/D78)</f>
        <v>0.2</v>
      </c>
      <c r="F69" s="81">
        <v>87</v>
      </c>
      <c r="G69" s="34">
        <f>IF(F78=0, "-", F69/F78)</f>
        <v>0.28524590163934427</v>
      </c>
      <c r="H69" s="65">
        <v>52</v>
      </c>
      <c r="I69" s="9">
        <f>IF(H78=0, "-", H69/H78)</f>
        <v>0.12935323383084577</v>
      </c>
      <c r="J69" s="8">
        <f t="shared" si="4"/>
        <v>-0.2</v>
      </c>
      <c r="K69" s="9">
        <f t="shared" si="5"/>
        <v>0.67307692307692313</v>
      </c>
    </row>
    <row r="70" spans="1:11" x14ac:dyDescent="0.2">
      <c r="A70" s="7" t="s">
        <v>231</v>
      </c>
      <c r="B70" s="65">
        <v>11</v>
      </c>
      <c r="C70" s="34">
        <f>IF(B78=0, "-", B70/B78)</f>
        <v>0.3235294117647059</v>
      </c>
      <c r="D70" s="65">
        <v>9</v>
      </c>
      <c r="E70" s="9">
        <f>IF(D78=0, "-", D70/D78)</f>
        <v>0.18</v>
      </c>
      <c r="F70" s="81">
        <v>69</v>
      </c>
      <c r="G70" s="34">
        <f>IF(F78=0, "-", F70/F78)</f>
        <v>0.2262295081967213</v>
      </c>
      <c r="H70" s="65">
        <v>42</v>
      </c>
      <c r="I70" s="9">
        <f>IF(H78=0, "-", H70/H78)</f>
        <v>0.1044776119402985</v>
      </c>
      <c r="J70" s="8">
        <f t="shared" si="4"/>
        <v>0.22222222222222221</v>
      </c>
      <c r="K70" s="9">
        <f t="shared" si="5"/>
        <v>0.6428571428571429</v>
      </c>
    </row>
    <row r="71" spans="1:11" x14ac:dyDescent="0.2">
      <c r="A71" s="7" t="s">
        <v>232</v>
      </c>
      <c r="B71" s="65">
        <v>0</v>
      </c>
      <c r="C71" s="34">
        <f>IF(B78=0, "-", B71/B78)</f>
        <v>0</v>
      </c>
      <c r="D71" s="65">
        <v>0</v>
      </c>
      <c r="E71" s="9">
        <f>IF(D78=0, "-", D71/D78)</f>
        <v>0</v>
      </c>
      <c r="F71" s="81">
        <v>3</v>
      </c>
      <c r="G71" s="34">
        <f>IF(F78=0, "-", F71/F78)</f>
        <v>9.8360655737704927E-3</v>
      </c>
      <c r="H71" s="65">
        <v>3</v>
      </c>
      <c r="I71" s="9">
        <f>IF(H78=0, "-", H71/H78)</f>
        <v>7.462686567164179E-3</v>
      </c>
      <c r="J71" s="8" t="str">
        <f t="shared" si="4"/>
        <v>-</v>
      </c>
      <c r="K71" s="9">
        <f t="shared" si="5"/>
        <v>0</v>
      </c>
    </row>
    <row r="72" spans="1:11" x14ac:dyDescent="0.2">
      <c r="A72" s="7" t="s">
        <v>233</v>
      </c>
      <c r="B72" s="65">
        <v>0</v>
      </c>
      <c r="C72" s="34">
        <f>IF(B78=0, "-", B72/B78)</f>
        <v>0</v>
      </c>
      <c r="D72" s="65">
        <v>0</v>
      </c>
      <c r="E72" s="9">
        <f>IF(D78=0, "-", D72/D78)</f>
        <v>0</v>
      </c>
      <c r="F72" s="81">
        <v>0</v>
      </c>
      <c r="G72" s="34">
        <f>IF(F78=0, "-", F72/F78)</f>
        <v>0</v>
      </c>
      <c r="H72" s="65">
        <v>3</v>
      </c>
      <c r="I72" s="9">
        <f>IF(H78=0, "-", H72/H78)</f>
        <v>7.462686567164179E-3</v>
      </c>
      <c r="J72" s="8" t="str">
        <f t="shared" si="4"/>
        <v>-</v>
      </c>
      <c r="K72" s="9">
        <f t="shared" si="5"/>
        <v>-1</v>
      </c>
    </row>
    <row r="73" spans="1:11" x14ac:dyDescent="0.2">
      <c r="A73" s="7" t="s">
        <v>234</v>
      </c>
      <c r="B73" s="65">
        <v>14</v>
      </c>
      <c r="C73" s="34">
        <f>IF(B78=0, "-", B73/B78)</f>
        <v>0.41176470588235292</v>
      </c>
      <c r="D73" s="65">
        <v>17</v>
      </c>
      <c r="E73" s="9">
        <f>IF(D78=0, "-", D73/D78)</f>
        <v>0.34</v>
      </c>
      <c r="F73" s="81">
        <v>114</v>
      </c>
      <c r="G73" s="34">
        <f>IF(F78=0, "-", F73/F78)</f>
        <v>0.3737704918032787</v>
      </c>
      <c r="H73" s="65">
        <v>195</v>
      </c>
      <c r="I73" s="9">
        <f>IF(H78=0, "-", H73/H78)</f>
        <v>0.48507462686567165</v>
      </c>
      <c r="J73" s="8">
        <f t="shared" si="4"/>
        <v>-0.17647058823529413</v>
      </c>
      <c r="K73" s="9">
        <f t="shared" si="5"/>
        <v>-0.41538461538461541</v>
      </c>
    </row>
    <row r="74" spans="1:11" x14ac:dyDescent="0.2">
      <c r="A74" s="7" t="s">
        <v>235</v>
      </c>
      <c r="B74" s="65">
        <v>0</v>
      </c>
      <c r="C74" s="34">
        <f>IF(B78=0, "-", B74/B78)</f>
        <v>0</v>
      </c>
      <c r="D74" s="65">
        <v>3</v>
      </c>
      <c r="E74" s="9">
        <f>IF(D78=0, "-", D74/D78)</f>
        <v>0.06</v>
      </c>
      <c r="F74" s="81">
        <v>10</v>
      </c>
      <c r="G74" s="34">
        <f>IF(F78=0, "-", F74/F78)</f>
        <v>3.2786885245901641E-2</v>
      </c>
      <c r="H74" s="65">
        <v>17</v>
      </c>
      <c r="I74" s="9">
        <f>IF(H78=0, "-", H74/H78)</f>
        <v>4.228855721393035E-2</v>
      </c>
      <c r="J74" s="8">
        <f t="shared" si="4"/>
        <v>-1</v>
      </c>
      <c r="K74" s="9">
        <f t="shared" si="5"/>
        <v>-0.41176470588235292</v>
      </c>
    </row>
    <row r="75" spans="1:11" x14ac:dyDescent="0.2">
      <c r="A75" s="7" t="s">
        <v>236</v>
      </c>
      <c r="B75" s="65">
        <v>1</v>
      </c>
      <c r="C75" s="34">
        <f>IF(B78=0, "-", B75/B78)</f>
        <v>2.9411764705882353E-2</v>
      </c>
      <c r="D75" s="65">
        <v>1</v>
      </c>
      <c r="E75" s="9">
        <f>IF(D78=0, "-", D75/D78)</f>
        <v>0.02</v>
      </c>
      <c r="F75" s="81">
        <v>7</v>
      </c>
      <c r="G75" s="34">
        <f>IF(F78=0, "-", F75/F78)</f>
        <v>2.2950819672131147E-2</v>
      </c>
      <c r="H75" s="65">
        <v>9</v>
      </c>
      <c r="I75" s="9">
        <f>IF(H78=0, "-", H75/H78)</f>
        <v>2.2388059701492536E-2</v>
      </c>
      <c r="J75" s="8">
        <f t="shared" si="4"/>
        <v>0</v>
      </c>
      <c r="K75" s="9">
        <f t="shared" si="5"/>
        <v>-0.22222222222222221</v>
      </c>
    </row>
    <row r="76" spans="1:11" x14ac:dyDescent="0.2">
      <c r="A76" s="7" t="s">
        <v>237</v>
      </c>
      <c r="B76" s="65">
        <v>0</v>
      </c>
      <c r="C76" s="34">
        <f>IF(B78=0, "-", B76/B78)</f>
        <v>0</v>
      </c>
      <c r="D76" s="65">
        <v>2</v>
      </c>
      <c r="E76" s="9">
        <f>IF(D78=0, "-", D76/D78)</f>
        <v>0.04</v>
      </c>
      <c r="F76" s="81">
        <v>10</v>
      </c>
      <c r="G76" s="34">
        <f>IF(F78=0, "-", F76/F78)</f>
        <v>3.2786885245901641E-2</v>
      </c>
      <c r="H76" s="65">
        <v>13</v>
      </c>
      <c r="I76" s="9">
        <f>IF(H78=0, "-", H76/H78)</f>
        <v>3.2338308457711441E-2</v>
      </c>
      <c r="J76" s="8">
        <f t="shared" si="4"/>
        <v>-1</v>
      </c>
      <c r="K76" s="9">
        <f t="shared" si="5"/>
        <v>-0.23076923076923078</v>
      </c>
    </row>
    <row r="77" spans="1:11" x14ac:dyDescent="0.2">
      <c r="A77" s="2"/>
      <c r="B77" s="68"/>
      <c r="C77" s="33"/>
      <c r="D77" s="68"/>
      <c r="E77" s="6"/>
      <c r="F77" s="82"/>
      <c r="G77" s="33"/>
      <c r="H77" s="68"/>
      <c r="I77" s="6"/>
      <c r="J77" s="5"/>
      <c r="K77" s="6"/>
    </row>
    <row r="78" spans="1:11" s="43" customFormat="1" x14ac:dyDescent="0.2">
      <c r="A78" s="162" t="s">
        <v>582</v>
      </c>
      <c r="B78" s="71">
        <f>SUM(B68:B77)</f>
        <v>34</v>
      </c>
      <c r="C78" s="40">
        <f>B78/6139</f>
        <v>5.5383612966281156E-3</v>
      </c>
      <c r="D78" s="71">
        <f>SUM(D68:D77)</f>
        <v>50</v>
      </c>
      <c r="E78" s="41">
        <f>D78/5177</f>
        <v>9.6581031485416264E-3</v>
      </c>
      <c r="F78" s="77">
        <f>SUM(F68:F77)</f>
        <v>305</v>
      </c>
      <c r="G78" s="42">
        <f>F78/53716</f>
        <v>5.6780102762677784E-3</v>
      </c>
      <c r="H78" s="71">
        <f>SUM(H68:H77)</f>
        <v>402</v>
      </c>
      <c r="I78" s="41">
        <f>H78/42616</f>
        <v>9.4330767786746754E-3</v>
      </c>
      <c r="J78" s="37">
        <f>IF(D78=0, "-", IF((B78-D78)/D78&lt;10, (B78-D78)/D78, "&gt;999%"))</f>
        <v>-0.32</v>
      </c>
      <c r="K78" s="38">
        <f>IF(H78=0, "-", IF((F78-H78)/H78&lt;10, (F78-H78)/H78, "&gt;999%"))</f>
        <v>-0.24129353233830847</v>
      </c>
    </row>
    <row r="79" spans="1:11" x14ac:dyDescent="0.2">
      <c r="B79" s="83"/>
      <c r="D79" s="83"/>
      <c r="F79" s="83"/>
      <c r="H79" s="83"/>
    </row>
    <row r="80" spans="1:11" s="43" customFormat="1" x14ac:dyDescent="0.2">
      <c r="A80" s="162" t="s">
        <v>581</v>
      </c>
      <c r="B80" s="71">
        <v>586</v>
      </c>
      <c r="C80" s="40">
        <f>B80/6139</f>
        <v>9.5455285877178692E-2</v>
      </c>
      <c r="D80" s="71">
        <v>570</v>
      </c>
      <c r="E80" s="41">
        <f>D80/5177</f>
        <v>0.11010237589337454</v>
      </c>
      <c r="F80" s="77">
        <v>5147</v>
      </c>
      <c r="G80" s="42">
        <f>F80/53716</f>
        <v>9.5818750465410676E-2</v>
      </c>
      <c r="H80" s="71">
        <v>5245</v>
      </c>
      <c r="I80" s="41">
        <f>H80/42616</f>
        <v>0.12307584006007133</v>
      </c>
      <c r="J80" s="37">
        <f>IF(D80=0, "-", IF((B80-D80)/D80&lt;10, (B80-D80)/D80, "&gt;999%"))</f>
        <v>2.8070175438596492E-2</v>
      </c>
      <c r="K80" s="38">
        <f>IF(H80=0, "-", IF((F80-H80)/H80&lt;10, (F80-H80)/H80, "&gt;999%"))</f>
        <v>-1.8684461391801716E-2</v>
      </c>
    </row>
    <row r="81" spans="1:11" x14ac:dyDescent="0.2">
      <c r="B81" s="83"/>
      <c r="D81" s="83"/>
      <c r="F81" s="83"/>
      <c r="H81" s="83"/>
    </row>
    <row r="82" spans="1:11" ht="15.75" x14ac:dyDescent="0.25">
      <c r="A82" s="164" t="s">
        <v>110</v>
      </c>
      <c r="B82" s="196" t="s">
        <v>1</v>
      </c>
      <c r="C82" s="200"/>
      <c r="D82" s="200"/>
      <c r="E82" s="197"/>
      <c r="F82" s="196" t="s">
        <v>14</v>
      </c>
      <c r="G82" s="200"/>
      <c r="H82" s="200"/>
      <c r="I82" s="197"/>
      <c r="J82" s="196" t="s">
        <v>15</v>
      </c>
      <c r="K82" s="197"/>
    </row>
    <row r="83" spans="1:11" x14ac:dyDescent="0.2">
      <c r="A83" s="22"/>
      <c r="B83" s="196">
        <f>VALUE(RIGHT($B$2, 4))</f>
        <v>2021</v>
      </c>
      <c r="C83" s="197"/>
      <c r="D83" s="196">
        <f>B83-1</f>
        <v>2020</v>
      </c>
      <c r="E83" s="204"/>
      <c r="F83" s="196">
        <f>B83</f>
        <v>2021</v>
      </c>
      <c r="G83" s="204"/>
      <c r="H83" s="196">
        <f>D83</f>
        <v>2020</v>
      </c>
      <c r="I83" s="204"/>
      <c r="J83" s="140" t="s">
        <v>4</v>
      </c>
      <c r="K83" s="141" t="s">
        <v>2</v>
      </c>
    </row>
    <row r="84" spans="1:11" x14ac:dyDescent="0.2">
      <c r="A84" s="163" t="s">
        <v>136</v>
      </c>
      <c r="B84" s="61" t="s">
        <v>12</v>
      </c>
      <c r="C84" s="62" t="s">
        <v>13</v>
      </c>
      <c r="D84" s="61" t="s">
        <v>12</v>
      </c>
      <c r="E84" s="63" t="s">
        <v>13</v>
      </c>
      <c r="F84" s="62" t="s">
        <v>12</v>
      </c>
      <c r="G84" s="62" t="s">
        <v>13</v>
      </c>
      <c r="H84" s="61" t="s">
        <v>12</v>
      </c>
      <c r="I84" s="63" t="s">
        <v>13</v>
      </c>
      <c r="J84" s="61"/>
      <c r="K84" s="63"/>
    </row>
    <row r="85" spans="1:11" x14ac:dyDescent="0.2">
      <c r="A85" s="7" t="s">
        <v>238</v>
      </c>
      <c r="B85" s="65">
        <v>0</v>
      </c>
      <c r="C85" s="34">
        <f>IF(B97=0, "-", B85/B97)</f>
        <v>0</v>
      </c>
      <c r="D85" s="65">
        <v>1</v>
      </c>
      <c r="E85" s="9">
        <f>IF(D97=0, "-", D85/D97)</f>
        <v>4.9504950495049506E-3</v>
      </c>
      <c r="F85" s="81">
        <v>0</v>
      </c>
      <c r="G85" s="34">
        <f>IF(F97=0, "-", F85/F97)</f>
        <v>0</v>
      </c>
      <c r="H85" s="65">
        <v>6</v>
      </c>
      <c r="I85" s="9">
        <f>IF(H97=0, "-", H85/H97)</f>
        <v>4.4843049327354259E-3</v>
      </c>
      <c r="J85" s="8">
        <f t="shared" ref="J85:J95" si="6">IF(D85=0, "-", IF((B85-D85)/D85&lt;10, (B85-D85)/D85, "&gt;999%"))</f>
        <v>-1</v>
      </c>
      <c r="K85" s="9">
        <f t="shared" ref="K85:K95" si="7">IF(H85=0, "-", IF((F85-H85)/H85&lt;10, (F85-H85)/H85, "&gt;999%"))</f>
        <v>-1</v>
      </c>
    </row>
    <row r="86" spans="1:11" x14ac:dyDescent="0.2">
      <c r="A86" s="7" t="s">
        <v>239</v>
      </c>
      <c r="B86" s="65">
        <v>0</v>
      </c>
      <c r="C86" s="34">
        <f>IF(B97=0, "-", B86/B97)</f>
        <v>0</v>
      </c>
      <c r="D86" s="65">
        <v>1</v>
      </c>
      <c r="E86" s="9">
        <f>IF(D97=0, "-", D86/D97)</f>
        <v>4.9504950495049506E-3</v>
      </c>
      <c r="F86" s="81">
        <v>2</v>
      </c>
      <c r="G86" s="34">
        <f>IF(F97=0, "-", F86/F97)</f>
        <v>1.4347202295552368E-3</v>
      </c>
      <c r="H86" s="65">
        <v>7</v>
      </c>
      <c r="I86" s="9">
        <f>IF(H97=0, "-", H86/H97)</f>
        <v>5.2316890881913304E-3</v>
      </c>
      <c r="J86" s="8">
        <f t="shared" si="6"/>
        <v>-1</v>
      </c>
      <c r="K86" s="9">
        <f t="shared" si="7"/>
        <v>-0.7142857142857143</v>
      </c>
    </row>
    <row r="87" spans="1:11" x14ac:dyDescent="0.2">
      <c r="A87" s="7" t="s">
        <v>240</v>
      </c>
      <c r="B87" s="65">
        <v>8</v>
      </c>
      <c r="C87" s="34">
        <f>IF(B97=0, "-", B87/B97)</f>
        <v>3.4934497816593885E-2</v>
      </c>
      <c r="D87" s="65">
        <v>0</v>
      </c>
      <c r="E87" s="9">
        <f>IF(D97=0, "-", D87/D97)</f>
        <v>0</v>
      </c>
      <c r="F87" s="81">
        <v>45</v>
      </c>
      <c r="G87" s="34">
        <f>IF(F97=0, "-", F87/F97)</f>
        <v>3.2281205164992825E-2</v>
      </c>
      <c r="H87" s="65">
        <v>0</v>
      </c>
      <c r="I87" s="9">
        <f>IF(H97=0, "-", H87/H97)</f>
        <v>0</v>
      </c>
      <c r="J87" s="8" t="str">
        <f t="shared" si="6"/>
        <v>-</v>
      </c>
      <c r="K87" s="9" t="str">
        <f t="shared" si="7"/>
        <v>-</v>
      </c>
    </row>
    <row r="88" spans="1:11" x14ac:dyDescent="0.2">
      <c r="A88" s="7" t="s">
        <v>241</v>
      </c>
      <c r="B88" s="65">
        <v>0</v>
      </c>
      <c r="C88" s="34">
        <f>IF(B97=0, "-", B88/B97)</f>
        <v>0</v>
      </c>
      <c r="D88" s="65">
        <v>0</v>
      </c>
      <c r="E88" s="9">
        <f>IF(D97=0, "-", D88/D97)</f>
        <v>0</v>
      </c>
      <c r="F88" s="81">
        <v>0</v>
      </c>
      <c r="G88" s="34">
        <f>IF(F97=0, "-", F88/F97)</f>
        <v>0</v>
      </c>
      <c r="H88" s="65">
        <v>13</v>
      </c>
      <c r="I88" s="9">
        <f>IF(H97=0, "-", H88/H97)</f>
        <v>9.7159940209267555E-3</v>
      </c>
      <c r="J88" s="8" t="str">
        <f t="shared" si="6"/>
        <v>-</v>
      </c>
      <c r="K88" s="9">
        <f t="shared" si="7"/>
        <v>-1</v>
      </c>
    </row>
    <row r="89" spans="1:11" x14ac:dyDescent="0.2">
      <c r="A89" s="7" t="s">
        <v>242</v>
      </c>
      <c r="B89" s="65">
        <v>6</v>
      </c>
      <c r="C89" s="34">
        <f>IF(B97=0, "-", B89/B97)</f>
        <v>2.6200873362445413E-2</v>
      </c>
      <c r="D89" s="65">
        <v>18</v>
      </c>
      <c r="E89" s="9">
        <f>IF(D97=0, "-", D89/D97)</f>
        <v>8.9108910891089105E-2</v>
      </c>
      <c r="F89" s="81">
        <v>97</v>
      </c>
      <c r="G89" s="34">
        <f>IF(F97=0, "-", F89/F97)</f>
        <v>6.9583931133428978E-2</v>
      </c>
      <c r="H89" s="65">
        <v>98</v>
      </c>
      <c r="I89" s="9">
        <f>IF(H97=0, "-", H89/H97)</f>
        <v>7.3243647234678619E-2</v>
      </c>
      <c r="J89" s="8">
        <f t="shared" si="6"/>
        <v>-0.66666666666666663</v>
      </c>
      <c r="K89" s="9">
        <f t="shared" si="7"/>
        <v>-1.020408163265306E-2</v>
      </c>
    </row>
    <row r="90" spans="1:11" x14ac:dyDescent="0.2">
      <c r="A90" s="7" t="s">
        <v>243</v>
      </c>
      <c r="B90" s="65">
        <v>1</v>
      </c>
      <c r="C90" s="34">
        <f>IF(B97=0, "-", B90/B97)</f>
        <v>4.3668122270742356E-3</v>
      </c>
      <c r="D90" s="65">
        <v>1</v>
      </c>
      <c r="E90" s="9">
        <f>IF(D97=0, "-", D90/D97)</f>
        <v>4.9504950495049506E-3</v>
      </c>
      <c r="F90" s="81">
        <v>2</v>
      </c>
      <c r="G90" s="34">
        <f>IF(F97=0, "-", F90/F97)</f>
        <v>1.4347202295552368E-3</v>
      </c>
      <c r="H90" s="65">
        <v>9</v>
      </c>
      <c r="I90" s="9">
        <f>IF(H97=0, "-", H90/H97)</f>
        <v>6.7264573991031393E-3</v>
      </c>
      <c r="J90" s="8">
        <f t="shared" si="6"/>
        <v>0</v>
      </c>
      <c r="K90" s="9">
        <f t="shared" si="7"/>
        <v>-0.77777777777777779</v>
      </c>
    </row>
    <row r="91" spans="1:11" x14ac:dyDescent="0.2">
      <c r="A91" s="7" t="s">
        <v>244</v>
      </c>
      <c r="B91" s="65">
        <v>9</v>
      </c>
      <c r="C91" s="34">
        <f>IF(B97=0, "-", B91/B97)</f>
        <v>3.9301310043668124E-2</v>
      </c>
      <c r="D91" s="65">
        <v>8</v>
      </c>
      <c r="E91" s="9">
        <f>IF(D97=0, "-", D91/D97)</f>
        <v>3.9603960396039604E-2</v>
      </c>
      <c r="F91" s="81">
        <v>45</v>
      </c>
      <c r="G91" s="34">
        <f>IF(F97=0, "-", F91/F97)</f>
        <v>3.2281205164992825E-2</v>
      </c>
      <c r="H91" s="65">
        <v>63</v>
      </c>
      <c r="I91" s="9">
        <f>IF(H97=0, "-", H91/H97)</f>
        <v>4.708520179372197E-2</v>
      </c>
      <c r="J91" s="8">
        <f t="shared" si="6"/>
        <v>0.125</v>
      </c>
      <c r="K91" s="9">
        <f t="shared" si="7"/>
        <v>-0.2857142857142857</v>
      </c>
    </row>
    <row r="92" spans="1:11" x14ac:dyDescent="0.2">
      <c r="A92" s="7" t="s">
        <v>245</v>
      </c>
      <c r="B92" s="65">
        <v>0</v>
      </c>
      <c r="C92" s="34">
        <f>IF(B97=0, "-", B92/B97)</f>
        <v>0</v>
      </c>
      <c r="D92" s="65">
        <v>3</v>
      </c>
      <c r="E92" s="9">
        <f>IF(D97=0, "-", D92/D97)</f>
        <v>1.4851485148514851E-2</v>
      </c>
      <c r="F92" s="81">
        <v>0</v>
      </c>
      <c r="G92" s="34">
        <f>IF(F97=0, "-", F92/F97)</f>
        <v>0</v>
      </c>
      <c r="H92" s="65">
        <v>12</v>
      </c>
      <c r="I92" s="9">
        <f>IF(H97=0, "-", H92/H97)</f>
        <v>8.9686098654708519E-3</v>
      </c>
      <c r="J92" s="8">
        <f t="shared" si="6"/>
        <v>-1</v>
      </c>
      <c r="K92" s="9">
        <f t="shared" si="7"/>
        <v>-1</v>
      </c>
    </row>
    <row r="93" spans="1:11" x14ac:dyDescent="0.2">
      <c r="A93" s="7" t="s">
        <v>246</v>
      </c>
      <c r="B93" s="65">
        <v>0</v>
      </c>
      <c r="C93" s="34">
        <f>IF(B97=0, "-", B93/B97)</f>
        <v>0</v>
      </c>
      <c r="D93" s="65">
        <v>18</v>
      </c>
      <c r="E93" s="9">
        <f>IF(D97=0, "-", D93/D97)</f>
        <v>8.9108910891089105E-2</v>
      </c>
      <c r="F93" s="81">
        <v>13</v>
      </c>
      <c r="G93" s="34">
        <f>IF(F97=0, "-", F93/F97)</f>
        <v>9.3256814921090381E-3</v>
      </c>
      <c r="H93" s="65">
        <v>63</v>
      </c>
      <c r="I93" s="9">
        <f>IF(H97=0, "-", H93/H97)</f>
        <v>4.708520179372197E-2</v>
      </c>
      <c r="J93" s="8">
        <f t="shared" si="6"/>
        <v>-1</v>
      </c>
      <c r="K93" s="9">
        <f t="shared" si="7"/>
        <v>-0.79365079365079361</v>
      </c>
    </row>
    <row r="94" spans="1:11" x14ac:dyDescent="0.2">
      <c r="A94" s="7" t="s">
        <v>247</v>
      </c>
      <c r="B94" s="65">
        <v>201</v>
      </c>
      <c r="C94" s="34">
        <f>IF(B97=0, "-", B94/B97)</f>
        <v>0.87772925764192145</v>
      </c>
      <c r="D94" s="65">
        <v>152</v>
      </c>
      <c r="E94" s="9">
        <f>IF(D97=0, "-", D94/D97)</f>
        <v>0.75247524752475248</v>
      </c>
      <c r="F94" s="81">
        <v>1153</v>
      </c>
      <c r="G94" s="34">
        <f>IF(F97=0, "-", F94/F97)</f>
        <v>0.827116212338594</v>
      </c>
      <c r="H94" s="65">
        <v>1049</v>
      </c>
      <c r="I94" s="9">
        <f>IF(H97=0, "-", H94/H97)</f>
        <v>0.78400597907324365</v>
      </c>
      <c r="J94" s="8">
        <f t="shared" si="6"/>
        <v>0.32236842105263158</v>
      </c>
      <c r="K94" s="9">
        <f t="shared" si="7"/>
        <v>9.9142040038131554E-2</v>
      </c>
    </row>
    <row r="95" spans="1:11" x14ac:dyDescent="0.2">
      <c r="A95" s="7" t="s">
        <v>248</v>
      </c>
      <c r="B95" s="65">
        <v>4</v>
      </c>
      <c r="C95" s="34">
        <f>IF(B97=0, "-", B95/B97)</f>
        <v>1.7467248908296942E-2</v>
      </c>
      <c r="D95" s="65">
        <v>0</v>
      </c>
      <c r="E95" s="9">
        <f>IF(D97=0, "-", D95/D97)</f>
        <v>0</v>
      </c>
      <c r="F95" s="81">
        <v>37</v>
      </c>
      <c r="G95" s="34">
        <f>IF(F97=0, "-", F95/F97)</f>
        <v>2.654232424677188E-2</v>
      </c>
      <c r="H95" s="65">
        <v>18</v>
      </c>
      <c r="I95" s="9">
        <f>IF(H97=0, "-", H95/H97)</f>
        <v>1.3452914798206279E-2</v>
      </c>
      <c r="J95" s="8" t="str">
        <f t="shared" si="6"/>
        <v>-</v>
      </c>
      <c r="K95" s="9">
        <f t="shared" si="7"/>
        <v>1.0555555555555556</v>
      </c>
    </row>
    <row r="96" spans="1:11" x14ac:dyDescent="0.2">
      <c r="A96" s="2"/>
      <c r="B96" s="68"/>
      <c r="C96" s="33"/>
      <c r="D96" s="68"/>
      <c r="E96" s="6"/>
      <c r="F96" s="82"/>
      <c r="G96" s="33"/>
      <c r="H96" s="68"/>
      <c r="I96" s="6"/>
      <c r="J96" s="5"/>
      <c r="K96" s="6"/>
    </row>
    <row r="97" spans="1:11" s="43" customFormat="1" x14ac:dyDescent="0.2">
      <c r="A97" s="162" t="s">
        <v>580</v>
      </c>
      <c r="B97" s="71">
        <f>SUM(B85:B96)</f>
        <v>229</v>
      </c>
      <c r="C97" s="40">
        <f>B97/6139</f>
        <v>3.7302492262583482E-2</v>
      </c>
      <c r="D97" s="71">
        <f>SUM(D85:D96)</f>
        <v>202</v>
      </c>
      <c r="E97" s="41">
        <f>D97/5177</f>
        <v>3.9018736720108173E-2</v>
      </c>
      <c r="F97" s="77">
        <f>SUM(F85:F96)</f>
        <v>1394</v>
      </c>
      <c r="G97" s="42">
        <f>F97/53716</f>
        <v>2.5951299426614043E-2</v>
      </c>
      <c r="H97" s="71">
        <f>SUM(H85:H96)</f>
        <v>1338</v>
      </c>
      <c r="I97" s="41">
        <f>H97/42616</f>
        <v>3.1396658532006759E-2</v>
      </c>
      <c r="J97" s="37">
        <f>IF(D97=0, "-", IF((B97-D97)/D97&lt;10, (B97-D97)/D97, "&gt;999%"))</f>
        <v>0.13366336633663367</v>
      </c>
      <c r="K97" s="38">
        <f>IF(H97=0, "-", IF((F97-H97)/H97&lt;10, (F97-H97)/H97, "&gt;999%"))</f>
        <v>4.1853512705530643E-2</v>
      </c>
    </row>
    <row r="98" spans="1:11" x14ac:dyDescent="0.2">
      <c r="B98" s="83"/>
      <c r="D98" s="83"/>
      <c r="F98" s="83"/>
      <c r="H98" s="83"/>
    </row>
    <row r="99" spans="1:11" x14ac:dyDescent="0.2">
      <c r="A99" s="163" t="s">
        <v>137</v>
      </c>
      <c r="B99" s="61" t="s">
        <v>12</v>
      </c>
      <c r="C99" s="62" t="s">
        <v>13</v>
      </c>
      <c r="D99" s="61" t="s">
        <v>12</v>
      </c>
      <c r="E99" s="63" t="s">
        <v>13</v>
      </c>
      <c r="F99" s="62" t="s">
        <v>12</v>
      </c>
      <c r="G99" s="62" t="s">
        <v>13</v>
      </c>
      <c r="H99" s="61" t="s">
        <v>12</v>
      </c>
      <c r="I99" s="63" t="s">
        <v>13</v>
      </c>
      <c r="J99" s="61"/>
      <c r="K99" s="63"/>
    </row>
    <row r="100" spans="1:11" x14ac:dyDescent="0.2">
      <c r="A100" s="7" t="s">
        <v>249</v>
      </c>
      <c r="B100" s="65">
        <v>4</v>
      </c>
      <c r="C100" s="34">
        <f>IF(B115=0, "-", B100/B115)</f>
        <v>9.3023255813953487E-2</v>
      </c>
      <c r="D100" s="65">
        <v>0</v>
      </c>
      <c r="E100" s="9">
        <f>IF(D115=0, "-", D100/D115)</f>
        <v>0</v>
      </c>
      <c r="F100" s="81">
        <v>23</v>
      </c>
      <c r="G100" s="34">
        <f>IF(F115=0, "-", F100/F115)</f>
        <v>5.3488372093023255E-2</v>
      </c>
      <c r="H100" s="65">
        <v>7</v>
      </c>
      <c r="I100" s="9">
        <f>IF(H115=0, "-", H100/H115)</f>
        <v>1.8970189701897018E-2</v>
      </c>
      <c r="J100" s="8" t="str">
        <f t="shared" ref="J100:J113" si="8">IF(D100=0, "-", IF((B100-D100)/D100&lt;10, (B100-D100)/D100, "&gt;999%"))</f>
        <v>-</v>
      </c>
      <c r="K100" s="9">
        <f t="shared" ref="K100:K113" si="9">IF(H100=0, "-", IF((F100-H100)/H100&lt;10, (F100-H100)/H100, "&gt;999%"))</f>
        <v>2.2857142857142856</v>
      </c>
    </row>
    <row r="101" spans="1:11" x14ac:dyDescent="0.2">
      <c r="A101" s="7" t="s">
        <v>250</v>
      </c>
      <c r="B101" s="65">
        <v>1</v>
      </c>
      <c r="C101" s="34">
        <f>IF(B115=0, "-", B101/B115)</f>
        <v>2.3255813953488372E-2</v>
      </c>
      <c r="D101" s="65">
        <v>2</v>
      </c>
      <c r="E101" s="9">
        <f>IF(D115=0, "-", D101/D115)</f>
        <v>3.8461538461538464E-2</v>
      </c>
      <c r="F101" s="81">
        <v>29</v>
      </c>
      <c r="G101" s="34">
        <f>IF(F115=0, "-", F101/F115)</f>
        <v>6.7441860465116285E-2</v>
      </c>
      <c r="H101" s="65">
        <v>20</v>
      </c>
      <c r="I101" s="9">
        <f>IF(H115=0, "-", H101/H115)</f>
        <v>5.4200542005420058E-2</v>
      </c>
      <c r="J101" s="8">
        <f t="shared" si="8"/>
        <v>-0.5</v>
      </c>
      <c r="K101" s="9">
        <f t="shared" si="9"/>
        <v>0.45</v>
      </c>
    </row>
    <row r="102" spans="1:11" x14ac:dyDescent="0.2">
      <c r="A102" s="7" t="s">
        <v>251</v>
      </c>
      <c r="B102" s="65">
        <v>3</v>
      </c>
      <c r="C102" s="34">
        <f>IF(B115=0, "-", B102/B115)</f>
        <v>6.9767441860465115E-2</v>
      </c>
      <c r="D102" s="65">
        <v>1</v>
      </c>
      <c r="E102" s="9">
        <f>IF(D115=0, "-", D102/D115)</f>
        <v>1.9230769230769232E-2</v>
      </c>
      <c r="F102" s="81">
        <v>23</v>
      </c>
      <c r="G102" s="34">
        <f>IF(F115=0, "-", F102/F115)</f>
        <v>5.3488372093023255E-2</v>
      </c>
      <c r="H102" s="65">
        <v>19</v>
      </c>
      <c r="I102" s="9">
        <f>IF(H115=0, "-", H102/H115)</f>
        <v>5.1490514905149054E-2</v>
      </c>
      <c r="J102" s="8">
        <f t="shared" si="8"/>
        <v>2</v>
      </c>
      <c r="K102" s="9">
        <f t="shared" si="9"/>
        <v>0.21052631578947367</v>
      </c>
    </row>
    <row r="103" spans="1:11" x14ac:dyDescent="0.2">
      <c r="A103" s="7" t="s">
        <v>252</v>
      </c>
      <c r="B103" s="65">
        <v>10</v>
      </c>
      <c r="C103" s="34">
        <f>IF(B115=0, "-", B103/B115)</f>
        <v>0.23255813953488372</v>
      </c>
      <c r="D103" s="65">
        <v>15</v>
      </c>
      <c r="E103" s="9">
        <f>IF(D115=0, "-", D103/D115)</f>
        <v>0.28846153846153844</v>
      </c>
      <c r="F103" s="81">
        <v>112</v>
      </c>
      <c r="G103" s="34">
        <f>IF(F115=0, "-", F103/F115)</f>
        <v>0.26046511627906976</v>
      </c>
      <c r="H103" s="65">
        <v>81</v>
      </c>
      <c r="I103" s="9">
        <f>IF(H115=0, "-", H103/H115)</f>
        <v>0.21951219512195122</v>
      </c>
      <c r="J103" s="8">
        <f t="shared" si="8"/>
        <v>-0.33333333333333331</v>
      </c>
      <c r="K103" s="9">
        <f t="shared" si="9"/>
        <v>0.38271604938271603</v>
      </c>
    </row>
    <row r="104" spans="1:11" x14ac:dyDescent="0.2">
      <c r="A104" s="7" t="s">
        <v>253</v>
      </c>
      <c r="B104" s="65">
        <v>0</v>
      </c>
      <c r="C104" s="34">
        <f>IF(B115=0, "-", B104/B115)</f>
        <v>0</v>
      </c>
      <c r="D104" s="65">
        <v>0</v>
      </c>
      <c r="E104" s="9">
        <f>IF(D115=0, "-", D104/D115)</f>
        <v>0</v>
      </c>
      <c r="F104" s="81">
        <v>0</v>
      </c>
      <c r="G104" s="34">
        <f>IF(F115=0, "-", F104/F115)</f>
        <v>0</v>
      </c>
      <c r="H104" s="65">
        <v>1</v>
      </c>
      <c r="I104" s="9">
        <f>IF(H115=0, "-", H104/H115)</f>
        <v>2.7100271002710027E-3</v>
      </c>
      <c r="J104" s="8" t="str">
        <f t="shared" si="8"/>
        <v>-</v>
      </c>
      <c r="K104" s="9">
        <f t="shared" si="9"/>
        <v>-1</v>
      </c>
    </row>
    <row r="105" spans="1:11" x14ac:dyDescent="0.2">
      <c r="A105" s="7" t="s">
        <v>254</v>
      </c>
      <c r="B105" s="65">
        <v>0</v>
      </c>
      <c r="C105" s="34">
        <f>IF(B115=0, "-", B105/B115)</f>
        <v>0</v>
      </c>
      <c r="D105" s="65">
        <v>0</v>
      </c>
      <c r="E105" s="9">
        <f>IF(D115=0, "-", D105/D115)</f>
        <v>0</v>
      </c>
      <c r="F105" s="81">
        <v>0</v>
      </c>
      <c r="G105" s="34">
        <f>IF(F115=0, "-", F105/F115)</f>
        <v>0</v>
      </c>
      <c r="H105" s="65">
        <v>2</v>
      </c>
      <c r="I105" s="9">
        <f>IF(H115=0, "-", H105/H115)</f>
        <v>5.4200542005420054E-3</v>
      </c>
      <c r="J105" s="8" t="str">
        <f t="shared" si="8"/>
        <v>-</v>
      </c>
      <c r="K105" s="9">
        <f t="shared" si="9"/>
        <v>-1</v>
      </c>
    </row>
    <row r="106" spans="1:11" x14ac:dyDescent="0.2">
      <c r="A106" s="7" t="s">
        <v>255</v>
      </c>
      <c r="B106" s="65">
        <v>1</v>
      </c>
      <c r="C106" s="34">
        <f>IF(B115=0, "-", B106/B115)</f>
        <v>2.3255813953488372E-2</v>
      </c>
      <c r="D106" s="65">
        <v>1</v>
      </c>
      <c r="E106" s="9">
        <f>IF(D115=0, "-", D106/D115)</f>
        <v>1.9230769230769232E-2</v>
      </c>
      <c r="F106" s="81">
        <v>8</v>
      </c>
      <c r="G106" s="34">
        <f>IF(F115=0, "-", F106/F115)</f>
        <v>1.8604651162790697E-2</v>
      </c>
      <c r="H106" s="65">
        <v>14</v>
      </c>
      <c r="I106" s="9">
        <f>IF(H115=0, "-", H106/H115)</f>
        <v>3.7940379403794036E-2</v>
      </c>
      <c r="J106" s="8">
        <f t="shared" si="8"/>
        <v>0</v>
      </c>
      <c r="K106" s="9">
        <f t="shared" si="9"/>
        <v>-0.42857142857142855</v>
      </c>
    </row>
    <row r="107" spans="1:11" x14ac:dyDescent="0.2">
      <c r="A107" s="7" t="s">
        <v>256</v>
      </c>
      <c r="B107" s="65">
        <v>2</v>
      </c>
      <c r="C107" s="34">
        <f>IF(B115=0, "-", B107/B115)</f>
        <v>4.6511627906976744E-2</v>
      </c>
      <c r="D107" s="65">
        <v>3</v>
      </c>
      <c r="E107" s="9">
        <f>IF(D115=0, "-", D107/D115)</f>
        <v>5.7692307692307696E-2</v>
      </c>
      <c r="F107" s="81">
        <v>15</v>
      </c>
      <c r="G107" s="34">
        <f>IF(F115=0, "-", F107/F115)</f>
        <v>3.4883720930232558E-2</v>
      </c>
      <c r="H107" s="65">
        <v>22</v>
      </c>
      <c r="I107" s="9">
        <f>IF(H115=0, "-", H107/H115)</f>
        <v>5.9620596205962058E-2</v>
      </c>
      <c r="J107" s="8">
        <f t="shared" si="8"/>
        <v>-0.33333333333333331</v>
      </c>
      <c r="K107" s="9">
        <f t="shared" si="9"/>
        <v>-0.31818181818181818</v>
      </c>
    </row>
    <row r="108" spans="1:11" x14ac:dyDescent="0.2">
      <c r="A108" s="7" t="s">
        <v>257</v>
      </c>
      <c r="B108" s="65">
        <v>6</v>
      </c>
      <c r="C108" s="34">
        <f>IF(B115=0, "-", B108/B115)</f>
        <v>0.13953488372093023</v>
      </c>
      <c r="D108" s="65">
        <v>1</v>
      </c>
      <c r="E108" s="9">
        <f>IF(D115=0, "-", D108/D115)</f>
        <v>1.9230769230769232E-2</v>
      </c>
      <c r="F108" s="81">
        <v>64</v>
      </c>
      <c r="G108" s="34">
        <f>IF(F115=0, "-", F108/F115)</f>
        <v>0.14883720930232558</v>
      </c>
      <c r="H108" s="65">
        <v>17</v>
      </c>
      <c r="I108" s="9">
        <f>IF(H115=0, "-", H108/H115)</f>
        <v>4.6070460704607047E-2</v>
      </c>
      <c r="J108" s="8">
        <f t="shared" si="8"/>
        <v>5</v>
      </c>
      <c r="K108" s="9">
        <f t="shared" si="9"/>
        <v>2.7647058823529411</v>
      </c>
    </row>
    <row r="109" spans="1:11" x14ac:dyDescent="0.2">
      <c r="A109" s="7" t="s">
        <v>258</v>
      </c>
      <c r="B109" s="65">
        <v>2</v>
      </c>
      <c r="C109" s="34">
        <f>IF(B115=0, "-", B109/B115)</f>
        <v>4.6511627906976744E-2</v>
      </c>
      <c r="D109" s="65">
        <v>15</v>
      </c>
      <c r="E109" s="9">
        <f>IF(D115=0, "-", D109/D115)</f>
        <v>0.28846153846153844</v>
      </c>
      <c r="F109" s="81">
        <v>105</v>
      </c>
      <c r="G109" s="34">
        <f>IF(F115=0, "-", F109/F115)</f>
        <v>0.2441860465116279</v>
      </c>
      <c r="H109" s="65">
        <v>108</v>
      </c>
      <c r="I109" s="9">
        <f>IF(H115=0, "-", H109/H115)</f>
        <v>0.29268292682926828</v>
      </c>
      <c r="J109" s="8">
        <f t="shared" si="8"/>
        <v>-0.8666666666666667</v>
      </c>
      <c r="K109" s="9">
        <f t="shared" si="9"/>
        <v>-2.7777777777777776E-2</v>
      </c>
    </row>
    <row r="110" spans="1:11" x14ac:dyDescent="0.2">
      <c r="A110" s="7" t="s">
        <v>259</v>
      </c>
      <c r="B110" s="65">
        <v>12</v>
      </c>
      <c r="C110" s="34">
        <f>IF(B115=0, "-", B110/B115)</f>
        <v>0.27906976744186046</v>
      </c>
      <c r="D110" s="65">
        <v>13</v>
      </c>
      <c r="E110" s="9">
        <f>IF(D115=0, "-", D110/D115)</f>
        <v>0.25</v>
      </c>
      <c r="F110" s="81">
        <v>47</v>
      </c>
      <c r="G110" s="34">
        <f>IF(F115=0, "-", F110/F115)</f>
        <v>0.10930232558139535</v>
      </c>
      <c r="H110" s="65">
        <v>68</v>
      </c>
      <c r="I110" s="9">
        <f>IF(H115=0, "-", H110/H115)</f>
        <v>0.18428184281842819</v>
      </c>
      <c r="J110" s="8">
        <f t="shared" si="8"/>
        <v>-7.6923076923076927E-2</v>
      </c>
      <c r="K110" s="9">
        <f t="shared" si="9"/>
        <v>-0.30882352941176472</v>
      </c>
    </row>
    <row r="111" spans="1:11" x14ac:dyDescent="0.2">
      <c r="A111" s="7" t="s">
        <v>260</v>
      </c>
      <c r="B111" s="65">
        <v>1</v>
      </c>
      <c r="C111" s="34">
        <f>IF(B115=0, "-", B111/B115)</f>
        <v>2.3255813953488372E-2</v>
      </c>
      <c r="D111" s="65">
        <v>0</v>
      </c>
      <c r="E111" s="9">
        <f>IF(D115=0, "-", D111/D115)</f>
        <v>0</v>
      </c>
      <c r="F111" s="81">
        <v>3</v>
      </c>
      <c r="G111" s="34">
        <f>IF(F115=0, "-", F111/F115)</f>
        <v>6.9767441860465115E-3</v>
      </c>
      <c r="H111" s="65">
        <v>5</v>
      </c>
      <c r="I111" s="9">
        <f>IF(H115=0, "-", H111/H115)</f>
        <v>1.3550135501355014E-2</v>
      </c>
      <c r="J111" s="8" t="str">
        <f t="shared" si="8"/>
        <v>-</v>
      </c>
      <c r="K111" s="9">
        <f t="shared" si="9"/>
        <v>-0.4</v>
      </c>
    </row>
    <row r="112" spans="1:11" x14ac:dyDescent="0.2">
      <c r="A112" s="7" t="s">
        <v>261</v>
      </c>
      <c r="B112" s="65">
        <v>0</v>
      </c>
      <c r="C112" s="34">
        <f>IF(B115=0, "-", B112/B115)</f>
        <v>0</v>
      </c>
      <c r="D112" s="65">
        <v>1</v>
      </c>
      <c r="E112" s="9">
        <f>IF(D115=0, "-", D112/D115)</f>
        <v>1.9230769230769232E-2</v>
      </c>
      <c r="F112" s="81">
        <v>0</v>
      </c>
      <c r="G112" s="34">
        <f>IF(F115=0, "-", F112/F115)</f>
        <v>0</v>
      </c>
      <c r="H112" s="65">
        <v>5</v>
      </c>
      <c r="I112" s="9">
        <f>IF(H115=0, "-", H112/H115)</f>
        <v>1.3550135501355014E-2</v>
      </c>
      <c r="J112" s="8">
        <f t="shared" si="8"/>
        <v>-1</v>
      </c>
      <c r="K112" s="9">
        <f t="shared" si="9"/>
        <v>-1</v>
      </c>
    </row>
    <row r="113" spans="1:11" x14ac:dyDescent="0.2">
      <c r="A113" s="7" t="s">
        <v>262</v>
      </c>
      <c r="B113" s="65">
        <v>1</v>
      </c>
      <c r="C113" s="34">
        <f>IF(B115=0, "-", B113/B115)</f>
        <v>2.3255813953488372E-2</v>
      </c>
      <c r="D113" s="65">
        <v>0</v>
      </c>
      <c r="E113" s="9">
        <f>IF(D115=0, "-", D113/D115)</f>
        <v>0</v>
      </c>
      <c r="F113" s="81">
        <v>1</v>
      </c>
      <c r="G113" s="34">
        <f>IF(F115=0, "-", F113/F115)</f>
        <v>2.3255813953488372E-3</v>
      </c>
      <c r="H113" s="65">
        <v>0</v>
      </c>
      <c r="I113" s="9">
        <f>IF(H115=0, "-", H113/H115)</f>
        <v>0</v>
      </c>
      <c r="J113" s="8" t="str">
        <f t="shared" si="8"/>
        <v>-</v>
      </c>
      <c r="K113" s="9" t="str">
        <f t="shared" si="9"/>
        <v>-</v>
      </c>
    </row>
    <row r="114" spans="1:11" x14ac:dyDescent="0.2">
      <c r="A114" s="2"/>
      <c r="B114" s="68"/>
      <c r="C114" s="33"/>
      <c r="D114" s="68"/>
      <c r="E114" s="6"/>
      <c r="F114" s="82"/>
      <c r="G114" s="33"/>
      <c r="H114" s="68"/>
      <c r="I114" s="6"/>
      <c r="J114" s="5"/>
      <c r="K114" s="6"/>
    </row>
    <row r="115" spans="1:11" s="43" customFormat="1" x14ac:dyDescent="0.2">
      <c r="A115" s="162" t="s">
        <v>579</v>
      </c>
      <c r="B115" s="71">
        <f>SUM(B100:B114)</f>
        <v>43</v>
      </c>
      <c r="C115" s="40">
        <f>B115/6139</f>
        <v>7.0043981104414401E-3</v>
      </c>
      <c r="D115" s="71">
        <f>SUM(D100:D114)</f>
        <v>52</v>
      </c>
      <c r="E115" s="41">
        <f>D115/5177</f>
        <v>1.0044427274483292E-2</v>
      </c>
      <c r="F115" s="77">
        <f>SUM(F100:F114)</f>
        <v>430</v>
      </c>
      <c r="G115" s="42">
        <f>F115/53716</f>
        <v>8.0050636681808021E-3</v>
      </c>
      <c r="H115" s="71">
        <f>SUM(H100:H114)</f>
        <v>369</v>
      </c>
      <c r="I115" s="41">
        <f>H115/42616</f>
        <v>8.6587197296789931E-3</v>
      </c>
      <c r="J115" s="37">
        <f>IF(D115=0, "-", IF((B115-D115)/D115&lt;10, (B115-D115)/D115, "&gt;999%"))</f>
        <v>-0.17307692307692307</v>
      </c>
      <c r="K115" s="38">
        <f>IF(H115=0, "-", IF((F115-H115)/H115&lt;10, (F115-H115)/H115, "&gt;999%"))</f>
        <v>0.16531165311653118</v>
      </c>
    </row>
    <row r="116" spans="1:11" x14ac:dyDescent="0.2">
      <c r="B116" s="83"/>
      <c r="D116" s="83"/>
      <c r="F116" s="83"/>
      <c r="H116" s="83"/>
    </row>
    <row r="117" spans="1:11" s="43" customFormat="1" x14ac:dyDescent="0.2">
      <c r="A117" s="162" t="s">
        <v>578</v>
      </c>
      <c r="B117" s="71">
        <v>272</v>
      </c>
      <c r="C117" s="40">
        <f>B117/6139</f>
        <v>4.4306890373024925E-2</v>
      </c>
      <c r="D117" s="71">
        <v>254</v>
      </c>
      <c r="E117" s="41">
        <f>D117/5177</f>
        <v>4.9063163994591465E-2</v>
      </c>
      <c r="F117" s="77">
        <v>1824</v>
      </c>
      <c r="G117" s="42">
        <f>F117/53716</f>
        <v>3.3956363094794849E-2</v>
      </c>
      <c r="H117" s="71">
        <v>1707</v>
      </c>
      <c r="I117" s="41">
        <f>H117/42616</f>
        <v>4.0055378261685752E-2</v>
      </c>
      <c r="J117" s="37">
        <f>IF(D117=0, "-", IF((B117-D117)/D117&lt;10, (B117-D117)/D117, "&gt;999%"))</f>
        <v>7.0866141732283464E-2</v>
      </c>
      <c r="K117" s="38">
        <f>IF(H117=0, "-", IF((F117-H117)/H117&lt;10, (F117-H117)/H117, "&gt;999%"))</f>
        <v>6.8541300527240778E-2</v>
      </c>
    </row>
    <row r="118" spans="1:11" x14ac:dyDescent="0.2">
      <c r="B118" s="83"/>
      <c r="D118" s="83"/>
      <c r="F118" s="83"/>
      <c r="H118" s="83"/>
    </row>
    <row r="119" spans="1:11" ht="15.75" x14ac:dyDescent="0.25">
      <c r="A119" s="164" t="s">
        <v>111</v>
      </c>
      <c r="B119" s="196" t="s">
        <v>1</v>
      </c>
      <c r="C119" s="200"/>
      <c r="D119" s="200"/>
      <c r="E119" s="197"/>
      <c r="F119" s="196" t="s">
        <v>14</v>
      </c>
      <c r="G119" s="200"/>
      <c r="H119" s="200"/>
      <c r="I119" s="197"/>
      <c r="J119" s="196" t="s">
        <v>15</v>
      </c>
      <c r="K119" s="197"/>
    </row>
    <row r="120" spans="1:11" x14ac:dyDescent="0.2">
      <c r="A120" s="22"/>
      <c r="B120" s="196">
        <f>VALUE(RIGHT($B$2, 4))</f>
        <v>2021</v>
      </c>
      <c r="C120" s="197"/>
      <c r="D120" s="196">
        <f>B120-1</f>
        <v>2020</v>
      </c>
      <c r="E120" s="204"/>
      <c r="F120" s="196">
        <f>B120</f>
        <v>2021</v>
      </c>
      <c r="G120" s="204"/>
      <c r="H120" s="196">
        <f>D120</f>
        <v>2020</v>
      </c>
      <c r="I120" s="204"/>
      <c r="J120" s="140" t="s">
        <v>4</v>
      </c>
      <c r="K120" s="141" t="s">
        <v>2</v>
      </c>
    </row>
    <row r="121" spans="1:11" x14ac:dyDescent="0.2">
      <c r="A121" s="163" t="s">
        <v>138</v>
      </c>
      <c r="B121" s="61" t="s">
        <v>12</v>
      </c>
      <c r="C121" s="62" t="s">
        <v>13</v>
      </c>
      <c r="D121" s="61" t="s">
        <v>12</v>
      </c>
      <c r="E121" s="63" t="s">
        <v>13</v>
      </c>
      <c r="F121" s="62" t="s">
        <v>12</v>
      </c>
      <c r="G121" s="62" t="s">
        <v>13</v>
      </c>
      <c r="H121" s="61" t="s">
        <v>12</v>
      </c>
      <c r="I121" s="63" t="s">
        <v>13</v>
      </c>
      <c r="J121" s="61"/>
      <c r="K121" s="63"/>
    </row>
    <row r="122" spans="1:11" x14ac:dyDescent="0.2">
      <c r="A122" s="7" t="s">
        <v>263</v>
      </c>
      <c r="B122" s="65">
        <v>0</v>
      </c>
      <c r="C122" s="34">
        <f>IF(B126=0, "-", B122/B126)</f>
        <v>0</v>
      </c>
      <c r="D122" s="65">
        <v>10</v>
      </c>
      <c r="E122" s="9">
        <f>IF(D126=0, "-", D122/D126)</f>
        <v>0.43478260869565216</v>
      </c>
      <c r="F122" s="81">
        <v>0</v>
      </c>
      <c r="G122" s="34">
        <f>IF(F126=0, "-", F122/F126)</f>
        <v>0</v>
      </c>
      <c r="H122" s="65">
        <v>175</v>
      </c>
      <c r="I122" s="9">
        <f>IF(H126=0, "-", H122/H126)</f>
        <v>0.69169960474308301</v>
      </c>
      <c r="J122" s="8">
        <f>IF(D122=0, "-", IF((B122-D122)/D122&lt;10, (B122-D122)/D122, "&gt;999%"))</f>
        <v>-1</v>
      </c>
      <c r="K122" s="9">
        <f>IF(H122=0, "-", IF((F122-H122)/H122&lt;10, (F122-H122)/H122, "&gt;999%"))</f>
        <v>-1</v>
      </c>
    </row>
    <row r="123" spans="1:11" x14ac:dyDescent="0.2">
      <c r="A123" s="7" t="s">
        <v>264</v>
      </c>
      <c r="B123" s="65">
        <v>7</v>
      </c>
      <c r="C123" s="34">
        <f>IF(B126=0, "-", B123/B126)</f>
        <v>0.875</v>
      </c>
      <c r="D123" s="65">
        <v>10</v>
      </c>
      <c r="E123" s="9">
        <f>IF(D126=0, "-", D123/D126)</f>
        <v>0.43478260869565216</v>
      </c>
      <c r="F123" s="81">
        <v>84</v>
      </c>
      <c r="G123" s="34">
        <f>IF(F126=0, "-", F123/F126)</f>
        <v>0.7567567567567568</v>
      </c>
      <c r="H123" s="65">
        <v>66</v>
      </c>
      <c r="I123" s="9">
        <f>IF(H126=0, "-", H123/H126)</f>
        <v>0.2608695652173913</v>
      </c>
      <c r="J123" s="8">
        <f>IF(D123=0, "-", IF((B123-D123)/D123&lt;10, (B123-D123)/D123, "&gt;999%"))</f>
        <v>-0.3</v>
      </c>
      <c r="K123" s="9">
        <f>IF(H123=0, "-", IF((F123-H123)/H123&lt;10, (F123-H123)/H123, "&gt;999%"))</f>
        <v>0.27272727272727271</v>
      </c>
    </row>
    <row r="124" spans="1:11" x14ac:dyDescent="0.2">
      <c r="A124" s="7" t="s">
        <v>265</v>
      </c>
      <c r="B124" s="65">
        <v>1</v>
      </c>
      <c r="C124" s="34">
        <f>IF(B126=0, "-", B124/B126)</f>
        <v>0.125</v>
      </c>
      <c r="D124" s="65">
        <v>3</v>
      </c>
      <c r="E124" s="9">
        <f>IF(D126=0, "-", D124/D126)</f>
        <v>0.13043478260869565</v>
      </c>
      <c r="F124" s="81">
        <v>27</v>
      </c>
      <c r="G124" s="34">
        <f>IF(F126=0, "-", F124/F126)</f>
        <v>0.24324324324324326</v>
      </c>
      <c r="H124" s="65">
        <v>12</v>
      </c>
      <c r="I124" s="9">
        <f>IF(H126=0, "-", H124/H126)</f>
        <v>4.7430830039525688E-2</v>
      </c>
      <c r="J124" s="8">
        <f>IF(D124=0, "-", IF((B124-D124)/D124&lt;10, (B124-D124)/D124, "&gt;999%"))</f>
        <v>-0.66666666666666663</v>
      </c>
      <c r="K124" s="9">
        <f>IF(H124=0, "-", IF((F124-H124)/H124&lt;10, (F124-H124)/H124, "&gt;999%"))</f>
        <v>1.25</v>
      </c>
    </row>
    <row r="125" spans="1:11" x14ac:dyDescent="0.2">
      <c r="A125" s="2"/>
      <c r="B125" s="68"/>
      <c r="C125" s="33"/>
      <c r="D125" s="68"/>
      <c r="E125" s="6"/>
      <c r="F125" s="82"/>
      <c r="G125" s="33"/>
      <c r="H125" s="68"/>
      <c r="I125" s="6"/>
      <c r="J125" s="5"/>
      <c r="K125" s="6"/>
    </row>
    <row r="126" spans="1:11" s="43" customFormat="1" x14ac:dyDescent="0.2">
      <c r="A126" s="162" t="s">
        <v>577</v>
      </c>
      <c r="B126" s="71">
        <f>SUM(B122:B125)</f>
        <v>8</v>
      </c>
      <c r="C126" s="40">
        <f>B126/6139</f>
        <v>1.3031438345007329E-3</v>
      </c>
      <c r="D126" s="71">
        <f>SUM(D122:D125)</f>
        <v>23</v>
      </c>
      <c r="E126" s="41">
        <f>D126/5177</f>
        <v>4.4427274483291477E-3</v>
      </c>
      <c r="F126" s="77">
        <f>SUM(F122:F125)</f>
        <v>111</v>
      </c>
      <c r="G126" s="42">
        <f>F126/53716</f>
        <v>2.0664234120187654E-3</v>
      </c>
      <c r="H126" s="71">
        <f>SUM(H122:H125)</f>
        <v>253</v>
      </c>
      <c r="I126" s="41">
        <f>H126/42616</f>
        <v>5.9367373756335651E-3</v>
      </c>
      <c r="J126" s="37">
        <f>IF(D126=0, "-", IF((B126-D126)/D126&lt;10, (B126-D126)/D126, "&gt;999%"))</f>
        <v>-0.65217391304347827</v>
      </c>
      <c r="K126" s="38">
        <f>IF(H126=0, "-", IF((F126-H126)/H126&lt;10, (F126-H126)/H126, "&gt;999%"))</f>
        <v>-0.56126482213438733</v>
      </c>
    </row>
    <row r="127" spans="1:11" x14ac:dyDescent="0.2">
      <c r="B127" s="83"/>
      <c r="D127" s="83"/>
      <c r="F127" s="83"/>
      <c r="H127" s="83"/>
    </row>
    <row r="128" spans="1:11" x14ac:dyDescent="0.2">
      <c r="A128" s="163" t="s">
        <v>139</v>
      </c>
      <c r="B128" s="61" t="s">
        <v>12</v>
      </c>
      <c r="C128" s="62" t="s">
        <v>13</v>
      </c>
      <c r="D128" s="61" t="s">
        <v>12</v>
      </c>
      <c r="E128" s="63" t="s">
        <v>13</v>
      </c>
      <c r="F128" s="62" t="s">
        <v>12</v>
      </c>
      <c r="G128" s="62" t="s">
        <v>13</v>
      </c>
      <c r="H128" s="61" t="s">
        <v>12</v>
      </c>
      <c r="I128" s="63" t="s">
        <v>13</v>
      </c>
      <c r="J128" s="61"/>
      <c r="K128" s="63"/>
    </row>
    <row r="129" spans="1:11" x14ac:dyDescent="0.2">
      <c r="A129" s="7" t="s">
        <v>266</v>
      </c>
      <c r="B129" s="65">
        <v>0</v>
      </c>
      <c r="C129" s="34">
        <f>IF(B139=0, "-", B129/B139)</f>
        <v>0</v>
      </c>
      <c r="D129" s="65">
        <v>1</v>
      </c>
      <c r="E129" s="9">
        <f>IF(D139=0, "-", D129/D139)</f>
        <v>0.1111111111111111</v>
      </c>
      <c r="F129" s="81">
        <v>13</v>
      </c>
      <c r="G129" s="34">
        <f>IF(F139=0, "-", F129/F139)</f>
        <v>0.14130434782608695</v>
      </c>
      <c r="H129" s="65">
        <v>5</v>
      </c>
      <c r="I129" s="9">
        <f>IF(H139=0, "-", H129/H139)</f>
        <v>6.9444444444444448E-2</v>
      </c>
      <c r="J129" s="8">
        <f t="shared" ref="J129:J137" si="10">IF(D129=0, "-", IF((B129-D129)/D129&lt;10, (B129-D129)/D129, "&gt;999%"))</f>
        <v>-1</v>
      </c>
      <c r="K129" s="9">
        <f t="shared" ref="K129:K137" si="11">IF(H129=0, "-", IF((F129-H129)/H129&lt;10, (F129-H129)/H129, "&gt;999%"))</f>
        <v>1.6</v>
      </c>
    </row>
    <row r="130" spans="1:11" x14ac:dyDescent="0.2">
      <c r="A130" s="7" t="s">
        <v>267</v>
      </c>
      <c r="B130" s="65">
        <v>0</v>
      </c>
      <c r="C130" s="34">
        <f>IF(B139=0, "-", B130/B139)</f>
        <v>0</v>
      </c>
      <c r="D130" s="65">
        <v>2</v>
      </c>
      <c r="E130" s="9">
        <f>IF(D139=0, "-", D130/D139)</f>
        <v>0.22222222222222221</v>
      </c>
      <c r="F130" s="81">
        <v>3</v>
      </c>
      <c r="G130" s="34">
        <f>IF(F139=0, "-", F130/F139)</f>
        <v>3.2608695652173912E-2</v>
      </c>
      <c r="H130" s="65">
        <v>3</v>
      </c>
      <c r="I130" s="9">
        <f>IF(H139=0, "-", H130/H139)</f>
        <v>4.1666666666666664E-2</v>
      </c>
      <c r="J130" s="8">
        <f t="shared" si="10"/>
        <v>-1</v>
      </c>
      <c r="K130" s="9">
        <f t="shared" si="11"/>
        <v>0</v>
      </c>
    </row>
    <row r="131" spans="1:11" x14ac:dyDescent="0.2">
      <c r="A131" s="7" t="s">
        <v>268</v>
      </c>
      <c r="B131" s="65">
        <v>2</v>
      </c>
      <c r="C131" s="34">
        <f>IF(B139=0, "-", B131/B139)</f>
        <v>0.25</v>
      </c>
      <c r="D131" s="65">
        <v>1</v>
      </c>
      <c r="E131" s="9">
        <f>IF(D139=0, "-", D131/D139)</f>
        <v>0.1111111111111111</v>
      </c>
      <c r="F131" s="81">
        <v>13</v>
      </c>
      <c r="G131" s="34">
        <f>IF(F139=0, "-", F131/F139)</f>
        <v>0.14130434782608695</v>
      </c>
      <c r="H131" s="65">
        <v>15</v>
      </c>
      <c r="I131" s="9">
        <f>IF(H139=0, "-", H131/H139)</f>
        <v>0.20833333333333334</v>
      </c>
      <c r="J131" s="8">
        <f t="shared" si="10"/>
        <v>1</v>
      </c>
      <c r="K131" s="9">
        <f t="shared" si="11"/>
        <v>-0.13333333333333333</v>
      </c>
    </row>
    <row r="132" spans="1:11" x14ac:dyDescent="0.2">
      <c r="A132" s="7" t="s">
        <v>269</v>
      </c>
      <c r="B132" s="65">
        <v>1</v>
      </c>
      <c r="C132" s="34">
        <f>IF(B139=0, "-", B132/B139)</f>
        <v>0.125</v>
      </c>
      <c r="D132" s="65">
        <v>0</v>
      </c>
      <c r="E132" s="9">
        <f>IF(D139=0, "-", D132/D139)</f>
        <v>0</v>
      </c>
      <c r="F132" s="81">
        <v>2</v>
      </c>
      <c r="G132" s="34">
        <f>IF(F139=0, "-", F132/F139)</f>
        <v>2.1739130434782608E-2</v>
      </c>
      <c r="H132" s="65">
        <v>11</v>
      </c>
      <c r="I132" s="9">
        <f>IF(H139=0, "-", H132/H139)</f>
        <v>0.15277777777777779</v>
      </c>
      <c r="J132" s="8" t="str">
        <f t="shared" si="10"/>
        <v>-</v>
      </c>
      <c r="K132" s="9">
        <f t="shared" si="11"/>
        <v>-0.81818181818181823</v>
      </c>
    </row>
    <row r="133" spans="1:11" x14ac:dyDescent="0.2">
      <c r="A133" s="7" t="s">
        <v>270</v>
      </c>
      <c r="B133" s="65">
        <v>0</v>
      </c>
      <c r="C133" s="34">
        <f>IF(B139=0, "-", B133/B139)</f>
        <v>0</v>
      </c>
      <c r="D133" s="65">
        <v>0</v>
      </c>
      <c r="E133" s="9">
        <f>IF(D139=0, "-", D133/D139)</f>
        <v>0</v>
      </c>
      <c r="F133" s="81">
        <v>1</v>
      </c>
      <c r="G133" s="34">
        <f>IF(F139=0, "-", F133/F139)</f>
        <v>1.0869565217391304E-2</v>
      </c>
      <c r="H133" s="65">
        <v>1</v>
      </c>
      <c r="I133" s="9">
        <f>IF(H139=0, "-", H133/H139)</f>
        <v>1.3888888888888888E-2</v>
      </c>
      <c r="J133" s="8" t="str">
        <f t="shared" si="10"/>
        <v>-</v>
      </c>
      <c r="K133" s="9">
        <f t="shared" si="11"/>
        <v>0</v>
      </c>
    </row>
    <row r="134" spans="1:11" x14ac:dyDescent="0.2">
      <c r="A134" s="7" t="s">
        <v>271</v>
      </c>
      <c r="B134" s="65">
        <v>0</v>
      </c>
      <c r="C134" s="34">
        <f>IF(B139=0, "-", B134/B139)</f>
        <v>0</v>
      </c>
      <c r="D134" s="65">
        <v>0</v>
      </c>
      <c r="E134" s="9">
        <f>IF(D139=0, "-", D134/D139)</f>
        <v>0</v>
      </c>
      <c r="F134" s="81">
        <v>0</v>
      </c>
      <c r="G134" s="34">
        <f>IF(F139=0, "-", F134/F139)</f>
        <v>0</v>
      </c>
      <c r="H134" s="65">
        <v>2</v>
      </c>
      <c r="I134" s="9">
        <f>IF(H139=0, "-", H134/H139)</f>
        <v>2.7777777777777776E-2</v>
      </c>
      <c r="J134" s="8" t="str">
        <f t="shared" si="10"/>
        <v>-</v>
      </c>
      <c r="K134" s="9">
        <f t="shared" si="11"/>
        <v>-1</v>
      </c>
    </row>
    <row r="135" spans="1:11" x14ac:dyDescent="0.2">
      <c r="A135" s="7" t="s">
        <v>272</v>
      </c>
      <c r="B135" s="65">
        <v>0</v>
      </c>
      <c r="C135" s="34">
        <f>IF(B139=0, "-", B135/B139)</f>
        <v>0</v>
      </c>
      <c r="D135" s="65">
        <v>0</v>
      </c>
      <c r="E135" s="9">
        <f>IF(D139=0, "-", D135/D139)</f>
        <v>0</v>
      </c>
      <c r="F135" s="81">
        <v>3</v>
      </c>
      <c r="G135" s="34">
        <f>IF(F139=0, "-", F135/F139)</f>
        <v>3.2608695652173912E-2</v>
      </c>
      <c r="H135" s="65">
        <v>4</v>
      </c>
      <c r="I135" s="9">
        <f>IF(H139=0, "-", H135/H139)</f>
        <v>5.5555555555555552E-2</v>
      </c>
      <c r="J135" s="8" t="str">
        <f t="shared" si="10"/>
        <v>-</v>
      </c>
      <c r="K135" s="9">
        <f t="shared" si="11"/>
        <v>-0.25</v>
      </c>
    </row>
    <row r="136" spans="1:11" x14ac:dyDescent="0.2">
      <c r="A136" s="7" t="s">
        <v>273</v>
      </c>
      <c r="B136" s="65">
        <v>4</v>
      </c>
      <c r="C136" s="34">
        <f>IF(B139=0, "-", B136/B139)</f>
        <v>0.5</v>
      </c>
      <c r="D136" s="65">
        <v>5</v>
      </c>
      <c r="E136" s="9">
        <f>IF(D139=0, "-", D136/D139)</f>
        <v>0.55555555555555558</v>
      </c>
      <c r="F136" s="81">
        <v>34</v>
      </c>
      <c r="G136" s="34">
        <f>IF(F139=0, "-", F136/F139)</f>
        <v>0.36956521739130432</v>
      </c>
      <c r="H136" s="65">
        <v>31</v>
      </c>
      <c r="I136" s="9">
        <f>IF(H139=0, "-", H136/H139)</f>
        <v>0.43055555555555558</v>
      </c>
      <c r="J136" s="8">
        <f t="shared" si="10"/>
        <v>-0.2</v>
      </c>
      <c r="K136" s="9">
        <f t="shared" si="11"/>
        <v>9.6774193548387094E-2</v>
      </c>
    </row>
    <row r="137" spans="1:11" x14ac:dyDescent="0.2">
      <c r="A137" s="7" t="s">
        <v>274</v>
      </c>
      <c r="B137" s="65">
        <v>1</v>
      </c>
      <c r="C137" s="34">
        <f>IF(B139=0, "-", B137/B139)</f>
        <v>0.125</v>
      </c>
      <c r="D137" s="65">
        <v>0</v>
      </c>
      <c r="E137" s="9">
        <f>IF(D139=0, "-", D137/D139)</f>
        <v>0</v>
      </c>
      <c r="F137" s="81">
        <v>23</v>
      </c>
      <c r="G137" s="34">
        <f>IF(F139=0, "-", F137/F139)</f>
        <v>0.25</v>
      </c>
      <c r="H137" s="65">
        <v>0</v>
      </c>
      <c r="I137" s="9">
        <f>IF(H139=0, "-", H137/H139)</f>
        <v>0</v>
      </c>
      <c r="J137" s="8" t="str">
        <f t="shared" si="10"/>
        <v>-</v>
      </c>
      <c r="K137" s="9" t="str">
        <f t="shared" si="11"/>
        <v>-</v>
      </c>
    </row>
    <row r="138" spans="1:11" x14ac:dyDescent="0.2">
      <c r="A138" s="2"/>
      <c r="B138" s="68"/>
      <c r="C138" s="33"/>
      <c r="D138" s="68"/>
      <c r="E138" s="6"/>
      <c r="F138" s="82"/>
      <c r="G138" s="33"/>
      <c r="H138" s="68"/>
      <c r="I138" s="6"/>
      <c r="J138" s="5"/>
      <c r="K138" s="6"/>
    </row>
    <row r="139" spans="1:11" s="43" customFormat="1" x14ac:dyDescent="0.2">
      <c r="A139" s="162" t="s">
        <v>576</v>
      </c>
      <c r="B139" s="71">
        <f>SUM(B129:B138)</f>
        <v>8</v>
      </c>
      <c r="C139" s="40">
        <f>B139/6139</f>
        <v>1.3031438345007329E-3</v>
      </c>
      <c r="D139" s="71">
        <f>SUM(D129:D138)</f>
        <v>9</v>
      </c>
      <c r="E139" s="41">
        <f>D139/5177</f>
        <v>1.7384585667374927E-3</v>
      </c>
      <c r="F139" s="77">
        <f>SUM(F129:F138)</f>
        <v>92</v>
      </c>
      <c r="G139" s="42">
        <f>F139/53716</f>
        <v>1.7127112964479857E-3</v>
      </c>
      <c r="H139" s="71">
        <f>SUM(H129:H138)</f>
        <v>72</v>
      </c>
      <c r="I139" s="41">
        <f>H139/42616</f>
        <v>1.6895062887178525E-3</v>
      </c>
      <c r="J139" s="37">
        <f>IF(D139=0, "-", IF((B139-D139)/D139&lt;10, (B139-D139)/D139, "&gt;999%"))</f>
        <v>-0.1111111111111111</v>
      </c>
      <c r="K139" s="38">
        <f>IF(H139=0, "-", IF((F139-H139)/H139&lt;10, (F139-H139)/H139, "&gt;999%"))</f>
        <v>0.27777777777777779</v>
      </c>
    </row>
    <row r="140" spans="1:11" x14ac:dyDescent="0.2">
      <c r="B140" s="83"/>
      <c r="D140" s="83"/>
      <c r="F140" s="83"/>
      <c r="H140" s="83"/>
    </row>
    <row r="141" spans="1:11" s="43" customFormat="1" x14ac:dyDescent="0.2">
      <c r="A141" s="162" t="s">
        <v>575</v>
      </c>
      <c r="B141" s="71">
        <v>16</v>
      </c>
      <c r="C141" s="40">
        <f>B141/6139</f>
        <v>2.6062876690014659E-3</v>
      </c>
      <c r="D141" s="71">
        <v>32</v>
      </c>
      <c r="E141" s="41">
        <f>D141/5177</f>
        <v>6.1811860150666406E-3</v>
      </c>
      <c r="F141" s="77">
        <v>203</v>
      </c>
      <c r="G141" s="42">
        <f>F141/53716</f>
        <v>3.7791347084667509E-3</v>
      </c>
      <c r="H141" s="71">
        <v>325</v>
      </c>
      <c r="I141" s="41">
        <f>H141/42616</f>
        <v>7.6262436643514172E-3</v>
      </c>
      <c r="J141" s="37">
        <f>IF(D141=0, "-", IF((B141-D141)/D141&lt;10, (B141-D141)/D141, "&gt;999%"))</f>
        <v>-0.5</v>
      </c>
      <c r="K141" s="38">
        <f>IF(H141=0, "-", IF((F141-H141)/H141&lt;10, (F141-H141)/H141, "&gt;999%"))</f>
        <v>-0.37538461538461537</v>
      </c>
    </row>
    <row r="142" spans="1:11" x14ac:dyDescent="0.2">
      <c r="B142" s="83"/>
      <c r="D142" s="83"/>
      <c r="F142" s="83"/>
      <c r="H142" s="83"/>
    </row>
    <row r="143" spans="1:11" ht="15.75" x14ac:dyDescent="0.25">
      <c r="A143" s="164" t="s">
        <v>112</v>
      </c>
      <c r="B143" s="196" t="s">
        <v>1</v>
      </c>
      <c r="C143" s="200"/>
      <c r="D143" s="200"/>
      <c r="E143" s="197"/>
      <c r="F143" s="196" t="s">
        <v>14</v>
      </c>
      <c r="G143" s="200"/>
      <c r="H143" s="200"/>
      <c r="I143" s="197"/>
      <c r="J143" s="196" t="s">
        <v>15</v>
      </c>
      <c r="K143" s="197"/>
    </row>
    <row r="144" spans="1:11" x14ac:dyDescent="0.2">
      <c r="A144" s="22"/>
      <c r="B144" s="196">
        <f>VALUE(RIGHT($B$2, 4))</f>
        <v>2021</v>
      </c>
      <c r="C144" s="197"/>
      <c r="D144" s="196">
        <f>B144-1</f>
        <v>2020</v>
      </c>
      <c r="E144" s="204"/>
      <c r="F144" s="196">
        <f>B144</f>
        <v>2021</v>
      </c>
      <c r="G144" s="204"/>
      <c r="H144" s="196">
        <f>D144</f>
        <v>2020</v>
      </c>
      <c r="I144" s="204"/>
      <c r="J144" s="140" t="s">
        <v>4</v>
      </c>
      <c r="K144" s="141" t="s">
        <v>2</v>
      </c>
    </row>
    <row r="145" spans="1:11" x14ac:dyDescent="0.2">
      <c r="A145" s="163" t="s">
        <v>140</v>
      </c>
      <c r="B145" s="61" t="s">
        <v>12</v>
      </c>
      <c r="C145" s="62" t="s">
        <v>13</v>
      </c>
      <c r="D145" s="61" t="s">
        <v>12</v>
      </c>
      <c r="E145" s="63" t="s">
        <v>13</v>
      </c>
      <c r="F145" s="62" t="s">
        <v>12</v>
      </c>
      <c r="G145" s="62" t="s">
        <v>13</v>
      </c>
      <c r="H145" s="61" t="s">
        <v>12</v>
      </c>
      <c r="I145" s="63" t="s">
        <v>13</v>
      </c>
      <c r="J145" s="61"/>
      <c r="K145" s="63"/>
    </row>
    <row r="146" spans="1:11" x14ac:dyDescent="0.2">
      <c r="A146" s="7" t="s">
        <v>275</v>
      </c>
      <c r="B146" s="65">
        <v>2</v>
      </c>
      <c r="C146" s="34">
        <f>IF(B148=0, "-", B146/B148)</f>
        <v>1</v>
      </c>
      <c r="D146" s="65">
        <v>2</v>
      </c>
      <c r="E146" s="9">
        <f>IF(D148=0, "-", D146/D148)</f>
        <v>1</v>
      </c>
      <c r="F146" s="81">
        <v>10</v>
      </c>
      <c r="G146" s="34">
        <f>IF(F148=0, "-", F146/F148)</f>
        <v>1</v>
      </c>
      <c r="H146" s="65">
        <v>17</v>
      </c>
      <c r="I146" s="9">
        <f>IF(H148=0, "-", H146/H148)</f>
        <v>1</v>
      </c>
      <c r="J146" s="8">
        <f>IF(D146=0, "-", IF((B146-D146)/D146&lt;10, (B146-D146)/D146, "&gt;999%"))</f>
        <v>0</v>
      </c>
      <c r="K146" s="9">
        <f>IF(H146=0, "-", IF((F146-H146)/H146&lt;10, (F146-H146)/H146, "&gt;999%"))</f>
        <v>-0.41176470588235292</v>
      </c>
    </row>
    <row r="147" spans="1:11" x14ac:dyDescent="0.2">
      <c r="A147" s="2"/>
      <c r="B147" s="68"/>
      <c r="C147" s="33"/>
      <c r="D147" s="68"/>
      <c r="E147" s="6"/>
      <c r="F147" s="82"/>
      <c r="G147" s="33"/>
      <c r="H147" s="68"/>
      <c r="I147" s="6"/>
      <c r="J147" s="5"/>
      <c r="K147" s="6"/>
    </row>
    <row r="148" spans="1:11" s="43" customFormat="1" x14ac:dyDescent="0.2">
      <c r="A148" s="162" t="s">
        <v>574</v>
      </c>
      <c r="B148" s="71">
        <f>SUM(B146:B147)</f>
        <v>2</v>
      </c>
      <c r="C148" s="40">
        <f>B148/6139</f>
        <v>3.2578595862518323E-4</v>
      </c>
      <c r="D148" s="71">
        <f>SUM(D146:D147)</f>
        <v>2</v>
      </c>
      <c r="E148" s="41">
        <f>D148/5177</f>
        <v>3.8632412594166504E-4</v>
      </c>
      <c r="F148" s="77">
        <f>SUM(F146:F147)</f>
        <v>10</v>
      </c>
      <c r="G148" s="42">
        <f>F148/53716</f>
        <v>1.8616427135304193E-4</v>
      </c>
      <c r="H148" s="71">
        <f>SUM(H146:H147)</f>
        <v>17</v>
      </c>
      <c r="I148" s="41">
        <f>H148/42616</f>
        <v>3.9891120705838184E-4</v>
      </c>
      <c r="J148" s="37">
        <f>IF(D148=0, "-", IF((B148-D148)/D148&lt;10, (B148-D148)/D148, "&gt;999%"))</f>
        <v>0</v>
      </c>
      <c r="K148" s="38">
        <f>IF(H148=0, "-", IF((F148-H148)/H148&lt;10, (F148-H148)/H148, "&gt;999%"))</f>
        <v>-0.41176470588235292</v>
      </c>
    </row>
    <row r="149" spans="1:11" x14ac:dyDescent="0.2">
      <c r="B149" s="83"/>
      <c r="D149" s="83"/>
      <c r="F149" s="83"/>
      <c r="H149" s="83"/>
    </row>
    <row r="150" spans="1:11" x14ac:dyDescent="0.2">
      <c r="A150" s="163" t="s">
        <v>141</v>
      </c>
      <c r="B150" s="61" t="s">
        <v>12</v>
      </c>
      <c r="C150" s="62" t="s">
        <v>13</v>
      </c>
      <c r="D150" s="61" t="s">
        <v>12</v>
      </c>
      <c r="E150" s="63" t="s">
        <v>13</v>
      </c>
      <c r="F150" s="62" t="s">
        <v>12</v>
      </c>
      <c r="G150" s="62" t="s">
        <v>13</v>
      </c>
      <c r="H150" s="61" t="s">
        <v>12</v>
      </c>
      <c r="I150" s="63" t="s">
        <v>13</v>
      </c>
      <c r="J150" s="61"/>
      <c r="K150" s="63"/>
    </row>
    <row r="151" spans="1:11" x14ac:dyDescent="0.2">
      <c r="A151" s="7" t="s">
        <v>276</v>
      </c>
      <c r="B151" s="65">
        <v>1</v>
      </c>
      <c r="C151" s="34">
        <f>IF(B161=0, "-", B151/B161)</f>
        <v>0.25</v>
      </c>
      <c r="D151" s="65">
        <v>0</v>
      </c>
      <c r="E151" s="9" t="str">
        <f>IF(D161=0, "-", D151/D161)</f>
        <v>-</v>
      </c>
      <c r="F151" s="81">
        <v>2</v>
      </c>
      <c r="G151" s="34">
        <f>IF(F161=0, "-", F151/F161)</f>
        <v>9.5238095238095233E-2</v>
      </c>
      <c r="H151" s="65">
        <v>0</v>
      </c>
      <c r="I151" s="9">
        <f>IF(H161=0, "-", H151/H161)</f>
        <v>0</v>
      </c>
      <c r="J151" s="8" t="str">
        <f t="shared" ref="J151:J159" si="12">IF(D151=0, "-", IF((B151-D151)/D151&lt;10, (B151-D151)/D151, "&gt;999%"))</f>
        <v>-</v>
      </c>
      <c r="K151" s="9" t="str">
        <f t="shared" ref="K151:K159" si="13">IF(H151=0, "-", IF((F151-H151)/H151&lt;10, (F151-H151)/H151, "&gt;999%"))</f>
        <v>-</v>
      </c>
    </row>
    <row r="152" spans="1:11" x14ac:dyDescent="0.2">
      <c r="A152" s="7" t="s">
        <v>277</v>
      </c>
      <c r="B152" s="65">
        <v>0</v>
      </c>
      <c r="C152" s="34">
        <f>IF(B161=0, "-", B152/B161)</f>
        <v>0</v>
      </c>
      <c r="D152" s="65">
        <v>0</v>
      </c>
      <c r="E152" s="9" t="str">
        <f>IF(D161=0, "-", D152/D161)</f>
        <v>-</v>
      </c>
      <c r="F152" s="81">
        <v>1</v>
      </c>
      <c r="G152" s="34">
        <f>IF(F161=0, "-", F152/F161)</f>
        <v>4.7619047619047616E-2</v>
      </c>
      <c r="H152" s="65">
        <v>3</v>
      </c>
      <c r="I152" s="9">
        <f>IF(H161=0, "-", H152/H161)</f>
        <v>0.21428571428571427</v>
      </c>
      <c r="J152" s="8" t="str">
        <f t="shared" si="12"/>
        <v>-</v>
      </c>
      <c r="K152" s="9">
        <f t="shared" si="13"/>
        <v>-0.66666666666666663</v>
      </c>
    </row>
    <row r="153" spans="1:11" x14ac:dyDescent="0.2">
      <c r="A153" s="7" t="s">
        <v>278</v>
      </c>
      <c r="B153" s="65">
        <v>0</v>
      </c>
      <c r="C153" s="34">
        <f>IF(B161=0, "-", B153/B161)</f>
        <v>0</v>
      </c>
      <c r="D153" s="65">
        <v>0</v>
      </c>
      <c r="E153" s="9" t="str">
        <f>IF(D161=0, "-", D153/D161)</f>
        <v>-</v>
      </c>
      <c r="F153" s="81">
        <v>2</v>
      </c>
      <c r="G153" s="34">
        <f>IF(F161=0, "-", F153/F161)</f>
        <v>9.5238095238095233E-2</v>
      </c>
      <c r="H153" s="65">
        <v>0</v>
      </c>
      <c r="I153" s="9">
        <f>IF(H161=0, "-", H153/H161)</f>
        <v>0</v>
      </c>
      <c r="J153" s="8" t="str">
        <f t="shared" si="12"/>
        <v>-</v>
      </c>
      <c r="K153" s="9" t="str">
        <f t="shared" si="13"/>
        <v>-</v>
      </c>
    </row>
    <row r="154" spans="1:11" x14ac:dyDescent="0.2">
      <c r="A154" s="7" t="s">
        <v>279</v>
      </c>
      <c r="B154" s="65">
        <v>2</v>
      </c>
      <c r="C154" s="34">
        <f>IF(B161=0, "-", B154/B161)</f>
        <v>0.5</v>
      </c>
      <c r="D154" s="65">
        <v>0</v>
      </c>
      <c r="E154" s="9" t="str">
        <f>IF(D161=0, "-", D154/D161)</f>
        <v>-</v>
      </c>
      <c r="F154" s="81">
        <v>3</v>
      </c>
      <c r="G154" s="34">
        <f>IF(F161=0, "-", F154/F161)</f>
        <v>0.14285714285714285</v>
      </c>
      <c r="H154" s="65">
        <v>2</v>
      </c>
      <c r="I154" s="9">
        <f>IF(H161=0, "-", H154/H161)</f>
        <v>0.14285714285714285</v>
      </c>
      <c r="J154" s="8" t="str">
        <f t="shared" si="12"/>
        <v>-</v>
      </c>
      <c r="K154" s="9">
        <f t="shared" si="13"/>
        <v>0.5</v>
      </c>
    </row>
    <row r="155" spans="1:11" x14ac:dyDescent="0.2">
      <c r="A155" s="7" t="s">
        <v>280</v>
      </c>
      <c r="B155" s="65">
        <v>0</v>
      </c>
      <c r="C155" s="34">
        <f>IF(B161=0, "-", B155/B161)</f>
        <v>0</v>
      </c>
      <c r="D155" s="65">
        <v>0</v>
      </c>
      <c r="E155" s="9" t="str">
        <f>IF(D161=0, "-", D155/D161)</f>
        <v>-</v>
      </c>
      <c r="F155" s="81">
        <v>1</v>
      </c>
      <c r="G155" s="34">
        <f>IF(F161=0, "-", F155/F161)</f>
        <v>4.7619047619047616E-2</v>
      </c>
      <c r="H155" s="65">
        <v>4</v>
      </c>
      <c r="I155" s="9">
        <f>IF(H161=0, "-", H155/H161)</f>
        <v>0.2857142857142857</v>
      </c>
      <c r="J155" s="8" t="str">
        <f t="shared" si="12"/>
        <v>-</v>
      </c>
      <c r="K155" s="9">
        <f t="shared" si="13"/>
        <v>-0.75</v>
      </c>
    </row>
    <row r="156" spans="1:11" x14ac:dyDescent="0.2">
      <c r="A156" s="7" t="s">
        <v>281</v>
      </c>
      <c r="B156" s="65">
        <v>0</v>
      </c>
      <c r="C156" s="34">
        <f>IF(B161=0, "-", B156/B161)</f>
        <v>0</v>
      </c>
      <c r="D156" s="65">
        <v>0</v>
      </c>
      <c r="E156" s="9" t="str">
        <f>IF(D161=0, "-", D156/D161)</f>
        <v>-</v>
      </c>
      <c r="F156" s="81">
        <v>1</v>
      </c>
      <c r="G156" s="34">
        <f>IF(F161=0, "-", F156/F161)</f>
        <v>4.7619047619047616E-2</v>
      </c>
      <c r="H156" s="65">
        <v>0</v>
      </c>
      <c r="I156" s="9">
        <f>IF(H161=0, "-", H156/H161)</f>
        <v>0</v>
      </c>
      <c r="J156" s="8" t="str">
        <f t="shared" si="12"/>
        <v>-</v>
      </c>
      <c r="K156" s="9" t="str">
        <f t="shared" si="13"/>
        <v>-</v>
      </c>
    </row>
    <row r="157" spans="1:11" x14ac:dyDescent="0.2">
      <c r="A157" s="7" t="s">
        <v>282</v>
      </c>
      <c r="B157" s="65">
        <v>0</v>
      </c>
      <c r="C157" s="34">
        <f>IF(B161=0, "-", B157/B161)</f>
        <v>0</v>
      </c>
      <c r="D157" s="65">
        <v>0</v>
      </c>
      <c r="E157" s="9" t="str">
        <f>IF(D161=0, "-", D157/D161)</f>
        <v>-</v>
      </c>
      <c r="F157" s="81">
        <v>2</v>
      </c>
      <c r="G157" s="34">
        <f>IF(F161=0, "-", F157/F161)</f>
        <v>9.5238095238095233E-2</v>
      </c>
      <c r="H157" s="65">
        <v>3</v>
      </c>
      <c r="I157" s="9">
        <f>IF(H161=0, "-", H157/H161)</f>
        <v>0.21428571428571427</v>
      </c>
      <c r="J157" s="8" t="str">
        <f t="shared" si="12"/>
        <v>-</v>
      </c>
      <c r="K157" s="9">
        <f t="shared" si="13"/>
        <v>-0.33333333333333331</v>
      </c>
    </row>
    <row r="158" spans="1:11" x14ac:dyDescent="0.2">
      <c r="A158" s="7" t="s">
        <v>283</v>
      </c>
      <c r="B158" s="65">
        <v>1</v>
      </c>
      <c r="C158" s="34">
        <f>IF(B161=0, "-", B158/B161)</f>
        <v>0.25</v>
      </c>
      <c r="D158" s="65">
        <v>0</v>
      </c>
      <c r="E158" s="9" t="str">
        <f>IF(D161=0, "-", D158/D161)</f>
        <v>-</v>
      </c>
      <c r="F158" s="81">
        <v>7</v>
      </c>
      <c r="G158" s="34">
        <f>IF(F161=0, "-", F158/F161)</f>
        <v>0.33333333333333331</v>
      </c>
      <c r="H158" s="65">
        <v>2</v>
      </c>
      <c r="I158" s="9">
        <f>IF(H161=0, "-", H158/H161)</f>
        <v>0.14285714285714285</v>
      </c>
      <c r="J158" s="8" t="str">
        <f t="shared" si="12"/>
        <v>-</v>
      </c>
      <c r="K158" s="9">
        <f t="shared" si="13"/>
        <v>2.5</v>
      </c>
    </row>
    <row r="159" spans="1:11" x14ac:dyDescent="0.2">
      <c r="A159" s="7" t="s">
        <v>284</v>
      </c>
      <c r="B159" s="65">
        <v>0</v>
      </c>
      <c r="C159" s="34">
        <f>IF(B161=0, "-", B159/B161)</f>
        <v>0</v>
      </c>
      <c r="D159" s="65">
        <v>0</v>
      </c>
      <c r="E159" s="9" t="str">
        <f>IF(D161=0, "-", D159/D161)</f>
        <v>-</v>
      </c>
      <c r="F159" s="81">
        <v>2</v>
      </c>
      <c r="G159" s="34">
        <f>IF(F161=0, "-", F159/F161)</f>
        <v>9.5238095238095233E-2</v>
      </c>
      <c r="H159" s="65">
        <v>0</v>
      </c>
      <c r="I159" s="9">
        <f>IF(H161=0, "-", H159/H161)</f>
        <v>0</v>
      </c>
      <c r="J159" s="8" t="str">
        <f t="shared" si="12"/>
        <v>-</v>
      </c>
      <c r="K159" s="9" t="str">
        <f t="shared" si="13"/>
        <v>-</v>
      </c>
    </row>
    <row r="160" spans="1:11" x14ac:dyDescent="0.2">
      <c r="A160" s="2"/>
      <c r="B160" s="68"/>
      <c r="C160" s="33"/>
      <c r="D160" s="68"/>
      <c r="E160" s="6"/>
      <c r="F160" s="82"/>
      <c r="G160" s="33"/>
      <c r="H160" s="68"/>
      <c r="I160" s="6"/>
      <c r="J160" s="5"/>
      <c r="K160" s="6"/>
    </row>
    <row r="161" spans="1:11" s="43" customFormat="1" x14ac:dyDescent="0.2">
      <c r="A161" s="162" t="s">
        <v>573</v>
      </c>
      <c r="B161" s="71">
        <f>SUM(B151:B160)</f>
        <v>4</v>
      </c>
      <c r="C161" s="40">
        <f>B161/6139</f>
        <v>6.5157191725036647E-4</v>
      </c>
      <c r="D161" s="71">
        <f>SUM(D151:D160)</f>
        <v>0</v>
      </c>
      <c r="E161" s="41">
        <f>D161/5177</f>
        <v>0</v>
      </c>
      <c r="F161" s="77">
        <f>SUM(F151:F160)</f>
        <v>21</v>
      </c>
      <c r="G161" s="42">
        <f>F161/53716</f>
        <v>3.9094496984138803E-4</v>
      </c>
      <c r="H161" s="71">
        <f>SUM(H151:H160)</f>
        <v>14</v>
      </c>
      <c r="I161" s="41">
        <f>H161/42616</f>
        <v>3.2851511169513798E-4</v>
      </c>
      <c r="J161" s="37" t="str">
        <f>IF(D161=0, "-", IF((B161-D161)/D161&lt;10, (B161-D161)/D161, "&gt;999%"))</f>
        <v>-</v>
      </c>
      <c r="K161" s="38">
        <f>IF(H161=0, "-", IF((F161-H161)/H161&lt;10, (F161-H161)/H161, "&gt;999%"))</f>
        <v>0.5</v>
      </c>
    </row>
    <row r="162" spans="1:11" x14ac:dyDescent="0.2">
      <c r="B162" s="83"/>
      <c r="D162" s="83"/>
      <c r="F162" s="83"/>
      <c r="H162" s="83"/>
    </row>
    <row r="163" spans="1:11" s="43" customFormat="1" x14ac:dyDescent="0.2">
      <c r="A163" s="162" t="s">
        <v>572</v>
      </c>
      <c r="B163" s="71">
        <v>6</v>
      </c>
      <c r="C163" s="40">
        <f>B163/6139</f>
        <v>9.773578758755497E-4</v>
      </c>
      <c r="D163" s="71">
        <v>2</v>
      </c>
      <c r="E163" s="41">
        <f>D163/5177</f>
        <v>3.8632412594166504E-4</v>
      </c>
      <c r="F163" s="77">
        <v>31</v>
      </c>
      <c r="G163" s="42">
        <f>F163/53716</f>
        <v>5.7710924119443001E-4</v>
      </c>
      <c r="H163" s="71">
        <v>31</v>
      </c>
      <c r="I163" s="41">
        <f>H163/42616</f>
        <v>7.2742631875351977E-4</v>
      </c>
      <c r="J163" s="37">
        <f>IF(D163=0, "-", IF((B163-D163)/D163&lt;10, (B163-D163)/D163, "&gt;999%"))</f>
        <v>2</v>
      </c>
      <c r="K163" s="38">
        <f>IF(H163=0, "-", IF((F163-H163)/H163&lt;10, (F163-H163)/H163, "&gt;999%"))</f>
        <v>0</v>
      </c>
    </row>
    <row r="164" spans="1:11" x14ac:dyDescent="0.2">
      <c r="B164" s="83"/>
      <c r="D164" s="83"/>
      <c r="F164" s="83"/>
      <c r="H164" s="83"/>
    </row>
    <row r="165" spans="1:11" ht="15.75" x14ac:dyDescent="0.25">
      <c r="A165" s="164" t="s">
        <v>113</v>
      </c>
      <c r="B165" s="196" t="s">
        <v>1</v>
      </c>
      <c r="C165" s="200"/>
      <c r="D165" s="200"/>
      <c r="E165" s="197"/>
      <c r="F165" s="196" t="s">
        <v>14</v>
      </c>
      <c r="G165" s="200"/>
      <c r="H165" s="200"/>
      <c r="I165" s="197"/>
      <c r="J165" s="196" t="s">
        <v>15</v>
      </c>
      <c r="K165" s="197"/>
    </row>
    <row r="166" spans="1:11" x14ac:dyDescent="0.2">
      <c r="A166" s="22"/>
      <c r="B166" s="196">
        <f>VALUE(RIGHT($B$2, 4))</f>
        <v>2021</v>
      </c>
      <c r="C166" s="197"/>
      <c r="D166" s="196">
        <f>B166-1</f>
        <v>2020</v>
      </c>
      <c r="E166" s="204"/>
      <c r="F166" s="196">
        <f>B166</f>
        <v>2021</v>
      </c>
      <c r="G166" s="204"/>
      <c r="H166" s="196">
        <f>D166</f>
        <v>2020</v>
      </c>
      <c r="I166" s="204"/>
      <c r="J166" s="140" t="s">
        <v>4</v>
      </c>
      <c r="K166" s="141" t="s">
        <v>2</v>
      </c>
    </row>
    <row r="167" spans="1:11" x14ac:dyDescent="0.2">
      <c r="A167" s="163" t="s">
        <v>142</v>
      </c>
      <c r="B167" s="61" t="s">
        <v>12</v>
      </c>
      <c r="C167" s="62" t="s">
        <v>13</v>
      </c>
      <c r="D167" s="61" t="s">
        <v>12</v>
      </c>
      <c r="E167" s="63" t="s">
        <v>13</v>
      </c>
      <c r="F167" s="62" t="s">
        <v>12</v>
      </c>
      <c r="G167" s="62" t="s">
        <v>13</v>
      </c>
      <c r="H167" s="61" t="s">
        <v>12</v>
      </c>
      <c r="I167" s="63" t="s">
        <v>13</v>
      </c>
      <c r="J167" s="61"/>
      <c r="K167" s="63"/>
    </row>
    <row r="168" spans="1:11" x14ac:dyDescent="0.2">
      <c r="A168" s="7" t="s">
        <v>285</v>
      </c>
      <c r="B168" s="65">
        <v>3</v>
      </c>
      <c r="C168" s="34">
        <f>IF(B178=0, "-", B168/B178)</f>
        <v>6.1224489795918366E-2</v>
      </c>
      <c r="D168" s="65">
        <v>5</v>
      </c>
      <c r="E168" s="9">
        <f>IF(D178=0, "-", D168/D178)</f>
        <v>0.17241379310344829</v>
      </c>
      <c r="F168" s="81">
        <v>28</v>
      </c>
      <c r="G168" s="34">
        <f>IF(F178=0, "-", F168/F178)</f>
        <v>6.7632850241545889E-2</v>
      </c>
      <c r="H168" s="65">
        <v>35</v>
      </c>
      <c r="I168" s="9">
        <f>IF(H178=0, "-", H168/H178)</f>
        <v>0.13257575757575757</v>
      </c>
      <c r="J168" s="8">
        <f t="shared" ref="J168:J176" si="14">IF(D168=0, "-", IF((B168-D168)/D168&lt;10, (B168-D168)/D168, "&gt;999%"))</f>
        <v>-0.4</v>
      </c>
      <c r="K168" s="9">
        <f t="shared" ref="K168:K176" si="15">IF(H168=0, "-", IF((F168-H168)/H168&lt;10, (F168-H168)/H168, "&gt;999%"))</f>
        <v>-0.2</v>
      </c>
    </row>
    <row r="169" spans="1:11" x14ac:dyDescent="0.2">
      <c r="A169" s="7" t="s">
        <v>286</v>
      </c>
      <c r="B169" s="65">
        <v>3</v>
      </c>
      <c r="C169" s="34">
        <f>IF(B178=0, "-", B169/B178)</f>
        <v>6.1224489795918366E-2</v>
      </c>
      <c r="D169" s="65">
        <v>2</v>
      </c>
      <c r="E169" s="9">
        <f>IF(D178=0, "-", D169/D178)</f>
        <v>6.8965517241379309E-2</v>
      </c>
      <c r="F169" s="81">
        <v>21</v>
      </c>
      <c r="G169" s="34">
        <f>IF(F178=0, "-", F169/F178)</f>
        <v>5.0724637681159424E-2</v>
      </c>
      <c r="H169" s="65">
        <v>22</v>
      </c>
      <c r="I169" s="9">
        <f>IF(H178=0, "-", H169/H178)</f>
        <v>8.3333333333333329E-2</v>
      </c>
      <c r="J169" s="8">
        <f t="shared" si="14"/>
        <v>0.5</v>
      </c>
      <c r="K169" s="9">
        <f t="shared" si="15"/>
        <v>-4.5454545454545456E-2</v>
      </c>
    </row>
    <row r="170" spans="1:11" x14ac:dyDescent="0.2">
      <c r="A170" s="7" t="s">
        <v>287</v>
      </c>
      <c r="B170" s="65">
        <v>6</v>
      </c>
      <c r="C170" s="34">
        <f>IF(B178=0, "-", B170/B178)</f>
        <v>0.12244897959183673</v>
      </c>
      <c r="D170" s="65">
        <v>0</v>
      </c>
      <c r="E170" s="9">
        <f>IF(D178=0, "-", D170/D178)</f>
        <v>0</v>
      </c>
      <c r="F170" s="81">
        <v>12</v>
      </c>
      <c r="G170" s="34">
        <f>IF(F178=0, "-", F170/F178)</f>
        <v>2.8985507246376812E-2</v>
      </c>
      <c r="H170" s="65">
        <v>0</v>
      </c>
      <c r="I170" s="9">
        <f>IF(H178=0, "-", H170/H178)</f>
        <v>0</v>
      </c>
      <c r="J170" s="8" t="str">
        <f t="shared" si="14"/>
        <v>-</v>
      </c>
      <c r="K170" s="9" t="str">
        <f t="shared" si="15"/>
        <v>-</v>
      </c>
    </row>
    <row r="171" spans="1:11" x14ac:dyDescent="0.2">
      <c r="A171" s="7" t="s">
        <v>288</v>
      </c>
      <c r="B171" s="65">
        <v>30</v>
      </c>
      <c r="C171" s="34">
        <f>IF(B178=0, "-", B171/B178)</f>
        <v>0.61224489795918369</v>
      </c>
      <c r="D171" s="65">
        <v>15</v>
      </c>
      <c r="E171" s="9">
        <f>IF(D178=0, "-", D171/D178)</f>
        <v>0.51724137931034486</v>
      </c>
      <c r="F171" s="81">
        <v>292</v>
      </c>
      <c r="G171" s="34">
        <f>IF(F178=0, "-", F171/F178)</f>
        <v>0.70531400966183577</v>
      </c>
      <c r="H171" s="65">
        <v>160</v>
      </c>
      <c r="I171" s="9">
        <f>IF(H178=0, "-", H171/H178)</f>
        <v>0.60606060606060608</v>
      </c>
      <c r="J171" s="8">
        <f t="shared" si="14"/>
        <v>1</v>
      </c>
      <c r="K171" s="9">
        <f t="shared" si="15"/>
        <v>0.82499999999999996</v>
      </c>
    </row>
    <row r="172" spans="1:11" x14ac:dyDescent="0.2">
      <c r="A172" s="7" t="s">
        <v>289</v>
      </c>
      <c r="B172" s="65">
        <v>5</v>
      </c>
      <c r="C172" s="34">
        <f>IF(B178=0, "-", B172/B178)</f>
        <v>0.10204081632653061</v>
      </c>
      <c r="D172" s="65">
        <v>2</v>
      </c>
      <c r="E172" s="9">
        <f>IF(D178=0, "-", D172/D178)</f>
        <v>6.8965517241379309E-2</v>
      </c>
      <c r="F172" s="81">
        <v>20</v>
      </c>
      <c r="G172" s="34">
        <f>IF(F178=0, "-", F172/F178)</f>
        <v>4.8309178743961352E-2</v>
      </c>
      <c r="H172" s="65">
        <v>18</v>
      </c>
      <c r="I172" s="9">
        <f>IF(H178=0, "-", H172/H178)</f>
        <v>6.8181818181818177E-2</v>
      </c>
      <c r="J172" s="8">
        <f t="shared" si="14"/>
        <v>1.5</v>
      </c>
      <c r="K172" s="9">
        <f t="shared" si="15"/>
        <v>0.1111111111111111</v>
      </c>
    </row>
    <row r="173" spans="1:11" x14ac:dyDescent="0.2">
      <c r="A173" s="7" t="s">
        <v>290</v>
      </c>
      <c r="B173" s="65">
        <v>0</v>
      </c>
      <c r="C173" s="34">
        <f>IF(B178=0, "-", B173/B178)</f>
        <v>0</v>
      </c>
      <c r="D173" s="65">
        <v>1</v>
      </c>
      <c r="E173" s="9">
        <f>IF(D178=0, "-", D173/D178)</f>
        <v>3.4482758620689655E-2</v>
      </c>
      <c r="F173" s="81">
        <v>0</v>
      </c>
      <c r="G173" s="34">
        <f>IF(F178=0, "-", F173/F178)</f>
        <v>0</v>
      </c>
      <c r="H173" s="65">
        <v>12</v>
      </c>
      <c r="I173" s="9">
        <f>IF(H178=0, "-", H173/H178)</f>
        <v>4.5454545454545456E-2</v>
      </c>
      <c r="J173" s="8">
        <f t="shared" si="14"/>
        <v>-1</v>
      </c>
      <c r="K173" s="9">
        <f t="shared" si="15"/>
        <v>-1</v>
      </c>
    </row>
    <row r="174" spans="1:11" x14ac:dyDescent="0.2">
      <c r="A174" s="7" t="s">
        <v>291</v>
      </c>
      <c r="B174" s="65">
        <v>2</v>
      </c>
      <c r="C174" s="34">
        <f>IF(B178=0, "-", B174/B178)</f>
        <v>4.0816326530612242E-2</v>
      </c>
      <c r="D174" s="65">
        <v>4</v>
      </c>
      <c r="E174" s="9">
        <f>IF(D178=0, "-", D174/D178)</f>
        <v>0.13793103448275862</v>
      </c>
      <c r="F174" s="81">
        <v>14</v>
      </c>
      <c r="G174" s="34">
        <f>IF(F178=0, "-", F174/F178)</f>
        <v>3.3816425120772944E-2</v>
      </c>
      <c r="H174" s="65">
        <v>12</v>
      </c>
      <c r="I174" s="9">
        <f>IF(H178=0, "-", H174/H178)</f>
        <v>4.5454545454545456E-2</v>
      </c>
      <c r="J174" s="8">
        <f t="shared" si="14"/>
        <v>-0.5</v>
      </c>
      <c r="K174" s="9">
        <f t="shared" si="15"/>
        <v>0.16666666666666666</v>
      </c>
    </row>
    <row r="175" spans="1:11" x14ac:dyDescent="0.2">
      <c r="A175" s="7" t="s">
        <v>292</v>
      </c>
      <c r="B175" s="65">
        <v>0</v>
      </c>
      <c r="C175" s="34">
        <f>IF(B178=0, "-", B175/B178)</f>
        <v>0</v>
      </c>
      <c r="D175" s="65">
        <v>0</v>
      </c>
      <c r="E175" s="9">
        <f>IF(D178=0, "-", D175/D178)</f>
        <v>0</v>
      </c>
      <c r="F175" s="81">
        <v>2</v>
      </c>
      <c r="G175" s="34">
        <f>IF(F178=0, "-", F175/F178)</f>
        <v>4.830917874396135E-3</v>
      </c>
      <c r="H175" s="65">
        <v>0</v>
      </c>
      <c r="I175" s="9">
        <f>IF(H178=0, "-", H175/H178)</f>
        <v>0</v>
      </c>
      <c r="J175" s="8" t="str">
        <f t="shared" si="14"/>
        <v>-</v>
      </c>
      <c r="K175" s="9" t="str">
        <f t="shared" si="15"/>
        <v>-</v>
      </c>
    </row>
    <row r="176" spans="1:11" x14ac:dyDescent="0.2">
      <c r="A176" s="7" t="s">
        <v>293</v>
      </c>
      <c r="B176" s="65">
        <v>0</v>
      </c>
      <c r="C176" s="34">
        <f>IF(B178=0, "-", B176/B178)</f>
        <v>0</v>
      </c>
      <c r="D176" s="65">
        <v>0</v>
      </c>
      <c r="E176" s="9">
        <f>IF(D178=0, "-", D176/D178)</f>
        <v>0</v>
      </c>
      <c r="F176" s="81">
        <v>25</v>
      </c>
      <c r="G176" s="34">
        <f>IF(F178=0, "-", F176/F178)</f>
        <v>6.0386473429951688E-2</v>
      </c>
      <c r="H176" s="65">
        <v>5</v>
      </c>
      <c r="I176" s="9">
        <f>IF(H178=0, "-", H176/H178)</f>
        <v>1.893939393939394E-2</v>
      </c>
      <c r="J176" s="8" t="str">
        <f t="shared" si="14"/>
        <v>-</v>
      </c>
      <c r="K176" s="9">
        <f t="shared" si="15"/>
        <v>4</v>
      </c>
    </row>
    <row r="177" spans="1:11" x14ac:dyDescent="0.2">
      <c r="A177" s="2"/>
      <c r="B177" s="68"/>
      <c r="C177" s="33"/>
      <c r="D177" s="68"/>
      <c r="E177" s="6"/>
      <c r="F177" s="82"/>
      <c r="G177" s="33"/>
      <c r="H177" s="68"/>
      <c r="I177" s="6"/>
      <c r="J177" s="5"/>
      <c r="K177" s="6"/>
    </row>
    <row r="178" spans="1:11" s="43" customFormat="1" x14ac:dyDescent="0.2">
      <c r="A178" s="162" t="s">
        <v>571</v>
      </c>
      <c r="B178" s="71">
        <f>SUM(B168:B177)</f>
        <v>49</v>
      </c>
      <c r="C178" s="40">
        <f>B178/6139</f>
        <v>7.98175598631699E-3</v>
      </c>
      <c r="D178" s="71">
        <f>SUM(D168:D177)</f>
        <v>29</v>
      </c>
      <c r="E178" s="41">
        <f>D178/5177</f>
        <v>5.6016998261541433E-3</v>
      </c>
      <c r="F178" s="77">
        <f>SUM(F168:F177)</f>
        <v>414</v>
      </c>
      <c r="G178" s="42">
        <f>F178/53716</f>
        <v>7.7072008340159353E-3</v>
      </c>
      <c r="H178" s="71">
        <f>SUM(H168:H177)</f>
        <v>264</v>
      </c>
      <c r="I178" s="41">
        <f>H178/42616</f>
        <v>6.1948563919654587E-3</v>
      </c>
      <c r="J178" s="37">
        <f>IF(D178=0, "-", IF((B178-D178)/D178&lt;10, (B178-D178)/D178, "&gt;999%"))</f>
        <v>0.68965517241379315</v>
      </c>
      <c r="K178" s="38">
        <f>IF(H178=0, "-", IF((F178-H178)/H178&lt;10, (F178-H178)/H178, "&gt;999%"))</f>
        <v>0.56818181818181823</v>
      </c>
    </row>
    <row r="179" spans="1:11" x14ac:dyDescent="0.2">
      <c r="B179" s="83"/>
      <c r="D179" s="83"/>
      <c r="F179" s="83"/>
      <c r="H179" s="83"/>
    </row>
    <row r="180" spans="1:11" x14ac:dyDescent="0.2">
      <c r="A180" s="163" t="s">
        <v>143</v>
      </c>
      <c r="B180" s="61" t="s">
        <v>12</v>
      </c>
      <c r="C180" s="62" t="s">
        <v>13</v>
      </c>
      <c r="D180" s="61" t="s">
        <v>12</v>
      </c>
      <c r="E180" s="63" t="s">
        <v>13</v>
      </c>
      <c r="F180" s="62" t="s">
        <v>12</v>
      </c>
      <c r="G180" s="62" t="s">
        <v>13</v>
      </c>
      <c r="H180" s="61" t="s">
        <v>12</v>
      </c>
      <c r="I180" s="63" t="s">
        <v>13</v>
      </c>
      <c r="J180" s="61"/>
      <c r="K180" s="63"/>
    </row>
    <row r="181" spans="1:11" x14ac:dyDescent="0.2">
      <c r="A181" s="7" t="s">
        <v>294</v>
      </c>
      <c r="B181" s="65">
        <v>0</v>
      </c>
      <c r="C181" s="34">
        <f>IF(B187=0, "-", B181/B187)</f>
        <v>0</v>
      </c>
      <c r="D181" s="65">
        <v>0</v>
      </c>
      <c r="E181" s="9">
        <f>IF(D187=0, "-", D181/D187)</f>
        <v>0</v>
      </c>
      <c r="F181" s="81">
        <v>0</v>
      </c>
      <c r="G181" s="34">
        <f>IF(F187=0, "-", F181/F187)</f>
        <v>0</v>
      </c>
      <c r="H181" s="65">
        <v>1</v>
      </c>
      <c r="I181" s="9">
        <f>IF(H187=0, "-", H181/H187)</f>
        <v>2.9411764705882353E-2</v>
      </c>
      <c r="J181" s="8" t="str">
        <f>IF(D181=0, "-", IF((B181-D181)/D181&lt;10, (B181-D181)/D181, "&gt;999%"))</f>
        <v>-</v>
      </c>
      <c r="K181" s="9">
        <f>IF(H181=0, "-", IF((F181-H181)/H181&lt;10, (F181-H181)/H181, "&gt;999%"))</f>
        <v>-1</v>
      </c>
    </row>
    <row r="182" spans="1:11" x14ac:dyDescent="0.2">
      <c r="A182" s="7" t="s">
        <v>295</v>
      </c>
      <c r="B182" s="65">
        <v>0</v>
      </c>
      <c r="C182" s="34">
        <f>IF(B187=0, "-", B182/B187)</f>
        <v>0</v>
      </c>
      <c r="D182" s="65">
        <v>2</v>
      </c>
      <c r="E182" s="9">
        <f>IF(D187=0, "-", D182/D187)</f>
        <v>0.4</v>
      </c>
      <c r="F182" s="81">
        <v>2</v>
      </c>
      <c r="G182" s="34">
        <f>IF(F187=0, "-", F182/F187)</f>
        <v>8.3333333333333329E-2</v>
      </c>
      <c r="H182" s="65">
        <v>8</v>
      </c>
      <c r="I182" s="9">
        <f>IF(H187=0, "-", H182/H187)</f>
        <v>0.23529411764705882</v>
      </c>
      <c r="J182" s="8">
        <f>IF(D182=0, "-", IF((B182-D182)/D182&lt;10, (B182-D182)/D182, "&gt;999%"))</f>
        <v>-1</v>
      </c>
      <c r="K182" s="9">
        <f>IF(H182=0, "-", IF((F182-H182)/H182&lt;10, (F182-H182)/H182, "&gt;999%"))</f>
        <v>-0.75</v>
      </c>
    </row>
    <row r="183" spans="1:11" x14ac:dyDescent="0.2">
      <c r="A183" s="7" t="s">
        <v>296</v>
      </c>
      <c r="B183" s="65">
        <v>0</v>
      </c>
      <c r="C183" s="34">
        <f>IF(B187=0, "-", B183/B187)</f>
        <v>0</v>
      </c>
      <c r="D183" s="65">
        <v>1</v>
      </c>
      <c r="E183" s="9">
        <f>IF(D187=0, "-", D183/D187)</f>
        <v>0.2</v>
      </c>
      <c r="F183" s="81">
        <v>3</v>
      </c>
      <c r="G183" s="34">
        <f>IF(F187=0, "-", F183/F187)</f>
        <v>0.125</v>
      </c>
      <c r="H183" s="65">
        <v>10</v>
      </c>
      <c r="I183" s="9">
        <f>IF(H187=0, "-", H183/H187)</f>
        <v>0.29411764705882354</v>
      </c>
      <c r="J183" s="8">
        <f>IF(D183=0, "-", IF((B183-D183)/D183&lt;10, (B183-D183)/D183, "&gt;999%"))</f>
        <v>-1</v>
      </c>
      <c r="K183" s="9">
        <f>IF(H183=0, "-", IF((F183-H183)/H183&lt;10, (F183-H183)/H183, "&gt;999%"))</f>
        <v>-0.7</v>
      </c>
    </row>
    <row r="184" spans="1:11" x14ac:dyDescent="0.2">
      <c r="A184" s="7" t="s">
        <v>297</v>
      </c>
      <c r="B184" s="65">
        <v>3</v>
      </c>
      <c r="C184" s="34">
        <f>IF(B187=0, "-", B184/B187)</f>
        <v>0.75</v>
      </c>
      <c r="D184" s="65">
        <v>2</v>
      </c>
      <c r="E184" s="9">
        <f>IF(D187=0, "-", D184/D187)</f>
        <v>0.4</v>
      </c>
      <c r="F184" s="81">
        <v>15</v>
      </c>
      <c r="G184" s="34">
        <f>IF(F187=0, "-", F184/F187)</f>
        <v>0.625</v>
      </c>
      <c r="H184" s="65">
        <v>15</v>
      </c>
      <c r="I184" s="9">
        <f>IF(H187=0, "-", H184/H187)</f>
        <v>0.44117647058823528</v>
      </c>
      <c r="J184" s="8">
        <f>IF(D184=0, "-", IF((B184-D184)/D184&lt;10, (B184-D184)/D184, "&gt;999%"))</f>
        <v>0.5</v>
      </c>
      <c r="K184" s="9">
        <f>IF(H184=0, "-", IF((F184-H184)/H184&lt;10, (F184-H184)/H184, "&gt;999%"))</f>
        <v>0</v>
      </c>
    </row>
    <row r="185" spans="1:11" x14ac:dyDescent="0.2">
      <c r="A185" s="7" t="s">
        <v>298</v>
      </c>
      <c r="B185" s="65">
        <v>1</v>
      </c>
      <c r="C185" s="34">
        <f>IF(B187=0, "-", B185/B187)</f>
        <v>0.25</v>
      </c>
      <c r="D185" s="65">
        <v>0</v>
      </c>
      <c r="E185" s="9">
        <f>IF(D187=0, "-", D185/D187)</f>
        <v>0</v>
      </c>
      <c r="F185" s="81">
        <v>4</v>
      </c>
      <c r="G185" s="34">
        <f>IF(F187=0, "-", F185/F187)</f>
        <v>0.16666666666666666</v>
      </c>
      <c r="H185" s="65">
        <v>0</v>
      </c>
      <c r="I185" s="9">
        <f>IF(H187=0, "-", H185/H187)</f>
        <v>0</v>
      </c>
      <c r="J185" s="8" t="str">
        <f>IF(D185=0, "-", IF((B185-D185)/D185&lt;10, (B185-D185)/D185, "&gt;999%"))</f>
        <v>-</v>
      </c>
      <c r="K185" s="9" t="str">
        <f>IF(H185=0, "-", IF((F185-H185)/H185&lt;10, (F185-H185)/H185, "&gt;999%"))</f>
        <v>-</v>
      </c>
    </row>
    <row r="186" spans="1:11" x14ac:dyDescent="0.2">
      <c r="A186" s="2"/>
      <c r="B186" s="68"/>
      <c r="C186" s="33"/>
      <c r="D186" s="68"/>
      <c r="E186" s="6"/>
      <c r="F186" s="82"/>
      <c r="G186" s="33"/>
      <c r="H186" s="68"/>
      <c r="I186" s="6"/>
      <c r="J186" s="5"/>
      <c r="K186" s="6"/>
    </row>
    <row r="187" spans="1:11" s="43" customFormat="1" x14ac:dyDescent="0.2">
      <c r="A187" s="162" t="s">
        <v>570</v>
      </c>
      <c r="B187" s="71">
        <f>SUM(B181:B186)</f>
        <v>4</v>
      </c>
      <c r="C187" s="40">
        <f>B187/6139</f>
        <v>6.5157191725036647E-4</v>
      </c>
      <c r="D187" s="71">
        <f>SUM(D181:D186)</f>
        <v>5</v>
      </c>
      <c r="E187" s="41">
        <f>D187/5177</f>
        <v>9.658103148541626E-4</v>
      </c>
      <c r="F187" s="77">
        <f>SUM(F181:F186)</f>
        <v>24</v>
      </c>
      <c r="G187" s="42">
        <f>F187/53716</f>
        <v>4.4679425124730061E-4</v>
      </c>
      <c r="H187" s="71">
        <f>SUM(H181:H186)</f>
        <v>34</v>
      </c>
      <c r="I187" s="41">
        <f>H187/42616</f>
        <v>7.9782241411676367E-4</v>
      </c>
      <c r="J187" s="37">
        <f>IF(D187=0, "-", IF((B187-D187)/D187&lt;10, (B187-D187)/D187, "&gt;999%"))</f>
        <v>-0.2</v>
      </c>
      <c r="K187" s="38">
        <f>IF(H187=0, "-", IF((F187-H187)/H187&lt;10, (F187-H187)/H187, "&gt;999%"))</f>
        <v>-0.29411764705882354</v>
      </c>
    </row>
    <row r="188" spans="1:11" x14ac:dyDescent="0.2">
      <c r="B188" s="83"/>
      <c r="D188" s="83"/>
      <c r="F188" s="83"/>
      <c r="H188" s="83"/>
    </row>
    <row r="189" spans="1:11" s="43" customFormat="1" x14ac:dyDescent="0.2">
      <c r="A189" s="162" t="s">
        <v>569</v>
      </c>
      <c r="B189" s="71">
        <v>53</v>
      </c>
      <c r="C189" s="40">
        <f>B189/6139</f>
        <v>8.633327903567356E-3</v>
      </c>
      <c r="D189" s="71">
        <v>34</v>
      </c>
      <c r="E189" s="41">
        <f>D189/5177</f>
        <v>6.5675101410083061E-3</v>
      </c>
      <c r="F189" s="77">
        <v>438</v>
      </c>
      <c r="G189" s="42">
        <f>F189/53716</f>
        <v>8.1539950852632364E-3</v>
      </c>
      <c r="H189" s="71">
        <v>298</v>
      </c>
      <c r="I189" s="41">
        <f>H189/42616</f>
        <v>6.9926788060822222E-3</v>
      </c>
      <c r="J189" s="37">
        <f>IF(D189=0, "-", IF((B189-D189)/D189&lt;10, (B189-D189)/D189, "&gt;999%"))</f>
        <v>0.55882352941176472</v>
      </c>
      <c r="K189" s="38">
        <f>IF(H189=0, "-", IF((F189-H189)/H189&lt;10, (F189-H189)/H189, "&gt;999%"))</f>
        <v>0.46979865771812079</v>
      </c>
    </row>
    <row r="190" spans="1:11" x14ac:dyDescent="0.2">
      <c r="B190" s="83"/>
      <c r="D190" s="83"/>
      <c r="F190" s="83"/>
      <c r="H190" s="83"/>
    </row>
    <row r="191" spans="1:11" ht="15.75" x14ac:dyDescent="0.25">
      <c r="A191" s="164" t="s">
        <v>114</v>
      </c>
      <c r="B191" s="196" t="s">
        <v>1</v>
      </c>
      <c r="C191" s="200"/>
      <c r="D191" s="200"/>
      <c r="E191" s="197"/>
      <c r="F191" s="196" t="s">
        <v>14</v>
      </c>
      <c r="G191" s="200"/>
      <c r="H191" s="200"/>
      <c r="I191" s="197"/>
      <c r="J191" s="196" t="s">
        <v>15</v>
      </c>
      <c r="K191" s="197"/>
    </row>
    <row r="192" spans="1:11" x14ac:dyDescent="0.2">
      <c r="A192" s="22"/>
      <c r="B192" s="196">
        <f>VALUE(RIGHT($B$2, 4))</f>
        <v>2021</v>
      </c>
      <c r="C192" s="197"/>
      <c r="D192" s="196">
        <f>B192-1</f>
        <v>2020</v>
      </c>
      <c r="E192" s="204"/>
      <c r="F192" s="196">
        <f>B192</f>
        <v>2021</v>
      </c>
      <c r="G192" s="204"/>
      <c r="H192" s="196">
        <f>D192</f>
        <v>2020</v>
      </c>
      <c r="I192" s="204"/>
      <c r="J192" s="140" t="s">
        <v>4</v>
      </c>
      <c r="K192" s="141" t="s">
        <v>2</v>
      </c>
    </row>
    <row r="193" spans="1:11" x14ac:dyDescent="0.2">
      <c r="A193" s="163" t="s">
        <v>144</v>
      </c>
      <c r="B193" s="61" t="s">
        <v>12</v>
      </c>
      <c r="C193" s="62" t="s">
        <v>13</v>
      </c>
      <c r="D193" s="61" t="s">
        <v>12</v>
      </c>
      <c r="E193" s="63" t="s">
        <v>13</v>
      </c>
      <c r="F193" s="62" t="s">
        <v>12</v>
      </c>
      <c r="G193" s="62" t="s">
        <v>13</v>
      </c>
      <c r="H193" s="61" t="s">
        <v>12</v>
      </c>
      <c r="I193" s="63" t="s">
        <v>13</v>
      </c>
      <c r="J193" s="61"/>
      <c r="K193" s="63"/>
    </row>
    <row r="194" spans="1:11" x14ac:dyDescent="0.2">
      <c r="A194" s="7" t="s">
        <v>299</v>
      </c>
      <c r="B194" s="65">
        <v>0</v>
      </c>
      <c r="C194" s="34">
        <f>IF(B205=0, "-", B194/B205)</f>
        <v>0</v>
      </c>
      <c r="D194" s="65">
        <v>1</v>
      </c>
      <c r="E194" s="9">
        <f>IF(D205=0, "-", D194/D205)</f>
        <v>3.4482758620689655E-2</v>
      </c>
      <c r="F194" s="81">
        <v>0</v>
      </c>
      <c r="G194" s="34">
        <f>IF(F205=0, "-", F194/F205)</f>
        <v>0</v>
      </c>
      <c r="H194" s="65">
        <v>6</v>
      </c>
      <c r="I194" s="9">
        <f>IF(H205=0, "-", H194/H205)</f>
        <v>2.0618556701030927E-2</v>
      </c>
      <c r="J194" s="8">
        <f t="shared" ref="J194:J203" si="16">IF(D194=0, "-", IF((B194-D194)/D194&lt;10, (B194-D194)/D194, "&gt;999%"))</f>
        <v>-1</v>
      </c>
      <c r="K194" s="9">
        <f t="shared" ref="K194:K203" si="17">IF(H194=0, "-", IF((F194-H194)/H194&lt;10, (F194-H194)/H194, "&gt;999%"))</f>
        <v>-1</v>
      </c>
    </row>
    <row r="195" spans="1:11" x14ac:dyDescent="0.2">
      <c r="A195" s="7" t="s">
        <v>300</v>
      </c>
      <c r="B195" s="65">
        <v>0</v>
      </c>
      <c r="C195" s="34">
        <f>IF(B205=0, "-", B195/B205)</f>
        <v>0</v>
      </c>
      <c r="D195" s="65">
        <v>1</v>
      </c>
      <c r="E195" s="9">
        <f>IF(D205=0, "-", D195/D205)</f>
        <v>3.4482758620689655E-2</v>
      </c>
      <c r="F195" s="81">
        <v>1</v>
      </c>
      <c r="G195" s="34">
        <f>IF(F205=0, "-", F195/F205)</f>
        <v>3.8461538461538464E-3</v>
      </c>
      <c r="H195" s="65">
        <v>10</v>
      </c>
      <c r="I195" s="9">
        <f>IF(H205=0, "-", H195/H205)</f>
        <v>3.4364261168384883E-2</v>
      </c>
      <c r="J195" s="8">
        <f t="shared" si="16"/>
        <v>-1</v>
      </c>
      <c r="K195" s="9">
        <f t="shared" si="17"/>
        <v>-0.9</v>
      </c>
    </row>
    <row r="196" spans="1:11" x14ac:dyDescent="0.2">
      <c r="A196" s="7" t="s">
        <v>301</v>
      </c>
      <c r="B196" s="65">
        <v>0</v>
      </c>
      <c r="C196" s="34">
        <f>IF(B205=0, "-", B196/B205)</f>
        <v>0</v>
      </c>
      <c r="D196" s="65">
        <v>4</v>
      </c>
      <c r="E196" s="9">
        <f>IF(D205=0, "-", D196/D205)</f>
        <v>0.13793103448275862</v>
      </c>
      <c r="F196" s="81">
        <v>15</v>
      </c>
      <c r="G196" s="34">
        <f>IF(F205=0, "-", F196/F205)</f>
        <v>5.7692307692307696E-2</v>
      </c>
      <c r="H196" s="65">
        <v>17</v>
      </c>
      <c r="I196" s="9">
        <f>IF(H205=0, "-", H196/H205)</f>
        <v>5.8419243986254296E-2</v>
      </c>
      <c r="J196" s="8">
        <f t="shared" si="16"/>
        <v>-1</v>
      </c>
      <c r="K196" s="9">
        <f t="shared" si="17"/>
        <v>-0.11764705882352941</v>
      </c>
    </row>
    <row r="197" spans="1:11" x14ac:dyDescent="0.2">
      <c r="A197" s="7" t="s">
        <v>302</v>
      </c>
      <c r="B197" s="65">
        <v>19</v>
      </c>
      <c r="C197" s="34">
        <f>IF(B205=0, "-", B197/B205)</f>
        <v>0.73076923076923073</v>
      </c>
      <c r="D197" s="65">
        <v>14</v>
      </c>
      <c r="E197" s="9">
        <f>IF(D205=0, "-", D197/D205)</f>
        <v>0.48275862068965519</v>
      </c>
      <c r="F197" s="81">
        <v>132</v>
      </c>
      <c r="G197" s="34">
        <f>IF(F205=0, "-", F197/F205)</f>
        <v>0.50769230769230766</v>
      </c>
      <c r="H197" s="65">
        <v>148</v>
      </c>
      <c r="I197" s="9">
        <f>IF(H205=0, "-", H197/H205)</f>
        <v>0.50859106529209619</v>
      </c>
      <c r="J197" s="8">
        <f t="shared" si="16"/>
        <v>0.35714285714285715</v>
      </c>
      <c r="K197" s="9">
        <f t="shared" si="17"/>
        <v>-0.10810810810810811</v>
      </c>
    </row>
    <row r="198" spans="1:11" x14ac:dyDescent="0.2">
      <c r="A198" s="7" t="s">
        <v>303</v>
      </c>
      <c r="B198" s="65">
        <v>0</v>
      </c>
      <c r="C198" s="34">
        <f>IF(B205=0, "-", B198/B205)</f>
        <v>0</v>
      </c>
      <c r="D198" s="65">
        <v>1</v>
      </c>
      <c r="E198" s="9">
        <f>IF(D205=0, "-", D198/D205)</f>
        <v>3.4482758620689655E-2</v>
      </c>
      <c r="F198" s="81">
        <v>13</v>
      </c>
      <c r="G198" s="34">
        <f>IF(F205=0, "-", F198/F205)</f>
        <v>0.05</v>
      </c>
      <c r="H198" s="65">
        <v>25</v>
      </c>
      <c r="I198" s="9">
        <f>IF(H205=0, "-", H198/H205)</f>
        <v>8.5910652920962199E-2</v>
      </c>
      <c r="J198" s="8">
        <f t="shared" si="16"/>
        <v>-1</v>
      </c>
      <c r="K198" s="9">
        <f t="shared" si="17"/>
        <v>-0.48</v>
      </c>
    </row>
    <row r="199" spans="1:11" x14ac:dyDescent="0.2">
      <c r="A199" s="7" t="s">
        <v>304</v>
      </c>
      <c r="B199" s="65">
        <v>4</v>
      </c>
      <c r="C199" s="34">
        <f>IF(B205=0, "-", B199/B205)</f>
        <v>0.15384615384615385</v>
      </c>
      <c r="D199" s="65">
        <v>2</v>
      </c>
      <c r="E199" s="9">
        <f>IF(D205=0, "-", D199/D205)</f>
        <v>6.8965517241379309E-2</v>
      </c>
      <c r="F199" s="81">
        <v>59</v>
      </c>
      <c r="G199" s="34">
        <f>IF(F205=0, "-", F199/F205)</f>
        <v>0.22692307692307692</v>
      </c>
      <c r="H199" s="65">
        <v>30</v>
      </c>
      <c r="I199" s="9">
        <f>IF(H205=0, "-", H199/H205)</f>
        <v>0.10309278350515463</v>
      </c>
      <c r="J199" s="8">
        <f t="shared" si="16"/>
        <v>1</v>
      </c>
      <c r="K199" s="9">
        <f t="shared" si="17"/>
        <v>0.96666666666666667</v>
      </c>
    </row>
    <row r="200" spans="1:11" x14ac:dyDescent="0.2">
      <c r="A200" s="7" t="s">
        <v>305</v>
      </c>
      <c r="B200" s="65">
        <v>0</v>
      </c>
      <c r="C200" s="34">
        <f>IF(B205=0, "-", B200/B205)</f>
        <v>0</v>
      </c>
      <c r="D200" s="65">
        <v>0</v>
      </c>
      <c r="E200" s="9">
        <f>IF(D205=0, "-", D200/D205)</f>
        <v>0</v>
      </c>
      <c r="F200" s="81">
        <v>6</v>
      </c>
      <c r="G200" s="34">
        <f>IF(F205=0, "-", F200/F205)</f>
        <v>2.3076923076923078E-2</v>
      </c>
      <c r="H200" s="65">
        <v>5</v>
      </c>
      <c r="I200" s="9">
        <f>IF(H205=0, "-", H200/H205)</f>
        <v>1.7182130584192441E-2</v>
      </c>
      <c r="J200" s="8" t="str">
        <f t="shared" si="16"/>
        <v>-</v>
      </c>
      <c r="K200" s="9">
        <f t="shared" si="17"/>
        <v>0.2</v>
      </c>
    </row>
    <row r="201" spans="1:11" x14ac:dyDescent="0.2">
      <c r="A201" s="7" t="s">
        <v>306</v>
      </c>
      <c r="B201" s="65">
        <v>3</v>
      </c>
      <c r="C201" s="34">
        <f>IF(B205=0, "-", B201/B205)</f>
        <v>0.11538461538461539</v>
      </c>
      <c r="D201" s="65">
        <v>0</v>
      </c>
      <c r="E201" s="9">
        <f>IF(D205=0, "-", D201/D205)</f>
        <v>0</v>
      </c>
      <c r="F201" s="81">
        <v>8</v>
      </c>
      <c r="G201" s="34">
        <f>IF(F205=0, "-", F201/F205)</f>
        <v>3.0769230769230771E-2</v>
      </c>
      <c r="H201" s="65">
        <v>6</v>
      </c>
      <c r="I201" s="9">
        <f>IF(H205=0, "-", H201/H205)</f>
        <v>2.0618556701030927E-2</v>
      </c>
      <c r="J201" s="8" t="str">
        <f t="shared" si="16"/>
        <v>-</v>
      </c>
      <c r="K201" s="9">
        <f t="shared" si="17"/>
        <v>0.33333333333333331</v>
      </c>
    </row>
    <row r="202" spans="1:11" x14ac:dyDescent="0.2">
      <c r="A202" s="7" t="s">
        <v>307</v>
      </c>
      <c r="B202" s="65">
        <v>0</v>
      </c>
      <c r="C202" s="34">
        <f>IF(B205=0, "-", B202/B205)</f>
        <v>0</v>
      </c>
      <c r="D202" s="65">
        <v>1</v>
      </c>
      <c r="E202" s="9">
        <f>IF(D205=0, "-", D202/D205)</f>
        <v>3.4482758620689655E-2</v>
      </c>
      <c r="F202" s="81">
        <v>11</v>
      </c>
      <c r="G202" s="34">
        <f>IF(F205=0, "-", F202/F205)</f>
        <v>4.230769230769231E-2</v>
      </c>
      <c r="H202" s="65">
        <v>17</v>
      </c>
      <c r="I202" s="9">
        <f>IF(H205=0, "-", H202/H205)</f>
        <v>5.8419243986254296E-2</v>
      </c>
      <c r="J202" s="8">
        <f t="shared" si="16"/>
        <v>-1</v>
      </c>
      <c r="K202" s="9">
        <f t="shared" si="17"/>
        <v>-0.35294117647058826</v>
      </c>
    </row>
    <row r="203" spans="1:11" x14ac:dyDescent="0.2">
      <c r="A203" s="7" t="s">
        <v>308</v>
      </c>
      <c r="B203" s="65">
        <v>0</v>
      </c>
      <c r="C203" s="34">
        <f>IF(B205=0, "-", B203/B205)</f>
        <v>0</v>
      </c>
      <c r="D203" s="65">
        <v>5</v>
      </c>
      <c r="E203" s="9">
        <f>IF(D205=0, "-", D203/D205)</f>
        <v>0.17241379310344829</v>
      </c>
      <c r="F203" s="81">
        <v>15</v>
      </c>
      <c r="G203" s="34">
        <f>IF(F205=0, "-", F203/F205)</f>
        <v>5.7692307692307696E-2</v>
      </c>
      <c r="H203" s="65">
        <v>27</v>
      </c>
      <c r="I203" s="9">
        <f>IF(H205=0, "-", H203/H205)</f>
        <v>9.2783505154639179E-2</v>
      </c>
      <c r="J203" s="8">
        <f t="shared" si="16"/>
        <v>-1</v>
      </c>
      <c r="K203" s="9">
        <f t="shared" si="17"/>
        <v>-0.44444444444444442</v>
      </c>
    </row>
    <row r="204" spans="1:11" x14ac:dyDescent="0.2">
      <c r="A204" s="2"/>
      <c r="B204" s="68"/>
      <c r="C204" s="33"/>
      <c r="D204" s="68"/>
      <c r="E204" s="6"/>
      <c r="F204" s="82"/>
      <c r="G204" s="33"/>
      <c r="H204" s="68"/>
      <c r="I204" s="6"/>
      <c r="J204" s="5"/>
      <c r="K204" s="6"/>
    </row>
    <row r="205" spans="1:11" s="43" customFormat="1" x14ac:dyDescent="0.2">
      <c r="A205" s="162" t="s">
        <v>568</v>
      </c>
      <c r="B205" s="71">
        <f>SUM(B194:B204)</f>
        <v>26</v>
      </c>
      <c r="C205" s="40">
        <f>B205/6139</f>
        <v>4.2352174621273827E-3</v>
      </c>
      <c r="D205" s="71">
        <f>SUM(D194:D204)</f>
        <v>29</v>
      </c>
      <c r="E205" s="41">
        <f>D205/5177</f>
        <v>5.6016998261541433E-3</v>
      </c>
      <c r="F205" s="77">
        <f>SUM(F194:F204)</f>
        <v>260</v>
      </c>
      <c r="G205" s="42">
        <f>F205/53716</f>
        <v>4.8402710551790898E-3</v>
      </c>
      <c r="H205" s="71">
        <f>SUM(H194:H204)</f>
        <v>291</v>
      </c>
      <c r="I205" s="41">
        <f>H205/42616</f>
        <v>6.8284212502346536E-3</v>
      </c>
      <c r="J205" s="37">
        <f>IF(D205=0, "-", IF((B205-D205)/D205&lt;10, (B205-D205)/D205, "&gt;999%"))</f>
        <v>-0.10344827586206896</v>
      </c>
      <c r="K205" s="38">
        <f>IF(H205=0, "-", IF((F205-H205)/H205&lt;10, (F205-H205)/H205, "&gt;999%"))</f>
        <v>-0.10652920962199312</v>
      </c>
    </row>
    <row r="206" spans="1:11" x14ac:dyDescent="0.2">
      <c r="B206" s="83"/>
      <c r="D206" s="83"/>
      <c r="F206" s="83"/>
      <c r="H206" s="83"/>
    </row>
    <row r="207" spans="1:11" x14ac:dyDescent="0.2">
      <c r="A207" s="163" t="s">
        <v>145</v>
      </c>
      <c r="B207" s="61" t="s">
        <v>12</v>
      </c>
      <c r="C207" s="62" t="s">
        <v>13</v>
      </c>
      <c r="D207" s="61" t="s">
        <v>12</v>
      </c>
      <c r="E207" s="63" t="s">
        <v>13</v>
      </c>
      <c r="F207" s="62" t="s">
        <v>12</v>
      </c>
      <c r="G207" s="62" t="s">
        <v>13</v>
      </c>
      <c r="H207" s="61" t="s">
        <v>12</v>
      </c>
      <c r="I207" s="63" t="s">
        <v>13</v>
      </c>
      <c r="J207" s="61"/>
      <c r="K207" s="63"/>
    </row>
    <row r="208" spans="1:11" x14ac:dyDescent="0.2">
      <c r="A208" s="7" t="s">
        <v>309</v>
      </c>
      <c r="B208" s="65">
        <v>0</v>
      </c>
      <c r="C208" s="34">
        <f>IF(B224=0, "-", B208/B224)</f>
        <v>0</v>
      </c>
      <c r="D208" s="65">
        <v>0</v>
      </c>
      <c r="E208" s="9">
        <f>IF(D224=0, "-", D208/D224)</f>
        <v>0</v>
      </c>
      <c r="F208" s="81">
        <v>2</v>
      </c>
      <c r="G208" s="34">
        <f>IF(F224=0, "-", F208/F224)</f>
        <v>1.5748031496062992E-2</v>
      </c>
      <c r="H208" s="65">
        <v>0</v>
      </c>
      <c r="I208" s="9">
        <f>IF(H224=0, "-", H208/H224)</f>
        <v>0</v>
      </c>
      <c r="J208" s="8" t="str">
        <f t="shared" ref="J208:J222" si="18">IF(D208=0, "-", IF((B208-D208)/D208&lt;10, (B208-D208)/D208, "&gt;999%"))</f>
        <v>-</v>
      </c>
      <c r="K208" s="9" t="str">
        <f t="shared" ref="K208:K222" si="19">IF(H208=0, "-", IF((F208-H208)/H208&lt;10, (F208-H208)/H208, "&gt;999%"))</f>
        <v>-</v>
      </c>
    </row>
    <row r="209" spans="1:11" x14ac:dyDescent="0.2">
      <c r="A209" s="7" t="s">
        <v>310</v>
      </c>
      <c r="B209" s="65">
        <v>0</v>
      </c>
      <c r="C209" s="34">
        <f>IF(B224=0, "-", B209/B224)</f>
        <v>0</v>
      </c>
      <c r="D209" s="65">
        <v>1</v>
      </c>
      <c r="E209" s="9">
        <f>IF(D224=0, "-", D209/D224)</f>
        <v>3.7037037037037035E-2</v>
      </c>
      <c r="F209" s="81">
        <v>4</v>
      </c>
      <c r="G209" s="34">
        <f>IF(F224=0, "-", F209/F224)</f>
        <v>3.1496062992125984E-2</v>
      </c>
      <c r="H209" s="65">
        <v>2</v>
      </c>
      <c r="I209" s="9">
        <f>IF(H224=0, "-", H209/H224)</f>
        <v>1.680672268907563E-2</v>
      </c>
      <c r="J209" s="8">
        <f t="shared" si="18"/>
        <v>-1</v>
      </c>
      <c r="K209" s="9">
        <f t="shared" si="19"/>
        <v>1</v>
      </c>
    </row>
    <row r="210" spans="1:11" x14ac:dyDescent="0.2">
      <c r="A210" s="7" t="s">
        <v>311</v>
      </c>
      <c r="B210" s="65">
        <v>0</v>
      </c>
      <c r="C210" s="34">
        <f>IF(B224=0, "-", B210/B224)</f>
        <v>0</v>
      </c>
      <c r="D210" s="65">
        <v>0</v>
      </c>
      <c r="E210" s="9">
        <f>IF(D224=0, "-", D210/D224)</f>
        <v>0</v>
      </c>
      <c r="F210" s="81">
        <v>0</v>
      </c>
      <c r="G210" s="34">
        <f>IF(F224=0, "-", F210/F224)</f>
        <v>0</v>
      </c>
      <c r="H210" s="65">
        <v>2</v>
      </c>
      <c r="I210" s="9">
        <f>IF(H224=0, "-", H210/H224)</f>
        <v>1.680672268907563E-2</v>
      </c>
      <c r="J210" s="8" t="str">
        <f t="shared" si="18"/>
        <v>-</v>
      </c>
      <c r="K210" s="9">
        <f t="shared" si="19"/>
        <v>-1</v>
      </c>
    </row>
    <row r="211" spans="1:11" x14ac:dyDescent="0.2">
      <c r="A211" s="7" t="s">
        <v>312</v>
      </c>
      <c r="B211" s="65">
        <v>6</v>
      </c>
      <c r="C211" s="34">
        <f>IF(B224=0, "-", B211/B224)</f>
        <v>0.2608695652173913</v>
      </c>
      <c r="D211" s="65">
        <v>0</v>
      </c>
      <c r="E211" s="9">
        <f>IF(D224=0, "-", D211/D224)</f>
        <v>0</v>
      </c>
      <c r="F211" s="81">
        <v>37</v>
      </c>
      <c r="G211" s="34">
        <f>IF(F224=0, "-", F211/F224)</f>
        <v>0.29133858267716534</v>
      </c>
      <c r="H211" s="65">
        <v>9</v>
      </c>
      <c r="I211" s="9">
        <f>IF(H224=0, "-", H211/H224)</f>
        <v>7.5630252100840331E-2</v>
      </c>
      <c r="J211" s="8" t="str">
        <f t="shared" si="18"/>
        <v>-</v>
      </c>
      <c r="K211" s="9">
        <f t="shared" si="19"/>
        <v>3.1111111111111112</v>
      </c>
    </row>
    <row r="212" spans="1:11" x14ac:dyDescent="0.2">
      <c r="A212" s="7" t="s">
        <v>313</v>
      </c>
      <c r="B212" s="65">
        <v>0</v>
      </c>
      <c r="C212" s="34">
        <f>IF(B224=0, "-", B212/B224)</f>
        <v>0</v>
      </c>
      <c r="D212" s="65">
        <v>1</v>
      </c>
      <c r="E212" s="9">
        <f>IF(D224=0, "-", D212/D224)</f>
        <v>3.7037037037037035E-2</v>
      </c>
      <c r="F212" s="81">
        <v>0</v>
      </c>
      <c r="G212" s="34">
        <f>IF(F224=0, "-", F212/F224)</f>
        <v>0</v>
      </c>
      <c r="H212" s="65">
        <v>8</v>
      </c>
      <c r="I212" s="9">
        <f>IF(H224=0, "-", H212/H224)</f>
        <v>6.7226890756302518E-2</v>
      </c>
      <c r="J212" s="8">
        <f t="shared" si="18"/>
        <v>-1</v>
      </c>
      <c r="K212" s="9">
        <f t="shared" si="19"/>
        <v>-1</v>
      </c>
    </row>
    <row r="213" spans="1:11" x14ac:dyDescent="0.2">
      <c r="A213" s="7" t="s">
        <v>314</v>
      </c>
      <c r="B213" s="65">
        <v>0</v>
      </c>
      <c r="C213" s="34">
        <f>IF(B224=0, "-", B213/B224)</f>
        <v>0</v>
      </c>
      <c r="D213" s="65">
        <v>0</v>
      </c>
      <c r="E213" s="9">
        <f>IF(D224=0, "-", D213/D224)</f>
        <v>0</v>
      </c>
      <c r="F213" s="81">
        <v>1</v>
      </c>
      <c r="G213" s="34">
        <f>IF(F224=0, "-", F213/F224)</f>
        <v>7.874015748031496E-3</v>
      </c>
      <c r="H213" s="65">
        <v>2</v>
      </c>
      <c r="I213" s="9">
        <f>IF(H224=0, "-", H213/H224)</f>
        <v>1.680672268907563E-2</v>
      </c>
      <c r="J213" s="8" t="str">
        <f t="shared" si="18"/>
        <v>-</v>
      </c>
      <c r="K213" s="9">
        <f t="shared" si="19"/>
        <v>-0.5</v>
      </c>
    </row>
    <row r="214" spans="1:11" x14ac:dyDescent="0.2">
      <c r="A214" s="7" t="s">
        <v>315</v>
      </c>
      <c r="B214" s="65">
        <v>1</v>
      </c>
      <c r="C214" s="34">
        <f>IF(B224=0, "-", B214/B224)</f>
        <v>4.3478260869565216E-2</v>
      </c>
      <c r="D214" s="65">
        <v>1</v>
      </c>
      <c r="E214" s="9">
        <f>IF(D224=0, "-", D214/D224)</f>
        <v>3.7037037037037035E-2</v>
      </c>
      <c r="F214" s="81">
        <v>7</v>
      </c>
      <c r="G214" s="34">
        <f>IF(F224=0, "-", F214/F224)</f>
        <v>5.5118110236220472E-2</v>
      </c>
      <c r="H214" s="65">
        <v>8</v>
      </c>
      <c r="I214" s="9">
        <f>IF(H224=0, "-", H214/H224)</f>
        <v>6.7226890756302518E-2</v>
      </c>
      <c r="J214" s="8">
        <f t="shared" si="18"/>
        <v>0</v>
      </c>
      <c r="K214" s="9">
        <f t="shared" si="19"/>
        <v>-0.125</v>
      </c>
    </row>
    <row r="215" spans="1:11" x14ac:dyDescent="0.2">
      <c r="A215" s="7" t="s">
        <v>316</v>
      </c>
      <c r="B215" s="65">
        <v>0</v>
      </c>
      <c r="C215" s="34">
        <f>IF(B224=0, "-", B215/B224)</f>
        <v>0</v>
      </c>
      <c r="D215" s="65">
        <v>0</v>
      </c>
      <c r="E215" s="9">
        <f>IF(D224=0, "-", D215/D224)</f>
        <v>0</v>
      </c>
      <c r="F215" s="81">
        <v>1</v>
      </c>
      <c r="G215" s="34">
        <f>IF(F224=0, "-", F215/F224)</f>
        <v>7.874015748031496E-3</v>
      </c>
      <c r="H215" s="65">
        <v>0</v>
      </c>
      <c r="I215" s="9">
        <f>IF(H224=0, "-", H215/H224)</f>
        <v>0</v>
      </c>
      <c r="J215" s="8" t="str">
        <f t="shared" si="18"/>
        <v>-</v>
      </c>
      <c r="K215" s="9" t="str">
        <f t="shared" si="19"/>
        <v>-</v>
      </c>
    </row>
    <row r="216" spans="1:11" x14ac:dyDescent="0.2">
      <c r="A216" s="7" t="s">
        <v>317</v>
      </c>
      <c r="B216" s="65">
        <v>2</v>
      </c>
      <c r="C216" s="34">
        <f>IF(B224=0, "-", B216/B224)</f>
        <v>8.6956521739130432E-2</v>
      </c>
      <c r="D216" s="65">
        <v>0</v>
      </c>
      <c r="E216" s="9">
        <f>IF(D224=0, "-", D216/D224)</f>
        <v>0</v>
      </c>
      <c r="F216" s="81">
        <v>2</v>
      </c>
      <c r="G216" s="34">
        <f>IF(F224=0, "-", F216/F224)</f>
        <v>1.5748031496062992E-2</v>
      </c>
      <c r="H216" s="65">
        <v>1</v>
      </c>
      <c r="I216" s="9">
        <f>IF(H224=0, "-", H216/H224)</f>
        <v>8.4033613445378148E-3</v>
      </c>
      <c r="J216" s="8" t="str">
        <f t="shared" si="18"/>
        <v>-</v>
      </c>
      <c r="K216" s="9">
        <f t="shared" si="19"/>
        <v>1</v>
      </c>
    </row>
    <row r="217" spans="1:11" x14ac:dyDescent="0.2">
      <c r="A217" s="7" t="s">
        <v>318</v>
      </c>
      <c r="B217" s="65">
        <v>6</v>
      </c>
      <c r="C217" s="34">
        <f>IF(B224=0, "-", B217/B224)</f>
        <v>0.2608695652173913</v>
      </c>
      <c r="D217" s="65">
        <v>10</v>
      </c>
      <c r="E217" s="9">
        <f>IF(D224=0, "-", D217/D224)</f>
        <v>0.37037037037037035</v>
      </c>
      <c r="F217" s="81">
        <v>41</v>
      </c>
      <c r="G217" s="34">
        <f>IF(F224=0, "-", F217/F224)</f>
        <v>0.32283464566929132</v>
      </c>
      <c r="H217" s="65">
        <v>44</v>
      </c>
      <c r="I217" s="9">
        <f>IF(H224=0, "-", H217/H224)</f>
        <v>0.36974789915966388</v>
      </c>
      <c r="J217" s="8">
        <f t="shared" si="18"/>
        <v>-0.4</v>
      </c>
      <c r="K217" s="9">
        <f t="shared" si="19"/>
        <v>-6.8181818181818177E-2</v>
      </c>
    </row>
    <row r="218" spans="1:11" x14ac:dyDescent="0.2">
      <c r="A218" s="7" t="s">
        <v>319</v>
      </c>
      <c r="B218" s="65">
        <v>3</v>
      </c>
      <c r="C218" s="34">
        <f>IF(B224=0, "-", B218/B224)</f>
        <v>0.13043478260869565</v>
      </c>
      <c r="D218" s="65">
        <v>9</v>
      </c>
      <c r="E218" s="9">
        <f>IF(D224=0, "-", D218/D224)</f>
        <v>0.33333333333333331</v>
      </c>
      <c r="F218" s="81">
        <v>12</v>
      </c>
      <c r="G218" s="34">
        <f>IF(F224=0, "-", F218/F224)</f>
        <v>9.4488188976377951E-2</v>
      </c>
      <c r="H218" s="65">
        <v>21</v>
      </c>
      <c r="I218" s="9">
        <f>IF(H224=0, "-", H218/H224)</f>
        <v>0.17647058823529413</v>
      </c>
      <c r="J218" s="8">
        <f t="shared" si="18"/>
        <v>-0.66666666666666663</v>
      </c>
      <c r="K218" s="9">
        <f t="shared" si="19"/>
        <v>-0.42857142857142855</v>
      </c>
    </row>
    <row r="219" spans="1:11" x14ac:dyDescent="0.2">
      <c r="A219" s="7" t="s">
        <v>320</v>
      </c>
      <c r="B219" s="65">
        <v>0</v>
      </c>
      <c r="C219" s="34">
        <f>IF(B224=0, "-", B219/B224)</f>
        <v>0</v>
      </c>
      <c r="D219" s="65">
        <v>0</v>
      </c>
      <c r="E219" s="9">
        <f>IF(D224=0, "-", D219/D224)</f>
        <v>0</v>
      </c>
      <c r="F219" s="81">
        <v>0</v>
      </c>
      <c r="G219" s="34">
        <f>IF(F224=0, "-", F219/F224)</f>
        <v>0</v>
      </c>
      <c r="H219" s="65">
        <v>2</v>
      </c>
      <c r="I219" s="9">
        <f>IF(H224=0, "-", H219/H224)</f>
        <v>1.680672268907563E-2</v>
      </c>
      <c r="J219" s="8" t="str">
        <f t="shared" si="18"/>
        <v>-</v>
      </c>
      <c r="K219" s="9">
        <f t="shared" si="19"/>
        <v>-1</v>
      </c>
    </row>
    <row r="220" spans="1:11" x14ac:dyDescent="0.2">
      <c r="A220" s="7" t="s">
        <v>321</v>
      </c>
      <c r="B220" s="65">
        <v>1</v>
      </c>
      <c r="C220" s="34">
        <f>IF(B224=0, "-", B220/B224)</f>
        <v>4.3478260869565216E-2</v>
      </c>
      <c r="D220" s="65">
        <v>1</v>
      </c>
      <c r="E220" s="9">
        <f>IF(D224=0, "-", D220/D224)</f>
        <v>3.7037037037037035E-2</v>
      </c>
      <c r="F220" s="81">
        <v>3</v>
      </c>
      <c r="G220" s="34">
        <f>IF(F224=0, "-", F220/F224)</f>
        <v>2.3622047244094488E-2</v>
      </c>
      <c r="H220" s="65">
        <v>4</v>
      </c>
      <c r="I220" s="9">
        <f>IF(H224=0, "-", H220/H224)</f>
        <v>3.3613445378151259E-2</v>
      </c>
      <c r="J220" s="8">
        <f t="shared" si="18"/>
        <v>0</v>
      </c>
      <c r="K220" s="9">
        <f t="shared" si="19"/>
        <v>-0.25</v>
      </c>
    </row>
    <row r="221" spans="1:11" x14ac:dyDescent="0.2">
      <c r="A221" s="7" t="s">
        <v>322</v>
      </c>
      <c r="B221" s="65">
        <v>1</v>
      </c>
      <c r="C221" s="34">
        <f>IF(B224=0, "-", B221/B224)</f>
        <v>4.3478260869565216E-2</v>
      </c>
      <c r="D221" s="65">
        <v>1</v>
      </c>
      <c r="E221" s="9">
        <f>IF(D224=0, "-", D221/D224)</f>
        <v>3.7037037037037035E-2</v>
      </c>
      <c r="F221" s="81">
        <v>11</v>
      </c>
      <c r="G221" s="34">
        <f>IF(F224=0, "-", F221/F224)</f>
        <v>8.6614173228346455E-2</v>
      </c>
      <c r="H221" s="65">
        <v>8</v>
      </c>
      <c r="I221" s="9">
        <f>IF(H224=0, "-", H221/H224)</f>
        <v>6.7226890756302518E-2</v>
      </c>
      <c r="J221" s="8">
        <f t="shared" si="18"/>
        <v>0</v>
      </c>
      <c r="K221" s="9">
        <f t="shared" si="19"/>
        <v>0.375</v>
      </c>
    </row>
    <row r="222" spans="1:11" x14ac:dyDescent="0.2">
      <c r="A222" s="7" t="s">
        <v>323</v>
      </c>
      <c r="B222" s="65">
        <v>3</v>
      </c>
      <c r="C222" s="34">
        <f>IF(B224=0, "-", B222/B224)</f>
        <v>0.13043478260869565</v>
      </c>
      <c r="D222" s="65">
        <v>3</v>
      </c>
      <c r="E222" s="9">
        <f>IF(D224=0, "-", D222/D224)</f>
        <v>0.1111111111111111</v>
      </c>
      <c r="F222" s="81">
        <v>6</v>
      </c>
      <c r="G222" s="34">
        <f>IF(F224=0, "-", F222/F224)</f>
        <v>4.7244094488188976E-2</v>
      </c>
      <c r="H222" s="65">
        <v>8</v>
      </c>
      <c r="I222" s="9">
        <f>IF(H224=0, "-", H222/H224)</f>
        <v>6.7226890756302518E-2</v>
      </c>
      <c r="J222" s="8">
        <f t="shared" si="18"/>
        <v>0</v>
      </c>
      <c r="K222" s="9">
        <f t="shared" si="19"/>
        <v>-0.25</v>
      </c>
    </row>
    <row r="223" spans="1:11" x14ac:dyDescent="0.2">
      <c r="A223" s="2"/>
      <c r="B223" s="68"/>
      <c r="C223" s="33"/>
      <c r="D223" s="68"/>
      <c r="E223" s="6"/>
      <c r="F223" s="82"/>
      <c r="G223" s="33"/>
      <c r="H223" s="68"/>
      <c r="I223" s="6"/>
      <c r="J223" s="5"/>
      <c r="K223" s="6"/>
    </row>
    <row r="224" spans="1:11" s="43" customFormat="1" x14ac:dyDescent="0.2">
      <c r="A224" s="162" t="s">
        <v>567</v>
      </c>
      <c r="B224" s="71">
        <f>SUM(B208:B223)</f>
        <v>23</v>
      </c>
      <c r="C224" s="40">
        <f>B224/6139</f>
        <v>3.7465385241896073E-3</v>
      </c>
      <c r="D224" s="71">
        <f>SUM(D208:D223)</f>
        <v>27</v>
      </c>
      <c r="E224" s="41">
        <f>D224/5177</f>
        <v>5.2153757002124787E-3</v>
      </c>
      <c r="F224" s="77">
        <f>SUM(F208:F223)</f>
        <v>127</v>
      </c>
      <c r="G224" s="42">
        <f>F224/53716</f>
        <v>2.3642862461836322E-3</v>
      </c>
      <c r="H224" s="71">
        <f>SUM(H208:H223)</f>
        <v>119</v>
      </c>
      <c r="I224" s="41">
        <f>H224/42616</f>
        <v>2.7923784494086729E-3</v>
      </c>
      <c r="J224" s="37">
        <f>IF(D224=0, "-", IF((B224-D224)/D224&lt;10, (B224-D224)/D224, "&gt;999%"))</f>
        <v>-0.14814814814814814</v>
      </c>
      <c r="K224" s="38">
        <f>IF(H224=0, "-", IF((F224-H224)/H224&lt;10, (F224-H224)/H224, "&gt;999%"))</f>
        <v>6.7226890756302518E-2</v>
      </c>
    </row>
    <row r="225" spans="1:11" x14ac:dyDescent="0.2">
      <c r="B225" s="83"/>
      <c r="D225" s="83"/>
      <c r="F225" s="83"/>
      <c r="H225" s="83"/>
    </row>
    <row r="226" spans="1:11" x14ac:dyDescent="0.2">
      <c r="A226" s="163" t="s">
        <v>146</v>
      </c>
      <c r="B226" s="61" t="s">
        <v>12</v>
      </c>
      <c r="C226" s="62" t="s">
        <v>13</v>
      </c>
      <c r="D226" s="61" t="s">
        <v>12</v>
      </c>
      <c r="E226" s="63" t="s">
        <v>13</v>
      </c>
      <c r="F226" s="62" t="s">
        <v>12</v>
      </c>
      <c r="G226" s="62" t="s">
        <v>13</v>
      </c>
      <c r="H226" s="61" t="s">
        <v>12</v>
      </c>
      <c r="I226" s="63" t="s">
        <v>13</v>
      </c>
      <c r="J226" s="61"/>
      <c r="K226" s="63"/>
    </row>
    <row r="227" spans="1:11" x14ac:dyDescent="0.2">
      <c r="A227" s="7" t="s">
        <v>324</v>
      </c>
      <c r="B227" s="65">
        <v>0</v>
      </c>
      <c r="C227" s="34">
        <f>IF(B239=0, "-", B227/B239)</f>
        <v>0</v>
      </c>
      <c r="D227" s="65">
        <v>0</v>
      </c>
      <c r="E227" s="9">
        <f>IF(D239=0, "-", D227/D239)</f>
        <v>0</v>
      </c>
      <c r="F227" s="81">
        <v>4</v>
      </c>
      <c r="G227" s="34">
        <f>IF(F239=0, "-", F227/F239)</f>
        <v>6.8965517241379309E-2</v>
      </c>
      <c r="H227" s="65">
        <v>4</v>
      </c>
      <c r="I227" s="9">
        <f>IF(H239=0, "-", H227/H239)</f>
        <v>7.1428571428571425E-2</v>
      </c>
      <c r="J227" s="8" t="str">
        <f t="shared" ref="J227:J237" si="20">IF(D227=0, "-", IF((B227-D227)/D227&lt;10, (B227-D227)/D227, "&gt;999%"))</f>
        <v>-</v>
      </c>
      <c r="K227" s="9">
        <f t="shared" ref="K227:K237" si="21">IF(H227=0, "-", IF((F227-H227)/H227&lt;10, (F227-H227)/H227, "&gt;999%"))</f>
        <v>0</v>
      </c>
    </row>
    <row r="228" spans="1:11" x14ac:dyDescent="0.2">
      <c r="A228" s="7" t="s">
        <v>325</v>
      </c>
      <c r="B228" s="65">
        <v>0</v>
      </c>
      <c r="C228" s="34">
        <f>IF(B239=0, "-", B228/B239)</f>
        <v>0</v>
      </c>
      <c r="D228" s="65">
        <v>0</v>
      </c>
      <c r="E228" s="9">
        <f>IF(D239=0, "-", D228/D239)</f>
        <v>0</v>
      </c>
      <c r="F228" s="81">
        <v>2</v>
      </c>
      <c r="G228" s="34">
        <f>IF(F239=0, "-", F228/F239)</f>
        <v>3.4482758620689655E-2</v>
      </c>
      <c r="H228" s="65">
        <v>1</v>
      </c>
      <c r="I228" s="9">
        <f>IF(H239=0, "-", H228/H239)</f>
        <v>1.7857142857142856E-2</v>
      </c>
      <c r="J228" s="8" t="str">
        <f t="shared" si="20"/>
        <v>-</v>
      </c>
      <c r="K228" s="9">
        <f t="shared" si="21"/>
        <v>1</v>
      </c>
    </row>
    <row r="229" spans="1:11" x14ac:dyDescent="0.2">
      <c r="A229" s="7" t="s">
        <v>326</v>
      </c>
      <c r="B229" s="65">
        <v>1</v>
      </c>
      <c r="C229" s="34">
        <f>IF(B239=0, "-", B229/B239)</f>
        <v>0.14285714285714285</v>
      </c>
      <c r="D229" s="65">
        <v>1</v>
      </c>
      <c r="E229" s="9">
        <f>IF(D239=0, "-", D229/D239)</f>
        <v>0.125</v>
      </c>
      <c r="F229" s="81">
        <v>6</v>
      </c>
      <c r="G229" s="34">
        <f>IF(F239=0, "-", F229/F239)</f>
        <v>0.10344827586206896</v>
      </c>
      <c r="H229" s="65">
        <v>7</v>
      </c>
      <c r="I229" s="9">
        <f>IF(H239=0, "-", H229/H239)</f>
        <v>0.125</v>
      </c>
      <c r="J229" s="8">
        <f t="shared" si="20"/>
        <v>0</v>
      </c>
      <c r="K229" s="9">
        <f t="shared" si="21"/>
        <v>-0.14285714285714285</v>
      </c>
    </row>
    <row r="230" spans="1:11" x14ac:dyDescent="0.2">
      <c r="A230" s="7" t="s">
        <v>327</v>
      </c>
      <c r="B230" s="65">
        <v>0</v>
      </c>
      <c r="C230" s="34">
        <f>IF(B239=0, "-", B230/B239)</f>
        <v>0</v>
      </c>
      <c r="D230" s="65">
        <v>0</v>
      </c>
      <c r="E230" s="9">
        <f>IF(D239=0, "-", D230/D239)</f>
        <v>0</v>
      </c>
      <c r="F230" s="81">
        <v>0</v>
      </c>
      <c r="G230" s="34">
        <f>IF(F239=0, "-", F230/F239)</f>
        <v>0</v>
      </c>
      <c r="H230" s="65">
        <v>2</v>
      </c>
      <c r="I230" s="9">
        <f>IF(H239=0, "-", H230/H239)</f>
        <v>3.5714285714285712E-2</v>
      </c>
      <c r="J230" s="8" t="str">
        <f t="shared" si="20"/>
        <v>-</v>
      </c>
      <c r="K230" s="9">
        <f t="shared" si="21"/>
        <v>-1</v>
      </c>
    </row>
    <row r="231" spans="1:11" x14ac:dyDescent="0.2">
      <c r="A231" s="7" t="s">
        <v>328</v>
      </c>
      <c r="B231" s="65">
        <v>2</v>
      </c>
      <c r="C231" s="34">
        <f>IF(B239=0, "-", B231/B239)</f>
        <v>0.2857142857142857</v>
      </c>
      <c r="D231" s="65">
        <v>2</v>
      </c>
      <c r="E231" s="9">
        <f>IF(D239=0, "-", D231/D239)</f>
        <v>0.25</v>
      </c>
      <c r="F231" s="81">
        <v>10</v>
      </c>
      <c r="G231" s="34">
        <f>IF(F239=0, "-", F231/F239)</f>
        <v>0.17241379310344829</v>
      </c>
      <c r="H231" s="65">
        <v>7</v>
      </c>
      <c r="I231" s="9">
        <f>IF(H239=0, "-", H231/H239)</f>
        <v>0.125</v>
      </c>
      <c r="J231" s="8">
        <f t="shared" si="20"/>
        <v>0</v>
      </c>
      <c r="K231" s="9">
        <f t="shared" si="21"/>
        <v>0.42857142857142855</v>
      </c>
    </row>
    <row r="232" spans="1:11" x14ac:dyDescent="0.2">
      <c r="A232" s="7" t="s">
        <v>329</v>
      </c>
      <c r="B232" s="65">
        <v>0</v>
      </c>
      <c r="C232" s="34">
        <f>IF(B239=0, "-", B232/B239)</f>
        <v>0</v>
      </c>
      <c r="D232" s="65">
        <v>0</v>
      </c>
      <c r="E232" s="9">
        <f>IF(D239=0, "-", D232/D239)</f>
        <v>0</v>
      </c>
      <c r="F232" s="81">
        <v>3</v>
      </c>
      <c r="G232" s="34">
        <f>IF(F239=0, "-", F232/F239)</f>
        <v>5.1724137931034482E-2</v>
      </c>
      <c r="H232" s="65">
        <v>3</v>
      </c>
      <c r="I232" s="9">
        <f>IF(H239=0, "-", H232/H239)</f>
        <v>5.3571428571428568E-2</v>
      </c>
      <c r="J232" s="8" t="str">
        <f t="shared" si="20"/>
        <v>-</v>
      </c>
      <c r="K232" s="9">
        <f t="shared" si="21"/>
        <v>0</v>
      </c>
    </row>
    <row r="233" spans="1:11" x14ac:dyDescent="0.2">
      <c r="A233" s="7" t="s">
        <v>330</v>
      </c>
      <c r="B233" s="65">
        <v>1</v>
      </c>
      <c r="C233" s="34">
        <f>IF(B239=0, "-", B233/B239)</f>
        <v>0.14285714285714285</v>
      </c>
      <c r="D233" s="65">
        <v>0</v>
      </c>
      <c r="E233" s="9">
        <f>IF(D239=0, "-", D233/D239)</f>
        <v>0</v>
      </c>
      <c r="F233" s="81">
        <v>1</v>
      </c>
      <c r="G233" s="34">
        <f>IF(F239=0, "-", F233/F239)</f>
        <v>1.7241379310344827E-2</v>
      </c>
      <c r="H233" s="65">
        <v>1</v>
      </c>
      <c r="I233" s="9">
        <f>IF(H239=0, "-", H233/H239)</f>
        <v>1.7857142857142856E-2</v>
      </c>
      <c r="J233" s="8" t="str">
        <f t="shared" si="20"/>
        <v>-</v>
      </c>
      <c r="K233" s="9">
        <f t="shared" si="21"/>
        <v>0</v>
      </c>
    </row>
    <row r="234" spans="1:11" x14ac:dyDescent="0.2">
      <c r="A234" s="7" t="s">
        <v>331</v>
      </c>
      <c r="B234" s="65">
        <v>1</v>
      </c>
      <c r="C234" s="34">
        <f>IF(B239=0, "-", B234/B239)</f>
        <v>0.14285714285714285</v>
      </c>
      <c r="D234" s="65">
        <v>0</v>
      </c>
      <c r="E234" s="9">
        <f>IF(D239=0, "-", D234/D239)</f>
        <v>0</v>
      </c>
      <c r="F234" s="81">
        <v>5</v>
      </c>
      <c r="G234" s="34">
        <f>IF(F239=0, "-", F234/F239)</f>
        <v>8.6206896551724144E-2</v>
      </c>
      <c r="H234" s="65">
        <v>6</v>
      </c>
      <c r="I234" s="9">
        <f>IF(H239=0, "-", H234/H239)</f>
        <v>0.10714285714285714</v>
      </c>
      <c r="J234" s="8" t="str">
        <f t="shared" si="20"/>
        <v>-</v>
      </c>
      <c r="K234" s="9">
        <f t="shared" si="21"/>
        <v>-0.16666666666666666</v>
      </c>
    </row>
    <row r="235" spans="1:11" x14ac:dyDescent="0.2">
      <c r="A235" s="7" t="s">
        <v>332</v>
      </c>
      <c r="B235" s="65">
        <v>2</v>
      </c>
      <c r="C235" s="34">
        <f>IF(B239=0, "-", B235/B239)</f>
        <v>0.2857142857142857</v>
      </c>
      <c r="D235" s="65">
        <v>1</v>
      </c>
      <c r="E235" s="9">
        <f>IF(D239=0, "-", D235/D239)</f>
        <v>0.125</v>
      </c>
      <c r="F235" s="81">
        <v>7</v>
      </c>
      <c r="G235" s="34">
        <f>IF(F239=0, "-", F235/F239)</f>
        <v>0.1206896551724138</v>
      </c>
      <c r="H235" s="65">
        <v>3</v>
      </c>
      <c r="I235" s="9">
        <f>IF(H239=0, "-", H235/H239)</f>
        <v>5.3571428571428568E-2</v>
      </c>
      <c r="J235" s="8">
        <f t="shared" si="20"/>
        <v>1</v>
      </c>
      <c r="K235" s="9">
        <f t="shared" si="21"/>
        <v>1.3333333333333333</v>
      </c>
    </row>
    <row r="236" spans="1:11" x14ac:dyDescent="0.2">
      <c r="A236" s="7" t="s">
        <v>333</v>
      </c>
      <c r="B236" s="65">
        <v>0</v>
      </c>
      <c r="C236" s="34">
        <f>IF(B239=0, "-", B236/B239)</f>
        <v>0</v>
      </c>
      <c r="D236" s="65">
        <v>0</v>
      </c>
      <c r="E236" s="9">
        <f>IF(D239=0, "-", D236/D239)</f>
        <v>0</v>
      </c>
      <c r="F236" s="81">
        <v>1</v>
      </c>
      <c r="G236" s="34">
        <f>IF(F239=0, "-", F236/F239)</f>
        <v>1.7241379310344827E-2</v>
      </c>
      <c r="H236" s="65">
        <v>1</v>
      </c>
      <c r="I236" s="9">
        <f>IF(H239=0, "-", H236/H239)</f>
        <v>1.7857142857142856E-2</v>
      </c>
      <c r="J236" s="8" t="str">
        <f t="shared" si="20"/>
        <v>-</v>
      </c>
      <c r="K236" s="9">
        <f t="shared" si="21"/>
        <v>0</v>
      </c>
    </row>
    <row r="237" spans="1:11" x14ac:dyDescent="0.2">
      <c r="A237" s="7" t="s">
        <v>334</v>
      </c>
      <c r="B237" s="65">
        <v>0</v>
      </c>
      <c r="C237" s="34">
        <f>IF(B239=0, "-", B237/B239)</f>
        <v>0</v>
      </c>
      <c r="D237" s="65">
        <v>4</v>
      </c>
      <c r="E237" s="9">
        <f>IF(D239=0, "-", D237/D239)</f>
        <v>0.5</v>
      </c>
      <c r="F237" s="81">
        <v>19</v>
      </c>
      <c r="G237" s="34">
        <f>IF(F239=0, "-", F237/F239)</f>
        <v>0.32758620689655171</v>
      </c>
      <c r="H237" s="65">
        <v>21</v>
      </c>
      <c r="I237" s="9">
        <f>IF(H239=0, "-", H237/H239)</f>
        <v>0.375</v>
      </c>
      <c r="J237" s="8">
        <f t="shared" si="20"/>
        <v>-1</v>
      </c>
      <c r="K237" s="9">
        <f t="shared" si="21"/>
        <v>-9.5238095238095233E-2</v>
      </c>
    </row>
    <row r="238" spans="1:11" x14ac:dyDescent="0.2">
      <c r="A238" s="2"/>
      <c r="B238" s="68"/>
      <c r="C238" s="33"/>
      <c r="D238" s="68"/>
      <c r="E238" s="6"/>
      <c r="F238" s="82"/>
      <c r="G238" s="33"/>
      <c r="H238" s="68"/>
      <c r="I238" s="6"/>
      <c r="J238" s="5"/>
      <c r="K238" s="6"/>
    </row>
    <row r="239" spans="1:11" s="43" customFormat="1" x14ac:dyDescent="0.2">
      <c r="A239" s="162" t="s">
        <v>566</v>
      </c>
      <c r="B239" s="71">
        <f>SUM(B227:B238)</f>
        <v>7</v>
      </c>
      <c r="C239" s="40">
        <f>B239/6139</f>
        <v>1.1402508551881414E-3</v>
      </c>
      <c r="D239" s="71">
        <f>SUM(D227:D238)</f>
        <v>8</v>
      </c>
      <c r="E239" s="41">
        <f>D239/5177</f>
        <v>1.5452965037666602E-3</v>
      </c>
      <c r="F239" s="77">
        <f>SUM(F227:F238)</f>
        <v>58</v>
      </c>
      <c r="G239" s="42">
        <f>F239/53716</f>
        <v>1.0797527738476431E-3</v>
      </c>
      <c r="H239" s="71">
        <f>SUM(H227:H238)</f>
        <v>56</v>
      </c>
      <c r="I239" s="41">
        <f>H239/42616</f>
        <v>1.3140604467805519E-3</v>
      </c>
      <c r="J239" s="37">
        <f>IF(D239=0, "-", IF((B239-D239)/D239&lt;10, (B239-D239)/D239, "&gt;999%"))</f>
        <v>-0.125</v>
      </c>
      <c r="K239" s="38">
        <f>IF(H239=0, "-", IF((F239-H239)/H239&lt;10, (F239-H239)/H239, "&gt;999%"))</f>
        <v>3.5714285714285712E-2</v>
      </c>
    </row>
    <row r="240" spans="1:11" x14ac:dyDescent="0.2">
      <c r="B240" s="83"/>
      <c r="D240" s="83"/>
      <c r="F240" s="83"/>
      <c r="H240" s="83"/>
    </row>
    <row r="241" spans="1:11" s="43" customFormat="1" x14ac:dyDescent="0.2">
      <c r="A241" s="162" t="s">
        <v>565</v>
      </c>
      <c r="B241" s="71">
        <v>56</v>
      </c>
      <c r="C241" s="40">
        <f>B241/6139</f>
        <v>9.1220068415051314E-3</v>
      </c>
      <c r="D241" s="71">
        <v>64</v>
      </c>
      <c r="E241" s="41">
        <f>D241/5177</f>
        <v>1.2362372030133281E-2</v>
      </c>
      <c r="F241" s="77">
        <v>445</v>
      </c>
      <c r="G241" s="42">
        <f>F241/53716</f>
        <v>8.2843100752103653E-3</v>
      </c>
      <c r="H241" s="71">
        <v>466</v>
      </c>
      <c r="I241" s="41">
        <f>H241/42616</f>
        <v>1.0934860146423878E-2</v>
      </c>
      <c r="J241" s="37">
        <f>IF(D241=0, "-", IF((B241-D241)/D241&lt;10, (B241-D241)/D241, "&gt;999%"))</f>
        <v>-0.125</v>
      </c>
      <c r="K241" s="38">
        <f>IF(H241=0, "-", IF((F241-H241)/H241&lt;10, (F241-H241)/H241, "&gt;999%"))</f>
        <v>-4.5064377682403435E-2</v>
      </c>
    </row>
    <row r="242" spans="1:11" x14ac:dyDescent="0.2">
      <c r="B242" s="83"/>
      <c r="D242" s="83"/>
      <c r="F242" s="83"/>
      <c r="H242" s="83"/>
    </row>
    <row r="243" spans="1:11" x14ac:dyDescent="0.2">
      <c r="A243" s="27" t="s">
        <v>563</v>
      </c>
      <c r="B243" s="71">
        <f>B247-B245</f>
        <v>1176</v>
      </c>
      <c r="C243" s="40">
        <f>B243/6139</f>
        <v>0.19156214367160776</v>
      </c>
      <c r="D243" s="71">
        <f>D247-D245</f>
        <v>1034</v>
      </c>
      <c r="E243" s="41">
        <f>D243/5177</f>
        <v>0.19972957311184084</v>
      </c>
      <c r="F243" s="77">
        <f>F247-F245</f>
        <v>9695</v>
      </c>
      <c r="G243" s="42">
        <f>F243/53716</f>
        <v>0.18048626107677415</v>
      </c>
      <c r="H243" s="71">
        <f>H247-H245</f>
        <v>8961</v>
      </c>
      <c r="I243" s="41">
        <f>H243/42616</f>
        <v>0.2102731368500094</v>
      </c>
      <c r="J243" s="37">
        <f>IF(D243=0, "-", IF((B243-D243)/D243&lt;10, (B243-D243)/D243, "&gt;999%"))</f>
        <v>0.13733075435203096</v>
      </c>
      <c r="K243" s="38">
        <f>IF(H243=0, "-", IF((F243-H243)/H243&lt;10, (F243-H243)/H243, "&gt;999%"))</f>
        <v>8.1910501060149535E-2</v>
      </c>
    </row>
    <row r="244" spans="1:11" x14ac:dyDescent="0.2">
      <c r="A244" s="27"/>
      <c r="B244" s="71"/>
      <c r="C244" s="40"/>
      <c r="D244" s="71"/>
      <c r="E244" s="41"/>
      <c r="F244" s="77"/>
      <c r="G244" s="42"/>
      <c r="H244" s="71"/>
      <c r="I244" s="41"/>
      <c r="J244" s="37"/>
      <c r="K244" s="38"/>
    </row>
    <row r="245" spans="1:11" x14ac:dyDescent="0.2">
      <c r="A245" s="27" t="s">
        <v>564</v>
      </c>
      <c r="B245" s="71">
        <v>137</v>
      </c>
      <c r="C245" s="40">
        <f>B245/6139</f>
        <v>2.2316338165825053E-2</v>
      </c>
      <c r="D245" s="71">
        <v>161</v>
      </c>
      <c r="E245" s="41">
        <f>D245/5177</f>
        <v>3.1099092138304037E-2</v>
      </c>
      <c r="F245" s="77">
        <v>1165</v>
      </c>
      <c r="G245" s="42">
        <f>F245/53716</f>
        <v>2.1688137612629384E-2</v>
      </c>
      <c r="H245" s="71">
        <v>1128</v>
      </c>
      <c r="I245" s="41">
        <f>H245/42616</f>
        <v>2.6468931856579687E-2</v>
      </c>
      <c r="J245" s="37">
        <f>IF(D245=0, "-", IF((B245-D245)/D245&lt;10, (B245-D245)/D245, "&gt;999%"))</f>
        <v>-0.14906832298136646</v>
      </c>
      <c r="K245" s="38">
        <f>IF(H245=0, "-", IF((F245-H245)/H245&lt;10, (F245-H245)/H245, "&gt;999%"))</f>
        <v>3.2801418439716311E-2</v>
      </c>
    </row>
    <row r="246" spans="1:11" x14ac:dyDescent="0.2">
      <c r="A246" s="27"/>
      <c r="B246" s="71"/>
      <c r="C246" s="40"/>
      <c r="D246" s="71"/>
      <c r="E246" s="41"/>
      <c r="F246" s="77"/>
      <c r="G246" s="42"/>
      <c r="H246" s="71"/>
      <c r="I246" s="41"/>
      <c r="J246" s="37"/>
      <c r="K246" s="38"/>
    </row>
    <row r="247" spans="1:11" x14ac:dyDescent="0.2">
      <c r="A247" s="27" t="s">
        <v>562</v>
      </c>
      <c r="B247" s="71">
        <v>1313</v>
      </c>
      <c r="C247" s="40">
        <f>B247/6139</f>
        <v>0.2138784818374328</v>
      </c>
      <c r="D247" s="71">
        <v>1195</v>
      </c>
      <c r="E247" s="41">
        <f>D247/5177</f>
        <v>0.23082866525014487</v>
      </c>
      <c r="F247" s="77">
        <v>10860</v>
      </c>
      <c r="G247" s="42">
        <f>F247/53716</f>
        <v>0.20217439868940354</v>
      </c>
      <c r="H247" s="71">
        <v>10089</v>
      </c>
      <c r="I247" s="41">
        <f>H247/42616</f>
        <v>0.23674206870658906</v>
      </c>
      <c r="J247" s="37">
        <f>IF(D247=0, "-", IF((B247-D247)/D247&lt;10, (B247-D247)/D247, "&gt;999%"))</f>
        <v>9.8744769874476987E-2</v>
      </c>
      <c r="K247" s="38">
        <f>IF(H247=0, "-", IF((F247-H247)/H247&lt;10, (F247-H247)/H247, "&gt;999%"))</f>
        <v>7.641986321736545E-2</v>
      </c>
    </row>
  </sheetData>
  <mergeCells count="58">
    <mergeCell ref="B1:K1"/>
    <mergeCell ref="B2:K2"/>
    <mergeCell ref="B191:E191"/>
    <mergeCell ref="F191:I191"/>
    <mergeCell ref="J191:K191"/>
    <mergeCell ref="B192:C192"/>
    <mergeCell ref="D192:E192"/>
    <mergeCell ref="F192:G192"/>
    <mergeCell ref="H192:I192"/>
    <mergeCell ref="B165:E165"/>
    <mergeCell ref="F165:I165"/>
    <mergeCell ref="J165:K165"/>
    <mergeCell ref="B166:C166"/>
    <mergeCell ref="D166:E166"/>
    <mergeCell ref="F166:G166"/>
    <mergeCell ref="H166:I166"/>
    <mergeCell ref="B143:E143"/>
    <mergeCell ref="F143:I143"/>
    <mergeCell ref="J143:K143"/>
    <mergeCell ref="B144:C144"/>
    <mergeCell ref="D144:E144"/>
    <mergeCell ref="F144:G144"/>
    <mergeCell ref="H144:I144"/>
    <mergeCell ref="B119:E119"/>
    <mergeCell ref="F119:I119"/>
    <mergeCell ref="J119:K119"/>
    <mergeCell ref="B120:C120"/>
    <mergeCell ref="D120:E120"/>
    <mergeCell ref="F120:G120"/>
    <mergeCell ref="H120:I120"/>
    <mergeCell ref="B82:E82"/>
    <mergeCell ref="F82:I82"/>
    <mergeCell ref="J82:K82"/>
    <mergeCell ref="B83:C83"/>
    <mergeCell ref="D83:E83"/>
    <mergeCell ref="F83:G83"/>
    <mergeCell ref="H83:I83"/>
    <mergeCell ref="B42:E42"/>
    <mergeCell ref="F42:I42"/>
    <mergeCell ref="J42:K42"/>
    <mergeCell ref="B43:C43"/>
    <mergeCell ref="D43:E43"/>
    <mergeCell ref="F43:G43"/>
    <mergeCell ref="H43:I43"/>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65" max="16383" man="1"/>
    <brk id="118" max="16383" man="1"/>
    <brk id="164" max="16383" man="1"/>
    <brk id="206" max="16383" man="1"/>
    <brk id="24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6"/>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615</v>
      </c>
      <c r="C1" s="198"/>
      <c r="D1" s="198"/>
      <c r="E1" s="199"/>
      <c r="F1" s="199"/>
      <c r="G1" s="199"/>
      <c r="H1" s="199"/>
      <c r="I1" s="199"/>
      <c r="J1" s="199"/>
      <c r="K1" s="199"/>
    </row>
    <row r="2" spans="1:11" s="52" customFormat="1" ht="20.25" x14ac:dyDescent="0.3">
      <c r="A2" s="4" t="s">
        <v>105</v>
      </c>
      <c r="B2" s="202" t="s">
        <v>95</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5</v>
      </c>
      <c r="C7" s="39">
        <f>IF(B46=0, "-", B7/B46)</f>
        <v>3.8080731150038081E-3</v>
      </c>
      <c r="D7" s="65">
        <v>3</v>
      </c>
      <c r="E7" s="21">
        <f>IF(D46=0, "-", D7/D46)</f>
        <v>2.5104602510460251E-3</v>
      </c>
      <c r="F7" s="81">
        <v>35</v>
      </c>
      <c r="G7" s="39">
        <f>IF(F46=0, "-", F7/F46)</f>
        <v>3.2228360957642726E-3</v>
      </c>
      <c r="H7" s="65">
        <v>16</v>
      </c>
      <c r="I7" s="21">
        <f>IF(H46=0, "-", H7/H46)</f>
        <v>1.5858856179998017E-3</v>
      </c>
      <c r="J7" s="20">
        <f t="shared" ref="J7:J44" si="0">IF(D7=0, "-", IF((B7-D7)/D7&lt;10, (B7-D7)/D7, "&gt;999%"))</f>
        <v>0.66666666666666663</v>
      </c>
      <c r="K7" s="21">
        <f t="shared" ref="K7:K44" si="1">IF(H7=0, "-", IF((F7-H7)/H7&lt;10, (F7-H7)/H7, "&gt;999%"))</f>
        <v>1.1875</v>
      </c>
    </row>
    <row r="8" spans="1:11" x14ac:dyDescent="0.2">
      <c r="A8" s="7" t="s">
        <v>32</v>
      </c>
      <c r="B8" s="65">
        <v>0</v>
      </c>
      <c r="C8" s="39">
        <f>IF(B46=0, "-", B8/B46)</f>
        <v>0</v>
      </c>
      <c r="D8" s="65">
        <v>0</v>
      </c>
      <c r="E8" s="21">
        <f>IF(D46=0, "-", D8/D46)</f>
        <v>0</v>
      </c>
      <c r="F8" s="81">
        <v>4</v>
      </c>
      <c r="G8" s="39">
        <f>IF(F46=0, "-", F8/F46)</f>
        <v>3.6832412523020257E-4</v>
      </c>
      <c r="H8" s="65">
        <v>4</v>
      </c>
      <c r="I8" s="21">
        <f>IF(H46=0, "-", H8/H46)</f>
        <v>3.9647140449995043E-4</v>
      </c>
      <c r="J8" s="20" t="str">
        <f t="shared" si="0"/>
        <v>-</v>
      </c>
      <c r="K8" s="21">
        <f t="shared" si="1"/>
        <v>0</v>
      </c>
    </row>
    <row r="9" spans="1:11" x14ac:dyDescent="0.2">
      <c r="A9" s="7" t="s">
        <v>33</v>
      </c>
      <c r="B9" s="65">
        <v>8</v>
      </c>
      <c r="C9" s="39">
        <f>IF(B46=0, "-", B9/B46)</f>
        <v>6.0929169840060931E-3</v>
      </c>
      <c r="D9" s="65">
        <v>18</v>
      </c>
      <c r="E9" s="21">
        <f>IF(D46=0, "-", D9/D46)</f>
        <v>1.506276150627615E-2</v>
      </c>
      <c r="F9" s="81">
        <v>108</v>
      </c>
      <c r="G9" s="39">
        <f>IF(F46=0, "-", F9/F46)</f>
        <v>9.9447513812154689E-3</v>
      </c>
      <c r="H9" s="65">
        <v>156</v>
      </c>
      <c r="I9" s="21">
        <f>IF(H46=0, "-", H9/H46)</f>
        <v>1.5462384775498068E-2</v>
      </c>
      <c r="J9" s="20">
        <f t="shared" si="0"/>
        <v>-0.55555555555555558</v>
      </c>
      <c r="K9" s="21">
        <f t="shared" si="1"/>
        <v>-0.30769230769230771</v>
      </c>
    </row>
    <row r="10" spans="1:11" x14ac:dyDescent="0.2">
      <c r="A10" s="7" t="s">
        <v>34</v>
      </c>
      <c r="B10" s="65">
        <v>1</v>
      </c>
      <c r="C10" s="39">
        <f>IF(B46=0, "-", B10/B46)</f>
        <v>7.6161462300076163E-4</v>
      </c>
      <c r="D10" s="65">
        <v>1</v>
      </c>
      <c r="E10" s="21">
        <f>IF(D46=0, "-", D10/D46)</f>
        <v>8.3682008368200832E-4</v>
      </c>
      <c r="F10" s="81">
        <v>7</v>
      </c>
      <c r="G10" s="39">
        <f>IF(F46=0, "-", F10/F46)</f>
        <v>6.4456721915285447E-4</v>
      </c>
      <c r="H10" s="65">
        <v>10</v>
      </c>
      <c r="I10" s="21">
        <f>IF(H46=0, "-", H10/H46)</f>
        <v>9.911785112498761E-4</v>
      </c>
      <c r="J10" s="20">
        <f t="shared" si="0"/>
        <v>0</v>
      </c>
      <c r="K10" s="21">
        <f t="shared" si="1"/>
        <v>-0.3</v>
      </c>
    </row>
    <row r="11" spans="1:11" x14ac:dyDescent="0.2">
      <c r="A11" s="7" t="s">
        <v>35</v>
      </c>
      <c r="B11" s="65">
        <v>39</v>
      </c>
      <c r="C11" s="39">
        <f>IF(B46=0, "-", B11/B46)</f>
        <v>2.9702970297029702E-2</v>
      </c>
      <c r="D11" s="65">
        <v>40</v>
      </c>
      <c r="E11" s="21">
        <f>IF(D46=0, "-", D11/D46)</f>
        <v>3.3472803347280332E-2</v>
      </c>
      <c r="F11" s="81">
        <v>342</v>
      </c>
      <c r="G11" s="39">
        <f>IF(F46=0, "-", F11/F46)</f>
        <v>3.1491712707182318E-2</v>
      </c>
      <c r="H11" s="65">
        <v>236</v>
      </c>
      <c r="I11" s="21">
        <f>IF(H46=0, "-", H11/H46)</f>
        <v>2.3391812865497075E-2</v>
      </c>
      <c r="J11" s="20">
        <f t="shared" si="0"/>
        <v>-2.5000000000000001E-2</v>
      </c>
      <c r="K11" s="21">
        <f t="shared" si="1"/>
        <v>0.44915254237288138</v>
      </c>
    </row>
    <row r="12" spans="1:11" x14ac:dyDescent="0.2">
      <c r="A12" s="7" t="s">
        <v>37</v>
      </c>
      <c r="B12" s="65">
        <v>2</v>
      </c>
      <c r="C12" s="39">
        <f>IF(B46=0, "-", B12/B46)</f>
        <v>1.5232292460015233E-3</v>
      </c>
      <c r="D12" s="65">
        <v>2</v>
      </c>
      <c r="E12" s="21">
        <f>IF(D46=0, "-", D12/D46)</f>
        <v>1.6736401673640166E-3</v>
      </c>
      <c r="F12" s="81">
        <v>10</v>
      </c>
      <c r="G12" s="39">
        <f>IF(F46=0, "-", F12/F46)</f>
        <v>9.2081031307550648E-4</v>
      </c>
      <c r="H12" s="65">
        <v>17</v>
      </c>
      <c r="I12" s="21">
        <f>IF(H46=0, "-", H12/H46)</f>
        <v>1.6850034691247894E-3</v>
      </c>
      <c r="J12" s="20">
        <f t="shared" si="0"/>
        <v>0</v>
      </c>
      <c r="K12" s="21">
        <f t="shared" si="1"/>
        <v>-0.41176470588235292</v>
      </c>
    </row>
    <row r="13" spans="1:11" x14ac:dyDescent="0.2">
      <c r="A13" s="7" t="s">
        <v>38</v>
      </c>
      <c r="B13" s="65">
        <v>2</v>
      </c>
      <c r="C13" s="39">
        <f>IF(B46=0, "-", B13/B46)</f>
        <v>1.5232292460015233E-3</v>
      </c>
      <c r="D13" s="65">
        <v>1</v>
      </c>
      <c r="E13" s="21">
        <f>IF(D46=0, "-", D13/D46)</f>
        <v>8.3682008368200832E-4</v>
      </c>
      <c r="F13" s="81">
        <v>5</v>
      </c>
      <c r="G13" s="39">
        <f>IF(F46=0, "-", F13/F46)</f>
        <v>4.6040515653775324E-4</v>
      </c>
      <c r="H13" s="65">
        <v>1</v>
      </c>
      <c r="I13" s="21">
        <f>IF(H46=0, "-", H13/H46)</f>
        <v>9.9117851124987607E-5</v>
      </c>
      <c r="J13" s="20">
        <f t="shared" si="0"/>
        <v>1</v>
      </c>
      <c r="K13" s="21">
        <f t="shared" si="1"/>
        <v>4</v>
      </c>
    </row>
    <row r="14" spans="1:11" x14ac:dyDescent="0.2">
      <c r="A14" s="7" t="s">
        <v>40</v>
      </c>
      <c r="B14" s="65">
        <v>2</v>
      </c>
      <c r="C14" s="39">
        <f>IF(B46=0, "-", B14/B46)</f>
        <v>1.5232292460015233E-3</v>
      </c>
      <c r="D14" s="65">
        <v>2</v>
      </c>
      <c r="E14" s="21">
        <f>IF(D46=0, "-", D14/D46)</f>
        <v>1.6736401673640166E-3</v>
      </c>
      <c r="F14" s="81">
        <v>10</v>
      </c>
      <c r="G14" s="39">
        <f>IF(F46=0, "-", F14/F46)</f>
        <v>9.2081031307550648E-4</v>
      </c>
      <c r="H14" s="65">
        <v>7</v>
      </c>
      <c r="I14" s="21">
        <f>IF(H46=0, "-", H14/H46)</f>
        <v>6.9382495787491329E-4</v>
      </c>
      <c r="J14" s="20">
        <f t="shared" si="0"/>
        <v>0</v>
      </c>
      <c r="K14" s="21">
        <f t="shared" si="1"/>
        <v>0.42857142857142855</v>
      </c>
    </row>
    <row r="15" spans="1:11" x14ac:dyDescent="0.2">
      <c r="A15" s="7" t="s">
        <v>41</v>
      </c>
      <c r="B15" s="65">
        <v>2</v>
      </c>
      <c r="C15" s="39">
        <f>IF(B46=0, "-", B15/B46)</f>
        <v>1.5232292460015233E-3</v>
      </c>
      <c r="D15" s="65">
        <v>5</v>
      </c>
      <c r="E15" s="21">
        <f>IF(D46=0, "-", D15/D46)</f>
        <v>4.1841004184100415E-3</v>
      </c>
      <c r="F15" s="81">
        <v>34</v>
      </c>
      <c r="G15" s="39">
        <f>IF(F46=0, "-", F15/F46)</f>
        <v>3.1307550644567219E-3</v>
      </c>
      <c r="H15" s="65">
        <v>33</v>
      </c>
      <c r="I15" s="21">
        <f>IF(H46=0, "-", H15/H46)</f>
        <v>3.2708890871245913E-3</v>
      </c>
      <c r="J15" s="20">
        <f t="shared" si="0"/>
        <v>-0.6</v>
      </c>
      <c r="K15" s="21">
        <f t="shared" si="1"/>
        <v>3.0303030303030304E-2</v>
      </c>
    </row>
    <row r="16" spans="1:11" x14ac:dyDescent="0.2">
      <c r="A16" s="7" t="s">
        <v>43</v>
      </c>
      <c r="B16" s="65">
        <v>19</v>
      </c>
      <c r="C16" s="39">
        <f>IF(B46=0, "-", B16/B46)</f>
        <v>1.4470677837014471E-2</v>
      </c>
      <c r="D16" s="65">
        <v>23</v>
      </c>
      <c r="E16" s="21">
        <f>IF(D46=0, "-", D16/D46)</f>
        <v>1.9246861924686193E-2</v>
      </c>
      <c r="F16" s="81">
        <v>197</v>
      </c>
      <c r="G16" s="39">
        <f>IF(F46=0, "-", F16/F46)</f>
        <v>1.8139963167587477E-2</v>
      </c>
      <c r="H16" s="65">
        <v>296</v>
      </c>
      <c r="I16" s="21">
        <f>IF(H46=0, "-", H16/H46)</f>
        <v>2.9338883932996333E-2</v>
      </c>
      <c r="J16" s="20">
        <f t="shared" si="0"/>
        <v>-0.17391304347826086</v>
      </c>
      <c r="K16" s="21">
        <f t="shared" si="1"/>
        <v>-0.33445945945945948</v>
      </c>
    </row>
    <row r="17" spans="1:11" x14ac:dyDescent="0.2">
      <c r="A17" s="7" t="s">
        <v>46</v>
      </c>
      <c r="B17" s="65">
        <v>1</v>
      </c>
      <c r="C17" s="39">
        <f>IF(B46=0, "-", B17/B46)</f>
        <v>7.6161462300076163E-4</v>
      </c>
      <c r="D17" s="65">
        <v>0</v>
      </c>
      <c r="E17" s="21">
        <f>IF(D46=0, "-", D17/D46)</f>
        <v>0</v>
      </c>
      <c r="F17" s="81">
        <v>2</v>
      </c>
      <c r="G17" s="39">
        <f>IF(F46=0, "-", F17/F46)</f>
        <v>1.8416206261510129E-4</v>
      </c>
      <c r="H17" s="65">
        <v>13</v>
      </c>
      <c r="I17" s="21">
        <f>IF(H46=0, "-", H17/H46)</f>
        <v>1.2885320646248389E-3</v>
      </c>
      <c r="J17" s="20" t="str">
        <f t="shared" si="0"/>
        <v>-</v>
      </c>
      <c r="K17" s="21">
        <f t="shared" si="1"/>
        <v>-0.84615384615384615</v>
      </c>
    </row>
    <row r="18" spans="1:11" x14ac:dyDescent="0.2">
      <c r="A18" s="7" t="s">
        <v>49</v>
      </c>
      <c r="B18" s="65">
        <v>0</v>
      </c>
      <c r="C18" s="39">
        <f>IF(B46=0, "-", B18/B46)</f>
        <v>0</v>
      </c>
      <c r="D18" s="65">
        <v>10</v>
      </c>
      <c r="E18" s="21">
        <f>IF(D46=0, "-", D18/D46)</f>
        <v>8.368200836820083E-3</v>
      </c>
      <c r="F18" s="81">
        <v>0</v>
      </c>
      <c r="G18" s="39">
        <f>IF(F46=0, "-", F18/F46)</f>
        <v>0</v>
      </c>
      <c r="H18" s="65">
        <v>293</v>
      </c>
      <c r="I18" s="21">
        <f>IF(H46=0, "-", H18/H46)</f>
        <v>2.9041530379621368E-2</v>
      </c>
      <c r="J18" s="20">
        <f t="shared" si="0"/>
        <v>-1</v>
      </c>
      <c r="K18" s="21">
        <f t="shared" si="1"/>
        <v>-1</v>
      </c>
    </row>
    <row r="19" spans="1:11" x14ac:dyDescent="0.2">
      <c r="A19" s="7" t="s">
        <v>50</v>
      </c>
      <c r="B19" s="65">
        <v>10</v>
      </c>
      <c r="C19" s="39">
        <f>IF(B46=0, "-", B19/B46)</f>
        <v>7.6161462300076161E-3</v>
      </c>
      <c r="D19" s="65">
        <v>61</v>
      </c>
      <c r="E19" s="21">
        <f>IF(D46=0, "-", D19/D46)</f>
        <v>5.1046025104602509E-2</v>
      </c>
      <c r="F19" s="81">
        <v>179</v>
      </c>
      <c r="G19" s="39">
        <f>IF(F46=0, "-", F19/F46)</f>
        <v>1.6482504604051564E-2</v>
      </c>
      <c r="H19" s="65">
        <v>494</v>
      </c>
      <c r="I19" s="21">
        <f>IF(H46=0, "-", H19/H46)</f>
        <v>4.8964218455743877E-2</v>
      </c>
      <c r="J19" s="20">
        <f t="shared" si="0"/>
        <v>-0.83606557377049184</v>
      </c>
      <c r="K19" s="21">
        <f t="shared" si="1"/>
        <v>-0.63765182186234814</v>
      </c>
    </row>
    <row r="20" spans="1:11" x14ac:dyDescent="0.2">
      <c r="A20" s="7" t="s">
        <v>51</v>
      </c>
      <c r="B20" s="65">
        <v>110</v>
      </c>
      <c r="C20" s="39">
        <f>IF(B46=0, "-", B20/B46)</f>
        <v>8.3777608530083772E-2</v>
      </c>
      <c r="D20" s="65">
        <v>88</v>
      </c>
      <c r="E20" s="21">
        <f>IF(D46=0, "-", D20/D46)</f>
        <v>7.364016736401674E-2</v>
      </c>
      <c r="F20" s="81">
        <v>1064</v>
      </c>
      <c r="G20" s="39">
        <f>IF(F46=0, "-", F20/F46)</f>
        <v>9.7974217311233888E-2</v>
      </c>
      <c r="H20" s="65">
        <v>849</v>
      </c>
      <c r="I20" s="21">
        <f>IF(H46=0, "-", H20/H46)</f>
        <v>8.4151055605114475E-2</v>
      </c>
      <c r="J20" s="20">
        <f t="shared" si="0"/>
        <v>0.25</v>
      </c>
      <c r="K20" s="21">
        <f t="shared" si="1"/>
        <v>0.25323910482921086</v>
      </c>
    </row>
    <row r="21" spans="1:11" x14ac:dyDescent="0.2">
      <c r="A21" s="7" t="s">
        <v>58</v>
      </c>
      <c r="B21" s="65">
        <v>1</v>
      </c>
      <c r="C21" s="39">
        <f>IF(B46=0, "-", B21/B46)</f>
        <v>7.6161462300076163E-4</v>
      </c>
      <c r="D21" s="65">
        <v>1</v>
      </c>
      <c r="E21" s="21">
        <f>IF(D46=0, "-", D21/D46)</f>
        <v>8.3682008368200832E-4</v>
      </c>
      <c r="F21" s="81">
        <v>10</v>
      </c>
      <c r="G21" s="39">
        <f>IF(F46=0, "-", F21/F46)</f>
        <v>9.2081031307550648E-4</v>
      </c>
      <c r="H21" s="65">
        <v>17</v>
      </c>
      <c r="I21" s="21">
        <f>IF(H46=0, "-", H21/H46)</f>
        <v>1.6850034691247894E-3</v>
      </c>
      <c r="J21" s="20">
        <f t="shared" si="0"/>
        <v>0</v>
      </c>
      <c r="K21" s="21">
        <f t="shared" si="1"/>
        <v>-0.41176470588235292</v>
      </c>
    </row>
    <row r="22" spans="1:11" x14ac:dyDescent="0.2">
      <c r="A22" s="7" t="s">
        <v>61</v>
      </c>
      <c r="B22" s="65">
        <v>238</v>
      </c>
      <c r="C22" s="39">
        <f>IF(B46=0, "-", B22/B46)</f>
        <v>0.18126428027418126</v>
      </c>
      <c r="D22" s="65">
        <v>157</v>
      </c>
      <c r="E22" s="21">
        <f>IF(D46=0, "-", D22/D46)</f>
        <v>0.13138075313807532</v>
      </c>
      <c r="F22" s="81">
        <v>1784</v>
      </c>
      <c r="G22" s="39">
        <f>IF(F46=0, "-", F22/F46)</f>
        <v>0.16427255985267036</v>
      </c>
      <c r="H22" s="65">
        <v>1302</v>
      </c>
      <c r="I22" s="21">
        <f>IF(H46=0, "-", H22/H46)</f>
        <v>0.12905144216473388</v>
      </c>
      <c r="J22" s="20">
        <f t="shared" si="0"/>
        <v>0.51592356687898089</v>
      </c>
      <c r="K22" s="21">
        <f t="shared" si="1"/>
        <v>0.37019969278033793</v>
      </c>
    </row>
    <row r="23" spans="1:11" x14ac:dyDescent="0.2">
      <c r="A23" s="7" t="s">
        <v>62</v>
      </c>
      <c r="B23" s="65">
        <v>0</v>
      </c>
      <c r="C23" s="39">
        <f>IF(B46=0, "-", B23/B46)</f>
        <v>0</v>
      </c>
      <c r="D23" s="65">
        <v>0</v>
      </c>
      <c r="E23" s="21">
        <f>IF(D46=0, "-", D23/D46)</f>
        <v>0</v>
      </c>
      <c r="F23" s="81">
        <v>3</v>
      </c>
      <c r="G23" s="39">
        <f>IF(F46=0, "-", F23/F46)</f>
        <v>2.7624309392265195E-4</v>
      </c>
      <c r="H23" s="65">
        <v>3</v>
      </c>
      <c r="I23" s="21">
        <f>IF(H46=0, "-", H23/H46)</f>
        <v>2.9735355337496281E-4</v>
      </c>
      <c r="J23" s="20" t="str">
        <f t="shared" si="0"/>
        <v>-</v>
      </c>
      <c r="K23" s="21">
        <f t="shared" si="1"/>
        <v>0</v>
      </c>
    </row>
    <row r="24" spans="1:11" x14ac:dyDescent="0.2">
      <c r="A24" s="7" t="s">
        <v>64</v>
      </c>
      <c r="B24" s="65">
        <v>5</v>
      </c>
      <c r="C24" s="39">
        <f>IF(B46=0, "-", B24/B46)</f>
        <v>3.8080731150038081E-3</v>
      </c>
      <c r="D24" s="65">
        <v>2</v>
      </c>
      <c r="E24" s="21">
        <f>IF(D46=0, "-", D24/D46)</f>
        <v>1.6736401673640166E-3</v>
      </c>
      <c r="F24" s="81">
        <v>20</v>
      </c>
      <c r="G24" s="39">
        <f>IF(F46=0, "-", F24/F46)</f>
        <v>1.841620626151013E-3</v>
      </c>
      <c r="H24" s="65">
        <v>18</v>
      </c>
      <c r="I24" s="21">
        <f>IF(H46=0, "-", H24/H46)</f>
        <v>1.7841213202497771E-3</v>
      </c>
      <c r="J24" s="20">
        <f t="shared" si="0"/>
        <v>1.5</v>
      </c>
      <c r="K24" s="21">
        <f t="shared" si="1"/>
        <v>0.1111111111111111</v>
      </c>
    </row>
    <row r="25" spans="1:11" x14ac:dyDescent="0.2">
      <c r="A25" s="7" t="s">
        <v>65</v>
      </c>
      <c r="B25" s="65">
        <v>9</v>
      </c>
      <c r="C25" s="39">
        <f>IF(B46=0, "-", B25/B46)</f>
        <v>6.8545316070068541E-3</v>
      </c>
      <c r="D25" s="65">
        <v>5</v>
      </c>
      <c r="E25" s="21">
        <f>IF(D46=0, "-", D25/D46)</f>
        <v>4.1841004184100415E-3</v>
      </c>
      <c r="F25" s="81">
        <v>87</v>
      </c>
      <c r="G25" s="39">
        <f>IF(F46=0, "-", F25/F46)</f>
        <v>8.0110497237569061E-3</v>
      </c>
      <c r="H25" s="65">
        <v>50</v>
      </c>
      <c r="I25" s="21">
        <f>IF(H46=0, "-", H25/H46)</f>
        <v>4.9558925562493807E-3</v>
      </c>
      <c r="J25" s="20">
        <f t="shared" si="0"/>
        <v>0.8</v>
      </c>
      <c r="K25" s="21">
        <f t="shared" si="1"/>
        <v>0.74</v>
      </c>
    </row>
    <row r="26" spans="1:11" x14ac:dyDescent="0.2">
      <c r="A26" s="7" t="s">
        <v>66</v>
      </c>
      <c r="B26" s="65">
        <v>2</v>
      </c>
      <c r="C26" s="39">
        <f>IF(B46=0, "-", B26/B46)</f>
        <v>1.5232292460015233E-3</v>
      </c>
      <c r="D26" s="65">
        <v>0</v>
      </c>
      <c r="E26" s="21">
        <f>IF(D46=0, "-", D26/D46)</f>
        <v>0</v>
      </c>
      <c r="F26" s="81">
        <v>3</v>
      </c>
      <c r="G26" s="39">
        <f>IF(F46=0, "-", F26/F46)</f>
        <v>2.7624309392265195E-4</v>
      </c>
      <c r="H26" s="65">
        <v>1</v>
      </c>
      <c r="I26" s="21">
        <f>IF(H46=0, "-", H26/H46)</f>
        <v>9.9117851124987607E-5</v>
      </c>
      <c r="J26" s="20" t="str">
        <f t="shared" si="0"/>
        <v>-</v>
      </c>
      <c r="K26" s="21">
        <f t="shared" si="1"/>
        <v>2</v>
      </c>
    </row>
    <row r="27" spans="1:11" x14ac:dyDescent="0.2">
      <c r="A27" s="7" t="s">
        <v>69</v>
      </c>
      <c r="B27" s="65">
        <v>1</v>
      </c>
      <c r="C27" s="39">
        <f>IF(B46=0, "-", B27/B46)</f>
        <v>7.6161462300076163E-4</v>
      </c>
      <c r="D27" s="65">
        <v>0</v>
      </c>
      <c r="E27" s="21">
        <f>IF(D46=0, "-", D27/D46)</f>
        <v>0</v>
      </c>
      <c r="F27" s="81">
        <v>1</v>
      </c>
      <c r="G27" s="39">
        <f>IF(F46=0, "-", F27/F46)</f>
        <v>9.2081031307550643E-5</v>
      </c>
      <c r="H27" s="65">
        <v>3</v>
      </c>
      <c r="I27" s="21">
        <f>IF(H46=0, "-", H27/H46)</f>
        <v>2.9735355337496281E-4</v>
      </c>
      <c r="J27" s="20" t="str">
        <f t="shared" si="0"/>
        <v>-</v>
      </c>
      <c r="K27" s="21">
        <f t="shared" si="1"/>
        <v>-0.66666666666666663</v>
      </c>
    </row>
    <row r="28" spans="1:11" x14ac:dyDescent="0.2">
      <c r="A28" s="7" t="s">
        <v>70</v>
      </c>
      <c r="B28" s="65">
        <v>141</v>
      </c>
      <c r="C28" s="39">
        <f>IF(B46=0, "-", B28/B46)</f>
        <v>0.10738766184310738</v>
      </c>
      <c r="D28" s="65">
        <v>179</v>
      </c>
      <c r="E28" s="21">
        <f>IF(D46=0, "-", D28/D46)</f>
        <v>0.14979079497907949</v>
      </c>
      <c r="F28" s="81">
        <v>1432</v>
      </c>
      <c r="G28" s="39">
        <f>IF(F46=0, "-", F28/F46)</f>
        <v>0.13186003683241251</v>
      </c>
      <c r="H28" s="65">
        <v>1207</v>
      </c>
      <c r="I28" s="21">
        <f>IF(H46=0, "-", H28/H46)</f>
        <v>0.11963524630786004</v>
      </c>
      <c r="J28" s="20">
        <f t="shared" si="0"/>
        <v>-0.21229050279329609</v>
      </c>
      <c r="K28" s="21">
        <f t="shared" si="1"/>
        <v>0.18641259320629661</v>
      </c>
    </row>
    <row r="29" spans="1:11" x14ac:dyDescent="0.2">
      <c r="A29" s="7" t="s">
        <v>71</v>
      </c>
      <c r="B29" s="65">
        <v>1</v>
      </c>
      <c r="C29" s="39">
        <f>IF(B46=0, "-", B29/B46)</f>
        <v>7.6161462300076163E-4</v>
      </c>
      <c r="D29" s="65">
        <v>0</v>
      </c>
      <c r="E29" s="21">
        <f>IF(D46=0, "-", D29/D46)</f>
        <v>0</v>
      </c>
      <c r="F29" s="81">
        <v>5</v>
      </c>
      <c r="G29" s="39">
        <f>IF(F46=0, "-", F29/F46)</f>
        <v>4.6040515653775324E-4</v>
      </c>
      <c r="H29" s="65">
        <v>6</v>
      </c>
      <c r="I29" s="21">
        <f>IF(H46=0, "-", H29/H46)</f>
        <v>5.9470710674992561E-4</v>
      </c>
      <c r="J29" s="20" t="str">
        <f t="shared" si="0"/>
        <v>-</v>
      </c>
      <c r="K29" s="21">
        <f t="shared" si="1"/>
        <v>-0.16666666666666666</v>
      </c>
    </row>
    <row r="30" spans="1:11" x14ac:dyDescent="0.2">
      <c r="A30" s="7" t="s">
        <v>72</v>
      </c>
      <c r="B30" s="65">
        <v>44</v>
      </c>
      <c r="C30" s="39">
        <f>IF(B46=0, "-", B30/B46)</f>
        <v>3.3511043412033509E-2</v>
      </c>
      <c r="D30" s="65">
        <v>73</v>
      </c>
      <c r="E30" s="21">
        <f>IF(D46=0, "-", D30/D46)</f>
        <v>6.1087866108786609E-2</v>
      </c>
      <c r="F30" s="81">
        <v>382</v>
      </c>
      <c r="G30" s="39">
        <f>IF(F46=0, "-", F30/F46)</f>
        <v>3.5174953959484348E-2</v>
      </c>
      <c r="H30" s="65">
        <v>498</v>
      </c>
      <c r="I30" s="21">
        <f>IF(H46=0, "-", H30/H46)</f>
        <v>4.9360689860243827E-2</v>
      </c>
      <c r="J30" s="20">
        <f t="shared" si="0"/>
        <v>-0.39726027397260272</v>
      </c>
      <c r="K30" s="21">
        <f t="shared" si="1"/>
        <v>-0.23293172690763053</v>
      </c>
    </row>
    <row r="31" spans="1:11" x14ac:dyDescent="0.2">
      <c r="A31" s="7" t="s">
        <v>74</v>
      </c>
      <c r="B31" s="65">
        <v>0</v>
      </c>
      <c r="C31" s="39">
        <f>IF(B46=0, "-", B31/B46)</f>
        <v>0</v>
      </c>
      <c r="D31" s="65">
        <v>3</v>
      </c>
      <c r="E31" s="21">
        <f>IF(D46=0, "-", D31/D46)</f>
        <v>2.5104602510460251E-3</v>
      </c>
      <c r="F31" s="81">
        <v>5</v>
      </c>
      <c r="G31" s="39">
        <f>IF(F46=0, "-", F31/F46)</f>
        <v>4.6040515653775324E-4</v>
      </c>
      <c r="H31" s="65">
        <v>19</v>
      </c>
      <c r="I31" s="21">
        <f>IF(H46=0, "-", H31/H46)</f>
        <v>1.8832391713747645E-3</v>
      </c>
      <c r="J31" s="20">
        <f t="shared" si="0"/>
        <v>-1</v>
      </c>
      <c r="K31" s="21">
        <f t="shared" si="1"/>
        <v>-0.73684210526315785</v>
      </c>
    </row>
    <row r="32" spans="1:11" x14ac:dyDescent="0.2">
      <c r="A32" s="7" t="s">
        <v>75</v>
      </c>
      <c r="B32" s="65">
        <v>62</v>
      </c>
      <c r="C32" s="39">
        <f>IF(B46=0, "-", B32/B46)</f>
        <v>4.7220106626047219E-2</v>
      </c>
      <c r="D32" s="65">
        <v>44</v>
      </c>
      <c r="E32" s="21">
        <f>IF(D46=0, "-", D32/D46)</f>
        <v>3.682008368200837E-2</v>
      </c>
      <c r="F32" s="81">
        <v>573</v>
      </c>
      <c r="G32" s="39">
        <f>IF(F46=0, "-", F32/F46)</f>
        <v>5.2762430939226522E-2</v>
      </c>
      <c r="H32" s="65">
        <v>260</v>
      </c>
      <c r="I32" s="21">
        <f>IF(H46=0, "-", H32/H46)</f>
        <v>2.5770641292496777E-2</v>
      </c>
      <c r="J32" s="20">
        <f t="shared" si="0"/>
        <v>0.40909090909090912</v>
      </c>
      <c r="K32" s="21">
        <f t="shared" si="1"/>
        <v>1.2038461538461538</v>
      </c>
    </row>
    <row r="33" spans="1:11" x14ac:dyDescent="0.2">
      <c r="A33" s="7" t="s">
        <v>76</v>
      </c>
      <c r="B33" s="65">
        <v>10</v>
      </c>
      <c r="C33" s="39">
        <f>IF(B46=0, "-", B33/B46)</f>
        <v>7.6161462300076161E-3</v>
      </c>
      <c r="D33" s="65">
        <v>8</v>
      </c>
      <c r="E33" s="21">
        <f>IF(D46=0, "-", D33/D46)</f>
        <v>6.6945606694560665E-3</v>
      </c>
      <c r="F33" s="81">
        <v>90</v>
      </c>
      <c r="G33" s="39">
        <f>IF(F46=0, "-", F33/F46)</f>
        <v>8.2872928176795577E-3</v>
      </c>
      <c r="H33" s="65">
        <v>49</v>
      </c>
      <c r="I33" s="21">
        <f>IF(H46=0, "-", H33/H46)</f>
        <v>4.8567747051243932E-3</v>
      </c>
      <c r="J33" s="20">
        <f t="shared" si="0"/>
        <v>0.25</v>
      </c>
      <c r="K33" s="21">
        <f t="shared" si="1"/>
        <v>0.83673469387755106</v>
      </c>
    </row>
    <row r="34" spans="1:11" x14ac:dyDescent="0.2">
      <c r="A34" s="7" t="s">
        <v>77</v>
      </c>
      <c r="B34" s="65">
        <v>4</v>
      </c>
      <c r="C34" s="39">
        <f>IF(B46=0, "-", B34/B46)</f>
        <v>3.0464584920030465E-3</v>
      </c>
      <c r="D34" s="65">
        <v>11</v>
      </c>
      <c r="E34" s="21">
        <f>IF(D46=0, "-", D34/D46)</f>
        <v>9.2050209205020925E-3</v>
      </c>
      <c r="F34" s="81">
        <v>49</v>
      </c>
      <c r="G34" s="39">
        <f>IF(F46=0, "-", F34/F46)</f>
        <v>4.5119705340699815E-3</v>
      </c>
      <c r="H34" s="65">
        <v>65</v>
      </c>
      <c r="I34" s="21">
        <f>IF(H46=0, "-", H34/H46)</f>
        <v>6.4426603231241943E-3</v>
      </c>
      <c r="J34" s="20">
        <f t="shared" si="0"/>
        <v>-0.63636363636363635</v>
      </c>
      <c r="K34" s="21">
        <f t="shared" si="1"/>
        <v>-0.24615384615384617</v>
      </c>
    </row>
    <row r="35" spans="1:11" x14ac:dyDescent="0.2">
      <c r="A35" s="7" t="s">
        <v>78</v>
      </c>
      <c r="B35" s="65">
        <v>3</v>
      </c>
      <c r="C35" s="39">
        <f>IF(B46=0, "-", B35/B46)</f>
        <v>2.284843869002285E-3</v>
      </c>
      <c r="D35" s="65">
        <v>2</v>
      </c>
      <c r="E35" s="21">
        <f>IF(D46=0, "-", D35/D46)</f>
        <v>1.6736401673640166E-3</v>
      </c>
      <c r="F35" s="81">
        <v>19</v>
      </c>
      <c r="G35" s="39">
        <f>IF(F46=0, "-", F35/F46)</f>
        <v>1.7495395948434623E-3</v>
      </c>
      <c r="H35" s="65">
        <v>20</v>
      </c>
      <c r="I35" s="21">
        <f>IF(H46=0, "-", H35/H46)</f>
        <v>1.9823570224997522E-3</v>
      </c>
      <c r="J35" s="20">
        <f t="shared" si="0"/>
        <v>0.5</v>
      </c>
      <c r="K35" s="21">
        <f t="shared" si="1"/>
        <v>-0.05</v>
      </c>
    </row>
    <row r="36" spans="1:11" x14ac:dyDescent="0.2">
      <c r="A36" s="7" t="s">
        <v>79</v>
      </c>
      <c r="B36" s="65">
        <v>1</v>
      </c>
      <c r="C36" s="39">
        <f>IF(B46=0, "-", B36/B46)</f>
        <v>7.6161462300076163E-4</v>
      </c>
      <c r="D36" s="65">
        <v>2</v>
      </c>
      <c r="E36" s="21">
        <f>IF(D46=0, "-", D36/D46)</f>
        <v>1.6736401673640166E-3</v>
      </c>
      <c r="F36" s="81">
        <v>2</v>
      </c>
      <c r="G36" s="39">
        <f>IF(F46=0, "-", F36/F46)</f>
        <v>1.8416206261510129E-4</v>
      </c>
      <c r="H36" s="65">
        <v>11</v>
      </c>
      <c r="I36" s="21">
        <f>IF(H46=0, "-", H36/H46)</f>
        <v>1.0902963623748638E-3</v>
      </c>
      <c r="J36" s="20">
        <f t="shared" si="0"/>
        <v>-0.5</v>
      </c>
      <c r="K36" s="21">
        <f t="shared" si="1"/>
        <v>-0.81818181818181823</v>
      </c>
    </row>
    <row r="37" spans="1:11" x14ac:dyDescent="0.2">
      <c r="A37" s="7" t="s">
        <v>80</v>
      </c>
      <c r="B37" s="65">
        <v>3</v>
      </c>
      <c r="C37" s="39">
        <f>IF(B46=0, "-", B37/B46)</f>
        <v>2.284843869002285E-3</v>
      </c>
      <c r="D37" s="65">
        <v>6</v>
      </c>
      <c r="E37" s="21">
        <f>IF(D46=0, "-", D37/D46)</f>
        <v>5.0209205020920501E-3</v>
      </c>
      <c r="F37" s="81">
        <v>58</v>
      </c>
      <c r="G37" s="39">
        <f>IF(F46=0, "-", F37/F46)</f>
        <v>5.3406998158379371E-3</v>
      </c>
      <c r="H37" s="65">
        <v>33</v>
      </c>
      <c r="I37" s="21">
        <f>IF(H46=0, "-", H37/H46)</f>
        <v>3.2708890871245913E-3</v>
      </c>
      <c r="J37" s="20">
        <f t="shared" si="0"/>
        <v>-0.5</v>
      </c>
      <c r="K37" s="21">
        <f t="shared" si="1"/>
        <v>0.75757575757575757</v>
      </c>
    </row>
    <row r="38" spans="1:11" x14ac:dyDescent="0.2">
      <c r="A38" s="7" t="s">
        <v>82</v>
      </c>
      <c r="B38" s="65">
        <v>0</v>
      </c>
      <c r="C38" s="39">
        <f>IF(B46=0, "-", B38/B46)</f>
        <v>0</v>
      </c>
      <c r="D38" s="65">
        <v>1</v>
      </c>
      <c r="E38" s="21">
        <f>IF(D46=0, "-", D38/D46)</f>
        <v>8.3682008368200832E-4</v>
      </c>
      <c r="F38" s="81">
        <v>5</v>
      </c>
      <c r="G38" s="39">
        <f>IF(F46=0, "-", F38/F46)</f>
        <v>4.6040515653775324E-4</v>
      </c>
      <c r="H38" s="65">
        <v>4</v>
      </c>
      <c r="I38" s="21">
        <f>IF(H46=0, "-", H38/H46)</f>
        <v>3.9647140449995043E-4</v>
      </c>
      <c r="J38" s="20">
        <f t="shared" si="0"/>
        <v>-1</v>
      </c>
      <c r="K38" s="21">
        <f t="shared" si="1"/>
        <v>0.25</v>
      </c>
    </row>
    <row r="39" spans="1:11" x14ac:dyDescent="0.2">
      <c r="A39" s="7" t="s">
        <v>84</v>
      </c>
      <c r="B39" s="65">
        <v>13</v>
      </c>
      <c r="C39" s="39">
        <f>IF(B46=0, "-", B39/B46)</f>
        <v>9.9009900990099011E-3</v>
      </c>
      <c r="D39" s="65">
        <v>12</v>
      </c>
      <c r="E39" s="21">
        <f>IF(D46=0, "-", D39/D46)</f>
        <v>1.00418410041841E-2</v>
      </c>
      <c r="F39" s="81">
        <v>148</v>
      </c>
      <c r="G39" s="39">
        <f>IF(F46=0, "-", F39/F46)</f>
        <v>1.3627992633517496E-2</v>
      </c>
      <c r="H39" s="65">
        <v>103</v>
      </c>
      <c r="I39" s="21">
        <f>IF(H46=0, "-", H39/H46)</f>
        <v>1.0209138665873724E-2</v>
      </c>
      <c r="J39" s="20">
        <f t="shared" si="0"/>
        <v>8.3333333333333329E-2</v>
      </c>
      <c r="K39" s="21">
        <f t="shared" si="1"/>
        <v>0.43689320388349512</v>
      </c>
    </row>
    <row r="40" spans="1:11" x14ac:dyDescent="0.2">
      <c r="A40" s="7" t="s">
        <v>86</v>
      </c>
      <c r="B40" s="65">
        <v>18</v>
      </c>
      <c r="C40" s="39">
        <f>IF(B46=0, "-", B40/B46)</f>
        <v>1.3709063214013708E-2</v>
      </c>
      <c r="D40" s="65">
        <v>54</v>
      </c>
      <c r="E40" s="21">
        <f>IF(D46=0, "-", D40/D46)</f>
        <v>4.5188284518828455E-2</v>
      </c>
      <c r="F40" s="81">
        <v>311</v>
      </c>
      <c r="G40" s="39">
        <f>IF(F46=0, "-", F40/F46)</f>
        <v>2.8637200736648251E-2</v>
      </c>
      <c r="H40" s="65">
        <v>333</v>
      </c>
      <c r="I40" s="21">
        <f>IF(H46=0, "-", H40/H46)</f>
        <v>3.3006244424620877E-2</v>
      </c>
      <c r="J40" s="20">
        <f t="shared" si="0"/>
        <v>-0.66666666666666663</v>
      </c>
      <c r="K40" s="21">
        <f t="shared" si="1"/>
        <v>-6.6066066066066062E-2</v>
      </c>
    </row>
    <row r="41" spans="1:11" x14ac:dyDescent="0.2">
      <c r="A41" s="7" t="s">
        <v>87</v>
      </c>
      <c r="B41" s="65">
        <v>66</v>
      </c>
      <c r="C41" s="39">
        <f>IF(B46=0, "-", B41/B46)</f>
        <v>5.0266565118050263E-2</v>
      </c>
      <c r="D41" s="65">
        <v>37</v>
      </c>
      <c r="E41" s="21">
        <f>IF(D46=0, "-", D41/D46)</f>
        <v>3.0962343096234309E-2</v>
      </c>
      <c r="F41" s="81">
        <v>496</v>
      </c>
      <c r="G41" s="39">
        <f>IF(F46=0, "-", F41/F46)</f>
        <v>4.5672191528545118E-2</v>
      </c>
      <c r="H41" s="65">
        <v>433</v>
      </c>
      <c r="I41" s="21">
        <f>IF(H46=0, "-", H41/H46)</f>
        <v>4.2918029537119637E-2</v>
      </c>
      <c r="J41" s="20">
        <f t="shared" si="0"/>
        <v>0.78378378378378377</v>
      </c>
      <c r="K41" s="21">
        <f t="shared" si="1"/>
        <v>0.14549653579676675</v>
      </c>
    </row>
    <row r="42" spans="1:11" x14ac:dyDescent="0.2">
      <c r="A42" s="7" t="s">
        <v>88</v>
      </c>
      <c r="B42" s="65">
        <v>438</v>
      </c>
      <c r="C42" s="39">
        <f>IF(B46=0, "-", B42/B46)</f>
        <v>0.33358720487433358</v>
      </c>
      <c r="D42" s="65">
        <v>265</v>
      </c>
      <c r="E42" s="21">
        <f>IF(D46=0, "-", D42/D46)</f>
        <v>0.22175732217573221</v>
      </c>
      <c r="F42" s="81">
        <v>2946</v>
      </c>
      <c r="G42" s="39">
        <f>IF(F46=0, "-", F42/F46)</f>
        <v>0.27127071823204418</v>
      </c>
      <c r="H42" s="65">
        <v>2637</v>
      </c>
      <c r="I42" s="21">
        <f>IF(H46=0, "-", H42/H46)</f>
        <v>0.26137377341659235</v>
      </c>
      <c r="J42" s="20">
        <f t="shared" si="0"/>
        <v>0.65283018867924525</v>
      </c>
      <c r="K42" s="21">
        <f t="shared" si="1"/>
        <v>0.11717861205915814</v>
      </c>
    </row>
    <row r="43" spans="1:11" x14ac:dyDescent="0.2">
      <c r="A43" s="7" t="s">
        <v>90</v>
      </c>
      <c r="B43" s="65">
        <v>50</v>
      </c>
      <c r="C43" s="39">
        <f>IF(B46=0, "-", B43/B46)</f>
        <v>3.8080731150038079E-2</v>
      </c>
      <c r="D43" s="65">
        <v>78</v>
      </c>
      <c r="E43" s="21">
        <f>IF(D46=0, "-", D43/D46)</f>
        <v>6.5271966527196648E-2</v>
      </c>
      <c r="F43" s="81">
        <v>430</v>
      </c>
      <c r="G43" s="39">
        <f>IF(F46=0, "-", F43/F46)</f>
        <v>3.959484346224678E-2</v>
      </c>
      <c r="H43" s="65">
        <v>582</v>
      </c>
      <c r="I43" s="21">
        <f>IF(H46=0, "-", H43/H46)</f>
        <v>5.7686589354742787E-2</v>
      </c>
      <c r="J43" s="20">
        <f t="shared" si="0"/>
        <v>-0.35897435897435898</v>
      </c>
      <c r="K43" s="21">
        <f t="shared" si="1"/>
        <v>-0.2611683848797251</v>
      </c>
    </row>
    <row r="44" spans="1:11" x14ac:dyDescent="0.2">
      <c r="A44" s="7" t="s">
        <v>91</v>
      </c>
      <c r="B44" s="65">
        <v>2</v>
      </c>
      <c r="C44" s="39">
        <f>IF(B46=0, "-", B44/B46)</f>
        <v>1.5232292460015233E-3</v>
      </c>
      <c r="D44" s="65">
        <v>1</v>
      </c>
      <c r="E44" s="21">
        <f>IF(D46=0, "-", D44/D46)</f>
        <v>8.3682008368200832E-4</v>
      </c>
      <c r="F44" s="81">
        <v>4</v>
      </c>
      <c r="G44" s="39">
        <f>IF(F46=0, "-", F44/F46)</f>
        <v>3.6832412523020257E-4</v>
      </c>
      <c r="H44" s="65">
        <v>10</v>
      </c>
      <c r="I44" s="21">
        <f>IF(H46=0, "-", H44/H46)</f>
        <v>9.911785112498761E-4</v>
      </c>
      <c r="J44" s="20">
        <f t="shared" si="0"/>
        <v>1</v>
      </c>
      <c r="K44" s="21">
        <f t="shared" si="1"/>
        <v>-0.6</v>
      </c>
    </row>
    <row r="45" spans="1:11" x14ac:dyDescent="0.2">
      <c r="A45" s="2"/>
      <c r="B45" s="68"/>
      <c r="C45" s="33"/>
      <c r="D45" s="68"/>
      <c r="E45" s="6"/>
      <c r="F45" s="82"/>
      <c r="G45" s="33"/>
      <c r="H45" s="68"/>
      <c r="I45" s="6"/>
      <c r="J45" s="5"/>
      <c r="K45" s="6"/>
    </row>
    <row r="46" spans="1:11" s="43" customFormat="1" x14ac:dyDescent="0.2">
      <c r="A46" s="162" t="s">
        <v>562</v>
      </c>
      <c r="B46" s="71">
        <f>SUM(B7:B45)</f>
        <v>1313</v>
      </c>
      <c r="C46" s="40">
        <v>1</v>
      </c>
      <c r="D46" s="71">
        <f>SUM(D7:D45)</f>
        <v>1195</v>
      </c>
      <c r="E46" s="41">
        <v>1</v>
      </c>
      <c r="F46" s="77">
        <f>SUM(F7:F45)</f>
        <v>10860</v>
      </c>
      <c r="G46" s="42">
        <v>1</v>
      </c>
      <c r="H46" s="71">
        <f>SUM(H7:H45)</f>
        <v>10089</v>
      </c>
      <c r="I46" s="41">
        <v>1</v>
      </c>
      <c r="J46" s="37">
        <f>IF(D46=0, "-", (B46-D46)/D46)</f>
        <v>9.8744769874476987E-2</v>
      </c>
      <c r="K46" s="38">
        <f>IF(H46=0, "-", (F46-H46)/H46)</f>
        <v>7.641986321736545E-2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2021-10-04T18:40:32Z</dcterms:modified>
</cp:coreProperties>
</file>