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0C1E4AFB-4776-41B3-8B2F-4C7F79BBC454}" xr6:coauthVersionLast="46" xr6:coauthVersionMax="46" xr10:uidLastSave="{00000000-0000-0000-0000-000000000000}"/>
  <bookViews>
    <workbookView xWindow="2460" yWindow="825"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H9" i="49"/>
  <c r="J9" i="49" s="1"/>
  <c r="G9" i="49"/>
  <c r="I9" i="49" s="1"/>
  <c r="I10" i="49"/>
  <c r="H10" i="49"/>
  <c r="J10" i="49" s="1"/>
  <c r="G10" i="49"/>
  <c r="H11" i="49"/>
  <c r="J11" i="49" s="1"/>
  <c r="G11" i="49"/>
  <c r="I11" i="49" s="1"/>
  <c r="J14" i="49"/>
  <c r="I14" i="49"/>
  <c r="H14" i="49"/>
  <c r="G14" i="49"/>
  <c r="J15" i="49"/>
  <c r="I15" i="49"/>
  <c r="H15" i="49"/>
  <c r="G15" i="49"/>
  <c r="I18" i="49"/>
  <c r="H18" i="49"/>
  <c r="J18" i="49" s="1"/>
  <c r="G18" i="49"/>
  <c r="I19" i="49"/>
  <c r="H19" i="49"/>
  <c r="J19" i="49" s="1"/>
  <c r="G19" i="49"/>
  <c r="H22" i="49"/>
  <c r="J22" i="49" s="1"/>
  <c r="G22" i="49"/>
  <c r="I22" i="49" s="1"/>
  <c r="H23" i="49"/>
  <c r="J23" i="49" s="1"/>
  <c r="G23" i="49"/>
  <c r="I23" i="49" s="1"/>
  <c r="J24" i="49"/>
  <c r="I24" i="49"/>
  <c r="H24" i="49"/>
  <c r="G24" i="49"/>
  <c r="H25" i="49"/>
  <c r="J25" i="49" s="1"/>
  <c r="G25" i="49"/>
  <c r="I25" i="49" s="1"/>
  <c r="I26" i="49"/>
  <c r="H26" i="49"/>
  <c r="J26" i="49" s="1"/>
  <c r="G26" i="49"/>
  <c r="H27" i="49"/>
  <c r="J27" i="49" s="1"/>
  <c r="G27" i="49"/>
  <c r="I27" i="49" s="1"/>
  <c r="I28" i="49"/>
  <c r="H28" i="49"/>
  <c r="J28" i="49" s="1"/>
  <c r="G28" i="49"/>
  <c r="I29" i="49"/>
  <c r="H29" i="49"/>
  <c r="J29" i="49" s="1"/>
  <c r="G29" i="49"/>
  <c r="H30" i="49"/>
  <c r="J30" i="49" s="1"/>
  <c r="G30" i="49"/>
  <c r="I30" i="49" s="1"/>
  <c r="H31" i="49"/>
  <c r="J31" i="49" s="1"/>
  <c r="G31" i="49"/>
  <c r="I31" i="49" s="1"/>
  <c r="H32" i="49"/>
  <c r="J32" i="49" s="1"/>
  <c r="G32" i="49"/>
  <c r="I32" i="49" s="1"/>
  <c r="H33" i="49"/>
  <c r="J33" i="49" s="1"/>
  <c r="G33" i="49"/>
  <c r="I33" i="49" s="1"/>
  <c r="I34" i="49"/>
  <c r="H34" i="49"/>
  <c r="J34" i="49" s="1"/>
  <c r="G34" i="49"/>
  <c r="J35" i="49"/>
  <c r="I35" i="49"/>
  <c r="H35" i="49"/>
  <c r="G35" i="49"/>
  <c r="H36" i="49"/>
  <c r="J36" i="49" s="1"/>
  <c r="G36" i="49"/>
  <c r="I36" i="49" s="1"/>
  <c r="I39" i="49"/>
  <c r="H39" i="49"/>
  <c r="J39" i="49" s="1"/>
  <c r="G39" i="49"/>
  <c r="I40" i="49"/>
  <c r="H40" i="49"/>
  <c r="J40" i="49" s="1"/>
  <c r="G40" i="49"/>
  <c r="H41" i="49"/>
  <c r="J41" i="49" s="1"/>
  <c r="G41" i="49"/>
  <c r="I41" i="49" s="1"/>
  <c r="H42" i="49"/>
  <c r="J42" i="49" s="1"/>
  <c r="G42" i="49"/>
  <c r="I42" i="49" s="1"/>
  <c r="I43" i="49"/>
  <c r="H43" i="49"/>
  <c r="J43" i="49" s="1"/>
  <c r="G43" i="49"/>
  <c r="J44" i="49"/>
  <c r="I44" i="49"/>
  <c r="H44" i="49"/>
  <c r="G44" i="49"/>
  <c r="I45" i="49"/>
  <c r="H45" i="49"/>
  <c r="J45" i="49" s="1"/>
  <c r="G45" i="49"/>
  <c r="I46" i="49"/>
  <c r="H46" i="49"/>
  <c r="J46" i="49" s="1"/>
  <c r="G46" i="49"/>
  <c r="I47" i="49"/>
  <c r="H47" i="49"/>
  <c r="J47" i="49" s="1"/>
  <c r="G47" i="49"/>
  <c r="H48" i="49"/>
  <c r="J48" i="49" s="1"/>
  <c r="G48" i="49"/>
  <c r="I48" i="49" s="1"/>
  <c r="I49" i="49"/>
  <c r="H49" i="49"/>
  <c r="J49" i="49" s="1"/>
  <c r="G49" i="49"/>
  <c r="H50" i="49"/>
  <c r="J50" i="49" s="1"/>
  <c r="G50" i="49"/>
  <c r="I50" i="49" s="1"/>
  <c r="I51" i="49"/>
  <c r="H51" i="49"/>
  <c r="J51" i="49" s="1"/>
  <c r="G51" i="49"/>
  <c r="I52" i="49"/>
  <c r="H52" i="49"/>
  <c r="J52" i="49" s="1"/>
  <c r="G52" i="49"/>
  <c r="I53" i="49"/>
  <c r="H53" i="49"/>
  <c r="J53" i="49" s="1"/>
  <c r="G53" i="49"/>
  <c r="H54" i="49"/>
  <c r="J54" i="49" s="1"/>
  <c r="G54" i="49"/>
  <c r="I54" i="49" s="1"/>
  <c r="H57" i="49"/>
  <c r="J57" i="49" s="1"/>
  <c r="G57" i="49"/>
  <c r="I57" i="49" s="1"/>
  <c r="H58" i="49"/>
  <c r="J58" i="49" s="1"/>
  <c r="G58" i="49"/>
  <c r="I58" i="49" s="1"/>
  <c r="I61" i="49"/>
  <c r="H61" i="49"/>
  <c r="J61" i="49" s="1"/>
  <c r="G61" i="49"/>
  <c r="I62" i="49"/>
  <c r="H62" i="49"/>
  <c r="J62" i="49" s="1"/>
  <c r="G62" i="49"/>
  <c r="I65" i="49"/>
  <c r="H65" i="49"/>
  <c r="J65" i="49" s="1"/>
  <c r="G65" i="49"/>
  <c r="J66" i="49"/>
  <c r="I66" i="49"/>
  <c r="H66" i="49"/>
  <c r="G66" i="49"/>
  <c r="I67" i="49"/>
  <c r="H67" i="49"/>
  <c r="J67" i="49" s="1"/>
  <c r="G67" i="49"/>
  <c r="J70" i="49"/>
  <c r="I70" i="49"/>
  <c r="H70" i="49"/>
  <c r="G70" i="49"/>
  <c r="J71" i="49"/>
  <c r="I71" i="49"/>
  <c r="H71" i="49"/>
  <c r="G71" i="49"/>
  <c r="J74" i="49"/>
  <c r="I74" i="49"/>
  <c r="H74" i="49"/>
  <c r="G74" i="49"/>
  <c r="J75" i="49"/>
  <c r="I75" i="49"/>
  <c r="H75" i="49"/>
  <c r="G75" i="49"/>
  <c r="I78" i="49"/>
  <c r="H78" i="49"/>
  <c r="J78" i="49" s="1"/>
  <c r="G78" i="49"/>
  <c r="I79" i="49"/>
  <c r="H79" i="49"/>
  <c r="J79" i="49" s="1"/>
  <c r="G79" i="49"/>
  <c r="H82" i="49"/>
  <c r="J82" i="49" s="1"/>
  <c r="G82" i="49"/>
  <c r="I82" i="49" s="1"/>
  <c r="H83" i="49"/>
  <c r="J83" i="49" s="1"/>
  <c r="G83" i="49"/>
  <c r="I83" i="49" s="1"/>
  <c r="H86" i="49"/>
  <c r="J86" i="49" s="1"/>
  <c r="G86" i="49"/>
  <c r="I86" i="49" s="1"/>
  <c r="H87" i="49"/>
  <c r="J87" i="49" s="1"/>
  <c r="G87" i="49"/>
  <c r="I87" i="49" s="1"/>
  <c r="H88" i="49"/>
  <c r="J88" i="49" s="1"/>
  <c r="G88" i="49"/>
  <c r="I88" i="49" s="1"/>
  <c r="H89" i="49"/>
  <c r="J89" i="49" s="1"/>
  <c r="G89" i="49"/>
  <c r="I89" i="49" s="1"/>
  <c r="H90" i="49"/>
  <c r="J90" i="49" s="1"/>
  <c r="G90" i="49"/>
  <c r="I90" i="49" s="1"/>
  <c r="H91" i="49"/>
  <c r="J91" i="49" s="1"/>
  <c r="G91" i="49"/>
  <c r="I91" i="49" s="1"/>
  <c r="I92" i="49"/>
  <c r="H92" i="49"/>
  <c r="J92" i="49" s="1"/>
  <c r="G92" i="49"/>
  <c r="H93" i="49"/>
  <c r="J93" i="49" s="1"/>
  <c r="G93" i="49"/>
  <c r="I93" i="49" s="1"/>
  <c r="H94" i="49"/>
  <c r="J94" i="49" s="1"/>
  <c r="G94" i="49"/>
  <c r="I94" i="49" s="1"/>
  <c r="J95" i="49"/>
  <c r="I95" i="49"/>
  <c r="H95" i="49"/>
  <c r="G95" i="49"/>
  <c r="H96" i="49"/>
  <c r="J96" i="49" s="1"/>
  <c r="G96" i="49"/>
  <c r="I96" i="49" s="1"/>
  <c r="H97" i="49"/>
  <c r="J97" i="49" s="1"/>
  <c r="G97" i="49"/>
  <c r="I97" i="49" s="1"/>
  <c r="H98" i="49"/>
  <c r="J98" i="49" s="1"/>
  <c r="G98" i="49"/>
  <c r="I98" i="49" s="1"/>
  <c r="I101" i="49"/>
  <c r="H101" i="49"/>
  <c r="J101" i="49" s="1"/>
  <c r="G101" i="49"/>
  <c r="I102" i="49"/>
  <c r="H102" i="49"/>
  <c r="J102" i="49" s="1"/>
  <c r="G102" i="49"/>
  <c r="H105" i="49"/>
  <c r="J105" i="49" s="1"/>
  <c r="G105" i="49"/>
  <c r="I105" i="49" s="1"/>
  <c r="H106" i="49"/>
  <c r="J106" i="49" s="1"/>
  <c r="G106" i="49"/>
  <c r="I106" i="49" s="1"/>
  <c r="H107" i="49"/>
  <c r="J107" i="49" s="1"/>
  <c r="G107" i="49"/>
  <c r="I107" i="49" s="1"/>
  <c r="H108" i="49"/>
  <c r="J108" i="49" s="1"/>
  <c r="G108" i="49"/>
  <c r="I108" i="49" s="1"/>
  <c r="J111" i="49"/>
  <c r="I111" i="49"/>
  <c r="H111" i="49"/>
  <c r="G111" i="49"/>
  <c r="J112" i="49"/>
  <c r="I112" i="49"/>
  <c r="H112" i="49"/>
  <c r="G112" i="49"/>
  <c r="J113" i="49"/>
  <c r="I113" i="49"/>
  <c r="H113" i="49"/>
  <c r="G113" i="49"/>
  <c r="J114" i="49"/>
  <c r="I114" i="49"/>
  <c r="H114" i="49"/>
  <c r="G114" i="49"/>
  <c r="J117" i="49"/>
  <c r="I117" i="49"/>
  <c r="H117" i="49"/>
  <c r="G117" i="49"/>
  <c r="J118" i="49"/>
  <c r="I118" i="49"/>
  <c r="H118" i="49"/>
  <c r="G118" i="49"/>
  <c r="J119" i="49"/>
  <c r="I119" i="49"/>
  <c r="H119" i="49"/>
  <c r="G119" i="49"/>
  <c r="H120" i="49"/>
  <c r="J120" i="49" s="1"/>
  <c r="G120" i="49"/>
  <c r="I120" i="49" s="1"/>
  <c r="H121" i="49"/>
  <c r="J121" i="49" s="1"/>
  <c r="G121" i="49"/>
  <c r="I121" i="49" s="1"/>
  <c r="J122" i="49"/>
  <c r="I122" i="49"/>
  <c r="H122" i="49"/>
  <c r="G122" i="49"/>
  <c r="H123" i="49"/>
  <c r="J123" i="49" s="1"/>
  <c r="G123" i="49"/>
  <c r="I123" i="49" s="1"/>
  <c r="H124" i="49"/>
  <c r="J124" i="49" s="1"/>
  <c r="G124" i="49"/>
  <c r="I124" i="49" s="1"/>
  <c r="H127" i="49"/>
  <c r="J127" i="49" s="1"/>
  <c r="G127" i="49"/>
  <c r="I127" i="49" s="1"/>
  <c r="H128" i="49"/>
  <c r="J128" i="49" s="1"/>
  <c r="G128" i="49"/>
  <c r="I128" i="49" s="1"/>
  <c r="H129" i="49"/>
  <c r="J129" i="49" s="1"/>
  <c r="G129" i="49"/>
  <c r="I129" i="49" s="1"/>
  <c r="H130" i="49"/>
  <c r="J130" i="49" s="1"/>
  <c r="G130" i="49"/>
  <c r="I130" i="49" s="1"/>
  <c r="I133" i="49"/>
  <c r="H133" i="49"/>
  <c r="J133" i="49" s="1"/>
  <c r="G133" i="49"/>
  <c r="I134" i="49"/>
  <c r="H134" i="49"/>
  <c r="J134" i="49" s="1"/>
  <c r="G134" i="49"/>
  <c r="I135" i="49"/>
  <c r="H135" i="49"/>
  <c r="J135" i="49" s="1"/>
  <c r="G135" i="49"/>
  <c r="I136" i="49"/>
  <c r="H136" i="49"/>
  <c r="J136" i="49" s="1"/>
  <c r="G136" i="49"/>
  <c r="I137" i="49"/>
  <c r="H137" i="49"/>
  <c r="J137" i="49" s="1"/>
  <c r="G137" i="49"/>
  <c r="I138" i="49"/>
  <c r="H138" i="49"/>
  <c r="J138" i="49" s="1"/>
  <c r="G138" i="49"/>
  <c r="I139" i="49"/>
  <c r="H139" i="49"/>
  <c r="J139" i="49" s="1"/>
  <c r="G139" i="49"/>
  <c r="I140" i="49"/>
  <c r="H140" i="49"/>
  <c r="J140" i="49" s="1"/>
  <c r="G140" i="49"/>
  <c r="I141" i="49"/>
  <c r="H141" i="49"/>
  <c r="J141" i="49" s="1"/>
  <c r="G141" i="49"/>
  <c r="I144" i="49"/>
  <c r="H144" i="49"/>
  <c r="J144" i="49" s="1"/>
  <c r="G144" i="49"/>
  <c r="I145" i="49"/>
  <c r="H145" i="49"/>
  <c r="J145" i="49" s="1"/>
  <c r="G145" i="49"/>
  <c r="H146" i="49"/>
  <c r="J146" i="49" s="1"/>
  <c r="G146" i="49"/>
  <c r="I146" i="49" s="1"/>
  <c r="H147" i="49"/>
  <c r="J147" i="49" s="1"/>
  <c r="G147" i="49"/>
  <c r="I147" i="49" s="1"/>
  <c r="H148" i="49"/>
  <c r="J148" i="49" s="1"/>
  <c r="G148" i="49"/>
  <c r="I148" i="49" s="1"/>
  <c r="H149" i="49"/>
  <c r="J149" i="49" s="1"/>
  <c r="G149" i="49"/>
  <c r="I149" i="49" s="1"/>
  <c r="I150" i="49"/>
  <c r="H150" i="49"/>
  <c r="J150" i="49" s="1"/>
  <c r="G150" i="49"/>
  <c r="H151" i="49"/>
  <c r="J151" i="49" s="1"/>
  <c r="G151" i="49"/>
  <c r="I151" i="49" s="1"/>
  <c r="H154" i="49"/>
  <c r="J154" i="49" s="1"/>
  <c r="G154" i="49"/>
  <c r="I154" i="49" s="1"/>
  <c r="J155" i="49"/>
  <c r="I155" i="49"/>
  <c r="H155" i="49"/>
  <c r="G155" i="49"/>
  <c r="H156" i="49"/>
  <c r="J156" i="49" s="1"/>
  <c r="G156" i="49"/>
  <c r="I156" i="49" s="1"/>
  <c r="H157" i="49"/>
  <c r="J157" i="49" s="1"/>
  <c r="G157" i="49"/>
  <c r="I157" i="49" s="1"/>
  <c r="I158" i="49"/>
  <c r="H158" i="49"/>
  <c r="J158" i="49" s="1"/>
  <c r="G158" i="49"/>
  <c r="I159" i="49"/>
  <c r="H159" i="49"/>
  <c r="J159" i="49" s="1"/>
  <c r="G159" i="49"/>
  <c r="J160" i="49"/>
  <c r="I160" i="49"/>
  <c r="H160" i="49"/>
  <c r="G160" i="49"/>
  <c r="H161" i="49"/>
  <c r="J161" i="49" s="1"/>
  <c r="G161" i="49"/>
  <c r="I161" i="49" s="1"/>
  <c r="J162" i="49"/>
  <c r="I162" i="49"/>
  <c r="H162" i="49"/>
  <c r="G162" i="49"/>
  <c r="H163" i="49"/>
  <c r="J163" i="49" s="1"/>
  <c r="G163" i="49"/>
  <c r="I163" i="49" s="1"/>
  <c r="J164" i="49"/>
  <c r="I164" i="49"/>
  <c r="H164" i="49"/>
  <c r="G164" i="49"/>
  <c r="J165" i="49"/>
  <c r="I165" i="49"/>
  <c r="H165" i="49"/>
  <c r="G165" i="49"/>
  <c r="J166" i="49"/>
  <c r="I166" i="49"/>
  <c r="H166" i="49"/>
  <c r="G166" i="49"/>
  <c r="H167" i="49"/>
  <c r="J167" i="49" s="1"/>
  <c r="G167" i="49"/>
  <c r="I167" i="49" s="1"/>
  <c r="I168" i="49"/>
  <c r="H168" i="49"/>
  <c r="J168" i="49" s="1"/>
  <c r="G168" i="49"/>
  <c r="H169" i="49"/>
  <c r="J169" i="49" s="1"/>
  <c r="G169" i="49"/>
  <c r="I169" i="49" s="1"/>
  <c r="H170" i="49"/>
  <c r="J170" i="49" s="1"/>
  <c r="G170" i="49"/>
  <c r="I170" i="49" s="1"/>
  <c r="I173" i="49"/>
  <c r="H173" i="49"/>
  <c r="J173" i="49" s="1"/>
  <c r="G173" i="49"/>
  <c r="I174" i="49"/>
  <c r="H174" i="49"/>
  <c r="J174" i="49" s="1"/>
  <c r="G174" i="49"/>
  <c r="I177" i="49"/>
  <c r="H177" i="49"/>
  <c r="J177" i="49" s="1"/>
  <c r="G177" i="49"/>
  <c r="I178" i="49"/>
  <c r="H178" i="49"/>
  <c r="J178" i="49" s="1"/>
  <c r="G178" i="49"/>
  <c r="H181" i="49"/>
  <c r="J181" i="49" s="1"/>
  <c r="G181" i="49"/>
  <c r="I181" i="49" s="1"/>
  <c r="H182" i="49"/>
  <c r="J182" i="49" s="1"/>
  <c r="G182" i="49"/>
  <c r="I182" i="49" s="1"/>
  <c r="H183" i="49"/>
  <c r="J183" i="49" s="1"/>
  <c r="G183" i="49"/>
  <c r="I183" i="49" s="1"/>
  <c r="H184" i="49"/>
  <c r="J184" i="49" s="1"/>
  <c r="G184" i="49"/>
  <c r="I184" i="49" s="1"/>
  <c r="H187" i="49"/>
  <c r="J187" i="49" s="1"/>
  <c r="G187" i="49"/>
  <c r="I187" i="49" s="1"/>
  <c r="H188" i="49"/>
  <c r="J188" i="49" s="1"/>
  <c r="G188" i="49"/>
  <c r="I188" i="49" s="1"/>
  <c r="H189" i="49"/>
  <c r="J189" i="49" s="1"/>
  <c r="G189" i="49"/>
  <c r="I189" i="49" s="1"/>
  <c r="H190" i="49"/>
  <c r="J190" i="49" s="1"/>
  <c r="G190" i="49"/>
  <c r="I190" i="49" s="1"/>
  <c r="H193" i="49"/>
  <c r="J193" i="49" s="1"/>
  <c r="G193" i="49"/>
  <c r="I193" i="49" s="1"/>
  <c r="J194" i="49"/>
  <c r="I194" i="49"/>
  <c r="H194" i="49"/>
  <c r="G194" i="49"/>
  <c r="I195" i="49"/>
  <c r="H195" i="49"/>
  <c r="J195" i="49" s="1"/>
  <c r="G195" i="49"/>
  <c r="H196" i="49"/>
  <c r="J196" i="49" s="1"/>
  <c r="G196" i="49"/>
  <c r="I196" i="49" s="1"/>
  <c r="I199" i="49"/>
  <c r="H199" i="49"/>
  <c r="J199" i="49" s="1"/>
  <c r="G199" i="49"/>
  <c r="I200" i="49"/>
  <c r="H200" i="49"/>
  <c r="J200" i="49" s="1"/>
  <c r="G200" i="49"/>
  <c r="J201" i="49"/>
  <c r="I201" i="49"/>
  <c r="H201" i="49"/>
  <c r="G201" i="49"/>
  <c r="I202" i="49"/>
  <c r="H202" i="49"/>
  <c r="J202" i="49" s="1"/>
  <c r="G202" i="49"/>
  <c r="I203" i="49"/>
  <c r="H203" i="49"/>
  <c r="J203" i="49" s="1"/>
  <c r="G203" i="49"/>
  <c r="I204" i="49"/>
  <c r="H204" i="49"/>
  <c r="J204" i="49" s="1"/>
  <c r="G204" i="49"/>
  <c r="I207" i="49"/>
  <c r="H207" i="49"/>
  <c r="J207" i="49" s="1"/>
  <c r="G207" i="49"/>
  <c r="H208" i="49"/>
  <c r="J208" i="49" s="1"/>
  <c r="G208" i="49"/>
  <c r="I208" i="49" s="1"/>
  <c r="H209" i="49"/>
  <c r="J209" i="49" s="1"/>
  <c r="G209" i="49"/>
  <c r="I209" i="49" s="1"/>
  <c r="H210" i="49"/>
  <c r="J210" i="49" s="1"/>
  <c r="G210" i="49"/>
  <c r="I210" i="49" s="1"/>
  <c r="H211" i="49"/>
  <c r="J211" i="49" s="1"/>
  <c r="G211" i="49"/>
  <c r="I211" i="49" s="1"/>
  <c r="H212" i="49"/>
  <c r="J212" i="49" s="1"/>
  <c r="G212" i="49"/>
  <c r="I212" i="49" s="1"/>
  <c r="H215" i="49"/>
  <c r="J215" i="49" s="1"/>
  <c r="G215" i="49"/>
  <c r="I215" i="49" s="1"/>
  <c r="H216" i="49"/>
  <c r="J216" i="49" s="1"/>
  <c r="G216" i="49"/>
  <c r="I216" i="49" s="1"/>
  <c r="H219" i="49"/>
  <c r="J219" i="49" s="1"/>
  <c r="G219" i="49"/>
  <c r="I219" i="49" s="1"/>
  <c r="H220" i="49"/>
  <c r="J220" i="49" s="1"/>
  <c r="G220" i="49"/>
  <c r="I220" i="49" s="1"/>
  <c r="J221" i="49"/>
  <c r="I221" i="49"/>
  <c r="H221" i="49"/>
  <c r="G221" i="49"/>
  <c r="H222" i="49"/>
  <c r="J222" i="49" s="1"/>
  <c r="G222" i="49"/>
  <c r="I222" i="49" s="1"/>
  <c r="H223" i="49"/>
  <c r="J223" i="49" s="1"/>
  <c r="G223" i="49"/>
  <c r="I223" i="49" s="1"/>
  <c r="H224" i="49"/>
  <c r="J224" i="49" s="1"/>
  <c r="G224" i="49"/>
  <c r="I224" i="49" s="1"/>
  <c r="H225" i="49"/>
  <c r="J225" i="49" s="1"/>
  <c r="G225" i="49"/>
  <c r="I225" i="49" s="1"/>
  <c r="H226" i="49"/>
  <c r="J226" i="49" s="1"/>
  <c r="G226" i="49"/>
  <c r="I226" i="49" s="1"/>
  <c r="H227" i="49"/>
  <c r="J227" i="49" s="1"/>
  <c r="G227" i="49"/>
  <c r="I227" i="49" s="1"/>
  <c r="J228" i="49"/>
  <c r="I228" i="49"/>
  <c r="H228" i="49"/>
  <c r="G228" i="49"/>
  <c r="H229" i="49"/>
  <c r="J229" i="49" s="1"/>
  <c r="G229" i="49"/>
  <c r="I229" i="49" s="1"/>
  <c r="H232" i="49"/>
  <c r="J232" i="49" s="1"/>
  <c r="G232" i="49"/>
  <c r="I232" i="49" s="1"/>
  <c r="H233" i="49"/>
  <c r="J233" i="49" s="1"/>
  <c r="G233" i="49"/>
  <c r="I233" i="49" s="1"/>
  <c r="H234" i="49"/>
  <c r="J234" i="49" s="1"/>
  <c r="G234" i="49"/>
  <c r="I234" i="49" s="1"/>
  <c r="J235" i="49"/>
  <c r="I235" i="49"/>
  <c r="H235" i="49"/>
  <c r="G235" i="49"/>
  <c r="H236" i="49"/>
  <c r="J236" i="49" s="1"/>
  <c r="G236" i="49"/>
  <c r="I236" i="49" s="1"/>
  <c r="H237" i="49"/>
  <c r="J237" i="49" s="1"/>
  <c r="G237" i="49"/>
  <c r="I237" i="49" s="1"/>
  <c r="H238" i="49"/>
  <c r="J238" i="49" s="1"/>
  <c r="G238" i="49"/>
  <c r="I238" i="49" s="1"/>
  <c r="H239" i="49"/>
  <c r="J239" i="49" s="1"/>
  <c r="G239" i="49"/>
  <c r="I239" i="49" s="1"/>
  <c r="H242" i="49"/>
  <c r="J242" i="49" s="1"/>
  <c r="G242" i="49"/>
  <c r="I242" i="49" s="1"/>
  <c r="H243" i="49"/>
  <c r="J243" i="49" s="1"/>
  <c r="G243" i="49"/>
  <c r="I243" i="49" s="1"/>
  <c r="J244" i="49"/>
  <c r="I244" i="49"/>
  <c r="H244" i="49"/>
  <c r="G244" i="49"/>
  <c r="H245" i="49"/>
  <c r="J245" i="49" s="1"/>
  <c r="G245" i="49"/>
  <c r="I245" i="49" s="1"/>
  <c r="H246" i="49"/>
  <c r="J246" i="49" s="1"/>
  <c r="G246" i="49"/>
  <c r="I246" i="49" s="1"/>
  <c r="H247" i="49"/>
  <c r="J247" i="49" s="1"/>
  <c r="G247" i="49"/>
  <c r="I247" i="49" s="1"/>
  <c r="I248" i="49"/>
  <c r="H248" i="49"/>
  <c r="J248" i="49" s="1"/>
  <c r="G248" i="49"/>
  <c r="H249" i="49"/>
  <c r="J249" i="49" s="1"/>
  <c r="G249" i="49"/>
  <c r="I249" i="49" s="1"/>
  <c r="J252" i="49"/>
  <c r="I252" i="49"/>
  <c r="H252" i="49"/>
  <c r="G252" i="49"/>
  <c r="J253" i="49"/>
  <c r="I253" i="49"/>
  <c r="H253" i="49"/>
  <c r="G253" i="49"/>
  <c r="I254" i="49"/>
  <c r="H254" i="49"/>
  <c r="J254" i="49" s="1"/>
  <c r="G254" i="49"/>
  <c r="I255" i="49"/>
  <c r="H255" i="49"/>
  <c r="J255" i="49" s="1"/>
  <c r="G255" i="49"/>
  <c r="J256" i="49"/>
  <c r="I256" i="49"/>
  <c r="H256" i="49"/>
  <c r="G256" i="49"/>
  <c r="I257" i="49"/>
  <c r="H257" i="49"/>
  <c r="J257" i="49" s="1"/>
  <c r="G257" i="49"/>
  <c r="I260" i="49"/>
  <c r="H260" i="49"/>
  <c r="J260" i="49" s="1"/>
  <c r="G260" i="49"/>
  <c r="I261" i="49"/>
  <c r="H261" i="49"/>
  <c r="J261" i="49" s="1"/>
  <c r="G261" i="49"/>
  <c r="H264" i="49"/>
  <c r="J264" i="49" s="1"/>
  <c r="G264" i="49"/>
  <c r="I264" i="49" s="1"/>
  <c r="H265" i="49"/>
  <c r="J265" i="49" s="1"/>
  <c r="G265" i="49"/>
  <c r="I265" i="49" s="1"/>
  <c r="H268" i="49"/>
  <c r="J268" i="49" s="1"/>
  <c r="G268" i="49"/>
  <c r="I268" i="49" s="1"/>
  <c r="J269" i="49"/>
  <c r="I269" i="49"/>
  <c r="H269" i="49"/>
  <c r="G269" i="49"/>
  <c r="H270" i="49"/>
  <c r="J270" i="49" s="1"/>
  <c r="G270" i="49"/>
  <c r="I270" i="49" s="1"/>
  <c r="I273" i="49"/>
  <c r="H273" i="49"/>
  <c r="J273" i="49" s="1"/>
  <c r="G273" i="49"/>
  <c r="J274" i="49"/>
  <c r="I274" i="49"/>
  <c r="H274" i="49"/>
  <c r="G274" i="49"/>
  <c r="J275" i="49"/>
  <c r="I275" i="49"/>
  <c r="H275" i="49"/>
  <c r="G275" i="49"/>
  <c r="I276" i="49"/>
  <c r="H276" i="49"/>
  <c r="J276" i="49" s="1"/>
  <c r="G276" i="49"/>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J286" i="49"/>
  <c r="I286" i="49"/>
  <c r="H286" i="49"/>
  <c r="G286" i="49"/>
  <c r="H287" i="49"/>
  <c r="J287" i="49" s="1"/>
  <c r="G287" i="49"/>
  <c r="I287" i="49" s="1"/>
  <c r="H288" i="49"/>
  <c r="J288" i="49" s="1"/>
  <c r="G288" i="49"/>
  <c r="I288" i="49" s="1"/>
  <c r="H289" i="49"/>
  <c r="J289" i="49" s="1"/>
  <c r="G289" i="49"/>
  <c r="I289" i="49" s="1"/>
  <c r="I290" i="49"/>
  <c r="H290" i="49"/>
  <c r="J290" i="49" s="1"/>
  <c r="G290" i="49"/>
  <c r="H291" i="49"/>
  <c r="J291" i="49" s="1"/>
  <c r="G291" i="49"/>
  <c r="I291" i="49" s="1"/>
  <c r="J294" i="49"/>
  <c r="I294" i="49"/>
  <c r="H294" i="49"/>
  <c r="G294" i="49"/>
  <c r="J295" i="49"/>
  <c r="I295" i="49"/>
  <c r="H295" i="49"/>
  <c r="G295" i="49"/>
  <c r="H298" i="49"/>
  <c r="J298" i="49" s="1"/>
  <c r="G298" i="49"/>
  <c r="I298" i="49" s="1"/>
  <c r="I299" i="49"/>
  <c r="H299" i="49"/>
  <c r="J299" i="49" s="1"/>
  <c r="G299" i="49"/>
  <c r="H300" i="49"/>
  <c r="J300" i="49" s="1"/>
  <c r="G300" i="49"/>
  <c r="I300" i="49" s="1"/>
  <c r="H301" i="49"/>
  <c r="J301" i="49" s="1"/>
  <c r="G301" i="49"/>
  <c r="I301" i="49" s="1"/>
  <c r="H302" i="49"/>
  <c r="J302" i="49" s="1"/>
  <c r="G302" i="49"/>
  <c r="I302" i="49" s="1"/>
  <c r="I303" i="49"/>
  <c r="H303" i="49"/>
  <c r="J303" i="49" s="1"/>
  <c r="G303" i="49"/>
  <c r="J304" i="49"/>
  <c r="I304" i="49"/>
  <c r="H304" i="49"/>
  <c r="G304" i="49"/>
  <c r="J305" i="49"/>
  <c r="I305" i="49"/>
  <c r="H305" i="49"/>
  <c r="G305" i="49"/>
  <c r="J306" i="49"/>
  <c r="I306" i="49"/>
  <c r="H306" i="49"/>
  <c r="G306" i="49"/>
  <c r="J307" i="49"/>
  <c r="I307" i="49"/>
  <c r="H307" i="49"/>
  <c r="G307" i="49"/>
  <c r="H308" i="49"/>
  <c r="J308" i="49" s="1"/>
  <c r="G308" i="49"/>
  <c r="I308" i="49" s="1"/>
  <c r="H309" i="49"/>
  <c r="J309" i="49" s="1"/>
  <c r="G309" i="49"/>
  <c r="I309" i="49" s="1"/>
  <c r="I310" i="49"/>
  <c r="H310" i="49"/>
  <c r="J310" i="49" s="1"/>
  <c r="G310" i="49"/>
  <c r="H311" i="49"/>
  <c r="J311" i="49" s="1"/>
  <c r="G311" i="49"/>
  <c r="I311" i="49" s="1"/>
  <c r="I312" i="49"/>
  <c r="H312" i="49"/>
  <c r="J312" i="49" s="1"/>
  <c r="G312" i="49"/>
  <c r="I313" i="49"/>
  <c r="H313" i="49"/>
  <c r="J313" i="49" s="1"/>
  <c r="G313" i="49"/>
  <c r="I314" i="49"/>
  <c r="H314" i="49"/>
  <c r="J314" i="49" s="1"/>
  <c r="G314" i="49"/>
  <c r="I315" i="49"/>
  <c r="H315" i="49"/>
  <c r="J315" i="49" s="1"/>
  <c r="G315" i="49"/>
  <c r="H316" i="49"/>
  <c r="J316" i="49" s="1"/>
  <c r="G316" i="49"/>
  <c r="I316" i="49" s="1"/>
  <c r="I319" i="49"/>
  <c r="H319" i="49"/>
  <c r="J319" i="49" s="1"/>
  <c r="G319" i="49"/>
  <c r="I320" i="49"/>
  <c r="H320" i="49"/>
  <c r="J320" i="49" s="1"/>
  <c r="G320" i="49"/>
  <c r="I321" i="49"/>
  <c r="H321" i="49"/>
  <c r="J321" i="49" s="1"/>
  <c r="G321" i="49"/>
  <c r="H324" i="49"/>
  <c r="J324" i="49" s="1"/>
  <c r="G324" i="49"/>
  <c r="I324" i="49" s="1"/>
  <c r="H325" i="49"/>
  <c r="J325" i="49" s="1"/>
  <c r="G325" i="49"/>
  <c r="I325" i="49" s="1"/>
  <c r="H326" i="49"/>
  <c r="J326" i="49" s="1"/>
  <c r="G326" i="49"/>
  <c r="I326" i="49" s="1"/>
  <c r="H327" i="49"/>
  <c r="J327" i="49" s="1"/>
  <c r="G327" i="49"/>
  <c r="I327" i="49" s="1"/>
  <c r="H328" i="49"/>
  <c r="J328" i="49" s="1"/>
  <c r="G328" i="49"/>
  <c r="I328" i="49" s="1"/>
  <c r="I329" i="49"/>
  <c r="H329" i="49"/>
  <c r="J329" i="49" s="1"/>
  <c r="G329" i="49"/>
  <c r="H330" i="49"/>
  <c r="J330" i="49" s="1"/>
  <c r="G330" i="49"/>
  <c r="I330" i="49" s="1"/>
  <c r="H331" i="49"/>
  <c r="J331" i="49" s="1"/>
  <c r="G331" i="49"/>
  <c r="I331" i="49" s="1"/>
  <c r="H334" i="49"/>
  <c r="J334" i="49" s="1"/>
  <c r="G334" i="49"/>
  <c r="I334" i="49" s="1"/>
  <c r="H335" i="49"/>
  <c r="J335" i="49" s="1"/>
  <c r="G335" i="49"/>
  <c r="I335" i="49" s="1"/>
  <c r="H336" i="49"/>
  <c r="J336" i="49" s="1"/>
  <c r="G336" i="49"/>
  <c r="I336" i="49" s="1"/>
  <c r="H337" i="49"/>
  <c r="J337" i="49" s="1"/>
  <c r="G337" i="49"/>
  <c r="I337" i="49" s="1"/>
  <c r="I340" i="49"/>
  <c r="H340" i="49"/>
  <c r="J340" i="49" s="1"/>
  <c r="G340" i="49"/>
  <c r="H341" i="49"/>
  <c r="J341" i="49" s="1"/>
  <c r="G341" i="49"/>
  <c r="I341" i="49" s="1"/>
  <c r="H342" i="49"/>
  <c r="J342" i="49" s="1"/>
  <c r="G342" i="49"/>
  <c r="I342" i="49" s="1"/>
  <c r="H343" i="49"/>
  <c r="J343" i="49" s="1"/>
  <c r="G343" i="49"/>
  <c r="I343" i="49" s="1"/>
  <c r="H344" i="49"/>
  <c r="J344" i="49" s="1"/>
  <c r="G344" i="49"/>
  <c r="I344" i="49" s="1"/>
  <c r="H347" i="49"/>
  <c r="J347" i="49" s="1"/>
  <c r="G347" i="49"/>
  <c r="I347" i="49" s="1"/>
  <c r="H348" i="49"/>
  <c r="J348" i="49" s="1"/>
  <c r="G348" i="49"/>
  <c r="I348" i="49" s="1"/>
  <c r="H349" i="49"/>
  <c r="J349" i="49" s="1"/>
  <c r="G349" i="49"/>
  <c r="I349" i="49" s="1"/>
  <c r="I350" i="49"/>
  <c r="H350" i="49"/>
  <c r="J350" i="49" s="1"/>
  <c r="G350" i="49"/>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I359" i="49"/>
  <c r="H359" i="49"/>
  <c r="J359" i="49" s="1"/>
  <c r="G359" i="49"/>
  <c r="I360" i="49"/>
  <c r="H360" i="49"/>
  <c r="J360" i="49" s="1"/>
  <c r="G360" i="49"/>
  <c r="I361" i="49"/>
  <c r="H361" i="49"/>
  <c r="J361" i="49" s="1"/>
  <c r="G361" i="49"/>
  <c r="H362" i="49"/>
  <c r="J362" i="49" s="1"/>
  <c r="G362" i="49"/>
  <c r="I362" i="49" s="1"/>
  <c r="I363" i="49"/>
  <c r="H363" i="49"/>
  <c r="J363" i="49" s="1"/>
  <c r="G363" i="49"/>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J372" i="49"/>
  <c r="I372" i="49"/>
  <c r="H372" i="49"/>
  <c r="G372" i="49"/>
  <c r="I373" i="49"/>
  <c r="H373" i="49"/>
  <c r="J373" i="49" s="1"/>
  <c r="G373" i="49"/>
  <c r="I374" i="49"/>
  <c r="H374" i="49"/>
  <c r="J374" i="49" s="1"/>
  <c r="G374" i="49"/>
  <c r="J375" i="49"/>
  <c r="I375" i="49"/>
  <c r="H375" i="49"/>
  <c r="G375" i="49"/>
  <c r="I376" i="49"/>
  <c r="H376" i="49"/>
  <c r="J376" i="49" s="1"/>
  <c r="G376" i="49"/>
  <c r="J377" i="49"/>
  <c r="I377" i="49"/>
  <c r="H377" i="49"/>
  <c r="G377" i="49"/>
  <c r="J378" i="49"/>
  <c r="I378" i="49"/>
  <c r="H378" i="49"/>
  <c r="G378" i="49"/>
  <c r="I379" i="49"/>
  <c r="H379" i="49"/>
  <c r="J379" i="49" s="1"/>
  <c r="G379" i="49"/>
  <c r="I380" i="49"/>
  <c r="H380" i="49"/>
  <c r="J380" i="49" s="1"/>
  <c r="G380" i="49"/>
  <c r="H383" i="49"/>
  <c r="J383" i="49" s="1"/>
  <c r="G383" i="49"/>
  <c r="I383" i="49" s="1"/>
  <c r="I384" i="49"/>
  <c r="H384" i="49"/>
  <c r="J384" i="49" s="1"/>
  <c r="G384" i="49"/>
  <c r="I385" i="49"/>
  <c r="H385" i="49"/>
  <c r="J385" i="49" s="1"/>
  <c r="G385" i="49"/>
  <c r="I386" i="49"/>
  <c r="H386" i="49"/>
  <c r="J386" i="49" s="1"/>
  <c r="G386" i="49"/>
  <c r="I387" i="49"/>
  <c r="H387" i="49"/>
  <c r="J387" i="49" s="1"/>
  <c r="G387" i="49"/>
  <c r="H388" i="49"/>
  <c r="J388" i="49" s="1"/>
  <c r="G388" i="49"/>
  <c r="I388" i="49" s="1"/>
  <c r="J389" i="49"/>
  <c r="I389" i="49"/>
  <c r="H389" i="49"/>
  <c r="G389" i="49"/>
  <c r="H390" i="49"/>
  <c r="J390" i="49" s="1"/>
  <c r="G390" i="49"/>
  <c r="I390" i="49" s="1"/>
  <c r="H393" i="49"/>
  <c r="J393" i="49" s="1"/>
  <c r="G393" i="49"/>
  <c r="I393" i="49" s="1"/>
  <c r="J394" i="49"/>
  <c r="I394" i="49"/>
  <c r="H394" i="49"/>
  <c r="G394" i="49"/>
  <c r="H395" i="49"/>
  <c r="J395" i="49" s="1"/>
  <c r="G395" i="49"/>
  <c r="I395" i="49" s="1"/>
  <c r="J398" i="49"/>
  <c r="I398" i="49"/>
  <c r="H398" i="49"/>
  <c r="G398" i="49"/>
  <c r="J399" i="49"/>
  <c r="I399" i="49"/>
  <c r="H399" i="49"/>
  <c r="G399" i="49"/>
  <c r="I400" i="49"/>
  <c r="H400" i="49"/>
  <c r="J400" i="49" s="1"/>
  <c r="G400" i="49"/>
  <c r="H401" i="49"/>
  <c r="J401" i="49" s="1"/>
  <c r="G401" i="49"/>
  <c r="I401" i="49" s="1"/>
  <c r="H402" i="49"/>
  <c r="J402" i="49" s="1"/>
  <c r="G402" i="49"/>
  <c r="I402" i="49" s="1"/>
  <c r="H403" i="49"/>
  <c r="J403" i="49" s="1"/>
  <c r="G403" i="49"/>
  <c r="I403" i="49" s="1"/>
  <c r="I404" i="49"/>
  <c r="H404" i="49"/>
  <c r="J404" i="49" s="1"/>
  <c r="G404" i="49"/>
  <c r="J405" i="49"/>
  <c r="I405" i="49"/>
  <c r="H405" i="49"/>
  <c r="G405" i="49"/>
  <c r="H406" i="49"/>
  <c r="J406" i="49" s="1"/>
  <c r="G406" i="49"/>
  <c r="I406" i="49" s="1"/>
  <c r="H407" i="49"/>
  <c r="J407" i="49" s="1"/>
  <c r="G407" i="49"/>
  <c r="I407" i="49" s="1"/>
  <c r="H410" i="49"/>
  <c r="J410" i="49" s="1"/>
  <c r="G410" i="49"/>
  <c r="I410" i="49" s="1"/>
  <c r="H411" i="49"/>
  <c r="J411" i="49" s="1"/>
  <c r="G411" i="49"/>
  <c r="I411"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I419" i="49"/>
  <c r="H419" i="49"/>
  <c r="J419" i="49" s="1"/>
  <c r="G419" i="49"/>
  <c r="I420" i="49"/>
  <c r="H420" i="49"/>
  <c r="J420" i="49" s="1"/>
  <c r="G420" i="49"/>
  <c r="I421" i="49"/>
  <c r="H421" i="49"/>
  <c r="J421" i="49" s="1"/>
  <c r="G421" i="49"/>
  <c r="H422" i="49"/>
  <c r="J422" i="49" s="1"/>
  <c r="G422" i="49"/>
  <c r="I422" i="49" s="1"/>
  <c r="I425" i="49"/>
  <c r="H425" i="49"/>
  <c r="J425" i="49" s="1"/>
  <c r="G425" i="49"/>
  <c r="H426" i="49"/>
  <c r="J426" i="49" s="1"/>
  <c r="G426" i="49"/>
  <c r="I426" i="49" s="1"/>
  <c r="I427" i="49"/>
  <c r="H427" i="49"/>
  <c r="J427" i="49" s="1"/>
  <c r="G427" i="49"/>
  <c r="I428" i="49"/>
  <c r="H428" i="49"/>
  <c r="J428" i="49" s="1"/>
  <c r="G428" i="49"/>
  <c r="H429" i="49"/>
  <c r="J429" i="49" s="1"/>
  <c r="G429" i="49"/>
  <c r="I429" i="49" s="1"/>
  <c r="H432" i="49"/>
  <c r="J432" i="49" s="1"/>
  <c r="G432" i="49"/>
  <c r="I432" i="49" s="1"/>
  <c r="H433" i="49"/>
  <c r="J433" i="49" s="1"/>
  <c r="G433" i="49"/>
  <c r="I433" i="49" s="1"/>
  <c r="H434" i="49"/>
  <c r="J434" i="49" s="1"/>
  <c r="G434" i="49"/>
  <c r="I434" i="49" s="1"/>
  <c r="I435" i="49"/>
  <c r="H435" i="49"/>
  <c r="J435" i="49" s="1"/>
  <c r="G435" i="49"/>
  <c r="H436" i="49"/>
  <c r="J436" i="49" s="1"/>
  <c r="G436" i="49"/>
  <c r="I436" i="49" s="1"/>
  <c r="H437" i="49"/>
  <c r="J437" i="49" s="1"/>
  <c r="G437" i="49"/>
  <c r="I437" i="49" s="1"/>
  <c r="H438" i="49"/>
  <c r="J438" i="49" s="1"/>
  <c r="G438" i="49"/>
  <c r="I438" i="49" s="1"/>
  <c r="H439" i="49"/>
  <c r="J439" i="49" s="1"/>
  <c r="G439" i="49"/>
  <c r="I439" i="49" s="1"/>
  <c r="H440" i="49"/>
  <c r="J440" i="49" s="1"/>
  <c r="G440" i="49"/>
  <c r="I440" i="49" s="1"/>
  <c r="H443" i="49"/>
  <c r="J443" i="49" s="1"/>
  <c r="G443" i="49"/>
  <c r="I443" i="49" s="1"/>
  <c r="H444" i="49"/>
  <c r="J444" i="49" s="1"/>
  <c r="G444" i="49"/>
  <c r="I444" i="49" s="1"/>
  <c r="H445" i="49"/>
  <c r="J445" i="49" s="1"/>
  <c r="G445" i="49"/>
  <c r="I445" i="49" s="1"/>
  <c r="I446" i="49"/>
  <c r="H446" i="49"/>
  <c r="J446" i="49" s="1"/>
  <c r="G446" i="49"/>
  <c r="H447" i="49"/>
  <c r="J447" i="49" s="1"/>
  <c r="G447" i="49"/>
  <c r="I447" i="49" s="1"/>
  <c r="H448" i="49"/>
  <c r="J448" i="49" s="1"/>
  <c r="G448" i="49"/>
  <c r="I448" i="49" s="1"/>
  <c r="H449" i="49"/>
  <c r="J449" i="49" s="1"/>
  <c r="G449" i="49"/>
  <c r="I449" i="49" s="1"/>
  <c r="I452" i="49"/>
  <c r="H452" i="49"/>
  <c r="J452" i="49" s="1"/>
  <c r="G452" i="49"/>
  <c r="H453" i="49"/>
  <c r="J453" i="49" s="1"/>
  <c r="G453" i="49"/>
  <c r="I453" i="49" s="1"/>
  <c r="H454" i="49"/>
  <c r="J454" i="49" s="1"/>
  <c r="G454" i="49"/>
  <c r="I454" i="49" s="1"/>
  <c r="I455" i="49"/>
  <c r="H455" i="49"/>
  <c r="J455" i="49" s="1"/>
  <c r="G455" i="49"/>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I467" i="49"/>
  <c r="H467" i="49"/>
  <c r="J467" i="49" s="1"/>
  <c r="G467" i="49"/>
  <c r="I468" i="49"/>
  <c r="H468" i="49"/>
  <c r="J468" i="49" s="1"/>
  <c r="G468" i="49"/>
  <c r="J469" i="49"/>
  <c r="I469" i="49"/>
  <c r="H469" i="49"/>
  <c r="G469" i="49"/>
  <c r="H470" i="49"/>
  <c r="J470" i="49" s="1"/>
  <c r="G470" i="49"/>
  <c r="I470" i="49" s="1"/>
  <c r="J471" i="49"/>
  <c r="I471" i="49"/>
  <c r="H471" i="49"/>
  <c r="G471" i="49"/>
  <c r="I472" i="49"/>
  <c r="H472" i="49"/>
  <c r="J472" i="49" s="1"/>
  <c r="G472" i="49"/>
  <c r="H473" i="49"/>
  <c r="J473" i="49" s="1"/>
  <c r="G473" i="49"/>
  <c r="I473" i="49" s="1"/>
  <c r="H474" i="49"/>
  <c r="J474" i="49" s="1"/>
  <c r="G474" i="49"/>
  <c r="I474" i="49" s="1"/>
  <c r="H475" i="49"/>
  <c r="J475" i="49" s="1"/>
  <c r="G475" i="49"/>
  <c r="I475" i="49" s="1"/>
  <c r="I478" i="49"/>
  <c r="H478" i="49"/>
  <c r="J478" i="49" s="1"/>
  <c r="G478" i="49"/>
  <c r="I479" i="49"/>
  <c r="H479" i="49"/>
  <c r="J479" i="49" s="1"/>
  <c r="G479" i="49"/>
  <c r="I480" i="49"/>
  <c r="H480" i="49"/>
  <c r="J480" i="49" s="1"/>
  <c r="G480" i="49"/>
  <c r="I483" i="49"/>
  <c r="H483" i="49"/>
  <c r="J483" i="49" s="1"/>
  <c r="G483" i="49"/>
  <c r="H484" i="49"/>
  <c r="J484" i="49" s="1"/>
  <c r="G484" i="49"/>
  <c r="I484" i="49" s="1"/>
  <c r="I485" i="49"/>
  <c r="H485" i="49"/>
  <c r="J485" i="49" s="1"/>
  <c r="G485" i="49"/>
  <c r="H486" i="49"/>
  <c r="J486" i="49" s="1"/>
  <c r="G486" i="49"/>
  <c r="I486" i="49" s="1"/>
  <c r="J487" i="49"/>
  <c r="I487" i="49"/>
  <c r="H487" i="49"/>
  <c r="G487" i="49"/>
  <c r="J488" i="49"/>
  <c r="I488" i="49"/>
  <c r="H488" i="49"/>
  <c r="G488" i="49"/>
  <c r="I489" i="49"/>
  <c r="H489" i="49"/>
  <c r="J489" i="49" s="1"/>
  <c r="G489" i="49"/>
  <c r="J490" i="49"/>
  <c r="I490" i="49"/>
  <c r="H490" i="49"/>
  <c r="G490" i="49"/>
  <c r="H491" i="49"/>
  <c r="J491" i="49" s="1"/>
  <c r="G491" i="49"/>
  <c r="I491" i="49" s="1"/>
  <c r="H492" i="49"/>
  <c r="J492" i="49" s="1"/>
  <c r="G492" i="49"/>
  <c r="I492" i="49" s="1"/>
  <c r="I493" i="49"/>
  <c r="H493" i="49"/>
  <c r="J493" i="49" s="1"/>
  <c r="G493" i="49"/>
  <c r="I494" i="49"/>
  <c r="H494" i="49"/>
  <c r="J494" i="49" s="1"/>
  <c r="G494" i="49"/>
  <c r="J495" i="49"/>
  <c r="I495" i="49"/>
  <c r="H495" i="49"/>
  <c r="G495" i="49"/>
  <c r="H496" i="49"/>
  <c r="J496" i="49" s="1"/>
  <c r="G496" i="49"/>
  <c r="I496" i="49" s="1"/>
  <c r="H497" i="49"/>
  <c r="J497" i="49" s="1"/>
  <c r="G497" i="49"/>
  <c r="I497" i="49" s="1"/>
  <c r="H498" i="49"/>
  <c r="J498" i="49" s="1"/>
  <c r="G498" i="49"/>
  <c r="I498" i="49" s="1"/>
  <c r="H499" i="49"/>
  <c r="J499" i="49" s="1"/>
  <c r="G499" i="49"/>
  <c r="I499" i="49" s="1"/>
  <c r="H500" i="49"/>
  <c r="J500" i="49" s="1"/>
  <c r="G500" i="49"/>
  <c r="I500" i="49" s="1"/>
  <c r="I501" i="49"/>
  <c r="H501" i="49"/>
  <c r="J501" i="49" s="1"/>
  <c r="G501" i="49"/>
  <c r="H502" i="49"/>
  <c r="J502" i="49" s="1"/>
  <c r="G502" i="49"/>
  <c r="I502" i="49" s="1"/>
  <c r="I503" i="49"/>
  <c r="H503" i="49"/>
  <c r="J503" i="49" s="1"/>
  <c r="G503" i="49"/>
  <c r="I506" i="49"/>
  <c r="H506" i="49"/>
  <c r="J506" i="49" s="1"/>
  <c r="G506" i="49"/>
  <c r="I507" i="49"/>
  <c r="H507" i="49"/>
  <c r="J507" i="49" s="1"/>
  <c r="G507" i="49"/>
  <c r="J508" i="49"/>
  <c r="I508" i="49"/>
  <c r="H508" i="49"/>
  <c r="G508" i="49"/>
  <c r="I509" i="49"/>
  <c r="H509" i="49"/>
  <c r="J509" i="49" s="1"/>
  <c r="G509" i="49"/>
  <c r="H510" i="49"/>
  <c r="J510" i="49" s="1"/>
  <c r="G510" i="49"/>
  <c r="I510" i="49" s="1"/>
  <c r="H511" i="49"/>
  <c r="J511" i="49" s="1"/>
  <c r="G511" i="49"/>
  <c r="I511" i="49" s="1"/>
  <c r="H512" i="49"/>
  <c r="J512" i="49" s="1"/>
  <c r="G512" i="49"/>
  <c r="I512" i="49" s="1"/>
  <c r="H513" i="49"/>
  <c r="J513" i="49" s="1"/>
  <c r="G513" i="49"/>
  <c r="I513" i="49" s="1"/>
  <c r="H516" i="49"/>
  <c r="J516" i="49" s="1"/>
  <c r="G516" i="49"/>
  <c r="I516" i="49" s="1"/>
  <c r="H517" i="49"/>
  <c r="J517" i="49" s="1"/>
  <c r="G517" i="49"/>
  <c r="I517" i="49" s="1"/>
  <c r="H518" i="49"/>
  <c r="J518" i="49" s="1"/>
  <c r="G518" i="49"/>
  <c r="I518" i="49" s="1"/>
  <c r="I521" i="49"/>
  <c r="H521" i="49"/>
  <c r="J521" i="49" s="1"/>
  <c r="G521" i="49"/>
  <c r="I522" i="49"/>
  <c r="H522" i="49"/>
  <c r="J522" i="49" s="1"/>
  <c r="G522"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7" i="56" s="1"/>
  <c r="F32" i="56"/>
  <c r="G30" i="56" s="1"/>
  <c r="D32" i="56"/>
  <c r="E28"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2"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H41" i="58"/>
  <c r="I38" i="58" s="1"/>
  <c r="F41" i="58"/>
  <c r="G39" i="58" s="1"/>
  <c r="D41" i="58"/>
  <c r="E36" i="58" s="1"/>
  <c r="B41" i="58"/>
  <c r="C39"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H44" i="50"/>
  <c r="I41" i="50" s="1"/>
  <c r="F44" i="50"/>
  <c r="G42" i="50" s="1"/>
  <c r="D44" i="50"/>
  <c r="E39" i="50" s="1"/>
  <c r="B44" i="50"/>
  <c r="C42"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2" i="53" s="1"/>
  <c r="B20" i="53"/>
  <c r="C18" i="53" s="1"/>
  <c r="K7" i="53"/>
  <c r="J7" i="53"/>
  <c r="K24" i="53"/>
  <c r="J24" i="53"/>
  <c r="K25" i="53"/>
  <c r="J25" i="53"/>
  <c r="K26" i="53"/>
  <c r="J26" i="53"/>
  <c r="K27" i="53"/>
  <c r="J27" i="53"/>
  <c r="K28" i="53"/>
  <c r="J28" i="53"/>
  <c r="K29" i="53"/>
  <c r="J29" i="53"/>
  <c r="K30" i="53"/>
  <c r="J30" i="53"/>
  <c r="K31" i="53"/>
  <c r="J31" i="53"/>
  <c r="K32" i="53"/>
  <c r="J32" i="53"/>
  <c r="H34" i="53"/>
  <c r="I32" i="53" s="1"/>
  <c r="F34" i="53"/>
  <c r="G32" i="53" s="1"/>
  <c r="D34" i="53"/>
  <c r="E32" i="53" s="1"/>
  <c r="B34" i="53"/>
  <c r="C32" i="53" s="1"/>
  <c r="K23" i="53"/>
  <c r="J23"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H53" i="53"/>
  <c r="I50" i="53" s="1"/>
  <c r="F53" i="53"/>
  <c r="G51" i="53" s="1"/>
  <c r="D53" i="53"/>
  <c r="E49" i="53" s="1"/>
  <c r="B53" i="53"/>
  <c r="C51" i="53" s="1"/>
  <c r="K37" i="53"/>
  <c r="J37" i="53"/>
  <c r="I55" i="53"/>
  <c r="G55" i="53"/>
  <c r="E55" i="53"/>
  <c r="C55" i="53"/>
  <c r="B5" i="54"/>
  <c r="D5" i="54" s="1"/>
  <c r="H5" i="54" s="1"/>
  <c r="K8" i="54"/>
  <c r="J8" i="54"/>
  <c r="K9" i="54"/>
  <c r="J9" i="54"/>
  <c r="K10" i="54"/>
  <c r="J10" i="54"/>
  <c r="K11" i="54"/>
  <c r="J11" i="54"/>
  <c r="K12" i="54"/>
  <c r="J12" i="54"/>
  <c r="H14" i="54"/>
  <c r="I10" i="54" s="1"/>
  <c r="F14" i="54"/>
  <c r="G12" i="54" s="1"/>
  <c r="D14" i="54"/>
  <c r="E10" i="54" s="1"/>
  <c r="B14" i="54"/>
  <c r="C12" i="54" s="1"/>
  <c r="K7" i="54"/>
  <c r="J7" i="54"/>
  <c r="H19" i="54"/>
  <c r="F19" i="54"/>
  <c r="G19" i="54" s="1"/>
  <c r="D19" i="54"/>
  <c r="J19" i="54" s="1"/>
  <c r="B19" i="54"/>
  <c r="C19"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6" i="54" s="1"/>
  <c r="B41" i="54"/>
  <c r="C39" i="54" s="1"/>
  <c r="K29" i="54"/>
  <c r="J29" i="54"/>
  <c r="K45" i="54"/>
  <c r="J45" i="54"/>
  <c r="K46" i="54"/>
  <c r="J46" i="54"/>
  <c r="K47" i="54"/>
  <c r="J47" i="54"/>
  <c r="K48" i="54"/>
  <c r="J48" i="54"/>
  <c r="K49" i="54"/>
  <c r="J49" i="54"/>
  <c r="K50" i="54"/>
  <c r="J50" i="54"/>
  <c r="K51" i="54"/>
  <c r="J51" i="54"/>
  <c r="K52" i="54"/>
  <c r="J52" i="54"/>
  <c r="K53" i="54"/>
  <c r="J53" i="54"/>
  <c r="K54" i="54"/>
  <c r="J54" i="54"/>
  <c r="H56" i="54"/>
  <c r="I53" i="54" s="1"/>
  <c r="F56" i="54"/>
  <c r="G54" i="54" s="1"/>
  <c r="D56" i="54"/>
  <c r="E52" i="54" s="1"/>
  <c r="B56" i="54"/>
  <c r="C54" i="54" s="1"/>
  <c r="K44" i="54"/>
  <c r="J44"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H78" i="54"/>
  <c r="I75" i="54" s="1"/>
  <c r="F78" i="54"/>
  <c r="G76" i="54" s="1"/>
  <c r="D78" i="54"/>
  <c r="E75" i="54" s="1"/>
  <c r="B78" i="54"/>
  <c r="C76" i="54" s="1"/>
  <c r="K59" i="54"/>
  <c r="J59" i="54"/>
  <c r="I80" i="54"/>
  <c r="G80" i="54"/>
  <c r="E80" i="54"/>
  <c r="C80"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H20" i="55"/>
  <c r="I16" i="55" s="1"/>
  <c r="F20" i="55"/>
  <c r="G18" i="55" s="1"/>
  <c r="D20" i="55"/>
  <c r="E15" i="55" s="1"/>
  <c r="B20" i="55"/>
  <c r="C18" i="55" s="1"/>
  <c r="K7" i="55"/>
  <c r="J7" i="55"/>
  <c r="I22" i="55"/>
  <c r="G22" i="55"/>
  <c r="E22" i="55"/>
  <c r="C22" i="55"/>
  <c r="K22" i="55"/>
  <c r="J22" i="55"/>
  <c r="B25" i="55"/>
  <c r="D25" i="55" s="1"/>
  <c r="H25" i="55" s="1"/>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7" i="55" s="1"/>
  <c r="B50" i="55"/>
  <c r="C48" i="55" s="1"/>
  <c r="K27" i="55"/>
  <c r="J27"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K66" i="55"/>
  <c r="J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H92" i="55"/>
  <c r="I89" i="55" s="1"/>
  <c r="F92" i="55"/>
  <c r="G90" i="55" s="1"/>
  <c r="D92" i="55"/>
  <c r="E89" i="55" s="1"/>
  <c r="B92" i="55"/>
  <c r="C90" i="55" s="1"/>
  <c r="K71" i="55"/>
  <c r="J71"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H111" i="55"/>
  <c r="I108" i="55" s="1"/>
  <c r="F111" i="55"/>
  <c r="G109" i="55" s="1"/>
  <c r="D111" i="55"/>
  <c r="E107" i="55" s="1"/>
  <c r="B111" i="55"/>
  <c r="C109" i="55" s="1"/>
  <c r="K95" i="55"/>
  <c r="J95" i="55"/>
  <c r="I113" i="55"/>
  <c r="G113" i="55"/>
  <c r="E113" i="55"/>
  <c r="C113" i="55"/>
  <c r="K113" i="55"/>
  <c r="J113" i="55"/>
  <c r="B116" i="55"/>
  <c r="F116" i="55" s="1"/>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H143" i="55"/>
  <c r="I141" i="55" s="1"/>
  <c r="F143" i="55"/>
  <c r="G141" i="55" s="1"/>
  <c r="D143" i="55"/>
  <c r="E141" i="55" s="1"/>
  <c r="B143" i="55"/>
  <c r="C141" i="55" s="1"/>
  <c r="K118" i="55"/>
  <c r="J118"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H165" i="55"/>
  <c r="I162" i="55" s="1"/>
  <c r="F165" i="55"/>
  <c r="G163" i="55" s="1"/>
  <c r="D165" i="55"/>
  <c r="E163" i="55" s="1"/>
  <c r="B165" i="55"/>
  <c r="C163" i="55" s="1"/>
  <c r="K146" i="55"/>
  <c r="J146" i="55"/>
  <c r="I167" i="55"/>
  <c r="G167" i="55"/>
  <c r="E167" i="55"/>
  <c r="C167" i="55"/>
  <c r="J167" i="55"/>
  <c r="K167" i="55"/>
  <c r="B170" i="55"/>
  <c r="D170" i="55" s="1"/>
  <c r="H170" i="55" s="1"/>
  <c r="K173" i="55"/>
  <c r="J173" i="55"/>
  <c r="H175" i="55"/>
  <c r="I175" i="55" s="1"/>
  <c r="F175" i="55"/>
  <c r="G173" i="55" s="1"/>
  <c r="D175" i="55"/>
  <c r="E175" i="55" s="1"/>
  <c r="B175" i="55"/>
  <c r="C173" i="55" s="1"/>
  <c r="K172" i="55"/>
  <c r="J172" i="55"/>
  <c r="K179" i="55"/>
  <c r="J179" i="55"/>
  <c r="K180" i="55"/>
  <c r="J180" i="55"/>
  <c r="K181" i="55"/>
  <c r="J181" i="55"/>
  <c r="K182" i="55"/>
  <c r="J182" i="55"/>
  <c r="K183" i="55"/>
  <c r="J183" i="55"/>
  <c r="H185" i="55"/>
  <c r="I182" i="55" s="1"/>
  <c r="F185" i="55"/>
  <c r="G183" i="55" s="1"/>
  <c r="D185" i="55"/>
  <c r="E179" i="55" s="1"/>
  <c r="B185" i="55"/>
  <c r="C183" i="55" s="1"/>
  <c r="K178" i="55"/>
  <c r="J178" i="55"/>
  <c r="I187" i="55"/>
  <c r="G187" i="55"/>
  <c r="E187" i="55"/>
  <c r="C187" i="55"/>
  <c r="K187" i="55"/>
  <c r="J187" i="55"/>
  <c r="I191" i="55"/>
  <c r="G191" i="55"/>
  <c r="E191" i="55"/>
  <c r="C191" i="55"/>
  <c r="H189" i="55"/>
  <c r="I189" i="55" s="1"/>
  <c r="F189" i="55"/>
  <c r="G189" i="55" s="1"/>
  <c r="D189" i="55"/>
  <c r="E189" i="55" s="1"/>
  <c r="B189" i="55"/>
  <c r="C189" i="55" s="1"/>
  <c r="K191" i="55"/>
  <c r="J191" i="55"/>
  <c r="K193" i="55"/>
  <c r="J193" i="55"/>
  <c r="I193" i="55"/>
  <c r="G193" i="55"/>
  <c r="E193" i="55"/>
  <c r="C193" i="55"/>
  <c r="B5" i="48"/>
  <c r="D5" i="48" s="1"/>
  <c r="H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29" i="48" s="1"/>
  <c r="B32" i="48"/>
  <c r="C30" i="48" s="1"/>
  <c r="K18" i="48"/>
  <c r="J18" i="48"/>
  <c r="K36" i="48"/>
  <c r="J36" i="48"/>
  <c r="H38" i="48"/>
  <c r="I38" i="48" s="1"/>
  <c r="F38" i="48"/>
  <c r="G36" i="48" s="1"/>
  <c r="D38" i="48"/>
  <c r="B38" i="48"/>
  <c r="C36" i="48" s="1"/>
  <c r="K35" i="48"/>
  <c r="J35" i="48"/>
  <c r="I40" i="48"/>
  <c r="G40" i="48"/>
  <c r="E40" i="48"/>
  <c r="C40" i="48"/>
  <c r="K40" i="48"/>
  <c r="J40" i="48"/>
  <c r="B43" i="48"/>
  <c r="D43" i="48" s="1"/>
  <c r="H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H65" i="48"/>
  <c r="I62" i="48" s="1"/>
  <c r="F65" i="48"/>
  <c r="G63" i="48" s="1"/>
  <c r="D65" i="48"/>
  <c r="E62" i="48" s="1"/>
  <c r="B65" i="48"/>
  <c r="C63" i="48" s="1"/>
  <c r="K45" i="48"/>
  <c r="J45" i="48"/>
  <c r="K69" i="48"/>
  <c r="J69" i="48"/>
  <c r="K70" i="48"/>
  <c r="J70" i="48"/>
  <c r="K71" i="48"/>
  <c r="J71" i="48"/>
  <c r="K72" i="48"/>
  <c r="J72" i="48"/>
  <c r="K73" i="48"/>
  <c r="J73" i="48"/>
  <c r="K74" i="48"/>
  <c r="J74" i="48"/>
  <c r="H76" i="48"/>
  <c r="F76" i="48"/>
  <c r="G74" i="48" s="1"/>
  <c r="D76" i="48"/>
  <c r="B76" i="48"/>
  <c r="C74" i="48" s="1"/>
  <c r="K68" i="48"/>
  <c r="J68" i="48"/>
  <c r="I78" i="48"/>
  <c r="G78" i="48"/>
  <c r="E78" i="48"/>
  <c r="C78" i="48"/>
  <c r="K78" i="48"/>
  <c r="J78" i="48"/>
  <c r="B81" i="48"/>
  <c r="F81" i="48" s="1"/>
  <c r="K84" i="48"/>
  <c r="J84" i="48"/>
  <c r="K85" i="48"/>
  <c r="J85" i="48"/>
  <c r="K86" i="48"/>
  <c r="J86" i="48"/>
  <c r="K87" i="48"/>
  <c r="J87" i="48"/>
  <c r="K88" i="48"/>
  <c r="J88" i="48"/>
  <c r="K89" i="48"/>
  <c r="J89" i="48"/>
  <c r="K90" i="48"/>
  <c r="J90" i="48"/>
  <c r="K91" i="48"/>
  <c r="J91" i="48"/>
  <c r="H93" i="48"/>
  <c r="I90" i="48" s="1"/>
  <c r="F93" i="48"/>
  <c r="G91" i="48" s="1"/>
  <c r="D93" i="48"/>
  <c r="E89" i="48" s="1"/>
  <c r="B93" i="48"/>
  <c r="C91" i="48" s="1"/>
  <c r="K83" i="48"/>
  <c r="J83"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5" i="48" s="1"/>
  <c r="F109" i="48"/>
  <c r="G107" i="48" s="1"/>
  <c r="D109" i="48"/>
  <c r="E103" i="48" s="1"/>
  <c r="B109" i="48"/>
  <c r="C107" i="48" s="1"/>
  <c r="K96" i="48"/>
  <c r="J96" i="48"/>
  <c r="I111" i="48"/>
  <c r="G111" i="48"/>
  <c r="E111" i="48"/>
  <c r="C111" i="48"/>
  <c r="K111" i="48"/>
  <c r="J111" i="48"/>
  <c r="B114" i="48"/>
  <c r="F114" i="48" s="1"/>
  <c r="K117" i="48"/>
  <c r="J117" i="48"/>
  <c r="K118" i="48"/>
  <c r="J118" i="48"/>
  <c r="H120" i="48"/>
  <c r="I117" i="48" s="1"/>
  <c r="F120" i="48"/>
  <c r="G118" i="48" s="1"/>
  <c r="D120" i="48"/>
  <c r="E120" i="48" s="1"/>
  <c r="B120" i="48"/>
  <c r="C118" i="48" s="1"/>
  <c r="K116" i="48"/>
  <c r="J116" i="48"/>
  <c r="K124" i="48"/>
  <c r="J124" i="48"/>
  <c r="K125" i="48"/>
  <c r="J125" i="48"/>
  <c r="K126" i="48"/>
  <c r="J126" i="48"/>
  <c r="K127" i="48"/>
  <c r="J127" i="48"/>
  <c r="K128" i="48"/>
  <c r="J128" i="48"/>
  <c r="K129" i="48"/>
  <c r="J129" i="48"/>
  <c r="K130" i="48"/>
  <c r="J130" i="48"/>
  <c r="H132" i="48"/>
  <c r="I129" i="48" s="1"/>
  <c r="F132" i="48"/>
  <c r="G130" i="48" s="1"/>
  <c r="D132" i="48"/>
  <c r="J132" i="48" s="1"/>
  <c r="B132" i="48"/>
  <c r="C130" i="48" s="1"/>
  <c r="K123" i="48"/>
  <c r="J123" i="48"/>
  <c r="I134" i="48"/>
  <c r="G134" i="48"/>
  <c r="E134" i="48"/>
  <c r="C134" i="48"/>
  <c r="K134" i="48"/>
  <c r="J134" i="48"/>
  <c r="B137" i="48"/>
  <c r="F137" i="48" s="1"/>
  <c r="H141" i="48"/>
  <c r="F141" i="48"/>
  <c r="G141" i="48" s="1"/>
  <c r="D141" i="48"/>
  <c r="J141" i="48" s="1"/>
  <c r="B141" i="48"/>
  <c r="C141" i="48" s="1"/>
  <c r="K139" i="48"/>
  <c r="J139" i="48"/>
  <c r="K145" i="48"/>
  <c r="J145" i="48"/>
  <c r="K146" i="48"/>
  <c r="J146" i="48"/>
  <c r="H148" i="48"/>
  <c r="I145" i="48" s="1"/>
  <c r="F148" i="48"/>
  <c r="G146" i="48" s="1"/>
  <c r="D148" i="48"/>
  <c r="J148" i="48" s="1"/>
  <c r="B148" i="48"/>
  <c r="C146" i="48" s="1"/>
  <c r="K144" i="48"/>
  <c r="J144" i="48"/>
  <c r="I150" i="48"/>
  <c r="G150" i="48"/>
  <c r="E150" i="48"/>
  <c r="C150" i="48"/>
  <c r="K150" i="48"/>
  <c r="J150" i="48"/>
  <c r="B153" i="48"/>
  <c r="D153" i="48" s="1"/>
  <c r="H153" i="48" s="1"/>
  <c r="K156" i="48"/>
  <c r="J156" i="48"/>
  <c r="K157" i="48"/>
  <c r="J157" i="48"/>
  <c r="K158" i="48"/>
  <c r="J158" i="48"/>
  <c r="K159" i="48"/>
  <c r="J159" i="48"/>
  <c r="K160" i="48"/>
  <c r="J160" i="48"/>
  <c r="K161" i="48"/>
  <c r="J161" i="48"/>
  <c r="K162" i="48"/>
  <c r="J162" i="48"/>
  <c r="K163" i="48"/>
  <c r="J163" i="48"/>
  <c r="H165" i="48"/>
  <c r="I162" i="48" s="1"/>
  <c r="F165" i="48"/>
  <c r="G163" i="48" s="1"/>
  <c r="D165" i="48"/>
  <c r="E157" i="48" s="1"/>
  <c r="B165" i="48"/>
  <c r="C163" i="48" s="1"/>
  <c r="K155" i="48"/>
  <c r="J155" i="48"/>
  <c r="K169" i="48"/>
  <c r="J169" i="48"/>
  <c r="K170" i="48"/>
  <c r="J170" i="48"/>
  <c r="K171" i="48"/>
  <c r="J171" i="48"/>
  <c r="H173" i="48"/>
  <c r="I169" i="48" s="1"/>
  <c r="F173" i="48"/>
  <c r="G171" i="48" s="1"/>
  <c r="D173" i="48"/>
  <c r="B173" i="48"/>
  <c r="C171" i="48" s="1"/>
  <c r="K168" i="48"/>
  <c r="J168" i="48"/>
  <c r="I175" i="48"/>
  <c r="G175" i="48"/>
  <c r="E175" i="48"/>
  <c r="C175" i="48"/>
  <c r="K175" i="48"/>
  <c r="J175" i="48"/>
  <c r="B178" i="48"/>
  <c r="D178" i="48" s="1"/>
  <c r="H178" i="48" s="1"/>
  <c r="K181" i="48"/>
  <c r="J181" i="48"/>
  <c r="K182" i="48"/>
  <c r="J182" i="48"/>
  <c r="K183" i="48"/>
  <c r="J183" i="48"/>
  <c r="K184" i="48"/>
  <c r="J184" i="48"/>
  <c r="K185" i="48"/>
  <c r="J185" i="48"/>
  <c r="K186" i="48"/>
  <c r="J186" i="48"/>
  <c r="K187" i="48"/>
  <c r="J187" i="48"/>
  <c r="K188" i="48"/>
  <c r="J188" i="48"/>
  <c r="H190" i="48"/>
  <c r="I187" i="48" s="1"/>
  <c r="F190" i="48"/>
  <c r="G188" i="48" s="1"/>
  <c r="D190" i="48"/>
  <c r="E186" i="48" s="1"/>
  <c r="B190" i="48"/>
  <c r="C188" i="48" s="1"/>
  <c r="K180" i="48"/>
  <c r="J180" i="48"/>
  <c r="K194" i="48"/>
  <c r="J194" i="48"/>
  <c r="K195" i="48"/>
  <c r="J195" i="48"/>
  <c r="K196" i="48"/>
  <c r="J196" i="48"/>
  <c r="K197" i="48"/>
  <c r="J197" i="48"/>
  <c r="K198" i="48"/>
  <c r="J198" i="48"/>
  <c r="K199" i="48"/>
  <c r="J199" i="48"/>
  <c r="K200" i="48"/>
  <c r="J200" i="48"/>
  <c r="K201" i="48"/>
  <c r="J201" i="48"/>
  <c r="K202" i="48"/>
  <c r="J202" i="48"/>
  <c r="K203" i="48"/>
  <c r="J203" i="48"/>
  <c r="H205" i="48"/>
  <c r="I201" i="48" s="1"/>
  <c r="F205" i="48"/>
  <c r="G203" i="48" s="1"/>
  <c r="D205" i="48"/>
  <c r="E198" i="48" s="1"/>
  <c r="B205" i="48"/>
  <c r="C203" i="48" s="1"/>
  <c r="K193" i="48"/>
  <c r="J193" i="48"/>
  <c r="K209" i="48"/>
  <c r="J209" i="48"/>
  <c r="K210" i="48"/>
  <c r="J210" i="48"/>
  <c r="K211" i="48"/>
  <c r="J211" i="48"/>
  <c r="K212" i="48"/>
  <c r="J212" i="48"/>
  <c r="H214" i="48"/>
  <c r="I211" i="48" s="1"/>
  <c r="F214" i="48"/>
  <c r="G212" i="48" s="1"/>
  <c r="D214" i="48"/>
  <c r="E210" i="48" s="1"/>
  <c r="B214" i="48"/>
  <c r="C212" i="48" s="1"/>
  <c r="K208" i="48"/>
  <c r="J208" i="48"/>
  <c r="I216" i="48"/>
  <c r="G216" i="48"/>
  <c r="E216" i="48"/>
  <c r="C216" i="48"/>
  <c r="J216" i="48"/>
  <c r="K216" i="48"/>
  <c r="I220" i="48"/>
  <c r="G220" i="48"/>
  <c r="E220" i="48"/>
  <c r="C220" i="48"/>
  <c r="E218" i="48"/>
  <c r="H218" i="48"/>
  <c r="I218" i="48" s="1"/>
  <c r="F218" i="48"/>
  <c r="G218" i="48" s="1"/>
  <c r="D218" i="48"/>
  <c r="B218" i="48"/>
  <c r="C218" i="48" s="1"/>
  <c r="K220" i="48"/>
  <c r="J220" i="48"/>
  <c r="K222" i="48"/>
  <c r="J222" i="48"/>
  <c r="I222" i="48"/>
  <c r="G222" i="48"/>
  <c r="E222" i="48"/>
  <c r="C222" i="48"/>
  <c r="K189" i="55"/>
  <c r="K80" i="54"/>
  <c r="J80" i="54"/>
  <c r="K55" i="53"/>
  <c r="J55" i="53"/>
  <c r="I16" i="44"/>
  <c r="H16" i="44"/>
  <c r="J16" i="44" s="1"/>
  <c r="G16" i="44"/>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I33" i="44"/>
  <c r="H33" i="44"/>
  <c r="J33" i="44" s="1"/>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H25" i="46" s="1"/>
  <c r="D25" i="46"/>
  <c r="C25" i="46"/>
  <c r="I25" i="46" s="1"/>
  <c r="B25" i="46"/>
  <c r="G25" i="46" s="1"/>
  <c r="E19" i="46"/>
  <c r="H19" i="46" s="1"/>
  <c r="D19" i="46"/>
  <c r="C19" i="46"/>
  <c r="I19" i="46" s="1"/>
  <c r="B19" i="46"/>
  <c r="G19" i="46" s="1"/>
  <c r="E13" i="46"/>
  <c r="H13" i="46" s="1"/>
  <c r="D13" i="46"/>
  <c r="C13" i="46"/>
  <c r="I13" i="46" s="1"/>
  <c r="B13" i="46"/>
  <c r="G13" i="46" s="1"/>
  <c r="E7" i="46"/>
  <c r="H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J7" i="26"/>
  <c r="I7" i="26"/>
  <c r="H7" i="26"/>
  <c r="G7" i="26"/>
  <c r="I8" i="26"/>
  <c r="H8" i="26"/>
  <c r="J8" i="26" s="1"/>
  <c r="G8" i="26"/>
  <c r="H9" i="26"/>
  <c r="J9" i="26" s="1"/>
  <c r="G9" i="26"/>
  <c r="I9" i="26" s="1"/>
  <c r="H10" i="26"/>
  <c r="J10" i="26" s="1"/>
  <c r="G10" i="26"/>
  <c r="I10" i="26" s="1"/>
  <c r="H11" i="26"/>
  <c r="J11" i="26" s="1"/>
  <c r="G11" i="26"/>
  <c r="I11" i="26" s="1"/>
  <c r="I12" i="26"/>
  <c r="H12" i="26"/>
  <c r="J12" i="26" s="1"/>
  <c r="G12" i="26"/>
  <c r="J13" i="26"/>
  <c r="I13" i="26"/>
  <c r="H13" i="26"/>
  <c r="G13" i="26"/>
  <c r="I14" i="26"/>
  <c r="H14" i="26"/>
  <c r="J14" i="26" s="1"/>
  <c r="G14" i="26"/>
  <c r="H15" i="26"/>
  <c r="J15" i="26" s="1"/>
  <c r="G15" i="26"/>
  <c r="I15" i="26" s="1"/>
  <c r="H16" i="26"/>
  <c r="J16" i="26" s="1"/>
  <c r="G16" i="26"/>
  <c r="I16" i="26" s="1"/>
  <c r="J17" i="26"/>
  <c r="I17" i="26"/>
  <c r="H17" i="26"/>
  <c r="G17" i="26"/>
  <c r="H18" i="26"/>
  <c r="J18" i="26" s="1"/>
  <c r="G18" i="26"/>
  <c r="I18" i="26" s="1"/>
  <c r="I19" i="26"/>
  <c r="H19" i="26"/>
  <c r="J19" i="26" s="1"/>
  <c r="G19" i="26"/>
  <c r="H20" i="26"/>
  <c r="J20" i="26" s="1"/>
  <c r="G20" i="26"/>
  <c r="I20" i="26" s="1"/>
  <c r="H21" i="26"/>
  <c r="J21" i="26" s="1"/>
  <c r="G21" i="26"/>
  <c r="I21" i="26" s="1"/>
  <c r="H22" i="26"/>
  <c r="J22" i="26" s="1"/>
  <c r="G22" i="26"/>
  <c r="I22" i="26" s="1"/>
  <c r="I23" i="26"/>
  <c r="H23" i="26"/>
  <c r="J23" i="26" s="1"/>
  <c r="G23" i="26"/>
  <c r="H24" i="26"/>
  <c r="J24" i="26" s="1"/>
  <c r="G24" i="26"/>
  <c r="I24" i="26" s="1"/>
  <c r="H25" i="26"/>
  <c r="J25" i="26" s="1"/>
  <c r="G25" i="26"/>
  <c r="I25" i="26" s="1"/>
  <c r="H26" i="26"/>
  <c r="J26" i="26" s="1"/>
  <c r="G26" i="26"/>
  <c r="I26" i="26" s="1"/>
  <c r="H27" i="26"/>
  <c r="J27" i="26" s="1"/>
  <c r="G27" i="26"/>
  <c r="I27" i="26" s="1"/>
  <c r="I28" i="26"/>
  <c r="H28" i="26"/>
  <c r="J28" i="26" s="1"/>
  <c r="G28" i="26"/>
  <c r="I29" i="26"/>
  <c r="H29" i="26"/>
  <c r="J29" i="26" s="1"/>
  <c r="G29" i="26"/>
  <c r="I30" i="26"/>
  <c r="H30" i="26"/>
  <c r="J30" i="26" s="1"/>
  <c r="G30" i="26"/>
  <c r="H31" i="26"/>
  <c r="J31" i="26" s="1"/>
  <c r="G31" i="26"/>
  <c r="I31" i="26" s="1"/>
  <c r="J32" i="26"/>
  <c r="I32" i="26"/>
  <c r="H32" i="26"/>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I39" i="26"/>
  <c r="H39" i="26"/>
  <c r="J39" i="26" s="1"/>
  <c r="G39" i="26"/>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I50" i="26"/>
  <c r="H50" i="26"/>
  <c r="J50" i="26" s="1"/>
  <c r="G50" i="26"/>
  <c r="J51" i="26"/>
  <c r="I51" i="26"/>
  <c r="H51" i="26"/>
  <c r="G51" i="26"/>
  <c r="I52" i="26"/>
  <c r="H52" i="26"/>
  <c r="J52" i="26" s="1"/>
  <c r="G52" i="26"/>
  <c r="H53" i="26"/>
  <c r="J53" i="26" s="1"/>
  <c r="G53" i="26"/>
  <c r="I53" i="26" s="1"/>
  <c r="H54" i="26"/>
  <c r="J54" i="26" s="1"/>
  <c r="G54" i="26"/>
  <c r="I54" i="26" s="1"/>
  <c r="I55" i="26"/>
  <c r="H55" i="26"/>
  <c r="J55" i="26" s="1"/>
  <c r="G55" i="26"/>
  <c r="I56" i="26"/>
  <c r="H56" i="26"/>
  <c r="J56" i="26" s="1"/>
  <c r="G56" i="26"/>
  <c r="H57" i="26"/>
  <c r="J57" i="26" s="1"/>
  <c r="G57" i="26"/>
  <c r="I57" i="26" s="1"/>
  <c r="H58" i="26"/>
  <c r="J58" i="26" s="1"/>
  <c r="G58" i="26"/>
  <c r="I58" i="26" s="1"/>
  <c r="H59" i="26"/>
  <c r="J59" i="26" s="1"/>
  <c r="G59" i="26"/>
  <c r="I59" i="26" s="1"/>
  <c r="H60" i="26"/>
  <c r="J60" i="26" s="1"/>
  <c r="G60" i="26"/>
  <c r="I60" i="26" s="1"/>
  <c r="H61" i="26"/>
  <c r="J61" i="26" s="1"/>
  <c r="G61" i="26"/>
  <c r="I61" i="26" s="1"/>
  <c r="I62" i="26"/>
  <c r="H62" i="26"/>
  <c r="J62" i="26" s="1"/>
  <c r="G62" i="26"/>
  <c r="H63" i="26"/>
  <c r="J63" i="26" s="1"/>
  <c r="G63" i="26"/>
  <c r="I63" i="26" s="1"/>
  <c r="I64" i="26"/>
  <c r="H64" i="26"/>
  <c r="J64" i="26" s="1"/>
  <c r="G64" i="26"/>
  <c r="J65" i="26"/>
  <c r="H65" i="26"/>
  <c r="G65" i="26"/>
  <c r="I65" i="26" s="1"/>
  <c r="I66" i="26"/>
  <c r="H66" i="26"/>
  <c r="J66" i="26" s="1"/>
  <c r="G66"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3" i="46" l="1"/>
  <c r="K141" i="48"/>
  <c r="J19" i="46"/>
  <c r="J7" i="46"/>
  <c r="J25" i="46"/>
  <c r="D114" i="48"/>
  <c r="H114" i="48" s="1"/>
  <c r="D137" i="48"/>
  <c r="H137" i="48" s="1"/>
  <c r="D81" i="48"/>
  <c r="H81" i="48" s="1"/>
  <c r="D116" i="55"/>
  <c r="H116" i="55" s="1"/>
  <c r="C7" i="56"/>
  <c r="G7" i="56"/>
  <c r="D5" i="56"/>
  <c r="H5" i="56" s="1"/>
  <c r="E7" i="56"/>
  <c r="I7" i="56"/>
  <c r="E8" i="56"/>
  <c r="I8" i="56"/>
  <c r="C8" i="56"/>
  <c r="G8" i="56"/>
  <c r="C9" i="56"/>
  <c r="G9" i="56"/>
  <c r="E9" i="56"/>
  <c r="I9" i="56"/>
  <c r="E10" i="56"/>
  <c r="I10" i="56"/>
  <c r="C10" i="56"/>
  <c r="G10" i="56"/>
  <c r="C11" i="56"/>
  <c r="G11" i="56"/>
  <c r="E11" i="56"/>
  <c r="I11" i="56"/>
  <c r="C12" i="56"/>
  <c r="G12" i="56"/>
  <c r="E12" i="56"/>
  <c r="I12" i="56"/>
  <c r="C13" i="56"/>
  <c r="G13" i="56"/>
  <c r="E13" i="56"/>
  <c r="I13" i="56"/>
  <c r="C14" i="56"/>
  <c r="G14" i="56"/>
  <c r="E14" i="56"/>
  <c r="I14" i="56"/>
  <c r="C15" i="56"/>
  <c r="G15" i="56"/>
  <c r="E15" i="56"/>
  <c r="I15" i="56"/>
  <c r="E16" i="56"/>
  <c r="I16" i="56"/>
  <c r="C16" i="56"/>
  <c r="G16" i="56"/>
  <c r="C17" i="56"/>
  <c r="G17" i="56"/>
  <c r="E17" i="56"/>
  <c r="I17" i="56"/>
  <c r="E18" i="56"/>
  <c r="I18" i="56"/>
  <c r="C18" i="56"/>
  <c r="G18" i="56"/>
  <c r="C19" i="56"/>
  <c r="G19" i="56"/>
  <c r="E19" i="56"/>
  <c r="I19" i="56"/>
  <c r="E20" i="56"/>
  <c r="I20" i="56"/>
  <c r="C20" i="56"/>
  <c r="G20" i="56"/>
  <c r="E21" i="56"/>
  <c r="I21" i="56"/>
  <c r="C21" i="56"/>
  <c r="G21" i="56"/>
  <c r="C22" i="56"/>
  <c r="G22" i="56"/>
  <c r="E22" i="56"/>
  <c r="I22" i="56"/>
  <c r="C23" i="56"/>
  <c r="G23" i="56"/>
  <c r="E23" i="56"/>
  <c r="I23" i="56"/>
  <c r="C24" i="56"/>
  <c r="G24" i="56"/>
  <c r="E24" i="56"/>
  <c r="I24" i="56"/>
  <c r="C25" i="56"/>
  <c r="G25" i="56"/>
  <c r="E25" i="56"/>
  <c r="I25" i="56"/>
  <c r="C26" i="56"/>
  <c r="G26" i="56"/>
  <c r="E26" i="56"/>
  <c r="I26" i="56"/>
  <c r="C27" i="56"/>
  <c r="G27" i="56"/>
  <c r="E27" i="56"/>
  <c r="K32" i="56"/>
  <c r="C28" i="56"/>
  <c r="G28" i="56"/>
  <c r="I28" i="56"/>
  <c r="J32" i="56"/>
  <c r="E29" i="56"/>
  <c r="I29" i="56"/>
  <c r="C29" i="56"/>
  <c r="G29" i="56"/>
  <c r="E30" i="56"/>
  <c r="I30"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E14" i="57"/>
  <c r="I14" i="57"/>
  <c r="C14" i="57"/>
  <c r="G14" i="57"/>
  <c r="C15" i="57"/>
  <c r="G15" i="57"/>
  <c r="E15" i="57"/>
  <c r="I15" i="57"/>
  <c r="E16" i="57"/>
  <c r="I16" i="57"/>
  <c r="C16" i="57"/>
  <c r="G16" i="57"/>
  <c r="C17" i="57"/>
  <c r="G17" i="57"/>
  <c r="E17" i="57"/>
  <c r="I17" i="57"/>
  <c r="C18" i="57"/>
  <c r="G18" i="57"/>
  <c r="E18" i="57"/>
  <c r="I18" i="57"/>
  <c r="E19" i="57"/>
  <c r="I19" i="57"/>
  <c r="C19" i="57"/>
  <c r="G19" i="57"/>
  <c r="C20" i="57"/>
  <c r="G20" i="57"/>
  <c r="E20" i="57"/>
  <c r="I20" i="57"/>
  <c r="E21" i="57"/>
  <c r="I21" i="57"/>
  <c r="C21" i="57"/>
  <c r="G21" i="57"/>
  <c r="C22" i="57"/>
  <c r="G22" i="57"/>
  <c r="I22" i="57"/>
  <c r="J26" i="57"/>
  <c r="E23" i="57"/>
  <c r="C23" i="57"/>
  <c r="G23" i="57"/>
  <c r="K26" i="57"/>
  <c r="E24" i="57"/>
  <c r="I24" i="57"/>
  <c r="F5" i="57"/>
  <c r="C7" i="58"/>
  <c r="G7" i="58"/>
  <c r="D5" i="58"/>
  <c r="H5" i="58" s="1"/>
  <c r="E7" i="58"/>
  <c r="I7" i="58"/>
  <c r="C8" i="58"/>
  <c r="G8" i="58"/>
  <c r="E8" i="58"/>
  <c r="I8" i="58"/>
  <c r="C9" i="58"/>
  <c r="G9" i="58"/>
  <c r="E9" i="58"/>
  <c r="I9" i="58"/>
  <c r="C10" i="58"/>
  <c r="G10" i="58"/>
  <c r="E10" i="58"/>
  <c r="I10" i="58"/>
  <c r="C11" i="58"/>
  <c r="G11" i="58"/>
  <c r="E11" i="58"/>
  <c r="I11" i="58"/>
  <c r="E12" i="58"/>
  <c r="I12" i="58"/>
  <c r="C12" i="58"/>
  <c r="G12" i="58"/>
  <c r="C13" i="58"/>
  <c r="G13" i="58"/>
  <c r="E13" i="58"/>
  <c r="I13" i="58"/>
  <c r="C14" i="58"/>
  <c r="G14" i="58"/>
  <c r="E14" i="58"/>
  <c r="I14" i="58"/>
  <c r="C15" i="58"/>
  <c r="G15" i="58"/>
  <c r="E15" i="58"/>
  <c r="I15" i="58"/>
  <c r="C16" i="58"/>
  <c r="G16" i="58"/>
  <c r="E16" i="58"/>
  <c r="I16" i="58"/>
  <c r="E17" i="58"/>
  <c r="I17" i="58"/>
  <c r="C17" i="58"/>
  <c r="G17" i="58"/>
  <c r="E18" i="58"/>
  <c r="I18" i="58"/>
  <c r="C18" i="58"/>
  <c r="G18" i="58"/>
  <c r="C19" i="58"/>
  <c r="G19" i="58"/>
  <c r="E19" i="58"/>
  <c r="I19" i="58"/>
  <c r="C20" i="58"/>
  <c r="G20" i="58"/>
  <c r="E20" i="58"/>
  <c r="I20" i="58"/>
  <c r="C21" i="58"/>
  <c r="G21" i="58"/>
  <c r="E21" i="58"/>
  <c r="I21" i="58"/>
  <c r="E22" i="58"/>
  <c r="I22" i="58"/>
  <c r="C22" i="58"/>
  <c r="G22" i="58"/>
  <c r="C23" i="58"/>
  <c r="G23" i="58"/>
  <c r="E23" i="58"/>
  <c r="I23" i="58"/>
  <c r="C24" i="58"/>
  <c r="G24" i="58"/>
  <c r="E24" i="58"/>
  <c r="I24" i="58"/>
  <c r="E25" i="58"/>
  <c r="I25" i="58"/>
  <c r="C25" i="58"/>
  <c r="G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E34" i="58"/>
  <c r="I34" i="58"/>
  <c r="C34" i="58"/>
  <c r="G34" i="58"/>
  <c r="E35" i="58"/>
  <c r="I35" i="58"/>
  <c r="C35" i="58"/>
  <c r="G35" i="58"/>
  <c r="C36" i="58"/>
  <c r="G36" i="58"/>
  <c r="I36" i="58"/>
  <c r="J41" i="58"/>
  <c r="E37" i="58"/>
  <c r="I37" i="58"/>
  <c r="C37" i="58"/>
  <c r="G37" i="58"/>
  <c r="E38" i="58"/>
  <c r="C38" i="58"/>
  <c r="G38" i="58"/>
  <c r="K41" i="58"/>
  <c r="E39" i="58"/>
  <c r="I39" i="58"/>
  <c r="C7" i="50"/>
  <c r="G7" i="50"/>
  <c r="E7" i="50"/>
  <c r="I7" i="50"/>
  <c r="E8" i="50"/>
  <c r="I8" i="50"/>
  <c r="C8" i="50"/>
  <c r="G8" i="50"/>
  <c r="E9" i="50"/>
  <c r="I9" i="50"/>
  <c r="C9" i="50"/>
  <c r="G9" i="50"/>
  <c r="E10" i="50"/>
  <c r="I10" i="50"/>
  <c r="C10" i="50"/>
  <c r="G10" i="50"/>
  <c r="E11" i="50"/>
  <c r="I11" i="50"/>
  <c r="C11" i="50"/>
  <c r="G11" i="50"/>
  <c r="C12" i="50"/>
  <c r="G12" i="50"/>
  <c r="E12" i="50"/>
  <c r="I12" i="50"/>
  <c r="C13" i="50"/>
  <c r="G13" i="50"/>
  <c r="E13" i="50"/>
  <c r="I13" i="50"/>
  <c r="C14" i="50"/>
  <c r="G14" i="50"/>
  <c r="E14" i="50"/>
  <c r="I14" i="50"/>
  <c r="C15" i="50"/>
  <c r="G15" i="50"/>
  <c r="E15" i="50"/>
  <c r="I15" i="50"/>
  <c r="E16" i="50"/>
  <c r="I16" i="50"/>
  <c r="C16" i="50"/>
  <c r="G16" i="50"/>
  <c r="E17" i="50"/>
  <c r="I17" i="50"/>
  <c r="C17" i="50"/>
  <c r="G17" i="50"/>
  <c r="C18" i="50"/>
  <c r="G18" i="50"/>
  <c r="E18" i="50"/>
  <c r="I18" i="50"/>
  <c r="C19" i="50"/>
  <c r="G19" i="50"/>
  <c r="E19" i="50"/>
  <c r="I19" i="50"/>
  <c r="E20" i="50"/>
  <c r="I20" i="50"/>
  <c r="C20" i="50"/>
  <c r="G20" i="50"/>
  <c r="C21" i="50"/>
  <c r="G21" i="50"/>
  <c r="E21" i="50"/>
  <c r="I21" i="50"/>
  <c r="C22" i="50"/>
  <c r="G22" i="50"/>
  <c r="E22" i="50"/>
  <c r="I22" i="50"/>
  <c r="E23" i="50"/>
  <c r="I23" i="50"/>
  <c r="C23" i="50"/>
  <c r="G23" i="50"/>
  <c r="C24" i="50"/>
  <c r="G24" i="50"/>
  <c r="E24" i="50"/>
  <c r="I24" i="50"/>
  <c r="C25" i="50"/>
  <c r="G25" i="50"/>
  <c r="E25" i="50"/>
  <c r="I25" i="50"/>
  <c r="C26" i="50"/>
  <c r="G26" i="50"/>
  <c r="E26" i="50"/>
  <c r="I26" i="50"/>
  <c r="C27" i="50"/>
  <c r="G27" i="50"/>
  <c r="E27" i="50"/>
  <c r="I27" i="50"/>
  <c r="E28" i="50"/>
  <c r="I28" i="50"/>
  <c r="C28" i="50"/>
  <c r="G28" i="50"/>
  <c r="C29" i="50"/>
  <c r="G29" i="50"/>
  <c r="E29" i="50"/>
  <c r="I29" i="50"/>
  <c r="E30" i="50"/>
  <c r="I30" i="50"/>
  <c r="C30" i="50"/>
  <c r="G30" i="50"/>
  <c r="E31" i="50"/>
  <c r="I31" i="50"/>
  <c r="C31" i="50"/>
  <c r="G31" i="50"/>
  <c r="C32" i="50"/>
  <c r="G32" i="50"/>
  <c r="E32" i="50"/>
  <c r="I32" i="50"/>
  <c r="E33" i="50"/>
  <c r="I33" i="50"/>
  <c r="C33" i="50"/>
  <c r="G33" i="50"/>
  <c r="C34" i="50"/>
  <c r="G34" i="50"/>
  <c r="E34" i="50"/>
  <c r="I34" i="50"/>
  <c r="E35" i="50"/>
  <c r="I35" i="50"/>
  <c r="C35" i="50"/>
  <c r="G35" i="50"/>
  <c r="E36" i="50"/>
  <c r="I36" i="50"/>
  <c r="C36" i="50"/>
  <c r="G36" i="50"/>
  <c r="G37" i="50"/>
  <c r="C37" i="50"/>
  <c r="E37" i="50"/>
  <c r="I37" i="50"/>
  <c r="E38" i="50"/>
  <c r="I38" i="50"/>
  <c r="C38" i="50"/>
  <c r="G38" i="50"/>
  <c r="C39" i="50"/>
  <c r="G39" i="50"/>
  <c r="I39" i="50"/>
  <c r="J44" i="50"/>
  <c r="E40" i="50"/>
  <c r="I40" i="50"/>
  <c r="C40" i="50"/>
  <c r="G40" i="50"/>
  <c r="E41" i="50"/>
  <c r="C41" i="50"/>
  <c r="G41" i="50"/>
  <c r="K44" i="50"/>
  <c r="E42" i="50"/>
  <c r="I42" i="50"/>
  <c r="F5" i="50"/>
  <c r="E37" i="53"/>
  <c r="I37" i="53"/>
  <c r="E53" i="53"/>
  <c r="I53" i="53"/>
  <c r="E23" i="53"/>
  <c r="I23" i="53"/>
  <c r="E34" i="53"/>
  <c r="I34" i="53"/>
  <c r="E7" i="53"/>
  <c r="I7" i="53"/>
  <c r="E20" i="53"/>
  <c r="I20" i="53"/>
  <c r="C37" i="53"/>
  <c r="G37" i="53"/>
  <c r="C53" i="53"/>
  <c r="G53" i="53"/>
  <c r="C23" i="53"/>
  <c r="G23" i="53"/>
  <c r="C34" i="53"/>
  <c r="G34" i="53"/>
  <c r="C7" i="53"/>
  <c r="G7" i="53"/>
  <c r="C20" i="53"/>
  <c r="G20" i="53"/>
  <c r="F5" i="53"/>
  <c r="C8" i="53"/>
  <c r="G8" i="53"/>
  <c r="E8" i="53"/>
  <c r="I8" i="53"/>
  <c r="C9" i="53"/>
  <c r="G9" i="53"/>
  <c r="E9" i="53"/>
  <c r="I9" i="53"/>
  <c r="C10" i="53"/>
  <c r="G10" i="53"/>
  <c r="E10" i="53"/>
  <c r="I10" i="53"/>
  <c r="C11" i="53"/>
  <c r="G11" i="53"/>
  <c r="E11" i="53"/>
  <c r="I11" i="53"/>
  <c r="I12" i="53"/>
  <c r="C12" i="53"/>
  <c r="G12" i="53"/>
  <c r="J20" i="53"/>
  <c r="E13" i="53"/>
  <c r="I13" i="53"/>
  <c r="C13" i="53"/>
  <c r="G13" i="53"/>
  <c r="C14" i="53"/>
  <c r="G14" i="53"/>
  <c r="E14" i="53"/>
  <c r="I14" i="53"/>
  <c r="C15" i="53"/>
  <c r="G15" i="53"/>
  <c r="E15" i="53"/>
  <c r="I15" i="53"/>
  <c r="E16" i="53"/>
  <c r="I16" i="53"/>
  <c r="C16" i="53"/>
  <c r="G16" i="53"/>
  <c r="C17" i="53"/>
  <c r="G17" i="53"/>
  <c r="E17" i="53"/>
  <c r="K20" i="53"/>
  <c r="E18" i="53"/>
  <c r="I18" i="53"/>
  <c r="C24" i="53"/>
  <c r="G24" i="53"/>
  <c r="E24" i="53"/>
  <c r="I24" i="53"/>
  <c r="C25" i="53"/>
  <c r="G25" i="53"/>
  <c r="E25" i="53"/>
  <c r="I25" i="53"/>
  <c r="E26" i="53"/>
  <c r="I26" i="53"/>
  <c r="C26" i="53"/>
  <c r="G26" i="53"/>
  <c r="C27" i="53"/>
  <c r="G27" i="53"/>
  <c r="E27" i="53"/>
  <c r="I27" i="53"/>
  <c r="C28" i="53"/>
  <c r="G28" i="53"/>
  <c r="E28" i="53"/>
  <c r="I28" i="53"/>
  <c r="E29" i="53"/>
  <c r="I29" i="53"/>
  <c r="C29" i="53"/>
  <c r="G29" i="53"/>
  <c r="C30" i="53"/>
  <c r="G30" i="53"/>
  <c r="E30" i="53"/>
  <c r="I30" i="53"/>
  <c r="C31" i="53"/>
  <c r="G31" i="53"/>
  <c r="E31" i="53"/>
  <c r="I31" i="53"/>
  <c r="J34" i="53"/>
  <c r="K34" i="53"/>
  <c r="E38" i="53"/>
  <c r="I38" i="53"/>
  <c r="C38" i="53"/>
  <c r="G38" i="53"/>
  <c r="E39" i="53"/>
  <c r="I39" i="53"/>
  <c r="C39" i="53"/>
  <c r="G39" i="53"/>
  <c r="C40" i="53"/>
  <c r="G40" i="53"/>
  <c r="E40" i="53"/>
  <c r="I40" i="53"/>
  <c r="E41" i="53"/>
  <c r="C41" i="53"/>
  <c r="G41" i="53"/>
  <c r="I41" i="53"/>
  <c r="E42" i="53"/>
  <c r="I42" i="53"/>
  <c r="C42" i="53"/>
  <c r="G42" i="53"/>
  <c r="C43" i="53"/>
  <c r="G43" i="53"/>
  <c r="E43" i="53"/>
  <c r="I43" i="53"/>
  <c r="E44" i="53"/>
  <c r="I44" i="53"/>
  <c r="C44" i="53"/>
  <c r="G44" i="53"/>
  <c r="E45" i="53"/>
  <c r="I45" i="53"/>
  <c r="C45" i="53"/>
  <c r="G45" i="53"/>
  <c r="C46" i="53"/>
  <c r="G46" i="53"/>
  <c r="E46" i="53"/>
  <c r="I46" i="53"/>
  <c r="E47" i="53"/>
  <c r="I47" i="53"/>
  <c r="C47" i="53"/>
  <c r="G47" i="53"/>
  <c r="C48" i="53"/>
  <c r="G48" i="53"/>
  <c r="E48" i="53"/>
  <c r="I48" i="53"/>
  <c r="C49" i="53"/>
  <c r="G49" i="53"/>
  <c r="I49" i="53"/>
  <c r="C50" i="53"/>
  <c r="G50" i="53"/>
  <c r="J53" i="53"/>
  <c r="E50" i="53"/>
  <c r="K53" i="53"/>
  <c r="E51" i="53"/>
  <c r="I51" i="53"/>
  <c r="E59" i="54"/>
  <c r="I59" i="54"/>
  <c r="E78" i="54"/>
  <c r="I78" i="54"/>
  <c r="E44" i="54"/>
  <c r="I44" i="54"/>
  <c r="E56" i="54"/>
  <c r="I56" i="54"/>
  <c r="E29" i="54"/>
  <c r="I29" i="54"/>
  <c r="E41" i="54"/>
  <c r="I41" i="54"/>
  <c r="E22" i="54"/>
  <c r="I22" i="54"/>
  <c r="E26" i="54"/>
  <c r="I26" i="54"/>
  <c r="K19" i="54"/>
  <c r="E17" i="54"/>
  <c r="I17" i="54"/>
  <c r="E19" i="54"/>
  <c r="I19" i="54"/>
  <c r="E7" i="54"/>
  <c r="I7" i="54"/>
  <c r="E14" i="54"/>
  <c r="I14" i="54"/>
  <c r="C59" i="54"/>
  <c r="G59" i="54"/>
  <c r="C78" i="54"/>
  <c r="G78" i="54"/>
  <c r="C44" i="54"/>
  <c r="G44" i="54"/>
  <c r="C56" i="54"/>
  <c r="G56" i="54"/>
  <c r="C29" i="54"/>
  <c r="G29" i="54"/>
  <c r="C41" i="54"/>
  <c r="G41" i="54"/>
  <c r="C22" i="54"/>
  <c r="G22" i="54"/>
  <c r="C26" i="54"/>
  <c r="G26" i="54"/>
  <c r="C17" i="54"/>
  <c r="G17" i="54"/>
  <c r="C7" i="54"/>
  <c r="G7" i="54"/>
  <c r="C14" i="54"/>
  <c r="G14" i="54"/>
  <c r="F5" i="54"/>
  <c r="C8" i="54"/>
  <c r="G8" i="54"/>
  <c r="E8" i="54"/>
  <c r="I8" i="54"/>
  <c r="C9" i="54"/>
  <c r="G9" i="54"/>
  <c r="E9" i="54"/>
  <c r="I9" i="54"/>
  <c r="C10" i="54"/>
  <c r="G10" i="54"/>
  <c r="C11" i="54"/>
  <c r="G11" i="54"/>
  <c r="J14" i="54"/>
  <c r="K14" i="54"/>
  <c r="E11" i="54"/>
  <c r="I11" i="54"/>
  <c r="E12" i="54"/>
  <c r="I12" i="54"/>
  <c r="C23" i="54"/>
  <c r="G23" i="54"/>
  <c r="J26" i="54"/>
  <c r="K26" i="54"/>
  <c r="E24" i="54"/>
  <c r="I24" i="54"/>
  <c r="C30" i="54"/>
  <c r="G30" i="54"/>
  <c r="E30" i="54"/>
  <c r="I30" i="54"/>
  <c r="E31" i="54"/>
  <c r="I31" i="54"/>
  <c r="C31" i="54"/>
  <c r="G31" i="54"/>
  <c r="C32" i="54"/>
  <c r="G32" i="54"/>
  <c r="E32" i="54"/>
  <c r="I32" i="54"/>
  <c r="E33" i="54"/>
  <c r="I33" i="54"/>
  <c r="C33" i="54"/>
  <c r="G33" i="54"/>
  <c r="E34" i="54"/>
  <c r="I34" i="54"/>
  <c r="C34" i="54"/>
  <c r="G34" i="54"/>
  <c r="E35" i="54"/>
  <c r="I35" i="54"/>
  <c r="C35" i="54"/>
  <c r="G35" i="54"/>
  <c r="I36" i="54"/>
  <c r="C36" i="54"/>
  <c r="G36" i="54"/>
  <c r="C37" i="54"/>
  <c r="G37" i="54"/>
  <c r="J41" i="54"/>
  <c r="E37" i="54"/>
  <c r="I37" i="54"/>
  <c r="E38" i="54"/>
  <c r="C38" i="54"/>
  <c r="G38" i="54"/>
  <c r="K41" i="54"/>
  <c r="E39" i="54"/>
  <c r="I39" i="54"/>
  <c r="C45" i="54"/>
  <c r="G45" i="54"/>
  <c r="E45" i="54"/>
  <c r="I45" i="54"/>
  <c r="C46" i="54"/>
  <c r="G46" i="54"/>
  <c r="E46" i="54"/>
  <c r="I46" i="54"/>
  <c r="E47" i="54"/>
  <c r="I47" i="54"/>
  <c r="C47" i="54"/>
  <c r="G47" i="54"/>
  <c r="C48" i="54"/>
  <c r="G48" i="54"/>
  <c r="E48" i="54"/>
  <c r="I48" i="54"/>
  <c r="E49" i="54"/>
  <c r="I49" i="54"/>
  <c r="C49" i="54"/>
  <c r="G49" i="54"/>
  <c r="C50" i="54"/>
  <c r="G50" i="54"/>
  <c r="E50" i="54"/>
  <c r="I50" i="54"/>
  <c r="C51" i="54"/>
  <c r="G51" i="54"/>
  <c r="E51" i="54"/>
  <c r="I51" i="54"/>
  <c r="C52" i="54"/>
  <c r="G52" i="54"/>
  <c r="I52" i="54"/>
  <c r="J56" i="54"/>
  <c r="C53" i="54"/>
  <c r="G53" i="54"/>
  <c r="E53" i="54"/>
  <c r="K56" i="54"/>
  <c r="E54" i="54"/>
  <c r="I54" i="54"/>
  <c r="C60" i="54"/>
  <c r="G60" i="54"/>
  <c r="E60" i="54"/>
  <c r="I60" i="54"/>
  <c r="C61" i="54"/>
  <c r="G61" i="54"/>
  <c r="E61" i="54"/>
  <c r="I61" i="54"/>
  <c r="C62" i="54"/>
  <c r="G62" i="54"/>
  <c r="E62" i="54"/>
  <c r="I62" i="54"/>
  <c r="C63" i="54"/>
  <c r="G63" i="54"/>
  <c r="E63" i="54"/>
  <c r="I63" i="54"/>
  <c r="C64" i="54"/>
  <c r="G64" i="54"/>
  <c r="E64" i="54"/>
  <c r="I64" i="54"/>
  <c r="E65" i="54"/>
  <c r="I65" i="54"/>
  <c r="C65" i="54"/>
  <c r="G65" i="54"/>
  <c r="G66" i="54"/>
  <c r="C66" i="54"/>
  <c r="E66" i="54"/>
  <c r="I66" i="54"/>
  <c r="C67" i="54"/>
  <c r="G67" i="54"/>
  <c r="E67" i="54"/>
  <c r="I67" i="54"/>
  <c r="C68" i="54"/>
  <c r="G68" i="54"/>
  <c r="E68" i="54"/>
  <c r="I68" i="54"/>
  <c r="C69" i="54"/>
  <c r="G69" i="54"/>
  <c r="E69" i="54"/>
  <c r="I69" i="54"/>
  <c r="E70" i="54"/>
  <c r="I70" i="54"/>
  <c r="C70" i="54"/>
  <c r="G70" i="54"/>
  <c r="C71" i="54"/>
  <c r="G71" i="54"/>
  <c r="E71" i="54"/>
  <c r="I71" i="54"/>
  <c r="E72" i="54"/>
  <c r="I72" i="54"/>
  <c r="C72" i="54"/>
  <c r="G72" i="54"/>
  <c r="E73" i="54"/>
  <c r="I73" i="54"/>
  <c r="C73" i="54"/>
  <c r="G73" i="54"/>
  <c r="C74" i="54"/>
  <c r="G74" i="54"/>
  <c r="E74" i="54"/>
  <c r="I74" i="54"/>
  <c r="C75" i="54"/>
  <c r="G75" i="54"/>
  <c r="J78" i="54"/>
  <c r="K78" i="54"/>
  <c r="E76" i="54"/>
  <c r="I76" i="54"/>
  <c r="E118" i="55"/>
  <c r="E143" i="55"/>
  <c r="E111" i="55"/>
  <c r="C178" i="55"/>
  <c r="G178" i="55"/>
  <c r="C185" i="55"/>
  <c r="G185" i="55"/>
  <c r="C172" i="55"/>
  <c r="G172" i="55"/>
  <c r="C175" i="55"/>
  <c r="G175" i="55"/>
  <c r="E146" i="55"/>
  <c r="I146" i="55"/>
  <c r="E165" i="55"/>
  <c r="I165" i="55"/>
  <c r="I118" i="55"/>
  <c r="I143" i="55"/>
  <c r="E95" i="55"/>
  <c r="I95" i="55"/>
  <c r="I111" i="55"/>
  <c r="E71" i="55"/>
  <c r="I71" i="55"/>
  <c r="E92" i="55"/>
  <c r="I92" i="55"/>
  <c r="C53" i="55"/>
  <c r="G53" i="55"/>
  <c r="C64" i="55"/>
  <c r="G64" i="55"/>
  <c r="C27" i="55"/>
  <c r="G27" i="55"/>
  <c r="C50" i="55"/>
  <c r="G50" i="55"/>
  <c r="E7" i="55"/>
  <c r="I7" i="55"/>
  <c r="E20" i="55"/>
  <c r="I20" i="55"/>
  <c r="J189" i="55"/>
  <c r="E178" i="55"/>
  <c r="I178" i="55"/>
  <c r="E185" i="55"/>
  <c r="I185" i="55"/>
  <c r="E172" i="55"/>
  <c r="I172" i="55"/>
  <c r="C146" i="55"/>
  <c r="G146" i="55"/>
  <c r="C165" i="55"/>
  <c r="G165" i="55"/>
  <c r="C118" i="55"/>
  <c r="G118" i="55"/>
  <c r="C143" i="55"/>
  <c r="G143" i="55"/>
  <c r="C95" i="55"/>
  <c r="G95" i="55"/>
  <c r="C111" i="55"/>
  <c r="G111" i="55"/>
  <c r="C71" i="55"/>
  <c r="G71" i="55"/>
  <c r="C92" i="55"/>
  <c r="G92" i="55"/>
  <c r="E53" i="55"/>
  <c r="I53" i="55"/>
  <c r="E64" i="55"/>
  <c r="I64" i="55"/>
  <c r="E27" i="55"/>
  <c r="I27" i="55"/>
  <c r="E50" i="55"/>
  <c r="I50" i="55"/>
  <c r="C7" i="55"/>
  <c r="G7" i="55"/>
  <c r="C20" i="55"/>
  <c r="G20" i="55"/>
  <c r="F5" i="55"/>
  <c r="C8" i="55"/>
  <c r="G8" i="55"/>
  <c r="E8" i="55"/>
  <c r="I8" i="55"/>
  <c r="E9" i="55"/>
  <c r="I9" i="55"/>
  <c r="C9" i="55"/>
  <c r="G9" i="55"/>
  <c r="E10" i="55"/>
  <c r="I10" i="55"/>
  <c r="C10" i="55"/>
  <c r="G10" i="55"/>
  <c r="E11" i="55"/>
  <c r="I11" i="55"/>
  <c r="C11" i="55"/>
  <c r="G11" i="55"/>
  <c r="E12" i="55"/>
  <c r="I12" i="55"/>
  <c r="C12" i="55"/>
  <c r="G12" i="55"/>
  <c r="E13" i="55"/>
  <c r="I13" i="55"/>
  <c r="C13" i="55"/>
  <c r="G13" i="55"/>
  <c r="C14" i="55"/>
  <c r="G14" i="55"/>
  <c r="E14" i="55"/>
  <c r="I14" i="55"/>
  <c r="I15" i="55"/>
  <c r="C15" i="55"/>
  <c r="G15" i="55"/>
  <c r="C16" i="55"/>
  <c r="G16" i="55"/>
  <c r="J20" i="55"/>
  <c r="E16" i="55"/>
  <c r="K20" i="55"/>
  <c r="E17" i="55"/>
  <c r="I17" i="55"/>
  <c r="C17" i="55"/>
  <c r="G17" i="55"/>
  <c r="E18" i="55"/>
  <c r="I18" i="55"/>
  <c r="F25" i="55"/>
  <c r="E28" i="55"/>
  <c r="I28" i="55"/>
  <c r="C28" i="55"/>
  <c r="G28" i="55"/>
  <c r="E29" i="55"/>
  <c r="I29" i="55"/>
  <c r="C29" i="55"/>
  <c r="G29" i="55"/>
  <c r="E30" i="55"/>
  <c r="I30" i="55"/>
  <c r="C30" i="55"/>
  <c r="G30" i="55"/>
  <c r="C31" i="55"/>
  <c r="G31" i="55"/>
  <c r="E31" i="55"/>
  <c r="I31" i="55"/>
  <c r="C32" i="55"/>
  <c r="G32" i="55"/>
  <c r="E32" i="55"/>
  <c r="I32" i="55"/>
  <c r="C33" i="55"/>
  <c r="G33" i="55"/>
  <c r="E33" i="55"/>
  <c r="I33" i="55"/>
  <c r="E34" i="55"/>
  <c r="I34" i="55"/>
  <c r="C34" i="55"/>
  <c r="G34" i="55"/>
  <c r="C35" i="55"/>
  <c r="G35" i="55"/>
  <c r="E35" i="55"/>
  <c r="I35" i="55"/>
  <c r="C36" i="55"/>
  <c r="G36" i="55"/>
  <c r="E36" i="55"/>
  <c r="I36" i="55"/>
  <c r="E37" i="55"/>
  <c r="I37" i="55"/>
  <c r="C37" i="55"/>
  <c r="G37" i="55"/>
  <c r="C38" i="55"/>
  <c r="G38" i="55"/>
  <c r="E38" i="55"/>
  <c r="I38" i="55"/>
  <c r="E39" i="55"/>
  <c r="I39" i="55"/>
  <c r="C39" i="55"/>
  <c r="G39" i="55"/>
  <c r="C40" i="55"/>
  <c r="G40" i="55"/>
  <c r="E40" i="55"/>
  <c r="I40" i="55"/>
  <c r="C41" i="55"/>
  <c r="G41" i="55"/>
  <c r="E41" i="55"/>
  <c r="I41" i="55"/>
  <c r="E42" i="55"/>
  <c r="I42" i="55"/>
  <c r="C42" i="55"/>
  <c r="G42" i="55"/>
  <c r="E43" i="55"/>
  <c r="I43" i="55"/>
  <c r="C43" i="55"/>
  <c r="G43" i="55"/>
  <c r="E44" i="55"/>
  <c r="I44" i="55"/>
  <c r="C44" i="55"/>
  <c r="G44" i="55"/>
  <c r="C45" i="55"/>
  <c r="G45" i="55"/>
  <c r="E45" i="55"/>
  <c r="I45" i="55"/>
  <c r="E46" i="55"/>
  <c r="I46" i="55"/>
  <c r="C46" i="55"/>
  <c r="G46" i="55"/>
  <c r="C47" i="55"/>
  <c r="G47" i="55"/>
  <c r="J50" i="55"/>
  <c r="K50" i="55"/>
  <c r="E48" i="55"/>
  <c r="I48" i="55"/>
  <c r="E54" i="55"/>
  <c r="I54" i="55"/>
  <c r="C54" i="55"/>
  <c r="G54" i="55"/>
  <c r="E55" i="55"/>
  <c r="I55" i="55"/>
  <c r="C55" i="55"/>
  <c r="G55" i="55"/>
  <c r="C56" i="55"/>
  <c r="G56" i="55"/>
  <c r="E56" i="55"/>
  <c r="I56" i="55"/>
  <c r="E57" i="55"/>
  <c r="I57" i="55"/>
  <c r="C57" i="55"/>
  <c r="G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C74" i="55"/>
  <c r="G74" i="55"/>
  <c r="E74" i="55"/>
  <c r="I74" i="55"/>
  <c r="C75" i="55"/>
  <c r="G75" i="55"/>
  <c r="E75" i="55"/>
  <c r="I75" i="55"/>
  <c r="E76" i="55"/>
  <c r="I76" i="55"/>
  <c r="C76" i="55"/>
  <c r="G76" i="55"/>
  <c r="E77" i="55"/>
  <c r="I77" i="55"/>
  <c r="C77" i="55"/>
  <c r="G77" i="55"/>
  <c r="C78" i="55"/>
  <c r="G78" i="55"/>
  <c r="E78" i="55"/>
  <c r="I78" i="55"/>
  <c r="C79" i="55"/>
  <c r="G79" i="55"/>
  <c r="E79" i="55"/>
  <c r="I79" i="55"/>
  <c r="C80" i="55"/>
  <c r="G80" i="55"/>
  <c r="E80" i="55"/>
  <c r="I80" i="55"/>
  <c r="E81" i="55"/>
  <c r="I81" i="55"/>
  <c r="C81" i="55"/>
  <c r="G81" i="55"/>
  <c r="C82" i="55"/>
  <c r="G82" i="55"/>
  <c r="E82" i="55"/>
  <c r="I82" i="55"/>
  <c r="E83" i="55"/>
  <c r="I83" i="55"/>
  <c r="C83" i="55"/>
  <c r="G83" i="55"/>
  <c r="E84" i="55"/>
  <c r="I84" i="55"/>
  <c r="C84" i="55"/>
  <c r="G84" i="55"/>
  <c r="E85" i="55"/>
  <c r="I85" i="55"/>
  <c r="C85" i="55"/>
  <c r="G85" i="55"/>
  <c r="C86" i="55"/>
  <c r="G86" i="55"/>
  <c r="E86" i="55"/>
  <c r="I86" i="55"/>
  <c r="C87" i="55"/>
  <c r="G87" i="55"/>
  <c r="E87" i="55"/>
  <c r="I87" i="55"/>
  <c r="C88" i="55"/>
  <c r="G88" i="55"/>
  <c r="E88" i="55"/>
  <c r="I88" i="55"/>
  <c r="C89" i="55"/>
  <c r="G89" i="55"/>
  <c r="K92" i="55"/>
  <c r="J92" i="55"/>
  <c r="E90" i="55"/>
  <c r="I90" i="55"/>
  <c r="C96" i="55"/>
  <c r="G96" i="55"/>
  <c r="E96" i="55"/>
  <c r="I96" i="55"/>
  <c r="C97" i="55"/>
  <c r="G97" i="55"/>
  <c r="E97" i="55"/>
  <c r="I97" i="55"/>
  <c r="C98" i="55"/>
  <c r="G98" i="55"/>
  <c r="E98" i="55"/>
  <c r="I98" i="55"/>
  <c r="E99" i="55"/>
  <c r="I99" i="55"/>
  <c r="C99" i="55"/>
  <c r="G99" i="55"/>
  <c r="E100" i="55"/>
  <c r="I100" i="55"/>
  <c r="C100" i="55"/>
  <c r="G100" i="55"/>
  <c r="E101" i="55"/>
  <c r="I101" i="55"/>
  <c r="C101" i="55"/>
  <c r="G101" i="55"/>
  <c r="E102" i="55"/>
  <c r="I102" i="55"/>
  <c r="C102" i="55"/>
  <c r="G102" i="55"/>
  <c r="C103" i="55"/>
  <c r="G103" i="55"/>
  <c r="E103" i="55"/>
  <c r="I103" i="55"/>
  <c r="E104" i="55"/>
  <c r="I104" i="55"/>
  <c r="C104" i="55"/>
  <c r="G104" i="55"/>
  <c r="C105" i="55"/>
  <c r="G105" i="55"/>
  <c r="E105" i="55"/>
  <c r="I105" i="55"/>
  <c r="C106" i="55"/>
  <c r="G106" i="55"/>
  <c r="E106" i="55"/>
  <c r="I106" i="55"/>
  <c r="I107" i="55"/>
  <c r="C107" i="55"/>
  <c r="G107" i="55"/>
  <c r="C108" i="55"/>
  <c r="G108" i="55"/>
  <c r="J111" i="55"/>
  <c r="E108" i="55"/>
  <c r="K111" i="55"/>
  <c r="E109" i="55"/>
  <c r="I109" i="55"/>
  <c r="E119" i="55"/>
  <c r="I119" i="55"/>
  <c r="C119" i="55"/>
  <c r="G119" i="55"/>
  <c r="C120" i="55"/>
  <c r="G120" i="55"/>
  <c r="E120" i="55"/>
  <c r="I120" i="55"/>
  <c r="C121" i="55"/>
  <c r="G121" i="55"/>
  <c r="E121" i="55"/>
  <c r="I121" i="55"/>
  <c r="C122" i="55"/>
  <c r="G122" i="55"/>
  <c r="E122" i="55"/>
  <c r="I122" i="55"/>
  <c r="E123" i="55"/>
  <c r="I123" i="55"/>
  <c r="C123" i="55"/>
  <c r="G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E134" i="55"/>
  <c r="I134" i="55"/>
  <c r="C134" i="55"/>
  <c r="G134" i="55"/>
  <c r="C135" i="55"/>
  <c r="G135" i="55"/>
  <c r="E135" i="55"/>
  <c r="I135" i="55"/>
  <c r="C136" i="55"/>
  <c r="G136" i="55"/>
  <c r="E136" i="55"/>
  <c r="I136" i="55"/>
  <c r="C137" i="55"/>
  <c r="G137" i="55"/>
  <c r="E137" i="55"/>
  <c r="I137" i="55"/>
  <c r="C138" i="55"/>
  <c r="G138" i="55"/>
  <c r="E138" i="55"/>
  <c r="I138" i="55"/>
  <c r="C139" i="55"/>
  <c r="G139" i="55"/>
  <c r="E139" i="55"/>
  <c r="I139" i="55"/>
  <c r="E140" i="55"/>
  <c r="I140" i="55"/>
  <c r="C140" i="55"/>
  <c r="G140" i="55"/>
  <c r="J143" i="55"/>
  <c r="K143" i="55"/>
  <c r="C147" i="55"/>
  <c r="G147" i="55"/>
  <c r="E147" i="55"/>
  <c r="I147" i="55"/>
  <c r="C148" i="55"/>
  <c r="G148" i="55"/>
  <c r="E148" i="55"/>
  <c r="I148" i="55"/>
  <c r="C149" i="55"/>
  <c r="G149" i="55"/>
  <c r="E149" i="55"/>
  <c r="I149" i="55"/>
  <c r="E150" i="55"/>
  <c r="I150" i="55"/>
  <c r="C150" i="55"/>
  <c r="G150" i="55"/>
  <c r="E151" i="55"/>
  <c r="I151" i="55"/>
  <c r="C151" i="55"/>
  <c r="G151" i="55"/>
  <c r="C152" i="55"/>
  <c r="G152" i="55"/>
  <c r="E152" i="55"/>
  <c r="I152" i="55"/>
  <c r="E153" i="55"/>
  <c r="I153" i="55"/>
  <c r="C153" i="55"/>
  <c r="G153" i="55"/>
  <c r="E154" i="55"/>
  <c r="I154" i="55"/>
  <c r="C154" i="55"/>
  <c r="G154" i="55"/>
  <c r="C155" i="55"/>
  <c r="G155" i="55"/>
  <c r="E155" i="55"/>
  <c r="I155" i="55"/>
  <c r="C156" i="55"/>
  <c r="G156" i="55"/>
  <c r="E156" i="55"/>
  <c r="I156" i="55"/>
  <c r="E157" i="55"/>
  <c r="I157" i="55"/>
  <c r="C157" i="55"/>
  <c r="G157" i="55"/>
  <c r="E158" i="55"/>
  <c r="I158" i="55"/>
  <c r="C158" i="55"/>
  <c r="G158" i="55"/>
  <c r="E159" i="55"/>
  <c r="I159" i="55"/>
  <c r="C159" i="55"/>
  <c r="G159" i="55"/>
  <c r="C160" i="55"/>
  <c r="G160" i="55"/>
  <c r="E160" i="55"/>
  <c r="I160" i="55"/>
  <c r="E161" i="55"/>
  <c r="I161" i="55"/>
  <c r="C161" i="55"/>
  <c r="G161" i="55"/>
  <c r="E162" i="55"/>
  <c r="C162" i="55"/>
  <c r="G162" i="55"/>
  <c r="K165" i="55"/>
  <c r="J165" i="55"/>
  <c r="I163" i="55"/>
  <c r="F170" i="55"/>
  <c r="J175" i="55"/>
  <c r="K175" i="55"/>
  <c r="E173" i="55"/>
  <c r="I173" i="55"/>
  <c r="I179" i="55"/>
  <c r="C179" i="55"/>
  <c r="G179" i="55"/>
  <c r="C180" i="55"/>
  <c r="G180" i="55"/>
  <c r="J185" i="55"/>
  <c r="E180" i="55"/>
  <c r="I180" i="55"/>
  <c r="C181" i="55"/>
  <c r="G181" i="55"/>
  <c r="E181" i="55"/>
  <c r="I181" i="55"/>
  <c r="C182" i="55"/>
  <c r="G182" i="55"/>
  <c r="E182" i="55"/>
  <c r="K185" i="55"/>
  <c r="E183" i="55"/>
  <c r="I183" i="55"/>
  <c r="I208" i="48"/>
  <c r="I193" i="48"/>
  <c r="I180" i="48"/>
  <c r="C168" i="48"/>
  <c r="C173" i="48"/>
  <c r="C155" i="48"/>
  <c r="C165" i="48"/>
  <c r="I144" i="48"/>
  <c r="I148" i="48"/>
  <c r="I139" i="48"/>
  <c r="I141" i="48"/>
  <c r="I123" i="48"/>
  <c r="I116" i="48"/>
  <c r="I120" i="48"/>
  <c r="I96" i="48"/>
  <c r="I109" i="48"/>
  <c r="I83" i="48"/>
  <c r="I93" i="48"/>
  <c r="E71" i="48"/>
  <c r="E76" i="48"/>
  <c r="I71" i="48"/>
  <c r="I76" i="48"/>
  <c r="I68" i="48"/>
  <c r="I214" i="48"/>
  <c r="I205" i="48"/>
  <c r="I190" i="48"/>
  <c r="I132" i="48"/>
  <c r="E208" i="48"/>
  <c r="E214" i="48"/>
  <c r="E193" i="48"/>
  <c r="E205" i="48"/>
  <c r="E180" i="48"/>
  <c r="E190" i="48"/>
  <c r="G168" i="48"/>
  <c r="G173" i="48"/>
  <c r="G155" i="48"/>
  <c r="G165" i="48"/>
  <c r="E144" i="48"/>
  <c r="E148" i="48"/>
  <c r="E139" i="48"/>
  <c r="E141" i="48"/>
  <c r="E123" i="48"/>
  <c r="E132" i="48"/>
  <c r="E116" i="48"/>
  <c r="E96" i="48"/>
  <c r="E109" i="48"/>
  <c r="E83" i="48"/>
  <c r="E93" i="48"/>
  <c r="E68" i="48"/>
  <c r="E45" i="48"/>
  <c r="I45" i="48"/>
  <c r="E65" i="48"/>
  <c r="I65" i="48"/>
  <c r="C35" i="48"/>
  <c r="G35" i="48"/>
  <c r="C38" i="48"/>
  <c r="G38" i="48"/>
  <c r="C18" i="48"/>
  <c r="G18" i="48"/>
  <c r="C32" i="48"/>
  <c r="G32" i="48"/>
  <c r="C7" i="48"/>
  <c r="G7" i="48"/>
  <c r="C11" i="48"/>
  <c r="G11" i="48"/>
  <c r="C208" i="48"/>
  <c r="G208" i="48"/>
  <c r="C214" i="48"/>
  <c r="G214" i="48"/>
  <c r="C193" i="48"/>
  <c r="G193" i="48"/>
  <c r="C205" i="48"/>
  <c r="G205" i="48"/>
  <c r="C180" i="48"/>
  <c r="G180" i="48"/>
  <c r="C190" i="48"/>
  <c r="G190" i="48"/>
  <c r="J173" i="48"/>
  <c r="E168" i="48"/>
  <c r="I168" i="48"/>
  <c r="E173" i="48"/>
  <c r="I173" i="48"/>
  <c r="E155" i="48"/>
  <c r="I155" i="48"/>
  <c r="E165" i="48"/>
  <c r="I165" i="48"/>
  <c r="C144" i="48"/>
  <c r="G144" i="48"/>
  <c r="C148" i="48"/>
  <c r="G148" i="48"/>
  <c r="C139" i="48"/>
  <c r="G139" i="48"/>
  <c r="C123" i="48"/>
  <c r="G123" i="48"/>
  <c r="C132" i="48"/>
  <c r="G132" i="48"/>
  <c r="C116" i="48"/>
  <c r="G116" i="48"/>
  <c r="C120" i="48"/>
  <c r="G120" i="48"/>
  <c r="C96" i="48"/>
  <c r="G96" i="48"/>
  <c r="C109" i="48"/>
  <c r="G109" i="48"/>
  <c r="C83" i="48"/>
  <c r="G83" i="48"/>
  <c r="C93" i="48"/>
  <c r="G93" i="48"/>
  <c r="C68" i="48"/>
  <c r="G68" i="48"/>
  <c r="C76" i="48"/>
  <c r="G76" i="48"/>
  <c r="C45" i="48"/>
  <c r="G45" i="48"/>
  <c r="C65" i="48"/>
  <c r="G65" i="48"/>
  <c r="J38" i="48"/>
  <c r="E35" i="48"/>
  <c r="I35" i="48"/>
  <c r="E38" i="48"/>
  <c r="E18" i="48"/>
  <c r="I18" i="48"/>
  <c r="E32" i="48"/>
  <c r="I32" i="48"/>
  <c r="D16" i="48"/>
  <c r="H16" i="48" s="1"/>
  <c r="E7" i="48"/>
  <c r="I7" i="48"/>
  <c r="I11" i="48"/>
  <c r="F5" i="48"/>
  <c r="C8" i="48"/>
  <c r="G8" i="48"/>
  <c r="J11" i="48"/>
  <c r="E8" i="48"/>
  <c r="K11" i="48"/>
  <c r="E9" i="48"/>
  <c r="I9" i="48"/>
  <c r="E19" i="48"/>
  <c r="I19" i="48"/>
  <c r="C19" i="48"/>
  <c r="G19" i="48"/>
  <c r="C20" i="48"/>
  <c r="G20" i="48"/>
  <c r="E20" i="48"/>
  <c r="I20" i="48"/>
  <c r="C21" i="48"/>
  <c r="G21" i="48"/>
  <c r="E21" i="48"/>
  <c r="I21" i="48"/>
  <c r="C22" i="48"/>
  <c r="G22" i="48"/>
  <c r="E22" i="48"/>
  <c r="I22" i="48"/>
  <c r="C23" i="48"/>
  <c r="G23" i="48"/>
  <c r="E23" i="48"/>
  <c r="I23" i="48"/>
  <c r="E24" i="48"/>
  <c r="I24" i="48"/>
  <c r="C24" i="48"/>
  <c r="G24" i="48"/>
  <c r="E25" i="48"/>
  <c r="I25" i="48"/>
  <c r="C25" i="48"/>
  <c r="G25" i="48"/>
  <c r="E26" i="48"/>
  <c r="I26" i="48"/>
  <c r="C26" i="48"/>
  <c r="G26" i="48"/>
  <c r="C27" i="48"/>
  <c r="G27" i="48"/>
  <c r="E27" i="48"/>
  <c r="I27" i="48"/>
  <c r="C28" i="48"/>
  <c r="G28" i="48"/>
  <c r="E28" i="48"/>
  <c r="I28" i="48"/>
  <c r="C29" i="48"/>
  <c r="G29" i="48"/>
  <c r="J32" i="48"/>
  <c r="K32" i="48"/>
  <c r="E30" i="48"/>
  <c r="I30" i="48"/>
  <c r="K38" i="48"/>
  <c r="E36" i="48"/>
  <c r="I36" i="48"/>
  <c r="F43" i="48"/>
  <c r="C46" i="48"/>
  <c r="G46" i="48"/>
  <c r="E46" i="48"/>
  <c r="I46" i="48"/>
  <c r="C47" i="48"/>
  <c r="G47" i="48"/>
  <c r="E47" i="48"/>
  <c r="I47" i="48"/>
  <c r="E48" i="48"/>
  <c r="I48" i="48"/>
  <c r="C48" i="48"/>
  <c r="G48" i="48"/>
  <c r="C49" i="48"/>
  <c r="G49" i="48"/>
  <c r="E49" i="48"/>
  <c r="I49" i="48"/>
  <c r="C50" i="48"/>
  <c r="G50" i="48"/>
  <c r="E50" i="48"/>
  <c r="I50" i="48"/>
  <c r="C51" i="48"/>
  <c r="G51" i="48"/>
  <c r="E51" i="48"/>
  <c r="I51" i="48"/>
  <c r="E52" i="48"/>
  <c r="I52" i="48"/>
  <c r="C52" i="48"/>
  <c r="G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E60" i="48"/>
  <c r="I60" i="48"/>
  <c r="C60" i="48"/>
  <c r="G60" i="48"/>
  <c r="C61" i="48"/>
  <c r="G61" i="48"/>
  <c r="E61" i="48"/>
  <c r="I61" i="48"/>
  <c r="C62" i="48"/>
  <c r="G62" i="48"/>
  <c r="K65" i="48"/>
  <c r="J65" i="48"/>
  <c r="E63" i="48"/>
  <c r="I63" i="48"/>
  <c r="E69" i="48"/>
  <c r="I69" i="48"/>
  <c r="C69" i="48"/>
  <c r="G69" i="48"/>
  <c r="E70" i="48"/>
  <c r="I70" i="48"/>
  <c r="C70" i="48"/>
  <c r="G70" i="48"/>
  <c r="C71" i="48"/>
  <c r="G71" i="48"/>
  <c r="C72" i="48"/>
  <c r="G72" i="48"/>
  <c r="J76" i="48"/>
  <c r="K76" i="48"/>
  <c r="E72" i="48"/>
  <c r="I72" i="48"/>
  <c r="C73" i="48"/>
  <c r="G73" i="48"/>
  <c r="E73" i="48"/>
  <c r="I73" i="48"/>
  <c r="E74" i="48"/>
  <c r="I74" i="48"/>
  <c r="E84" i="48"/>
  <c r="I84" i="48"/>
  <c r="C84" i="48"/>
  <c r="G84" i="48"/>
  <c r="C85" i="48"/>
  <c r="G85" i="48"/>
  <c r="E85" i="48"/>
  <c r="I85" i="48"/>
  <c r="C86" i="48"/>
  <c r="G86" i="48"/>
  <c r="E86" i="48"/>
  <c r="I86" i="48"/>
  <c r="C87" i="48"/>
  <c r="G87" i="48"/>
  <c r="E87" i="48"/>
  <c r="I87" i="48"/>
  <c r="G88" i="48"/>
  <c r="C88" i="48"/>
  <c r="E88" i="48"/>
  <c r="I88" i="48"/>
  <c r="I89" i="48"/>
  <c r="C89" i="48"/>
  <c r="G89" i="48"/>
  <c r="C90" i="48"/>
  <c r="G90" i="48"/>
  <c r="J93" i="48"/>
  <c r="E90" i="48"/>
  <c r="K93" i="48"/>
  <c r="E91" i="48"/>
  <c r="I91" i="48"/>
  <c r="C97" i="48"/>
  <c r="G97" i="48"/>
  <c r="E97" i="48"/>
  <c r="I97" i="48"/>
  <c r="C98" i="48"/>
  <c r="G98" i="48"/>
  <c r="E98" i="48"/>
  <c r="I98" i="48"/>
  <c r="E99" i="48"/>
  <c r="I99" i="48"/>
  <c r="C99" i="48"/>
  <c r="G99" i="48"/>
  <c r="C100" i="48"/>
  <c r="G100" i="48"/>
  <c r="E100" i="48"/>
  <c r="I100" i="48"/>
  <c r="E101" i="48"/>
  <c r="I101" i="48"/>
  <c r="C101" i="48"/>
  <c r="G101" i="48"/>
  <c r="C102" i="48"/>
  <c r="G102" i="48"/>
  <c r="E102" i="48"/>
  <c r="I102" i="48"/>
  <c r="C103" i="48"/>
  <c r="G103" i="48"/>
  <c r="I103" i="48"/>
  <c r="C104" i="48"/>
  <c r="G104" i="48"/>
  <c r="J109" i="48"/>
  <c r="E104" i="48"/>
  <c r="I104" i="48"/>
  <c r="C105" i="48"/>
  <c r="G105" i="48"/>
  <c r="E105" i="48"/>
  <c r="C106" i="48"/>
  <c r="G106" i="48"/>
  <c r="K109" i="48"/>
  <c r="E106" i="48"/>
  <c r="I106" i="48"/>
  <c r="E107" i="48"/>
  <c r="I107" i="48"/>
  <c r="C117" i="48"/>
  <c r="G117" i="48"/>
  <c r="J120" i="48"/>
  <c r="E117" i="48"/>
  <c r="K120" i="48"/>
  <c r="E118" i="48"/>
  <c r="I118" i="48"/>
  <c r="C124" i="48"/>
  <c r="G124" i="48"/>
  <c r="E124" i="48"/>
  <c r="I124" i="48"/>
  <c r="E125" i="48"/>
  <c r="I125" i="48"/>
  <c r="C125" i="48"/>
  <c r="G125" i="48"/>
  <c r="C126" i="48"/>
  <c r="G126" i="48"/>
  <c r="E126" i="48"/>
  <c r="I126" i="48"/>
  <c r="C127" i="48"/>
  <c r="G127" i="48"/>
  <c r="E127" i="48"/>
  <c r="I127" i="48"/>
  <c r="C128" i="48"/>
  <c r="G128" i="48"/>
  <c r="E128" i="48"/>
  <c r="I128" i="48"/>
  <c r="C129" i="48"/>
  <c r="G129" i="48"/>
  <c r="E129" i="48"/>
  <c r="K132" i="48"/>
  <c r="E130" i="48"/>
  <c r="I130" i="48"/>
  <c r="C145" i="48"/>
  <c r="G145" i="48"/>
  <c r="E145" i="48"/>
  <c r="K148" i="48"/>
  <c r="E146" i="48"/>
  <c r="I146" i="48"/>
  <c r="F153" i="48"/>
  <c r="C156" i="48"/>
  <c r="G156" i="48"/>
  <c r="E156" i="48"/>
  <c r="I156" i="48"/>
  <c r="I157" i="48"/>
  <c r="C157" i="48"/>
  <c r="G157" i="48"/>
  <c r="J165" i="48"/>
  <c r="E158" i="48"/>
  <c r="I158" i="48"/>
  <c r="C158" i="48"/>
  <c r="G158" i="48"/>
  <c r="C159" i="48"/>
  <c r="G159" i="48"/>
  <c r="E159" i="48"/>
  <c r="I159" i="48"/>
  <c r="C160" i="48"/>
  <c r="G160" i="48"/>
  <c r="E160" i="48"/>
  <c r="I160" i="48"/>
  <c r="E161" i="48"/>
  <c r="I161" i="48"/>
  <c r="C161" i="48"/>
  <c r="G161" i="48"/>
  <c r="C162" i="48"/>
  <c r="G162" i="48"/>
  <c r="E162" i="48"/>
  <c r="K165" i="48"/>
  <c r="E163" i="48"/>
  <c r="I163" i="48"/>
  <c r="E169" i="48"/>
  <c r="C169" i="48"/>
  <c r="G169" i="48"/>
  <c r="K173" i="48"/>
  <c r="E170" i="48"/>
  <c r="I170" i="48"/>
  <c r="C170" i="48"/>
  <c r="G170" i="48"/>
  <c r="E171" i="48"/>
  <c r="I171" i="48"/>
  <c r="F178" i="48"/>
  <c r="C181" i="48"/>
  <c r="G181" i="48"/>
  <c r="E181" i="48"/>
  <c r="I181" i="48"/>
  <c r="C182" i="48"/>
  <c r="G182" i="48"/>
  <c r="E182" i="48"/>
  <c r="I182" i="48"/>
  <c r="C183" i="48"/>
  <c r="G183" i="48"/>
  <c r="E183" i="48"/>
  <c r="I183" i="48"/>
  <c r="E184" i="48"/>
  <c r="I184" i="48"/>
  <c r="C184" i="48"/>
  <c r="G184" i="48"/>
  <c r="C185" i="48"/>
  <c r="G185" i="48"/>
  <c r="E185" i="48"/>
  <c r="I185" i="48"/>
  <c r="I186" i="48"/>
  <c r="C186" i="48"/>
  <c r="G186" i="48"/>
  <c r="C187" i="48"/>
  <c r="G187" i="48"/>
  <c r="J190" i="48"/>
  <c r="E187" i="48"/>
  <c r="K190" i="48"/>
  <c r="E188" i="48"/>
  <c r="I188" i="48"/>
  <c r="C194" i="48"/>
  <c r="G194" i="48"/>
  <c r="E194" i="48"/>
  <c r="I194" i="48"/>
  <c r="C195" i="48"/>
  <c r="G195" i="48"/>
  <c r="E195" i="48"/>
  <c r="I195" i="48"/>
  <c r="C196" i="48"/>
  <c r="G196" i="48"/>
  <c r="E196" i="48"/>
  <c r="I196" i="48"/>
  <c r="E197" i="48"/>
  <c r="I197" i="48"/>
  <c r="C197" i="48"/>
  <c r="G197" i="48"/>
  <c r="I198" i="48"/>
  <c r="C198" i="48"/>
  <c r="G198" i="48"/>
  <c r="J205" i="48"/>
  <c r="E199" i="48"/>
  <c r="I199" i="48"/>
  <c r="C199" i="48"/>
  <c r="G199" i="48"/>
  <c r="E200" i="48"/>
  <c r="I200" i="48"/>
  <c r="C200" i="48"/>
  <c r="G200" i="48"/>
  <c r="C201" i="48"/>
  <c r="G201" i="48"/>
  <c r="E201" i="48"/>
  <c r="K205" i="48"/>
  <c r="E202" i="48"/>
  <c r="I202" i="48"/>
  <c r="C202" i="48"/>
  <c r="G202" i="48"/>
  <c r="E203" i="48"/>
  <c r="I203" i="48"/>
  <c r="E209" i="48"/>
  <c r="I209" i="48"/>
  <c r="C209" i="48"/>
  <c r="G209" i="48"/>
  <c r="C210" i="48"/>
  <c r="G210" i="48"/>
  <c r="I210" i="48"/>
  <c r="C211" i="48"/>
  <c r="G211" i="48"/>
  <c r="J214" i="48"/>
  <c r="E211" i="48"/>
  <c r="K214" i="48"/>
  <c r="E212" i="48"/>
  <c r="I212" i="48"/>
  <c r="E38" i="47"/>
  <c r="D38" i="47"/>
  <c r="H38" i="47" s="1"/>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K15" i="51"/>
  <c r="J15" i="51"/>
  <c r="B33" i="46"/>
  <c r="E33" i="46"/>
  <c r="D33" i="46"/>
  <c r="C33" i="46"/>
  <c r="K218" i="48"/>
  <c r="J218" i="48"/>
  <c r="C11" i="44"/>
  <c r="C43" i="44"/>
  <c r="D11" i="44"/>
  <c r="D43" i="44"/>
  <c r="D44" i="44" s="1"/>
  <c r="E11" i="44"/>
  <c r="E43" i="44"/>
  <c r="B11" i="44"/>
  <c r="B43" i="44"/>
  <c r="E11" i="45"/>
  <c r="D11" i="45"/>
  <c r="C11" i="45"/>
  <c r="B11" i="45"/>
  <c r="E524" i="49"/>
  <c r="D524" i="49"/>
  <c r="C524" i="49"/>
  <c r="B524" i="49"/>
  <c r="B5" i="49"/>
  <c r="C5" i="49" s="1"/>
  <c r="E5" i="49" s="1"/>
  <c r="B5" i="47"/>
  <c r="C5" i="47" s="1"/>
  <c r="E5" i="47" s="1"/>
  <c r="E68" i="26"/>
  <c r="C68" i="26"/>
  <c r="H6" i="26"/>
  <c r="H68" i="26" s="1"/>
  <c r="G6" i="26"/>
  <c r="G68" i="26" s="1"/>
  <c r="D68" i="26"/>
  <c r="B68"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8" i="33" s="1"/>
  <c r="G6" i="33"/>
  <c r="G68" i="33" s="1"/>
  <c r="E68" i="33"/>
  <c r="D68" i="33"/>
  <c r="C68" i="33"/>
  <c r="B68" i="33"/>
  <c r="G524" i="49" l="1"/>
  <c r="I524" i="49" s="1"/>
  <c r="H524" i="49"/>
  <c r="J524" i="49" s="1"/>
  <c r="D5" i="49"/>
  <c r="H11" i="44"/>
  <c r="G43" i="44"/>
  <c r="I43" i="44" s="1"/>
  <c r="H43" i="44"/>
  <c r="B44" i="44"/>
  <c r="E44" i="44"/>
  <c r="H44" i="44" s="1"/>
  <c r="J44" i="44" s="1"/>
  <c r="C44" i="44"/>
  <c r="C5" i="44"/>
  <c r="E5" i="44" s="1"/>
  <c r="H27" i="47"/>
  <c r="J27" i="47" s="1"/>
  <c r="G27" i="47"/>
  <c r="I27" i="47" s="1"/>
  <c r="G38" i="47"/>
  <c r="I38" i="47" s="1"/>
  <c r="J38" i="47"/>
  <c r="D5" i="47"/>
  <c r="H33" i="46"/>
  <c r="J33" i="46" s="1"/>
  <c r="G33" i="46"/>
  <c r="I33" i="46" s="1"/>
  <c r="D5" i="46"/>
  <c r="D5" i="33"/>
  <c r="I6" i="26"/>
  <c r="J6" i="26"/>
  <c r="J68" i="26"/>
  <c r="I68" i="26"/>
  <c r="D5" i="26"/>
  <c r="D64" i="45"/>
  <c r="D65" i="45"/>
  <c r="D46" i="45"/>
  <c r="D47" i="45"/>
  <c r="D48" i="45"/>
  <c r="D49" i="45"/>
  <c r="D50" i="45"/>
  <c r="D51" i="45"/>
  <c r="D52" i="45"/>
  <c r="D53" i="45"/>
  <c r="D54" i="45"/>
  <c r="D55" i="45"/>
  <c r="D56" i="45"/>
  <c r="D57" i="45"/>
  <c r="D58" i="45"/>
  <c r="D59" i="45"/>
  <c r="D60" i="45"/>
  <c r="D61" i="45"/>
  <c r="D62" i="45"/>
  <c r="D63" i="45"/>
  <c r="E46" i="45"/>
  <c r="E47" i="45"/>
  <c r="E48" i="45"/>
  <c r="H48" i="45" s="1"/>
  <c r="E49" i="45"/>
  <c r="E50" i="45"/>
  <c r="H50" i="45" s="1"/>
  <c r="E51" i="45"/>
  <c r="E52" i="45"/>
  <c r="H52" i="45" s="1"/>
  <c r="E53" i="45"/>
  <c r="H53" i="45" s="1"/>
  <c r="E54" i="45"/>
  <c r="E55" i="45"/>
  <c r="E56" i="45"/>
  <c r="E57" i="45"/>
  <c r="E58" i="45"/>
  <c r="H58" i="45" s="1"/>
  <c r="E59" i="45"/>
  <c r="E60" i="45"/>
  <c r="H60" i="45" s="1"/>
  <c r="E61" i="45"/>
  <c r="H61" i="45" s="1"/>
  <c r="E62" i="45"/>
  <c r="E63" i="45"/>
  <c r="E64" i="45"/>
  <c r="E65" i="45"/>
  <c r="H65" i="45" s="1"/>
  <c r="B64" i="45"/>
  <c r="B65" i="45"/>
  <c r="B46" i="45"/>
  <c r="B47" i="45"/>
  <c r="B48" i="45"/>
  <c r="B49" i="45"/>
  <c r="B50" i="45"/>
  <c r="B51" i="45"/>
  <c r="B52" i="45"/>
  <c r="B53" i="45"/>
  <c r="B54" i="45"/>
  <c r="B55" i="45"/>
  <c r="B56" i="45"/>
  <c r="B57" i="45"/>
  <c r="B58" i="45"/>
  <c r="B59" i="45"/>
  <c r="B60" i="45"/>
  <c r="B61" i="45"/>
  <c r="B62" i="45"/>
  <c r="B63"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H41" i="45" s="1"/>
  <c r="E42" i="45"/>
  <c r="H34" i="45"/>
  <c r="J34" i="45" s="1"/>
  <c r="G34" i="45"/>
  <c r="I34" i="45" s="1"/>
  <c r="H11" i="45"/>
  <c r="J11" i="45" s="1"/>
  <c r="G11" i="45"/>
  <c r="I11" i="45" s="1"/>
  <c r="J24" i="51"/>
  <c r="K24" i="51"/>
  <c r="D13" i="51"/>
  <c r="F13" i="51" s="1"/>
  <c r="G11" i="44"/>
  <c r="C6" i="45"/>
  <c r="J43" i="44"/>
  <c r="B38" i="45"/>
  <c r="I11" i="44"/>
  <c r="H59" i="45" l="1"/>
  <c r="H51" i="45"/>
  <c r="H47" i="45"/>
  <c r="G44" i="44"/>
  <c r="I44" i="44" s="1"/>
  <c r="H42" i="45"/>
  <c r="H40" i="45"/>
  <c r="G42" i="45"/>
  <c r="G40" i="45"/>
  <c r="G63" i="45"/>
  <c r="G61" i="45"/>
  <c r="G59" i="45"/>
  <c r="G57" i="45"/>
  <c r="G55" i="45"/>
  <c r="G53" i="45"/>
  <c r="G51" i="45"/>
  <c r="G49" i="45"/>
  <c r="G47" i="45"/>
  <c r="G65" i="45"/>
  <c r="H63" i="45"/>
  <c r="H57" i="45"/>
  <c r="H55" i="45"/>
  <c r="H49" i="45"/>
  <c r="E43" i="45"/>
  <c r="C43" i="45"/>
  <c r="D43" i="45"/>
  <c r="H39" i="45"/>
  <c r="G41" i="45"/>
  <c r="G39" i="45"/>
  <c r="B43" i="45"/>
  <c r="C66" i="45"/>
  <c r="G62" i="45"/>
  <c r="G60" i="45"/>
  <c r="G58" i="45"/>
  <c r="G56" i="45"/>
  <c r="G54" i="45"/>
  <c r="G52" i="45"/>
  <c r="G50" i="45"/>
  <c r="G48" i="45"/>
  <c r="G46" i="45"/>
  <c r="B66" i="45"/>
  <c r="G66" i="45" s="1"/>
  <c r="G64" i="45"/>
  <c r="E66" i="45"/>
  <c r="H62" i="45"/>
  <c r="H56" i="45"/>
  <c r="H54" i="45"/>
  <c r="D66" i="45"/>
  <c r="H66" i="45" s="1"/>
  <c r="H46" i="45"/>
  <c r="H64" i="45"/>
  <c r="C38" i="45"/>
  <c r="E6" i="45"/>
  <c r="E38" i="45" s="1"/>
  <c r="G43" i="45" l="1"/>
  <c r="H43" i="45"/>
</calcChain>
</file>

<file path=xl/sharedStrings.xml><?xml version="1.0" encoding="utf-8"?>
<sst xmlns="http://schemas.openxmlformats.org/spreadsheetml/2006/main" count="1810" uniqueCount="640">
  <si>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</si>
  <si>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</si>
  <si>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</si>
  <si>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</si>
  <si>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</si>
  <si>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</si>
  <si>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</si>
  <si>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</si>
  <si>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</si>
  <si>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</si>
  <si>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</si>
  <si>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</si>
  <si>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</si>
  <si>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</si>
  <si>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</si>
  <si>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</si>
  <si>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</si>
  <si>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</si>
  <si>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</si>
  <si>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</si>
  <si>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</si>
  <si>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</si>
  <si>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</si>
  <si>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</si>
  <si>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</si>
  <si>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</si>
  <si>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</si>
  <si>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</si>
  <si>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</si>
  <si>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</si>
  <si>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</si>
  <si>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</si>
  <si>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</si>
  <si>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</si>
  <si>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</si>
  <si>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BMW</t>
  </si>
  <si>
    <t>Chevrolet</t>
  </si>
  <si>
    <t>Chrysler</t>
  </si>
  <si>
    <t>Daf</t>
  </si>
  <si>
    <t>Dennis Eagle</t>
  </si>
  <si>
    <t>Ferrari</t>
  </si>
  <si>
    <t>Fiat</t>
  </si>
  <si>
    <t>Fiat Professional</t>
  </si>
  <si>
    <t>Ford</t>
  </si>
  <si>
    <t>Freightliner</t>
  </si>
  <si>
    <t>Fuso</t>
  </si>
  <si>
    <t>Genesis</t>
  </si>
  <si>
    <t>GWM</t>
  </si>
  <si>
    <t>Hino</t>
  </si>
  <si>
    <t>Holden</t>
  </si>
  <si>
    <t>Honda</t>
  </si>
  <si>
    <t>Hyundai</t>
  </si>
  <si>
    <t>Hyundai Commercial Vehicles</t>
  </si>
  <si>
    <t>International</t>
  </si>
  <si>
    <t>Isuzu</t>
  </si>
  <si>
    <t>Isuzu Ute</t>
  </si>
  <si>
    <t>Iveco Trucks</t>
  </si>
  <si>
    <t>Jaguar</t>
  </si>
  <si>
    <t>Jeep</t>
  </si>
  <si>
    <t>Kenworth</t>
  </si>
  <si>
    <t>Kia</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</si>
  <si>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</si>
  <si>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</si>
  <si>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</si>
  <si>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</si>
  <si>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</si>
  <si>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</si>
  <si>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</si>
  <si>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</si>
  <si>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</si>
  <si>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</si>
  <si>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</si>
  <si>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</si>
  <si>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</si>
  <si>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</si>
  <si>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</si>
  <si>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</si>
  <si>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</si>
  <si>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</si>
  <si>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</si>
  <si>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</si>
  <si>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</si>
  <si>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</si>
  <si>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</si>
  <si>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</si>
  <si>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</si>
  <si>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</si>
  <si>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</si>
  <si>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</si>
  <si>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</si>
  <si>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</si>
  <si>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</si>
  <si>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TAS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</si>
  <si>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</si>
  <si>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</si>
  <si>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</si>
  <si>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</si>
  <si>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</si>
  <si>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</si>
  <si>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</si>
  <si>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</si>
  <si>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</si>
  <si>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</si>
  <si>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</si>
  <si>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</si>
  <si>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</si>
  <si>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</si>
  <si>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</si>
  <si>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</si>
  <si>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</si>
  <si>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</si>
  <si>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</si>
  <si>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</si>
  <si>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</si>
  <si>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</si>
  <si>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</si>
  <si>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</si>
  <si>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</si>
  <si>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</si>
  <si>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</si>
  <si>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</si>
  <si>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</si>
  <si>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</si>
  <si>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</si>
  <si>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</si>
  <si>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</si>
  <si>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</si>
  <si>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</si>
  <si>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</si>
  <si>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</si>
  <si>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</si>
  <si>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</si>
  <si>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</si>
  <si>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</si>
  <si>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</si>
  <si>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</si>
  <si>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</si>
  <si>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</si>
  <si>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</si>
  <si>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</si>
  <si>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</si>
  <si>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</si>
  <si>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</si>
  <si>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</si>
  <si>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</si>
  <si>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</si>
  <si>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</si>
  <si>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</si>
  <si>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</si>
  <si>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</si>
  <si>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</si>
  <si>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</si>
  <si>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</si>
  <si>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</si>
  <si>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</si>
  <si>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</si>
  <si>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</si>
  <si>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</si>
  <si>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</si>
  <si>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</si>
  <si>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</si>
  <si>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</si>
  <si>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</si>
  <si>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</si>
  <si>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</si>
  <si>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</si>
  <si>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</si>
  <si>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</si>
  <si>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</si>
  <si>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</si>
  <si>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</si>
  <si>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</si>
  <si>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</si>
  <si>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</si>
  <si>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</si>
  <si>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</si>
  <si>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</si>
  <si>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</si>
  <si>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</si>
  <si>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</si>
  <si>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</si>
  <si>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</si>
  <si>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</si>
  <si>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</si>
  <si>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</si>
  <si>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</si>
  <si>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</si>
  <si>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</si>
  <si>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</si>
  <si>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</si>
  <si>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</si>
  <si>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</si>
  <si>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</si>
  <si>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</si>
  <si>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</si>
  <si>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</si>
  <si>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</si>
  <si>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</si>
  <si>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</si>
  <si>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</si>
  <si>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</si>
  <si>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</si>
  <si>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</si>
  <si>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Prius C</t>
  </si>
  <si>
    <t>Toyota Yaris</t>
  </si>
  <si>
    <t>Volkswagen Polo</t>
  </si>
  <si>
    <t>Audi A1</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</si>
  <si>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</si>
  <si>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</si>
  <si>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</si>
  <si>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</si>
  <si>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</si>
  <si>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</si>
  <si>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</si>
  <si>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</si>
  <si>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</si>
  <si>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</si>
  <si>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</si>
  <si>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</si>
  <si>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</si>
  <si>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</si>
  <si>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</si>
  <si>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</si>
  <si>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</si>
  <si>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</si>
  <si>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</si>
  <si>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</si>
  <si>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</si>
  <si>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</si>
  <si>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</si>
  <si>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</si>
  <si>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</si>
  <si>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</si>
  <si>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</si>
  <si>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</si>
  <si>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</si>
  <si>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</si>
  <si>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</si>
  <si>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</si>
  <si>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</si>
  <si>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</si>
  <si>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</si>
  <si>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</si>
  <si>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</si>
  <si>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</si>
  <si>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</si>
  <si>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</si>
  <si>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Jaguar XE</t>
  </si>
  <si>
    <t>Lexus ES</t>
  </si>
  <si>
    <t>Lexus IS</t>
  </si>
  <si>
    <t>Mercedes-Benz C-Class</t>
  </si>
  <si>
    <t>Mercedes-Benz CLA-Class</t>
  </si>
  <si>
    <t>Volvo S60</t>
  </si>
  <si>
    <t>Volvo V60</t>
  </si>
  <si>
    <t>Volvo V60 Cross Country</t>
  </si>
  <si>
    <t>Holden Commodore</t>
  </si>
  <si>
    <t>Kia Stinger</t>
  </si>
  <si>
    <t>Skoda Superb</t>
  </si>
  <si>
    <t>Audi A6</t>
  </si>
  <si>
    <t>BMW 5 Series</t>
  </si>
  <si>
    <t>Genesis G80</t>
  </si>
  <si>
    <t>Jaguar XF</t>
  </si>
  <si>
    <t>Maserati Ghibli</t>
  </si>
  <si>
    <t>Mercedes-Benz E-Class</t>
  </si>
  <si>
    <t>Porsche Taycan</t>
  </si>
  <si>
    <t>Volvo V90 CC</t>
  </si>
  <si>
    <t>Chrysler 300</t>
  </si>
  <si>
    <t>BMW 7 Series</t>
  </si>
  <si>
    <t>Maserati Quattroporte</t>
  </si>
  <si>
    <t>Mercedes-Benz S-Class</t>
  </si>
  <si>
    <t>Honda Odyssey</t>
  </si>
  <si>
    <t>Hyundai iMAX</t>
  </si>
  <si>
    <t>Hyundai Staria</t>
  </si>
  <si>
    <t>Kia Carnival</t>
  </si>
  <si>
    <t>LDV G10 Wagon</t>
  </si>
  <si>
    <t>Toyota Tarago</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</si>
  <si>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</si>
  <si>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</si>
  <si>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</si>
  <si>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</si>
  <si>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</si>
  <si>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</si>
  <si>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</si>
  <si>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</si>
  <si>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</si>
  <si>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</si>
  <si>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</si>
  <si>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</si>
  <si>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</si>
  <si>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</si>
  <si>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</si>
  <si>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</si>
  <si>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</si>
  <si>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</si>
  <si>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</si>
  <si>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</si>
  <si>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</si>
  <si>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Lotus Exige</t>
  </si>
  <si>
    <t>Mercedes-Benz C-Class Cpe/Conv</t>
  </si>
  <si>
    <t>Mercedes-Benz E-Class Cpe/Conv</t>
  </si>
  <si>
    <t>Porsche Boxster</t>
  </si>
  <si>
    <t>Porsche Cayman</t>
  </si>
  <si>
    <t>Toyota Supra</t>
  </si>
  <si>
    <t>Aston Martin Coupe/Conv</t>
  </si>
  <si>
    <t>Ferrari Coupe/Conv</t>
  </si>
  <si>
    <t>McLaren Coupe/Conv</t>
  </si>
  <si>
    <t>Nissan GT-R</t>
  </si>
  <si>
    <t>Porsche 911</t>
  </si>
  <si>
    <t>Ford Puma</t>
  </si>
  <si>
    <t>Holden Trax</t>
  </si>
  <si>
    <t>Hyundai Venue</t>
  </si>
  <si>
    <t>Kia Stonic</t>
  </si>
  <si>
    <t>Mazda CX-3</t>
  </si>
  <si>
    <t>Nissan Juke</t>
  </si>
  <si>
    <t>Renault Captur</t>
  </si>
  <si>
    <t>SsangYong Tivoli</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</si>
  <si>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</si>
  <si>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</si>
  <si>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</si>
  <si>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</si>
  <si>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</si>
  <si>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</si>
  <si>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</si>
  <si>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</si>
  <si>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</si>
  <si>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</si>
  <si>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</si>
  <si>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</si>
  <si>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</si>
  <si>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</si>
  <si>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</si>
  <si>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</si>
  <si>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</si>
  <si>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</si>
  <si>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</si>
  <si>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</si>
  <si>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</si>
  <si>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</si>
  <si>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</si>
  <si>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</si>
  <si>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</si>
  <si>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</si>
  <si>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</si>
  <si>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</si>
  <si>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</si>
  <si>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</si>
  <si>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</si>
  <si>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</si>
  <si>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</si>
  <si>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</si>
  <si>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</si>
  <si>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</si>
  <si>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</si>
  <si>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</si>
  <si>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</si>
  <si>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</si>
  <si>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</si>
  <si>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</si>
  <si>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</si>
  <si>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</si>
  <si>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</si>
  <si>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</si>
  <si>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</si>
  <si>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</si>
  <si>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</si>
  <si>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</si>
  <si>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</si>
  <si>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</si>
  <si>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</si>
  <si>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</si>
  <si>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</si>
  <si>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</si>
  <si>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</si>
  <si>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</si>
  <si>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</si>
  <si>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</si>
  <si>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</si>
  <si>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</si>
  <si>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</si>
  <si>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</si>
  <si>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</si>
  <si>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</si>
  <si>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</si>
  <si>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</si>
  <si>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</si>
  <si>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</si>
  <si>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</si>
  <si>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</si>
  <si>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</si>
  <si>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</si>
  <si>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</si>
  <si>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</si>
  <si>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</si>
  <si>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</si>
  <si>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</si>
  <si>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</si>
  <si>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</si>
  <si>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</si>
  <si>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</si>
  <si>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</si>
  <si>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</si>
  <si>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</si>
  <si>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</si>
  <si>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</si>
  <si>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</si>
  <si>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</si>
  <si>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</si>
  <si>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</si>
  <si>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</si>
  <si>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</si>
  <si>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</si>
  <si>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</si>
  <si>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</si>
  <si>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</si>
  <si>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</si>
  <si>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</si>
  <si>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</si>
  <si>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</si>
  <si>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</si>
  <si>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</si>
  <si>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</si>
  <si>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</si>
  <si>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</si>
  <si>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</si>
  <si>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</si>
  <si>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</si>
  <si>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</si>
  <si>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</si>
  <si>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</si>
  <si>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</si>
  <si>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</si>
  <si>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</si>
  <si>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</si>
  <si>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</si>
  <si>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Land Rover Range Rover</t>
  </si>
  <si>
    <t>Mercedes-Benz G-Class</t>
  </si>
  <si>
    <t>Mercedes-Benz GLS-Class</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</si>
  <si>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</si>
  <si>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</si>
  <si>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</si>
  <si>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</si>
  <si>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</si>
  <si>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</si>
  <si>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</si>
  <si>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</si>
  <si>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</si>
  <si>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</si>
  <si>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</si>
  <si>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</si>
  <si>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</si>
  <si>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</si>
  <si>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</si>
  <si>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</si>
  <si>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</si>
  <si>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</si>
  <si>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</si>
  <si>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</si>
  <si>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</si>
  <si>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</si>
  <si>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</si>
  <si>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</si>
  <si>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</si>
  <si>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</si>
  <si>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</si>
  <si>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</si>
  <si>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</si>
  <si>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</si>
  <si>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</si>
  <si>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</si>
  <si>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</si>
  <si>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</si>
  <si>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</si>
  <si>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</si>
  <si>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</si>
  <si>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</si>
  <si>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</si>
  <si>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</si>
  <si>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</si>
  <si>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</si>
  <si>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</si>
  <si>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</si>
  <si>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</si>
  <si>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</si>
  <si>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</si>
  <si>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</si>
  <si>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</si>
  <si>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</si>
  <si>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</si>
  <si>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</si>
  <si>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</si>
  <si>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</si>
  <si>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</si>
  <si>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</si>
  <si>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</si>
  <si>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</si>
  <si>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</si>
  <si>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Peugeot Boxer</t>
  </si>
  <si>
    <t>Renault Master</t>
  </si>
  <si>
    <t>Volkswagen Crafter</t>
  </si>
  <si>
    <t>DAF (MD)</t>
  </si>
  <si>
    <t>Dennis Eagle (MD)</t>
  </si>
  <si>
    <t>Fuso Fighter (MD)</t>
  </si>
  <si>
    <t>Hino (MD)</t>
  </si>
  <si>
    <t>Isuzu N-Series (MD)</t>
  </si>
  <si>
    <t>Iveco (MD)</t>
  </si>
  <si>
    <t>MAN (MD)</t>
  </si>
  <si>
    <t>Mercedes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</si>
  <si>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</si>
  <si>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</si>
  <si>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</si>
  <si>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</si>
  <si>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</si>
  <si>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</si>
  <si>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</si>
  <si>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</si>
  <si>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</si>
  <si>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</si>
  <si>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</si>
  <si>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</si>
  <si>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</si>
  <si>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</si>
  <si>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</si>
  <si>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</si>
  <si>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</si>
  <si>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</si>
  <si>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</si>
  <si>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</si>
  <si>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</si>
  <si>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</si>
  <si>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</si>
  <si>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</si>
  <si>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</si>
  <si>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</si>
  <si>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</si>
  <si>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</si>
  <si>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</si>
  <si>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</si>
  <si>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</si>
  <si>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</si>
  <si>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</si>
  <si>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</si>
  <si>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</si>
  <si>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</si>
  <si>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</si>
  <si>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</si>
  <si>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</si>
  <si>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</si>
  <si>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</si>
  <si>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</si>
  <si>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</si>
  <si>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</si>
  <si>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</si>
  <si>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</si>
  <si>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</si>
  <si>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</si>
  <si>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</si>
  <si>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</si>
  <si>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</si>
  <si>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</si>
  <si>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</si>
  <si>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</si>
  <si>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</si>
  <si>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</si>
  <si>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</si>
  <si>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</si>
  <si>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</si>
  <si>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</si>
  <si>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</si>
  <si>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</si>
  <si>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</si>
  <si>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</si>
  <si>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</si>
  <si>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</si>
  <si>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</si>
  <si>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</si>
  <si>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</si>
  <si>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</si>
  <si>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</si>
  <si>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</si>
  <si>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</si>
  <si>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</si>
  <si>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</si>
  <si>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</si>
  <si>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BMW Total</t>
  </si>
  <si>
    <t>Chevrolet Total</t>
  </si>
  <si>
    <t>Chrysler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</si>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</sst>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92</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93</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94</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95</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96</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97</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98</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99</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100</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101</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102</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114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114</v>
      </c>
      <c r="B6" s="61" t="s">
        <v>12</v>
      </c>
      <c r="C6" s="62" t="s">
        <v>13</v>
      </c>
      <c r="D6" s="61" t="s">
        <v>12</v>
      </c>
      <c r="E6" s="63" t="s">
        <v>13</v>
      </c>
      <c r="F6" s="62" t="s">
        <v>12</v>
      </c>
      <c r="G6" s="62" t="s">
        <v>13</v>
      </c>
      <c r="H6" s="61" t="s">
        <v>12</v>
      </c>
      <c r="I6" s="63" t="s">
        <v>13</v>
      </c>
      <c r="J6" s="61"/>
      <c r="K6" s="63"/>
    </row>
    <row r="7" spans="1:11" x14ac:dyDescent="0.2">
      <c r="A7" s="7" t="s">
        <v>308</v>
      </c>
      <c r="B7" s="65">
        <v>3</v>
      </c>
      <c r="C7" s="34">
        <f>IF(B20=0, "-", B7/B20)</f>
        <v>0.06</v>
      </c>
      <c r="D7" s="65">
        <v>0</v>
      </c>
      <c r="E7" s="9">
        <f>IF(D20=0, "-", D7/D20)</f>
        <v>0</v>
      </c>
      <c r="F7" s="81">
        <v>47</v>
      </c>
      <c r="G7" s="34">
        <f>IF(F20=0, "-", F7/F20)</f>
        <v>5.889724310776942E-2</v>
      </c>
      <c r="H7" s="65">
        <v>6</v>
      </c>
      <c r="I7" s="9">
        <f>IF(H20=0, "-", H7/H20)</f>
        <v>1.0869565217391304E-2</v>
      </c>
      <c r="J7" s="8" t="str">
        <f t="shared" ref="J7:J18" si="0">IF(D7=0, "-", IF((B7-D7)/D7&lt;10, (B7-D7)/D7, "&gt;999%"))</f>
        <v>-</v>
      </c>
      <c r="K7" s="9">
        <f t="shared" ref="K7:K18" si="1">IF(H7=0, "-", IF((F7-H7)/H7&lt;10, (F7-H7)/H7, "&gt;999%"))</f>
        <v>6.833333333333333</v>
      </c>
    </row>
    <row r="8" spans="1:11" x14ac:dyDescent="0.2">
      <c r="A8" s="7" t="s">
        <v>309</v>
      </c>
      <c r="B8" s="65">
        <v>0</v>
      </c>
      <c r="C8" s="34">
        <f>IF(B20=0, "-", B8/B20)</f>
        <v>0</v>
      </c>
      <c r="D8" s="65">
        <v>0</v>
      </c>
      <c r="E8" s="9">
        <f>IF(D20=0, "-", D8/D20)</f>
        <v>0</v>
      </c>
      <c r="F8" s="81">
        <v>0</v>
      </c>
      <c r="G8" s="34">
        <f>IF(F20=0, "-", F8/F20)</f>
        <v>0</v>
      </c>
      <c r="H8" s="65">
        <v>49</v>
      </c>
      <c r="I8" s="9">
        <f>IF(H20=0, "-", H8/H20)</f>
        <v>8.8768115942028991E-2</v>
      </c>
      <c r="J8" s="8" t="str">
        <f t="shared" si="0"/>
        <v>-</v>
      </c>
      <c r="K8" s="9">
        <f t="shared" si="1"/>
        <v>-1</v>
      </c>
    </row>
    <row r="9" spans="1:11" x14ac:dyDescent="0.2">
      <c r="A9" s="7" t="s">
        <v>310</v>
      </c>
      <c r="B9" s="65">
        <v>2</v>
      </c>
      <c r="C9" s="34">
        <f>IF(B20=0, "-", B9/B20)</f>
        <v>0.04</v>
      </c>
      <c r="D9" s="65">
        <v>7</v>
      </c>
      <c r="E9" s="9">
        <f>IF(D20=0, "-", D9/D20)</f>
        <v>0.1111111111111111</v>
      </c>
      <c r="F9" s="81">
        <v>100</v>
      </c>
      <c r="G9" s="34">
        <f>IF(F20=0, "-", F9/F20)</f>
        <v>0.12531328320802004</v>
      </c>
      <c r="H9" s="65">
        <v>81</v>
      </c>
      <c r="I9" s="9">
        <f>IF(H20=0, "-", H9/H20)</f>
        <v>0.14673913043478262</v>
      </c>
      <c r="J9" s="8">
        <f t="shared" si="0"/>
        <v>-0.7142857142857143</v>
      </c>
      <c r="K9" s="9">
        <f t="shared" si="1"/>
        <v>0.23456790123456789</v>
      </c>
    </row>
    <row r="10" spans="1:11" x14ac:dyDescent="0.2">
      <c r="A10" s="7" t="s">
        <v>311</v>
      </c>
      <c r="B10" s="65">
        <v>11</v>
      </c>
      <c r="C10" s="34">
        <f>IF(B20=0, "-", B10/B20)</f>
        <v>0.22</v>
      </c>
      <c r="D10" s="65">
        <v>0</v>
      </c>
      <c r="E10" s="9">
        <f>IF(D20=0, "-", D10/D20)</f>
        <v>0</v>
      </c>
      <c r="F10" s="81">
        <v>92</v>
      </c>
      <c r="G10" s="34">
        <f>IF(F20=0, "-", F10/F20)</f>
        <v>0.11528822055137844</v>
      </c>
      <c r="H10" s="65">
        <v>0</v>
      </c>
      <c r="I10" s="9">
        <f>IF(H20=0, "-", H10/H20)</f>
        <v>0</v>
      </c>
      <c r="J10" s="8" t="str">
        <f t="shared" si="0"/>
        <v>-</v>
      </c>
      <c r="K10" s="9" t="str">
        <f t="shared" si="1"/>
        <v>-</v>
      </c>
    </row>
    <row r="11" spans="1:11" x14ac:dyDescent="0.2">
      <c r="A11" s="7" t="s">
        <v>312</v>
      </c>
      <c r="B11" s="65">
        <v>8</v>
      </c>
      <c r="C11" s="34">
        <f>IF(B20=0, "-", B11/B20)</f>
        <v>0.16</v>
      </c>
      <c r="D11" s="65">
        <v>17</v>
      </c>
      <c r="E11" s="9">
        <f>IF(D20=0, "-", D11/D20)</f>
        <v>0.26984126984126983</v>
      </c>
      <c r="F11" s="81">
        <v>180</v>
      </c>
      <c r="G11" s="34">
        <f>IF(F20=0, "-", F11/F20)</f>
        <v>0.22556390977443608</v>
      </c>
      <c r="H11" s="65">
        <v>205</v>
      </c>
      <c r="I11" s="9">
        <f>IF(H20=0, "-", H11/H20)</f>
        <v>0.37137681159420288</v>
      </c>
      <c r="J11" s="8">
        <f t="shared" si="0"/>
        <v>-0.52941176470588236</v>
      </c>
      <c r="K11" s="9">
        <f t="shared" si="1"/>
        <v>-0.12195121951219512</v>
      </c>
    </row>
    <row r="12" spans="1:11" x14ac:dyDescent="0.2">
      <c r="A12" s="7" t="s">
        <v>313</v>
      </c>
      <c r="B12" s="65">
        <v>1</v>
      </c>
      <c r="C12" s="34">
        <f>IF(B20=0, "-", B12/B20)</f>
        <v>0.02</v>
      </c>
      <c r="D12" s="65">
        <v>0</v>
      </c>
      <c r="E12" s="9">
        <f>IF(D20=0, "-", D12/D20)</f>
        <v>0</v>
      </c>
      <c r="F12" s="81">
        <v>30</v>
      </c>
      <c r="G12" s="34">
        <f>IF(F20=0, "-", F12/F20)</f>
        <v>3.7593984962406013E-2</v>
      </c>
      <c r="H12" s="65">
        <v>17</v>
      </c>
      <c r="I12" s="9">
        <f>IF(H20=0, "-", H12/H20)</f>
        <v>3.0797101449275364E-2</v>
      </c>
      <c r="J12" s="8" t="str">
        <f t="shared" si="0"/>
        <v>-</v>
      </c>
      <c r="K12" s="9">
        <f t="shared" si="1"/>
        <v>0.76470588235294112</v>
      </c>
    </row>
    <row r="13" spans="1:11" x14ac:dyDescent="0.2">
      <c r="A13" s="7" t="s">
        <v>314</v>
      </c>
      <c r="B13" s="65">
        <v>0</v>
      </c>
      <c r="C13" s="34">
        <f>IF(B20=0, "-", B13/B20)</f>
        <v>0</v>
      </c>
      <c r="D13" s="65">
        <v>0</v>
      </c>
      <c r="E13" s="9">
        <f>IF(D20=0, "-", D13/D20)</f>
        <v>0</v>
      </c>
      <c r="F13" s="81">
        <v>15</v>
      </c>
      <c r="G13" s="34">
        <f>IF(F20=0, "-", F13/F20)</f>
        <v>1.8796992481203006E-2</v>
      </c>
      <c r="H13" s="65">
        <v>0</v>
      </c>
      <c r="I13" s="9">
        <f>IF(H20=0, "-", H13/H20)</f>
        <v>0</v>
      </c>
      <c r="J13" s="8" t="str">
        <f t="shared" si="0"/>
        <v>-</v>
      </c>
      <c r="K13" s="9" t="str">
        <f t="shared" si="1"/>
        <v>-</v>
      </c>
    </row>
    <row r="14" spans="1:11" x14ac:dyDescent="0.2">
      <c r="A14" s="7" t="s">
        <v>315</v>
      </c>
      <c r="B14" s="65">
        <v>0</v>
      </c>
      <c r="C14" s="34">
        <f>IF(B20=0, "-", B14/B20)</f>
        <v>0</v>
      </c>
      <c r="D14" s="65">
        <v>0</v>
      </c>
      <c r="E14" s="9">
        <f>IF(D20=0, "-", D14/D20)</f>
        <v>0</v>
      </c>
      <c r="F14" s="81">
        <v>0</v>
      </c>
      <c r="G14" s="34">
        <f>IF(F20=0, "-", F14/F20)</f>
        <v>0</v>
      </c>
      <c r="H14" s="65">
        <v>2</v>
      </c>
      <c r="I14" s="9">
        <f>IF(H20=0, "-", H14/H20)</f>
        <v>3.6231884057971015E-3</v>
      </c>
      <c r="J14" s="8" t="str">
        <f t="shared" si="0"/>
        <v>-</v>
      </c>
      <c r="K14" s="9">
        <f t="shared" si="1"/>
        <v>-1</v>
      </c>
    </row>
    <row r="15" spans="1:11" x14ac:dyDescent="0.2">
      <c r="A15" s="7" t="s">
        <v>316</v>
      </c>
      <c r="B15" s="65">
        <v>6</v>
      </c>
      <c r="C15" s="34">
        <f>IF(B20=0, "-", B15/B20)</f>
        <v>0.12</v>
      </c>
      <c r="D15" s="65">
        <v>6</v>
      </c>
      <c r="E15" s="9">
        <f>IF(D20=0, "-", D15/D20)</f>
        <v>9.5238095238095233E-2</v>
      </c>
      <c r="F15" s="81">
        <v>55</v>
      </c>
      <c r="G15" s="34">
        <f>IF(F20=0, "-", F15/F20)</f>
        <v>6.8922305764411024E-2</v>
      </c>
      <c r="H15" s="65">
        <v>24</v>
      </c>
      <c r="I15" s="9">
        <f>IF(H20=0, "-", H15/H20)</f>
        <v>4.3478260869565216E-2</v>
      </c>
      <c r="J15" s="8">
        <f t="shared" si="0"/>
        <v>0</v>
      </c>
      <c r="K15" s="9">
        <f t="shared" si="1"/>
        <v>1.2916666666666667</v>
      </c>
    </row>
    <row r="16" spans="1:11" x14ac:dyDescent="0.2">
      <c r="A16" s="7" t="s">
        <v>317</v>
      </c>
      <c r="B16" s="65">
        <v>6</v>
      </c>
      <c r="C16" s="34">
        <f>IF(B20=0, "-", B16/B20)</f>
        <v>0.12</v>
      </c>
      <c r="D16" s="65">
        <v>4</v>
      </c>
      <c r="E16" s="9">
        <f>IF(D20=0, "-", D16/D20)</f>
        <v>6.3492063492063489E-2</v>
      </c>
      <c r="F16" s="81">
        <v>53</v>
      </c>
      <c r="G16" s="34">
        <f>IF(F20=0, "-", F16/F20)</f>
        <v>6.6416040100250623E-2</v>
      </c>
      <c r="H16" s="65">
        <v>81</v>
      </c>
      <c r="I16" s="9">
        <f>IF(H20=0, "-", H16/H20)</f>
        <v>0.14673913043478262</v>
      </c>
      <c r="J16" s="8">
        <f t="shared" si="0"/>
        <v>0.5</v>
      </c>
      <c r="K16" s="9">
        <f t="shared" si="1"/>
        <v>-0.34567901234567899</v>
      </c>
    </row>
    <row r="17" spans="1:11" x14ac:dyDescent="0.2">
      <c r="A17" s="7" t="s">
        <v>318</v>
      </c>
      <c r="B17" s="65">
        <v>11</v>
      </c>
      <c r="C17" s="34">
        <f>IF(B20=0, "-", B17/B20)</f>
        <v>0.22</v>
      </c>
      <c r="D17" s="65">
        <v>19</v>
      </c>
      <c r="E17" s="9">
        <f>IF(D20=0, "-", D17/D20)</f>
        <v>0.30158730158730157</v>
      </c>
      <c r="F17" s="81">
        <v>134</v>
      </c>
      <c r="G17" s="34">
        <f>IF(F20=0, "-", F17/F20)</f>
        <v>0.16791979949874686</v>
      </c>
      <c r="H17" s="65">
        <v>27</v>
      </c>
      <c r="I17" s="9">
        <f>IF(H20=0, "-", H17/H20)</f>
        <v>4.8913043478260872E-2</v>
      </c>
      <c r="J17" s="8">
        <f t="shared" si="0"/>
        <v>-0.42105263157894735</v>
      </c>
      <c r="K17" s="9">
        <f t="shared" si="1"/>
        <v>3.9629629629629628</v>
      </c>
    </row>
    <row r="18" spans="1:11" x14ac:dyDescent="0.2">
      <c r="A18" s="7" t="s">
        <v>319</v>
      </c>
      <c r="B18" s="65">
        <v>2</v>
      </c>
      <c r="C18" s="34">
        <f>IF(B20=0, "-", B18/B20)</f>
        <v>0.04</v>
      </c>
      <c r="D18" s="65">
        <v>10</v>
      </c>
      <c r="E18" s="9">
        <f>IF(D20=0, "-", D18/D20)</f>
        <v>0.15873015873015872</v>
      </c>
      <c r="F18" s="81">
        <v>92</v>
      </c>
      <c r="G18" s="34">
        <f>IF(F20=0, "-", F18/F20)</f>
        <v>0.11528822055137844</v>
      </c>
      <c r="H18" s="65">
        <v>60</v>
      </c>
      <c r="I18" s="9">
        <f>IF(H20=0, "-", H18/H20)</f>
        <v>0.10869565217391304</v>
      </c>
      <c r="J18" s="8">
        <f t="shared" si="0"/>
        <v>-0.8</v>
      </c>
      <c r="K18" s="9">
        <f t="shared" si="1"/>
        <v>0.53333333333333333</v>
      </c>
    </row>
    <row r="19" spans="1:11" x14ac:dyDescent="0.2">
      <c r="A19" s="2"/>
      <c r="B19" s="68"/>
      <c r="C19" s="33"/>
      <c r="D19" s="68"/>
      <c r="E19" s="6"/>
      <c r="F19" s="82"/>
      <c r="G19" s="33"/>
      <c r="H19" s="68"/>
      <c r="I19" s="6"/>
      <c r="J19" s="5"/>
      <c r="K19" s="6"/>
    </row>
    <row r="20" spans="1:11" s="43" customFormat="1" x14ac:dyDescent="0.2">
      <c r="A20" s="162" t="s">
        <v>563</v>
      </c>
      <c r="B20" s="71">
        <f>SUM(B7:B19)</f>
        <v>50</v>
      </c>
      <c r="C20" s="40">
        <f>B20/1453</f>
        <v>3.4411562284927734E-2</v>
      </c>
      <c r="D20" s="71">
        <f>SUM(D7:D19)</f>
        <v>63</v>
      </c>
      <c r="E20" s="41">
        <f>D20/1979</f>
        <v>3.1834259727134918E-2</v>
      </c>
      <c r="F20" s="77">
        <f>SUM(F7:F19)</f>
        <v>798</v>
      </c>
      <c r="G20" s="42">
        <f>F20/18564</f>
        <v>4.2986425339366516E-2</v>
      </c>
      <c r="H20" s="71">
        <f>SUM(H7:H19)</f>
        <v>552</v>
      </c>
      <c r="I20" s="41">
        <f>H20/15673</f>
        <v>3.5219804759777963E-2</v>
      </c>
      <c r="J20" s="37">
        <f>IF(D20=0, "-", IF((B20-D20)/D20&lt;10, (B20-D20)/D20, "&gt;999%"))</f>
        <v>-0.20634920634920634</v>
      </c>
      <c r="K20" s="38">
        <f>IF(H20=0, "-", IF((F20-H20)/H20&lt;10, (F20-H20)/H20, "&gt;999%"))</f>
        <v>0.44565217391304346</v>
      </c>
    </row>
    <row r="21" spans="1:11" x14ac:dyDescent="0.2">
      <c r="B21" s="83"/>
      <c r="D21" s="83"/>
      <c r="F21" s="83"/>
      <c r="H21" s="83"/>
    </row>
    <row r="22" spans="1:11" s="43" customFormat="1" x14ac:dyDescent="0.2">
      <c r="A22" s="162" t="s">
        <v>563</v>
      </c>
      <c r="B22" s="71">
        <v>50</v>
      </c>
      <c r="C22" s="40">
        <f>B22/1453</f>
        <v>3.4411562284927734E-2</v>
      </c>
      <c r="D22" s="71">
        <v>63</v>
      </c>
      <c r="E22" s="41">
        <f>D22/1979</f>
        <v>3.1834259727134918E-2</v>
      </c>
      <c r="F22" s="77">
        <v>798</v>
      </c>
      <c r="G22" s="42">
        <f>F22/18564</f>
        <v>4.2986425339366516E-2</v>
      </c>
      <c r="H22" s="71">
        <v>552</v>
      </c>
      <c r="I22" s="41">
        <f>H22/15673</f>
        <v>3.5219804759777963E-2</v>
      </c>
      <c r="J22" s="37">
        <f>IF(D22=0, "-", IF((B22-D22)/D22&lt;10, (B22-D22)/D22, "&gt;999%"))</f>
        <v>-0.20634920634920634</v>
      </c>
      <c r="K22" s="38">
        <f>IF(H22=0, "-", IF((F22-H22)/H22&lt;10, (F22-H22)/H22, "&gt;999%"))</f>
        <v>0.44565217391304346</v>
      </c>
    </row>
    <row r="23" spans="1:11" x14ac:dyDescent="0.2">
      <c r="B23" s="83"/>
      <c r="D23" s="83"/>
      <c r="F23" s="83"/>
      <c r="H23" s="83"/>
    </row>
    <row r="24" spans="1:11" ht="15.75" x14ac:dyDescent="0.25">
      <c r="A24" s="164" t="s">
        <v>115</v>
      </c>
      <c r="B24" s="196" t="s">
        <v>1</v>
      </c>
      <c r="C24" s="200"/>
      <c r="D24" s="200"/>
      <c r="E24" s="197"/>
      <c r="F24" s="196" t="s">
        <v>14</v>
      </c>
      <c r="G24" s="200"/>
      <c r="H24" s="200"/>
      <c r="I24" s="197"/>
      <c r="J24" s="196" t="s">
        <v>15</v>
      </c>
      <c r="K24" s="197"/>
    </row>
    <row r="25" spans="1:11" x14ac:dyDescent="0.2">
      <c r="A25" s="22"/>
      <c r="B25" s="196">
        <f>VALUE(RIGHT($B$2, 4))</f>
        <v>2021</v>
      </c>
      <c r="C25" s="197"/>
      <c r="D25" s="196">
        <f>B25-1</f>
        <v>2020</v>
      </c>
      <c r="E25" s="204"/>
      <c r="F25" s="196">
        <f>B25</f>
        <v>2021</v>
      </c>
      <c r="G25" s="204"/>
      <c r="H25" s="196">
        <f>D25</f>
        <v>2020</v>
      </c>
      <c r="I25" s="204"/>
      <c r="J25" s="140" t="s">
        <v>4</v>
      </c>
      <c r="K25" s="141" t="s">
        <v>2</v>
      </c>
    </row>
    <row r="26" spans="1:11" x14ac:dyDescent="0.2">
      <c r="A26" s="163" t="s">
        <v>145</v>
      </c>
      <c r="B26" s="61" t="s">
        <v>12</v>
      </c>
      <c r="C26" s="62" t="s">
        <v>13</v>
      </c>
      <c r="D26" s="61" t="s">
        <v>12</v>
      </c>
      <c r="E26" s="63" t="s">
        <v>13</v>
      </c>
      <c r="F26" s="62" t="s">
        <v>12</v>
      </c>
      <c r="G26" s="62" t="s">
        <v>13</v>
      </c>
      <c r="H26" s="61" t="s">
        <v>12</v>
      </c>
      <c r="I26" s="63" t="s">
        <v>13</v>
      </c>
      <c r="J26" s="61"/>
      <c r="K26" s="63"/>
    </row>
    <row r="27" spans="1:11" x14ac:dyDescent="0.2">
      <c r="A27" s="7" t="s">
        <v>320</v>
      </c>
      <c r="B27" s="65">
        <v>0</v>
      </c>
      <c r="C27" s="34">
        <f>IF(B50=0, "-", B27/B50)</f>
        <v>0</v>
      </c>
      <c r="D27" s="65">
        <v>0</v>
      </c>
      <c r="E27" s="9">
        <f>IF(D50=0, "-", D27/D50)</f>
        <v>0</v>
      </c>
      <c r="F27" s="81">
        <v>12</v>
      </c>
      <c r="G27" s="34">
        <f>IF(F50=0, "-", F27/F50)</f>
        <v>4.2689434364994666E-3</v>
      </c>
      <c r="H27" s="65">
        <v>0</v>
      </c>
      <c r="I27" s="9">
        <f>IF(H50=0, "-", H27/H50)</f>
        <v>0</v>
      </c>
      <c r="J27" s="8" t="str">
        <f t="shared" ref="J27:J48" si="2">IF(D27=0, "-", IF((B27-D27)/D27&lt;10, (B27-D27)/D27, "&gt;999%"))</f>
        <v>-</v>
      </c>
      <c r="K27" s="9" t="str">
        <f t="shared" ref="K27:K48" si="3">IF(H27=0, "-", IF((F27-H27)/H27&lt;10, (F27-H27)/H27, "&gt;999%"))</f>
        <v>-</v>
      </c>
    </row>
    <row r="28" spans="1:11" x14ac:dyDescent="0.2">
      <c r="A28" s="7" t="s">
        <v>321</v>
      </c>
      <c r="B28" s="65">
        <v>0</v>
      </c>
      <c r="C28" s="34">
        <f>IF(B50=0, "-", B28/B50)</f>
        <v>0</v>
      </c>
      <c r="D28" s="65">
        <v>0</v>
      </c>
      <c r="E28" s="9">
        <f>IF(D50=0, "-", D28/D50)</f>
        <v>0</v>
      </c>
      <c r="F28" s="81">
        <v>17</v>
      </c>
      <c r="G28" s="34">
        <f>IF(F50=0, "-", F28/F50)</f>
        <v>6.0476698683742443E-3</v>
      </c>
      <c r="H28" s="65">
        <v>0</v>
      </c>
      <c r="I28" s="9">
        <f>IF(H50=0, "-", H28/H50)</f>
        <v>0</v>
      </c>
      <c r="J28" s="8" t="str">
        <f t="shared" si="2"/>
        <v>-</v>
      </c>
      <c r="K28" s="9" t="str">
        <f t="shared" si="3"/>
        <v>-</v>
      </c>
    </row>
    <row r="29" spans="1:11" x14ac:dyDescent="0.2">
      <c r="A29" s="7" t="s">
        <v>322</v>
      </c>
      <c r="B29" s="65">
        <v>25</v>
      </c>
      <c r="C29" s="34">
        <f>IF(B50=0, "-", B29/B50)</f>
        <v>0.11210762331838565</v>
      </c>
      <c r="D29" s="65">
        <v>9</v>
      </c>
      <c r="E29" s="9">
        <f>IF(D50=0, "-", D29/D50)</f>
        <v>3.3210332103321034E-2</v>
      </c>
      <c r="F29" s="81">
        <v>165</v>
      </c>
      <c r="G29" s="34">
        <f>IF(F50=0, "-", F29/F50)</f>
        <v>5.869797225186766E-2</v>
      </c>
      <c r="H29" s="65">
        <v>160</v>
      </c>
      <c r="I29" s="9">
        <f>IF(H50=0, "-", H29/H50)</f>
        <v>7.4211502782931357E-2</v>
      </c>
      <c r="J29" s="8">
        <f t="shared" si="2"/>
        <v>1.7777777777777777</v>
      </c>
      <c r="K29" s="9">
        <f t="shared" si="3"/>
        <v>3.125E-2</v>
      </c>
    </row>
    <row r="30" spans="1:11" x14ac:dyDescent="0.2">
      <c r="A30" s="7" t="s">
        <v>323</v>
      </c>
      <c r="B30" s="65">
        <v>21</v>
      </c>
      <c r="C30" s="34">
        <f>IF(B50=0, "-", B30/B50)</f>
        <v>9.417040358744394E-2</v>
      </c>
      <c r="D30" s="65">
        <v>86</v>
      </c>
      <c r="E30" s="9">
        <f>IF(D50=0, "-", D30/D50)</f>
        <v>0.31734317343173429</v>
      </c>
      <c r="F30" s="81">
        <v>339</v>
      </c>
      <c r="G30" s="34">
        <f>IF(F50=0, "-", F30/F50)</f>
        <v>0.12059765208110992</v>
      </c>
      <c r="H30" s="65">
        <v>379</v>
      </c>
      <c r="I30" s="9">
        <f>IF(H50=0, "-", H30/H50)</f>
        <v>0.17578849721706866</v>
      </c>
      <c r="J30" s="8">
        <f t="shared" si="2"/>
        <v>-0.7558139534883721</v>
      </c>
      <c r="K30" s="9">
        <f t="shared" si="3"/>
        <v>-0.10554089709762533</v>
      </c>
    </row>
    <row r="31" spans="1:11" x14ac:dyDescent="0.2">
      <c r="A31" s="7" t="s">
        <v>324</v>
      </c>
      <c r="B31" s="65">
        <v>4</v>
      </c>
      <c r="C31" s="34">
        <f>IF(B50=0, "-", B31/B50)</f>
        <v>1.7937219730941704E-2</v>
      </c>
      <c r="D31" s="65">
        <v>3</v>
      </c>
      <c r="E31" s="9">
        <f>IF(D50=0, "-", D31/D50)</f>
        <v>1.107011070110701E-2</v>
      </c>
      <c r="F31" s="81">
        <v>22</v>
      </c>
      <c r="G31" s="34">
        <f>IF(F50=0, "-", F31/F50)</f>
        <v>7.8263963002490212E-3</v>
      </c>
      <c r="H31" s="65">
        <v>11</v>
      </c>
      <c r="I31" s="9">
        <f>IF(H50=0, "-", H31/H50)</f>
        <v>5.1020408163265302E-3</v>
      </c>
      <c r="J31" s="8">
        <f t="shared" si="2"/>
        <v>0.33333333333333331</v>
      </c>
      <c r="K31" s="9">
        <f t="shared" si="3"/>
        <v>1</v>
      </c>
    </row>
    <row r="32" spans="1:11" x14ac:dyDescent="0.2">
      <c r="A32" s="7" t="s">
        <v>325</v>
      </c>
      <c r="B32" s="65">
        <v>0</v>
      </c>
      <c r="C32" s="34">
        <f>IF(B50=0, "-", B32/B50)</f>
        <v>0</v>
      </c>
      <c r="D32" s="65">
        <v>0</v>
      </c>
      <c r="E32" s="9">
        <f>IF(D50=0, "-", D32/D50)</f>
        <v>0</v>
      </c>
      <c r="F32" s="81">
        <v>12</v>
      </c>
      <c r="G32" s="34">
        <f>IF(F50=0, "-", F32/F50)</f>
        <v>4.2689434364994666E-3</v>
      </c>
      <c r="H32" s="65">
        <v>0</v>
      </c>
      <c r="I32" s="9">
        <f>IF(H50=0, "-", H32/H50)</f>
        <v>0</v>
      </c>
      <c r="J32" s="8" t="str">
        <f t="shared" si="2"/>
        <v>-</v>
      </c>
      <c r="K32" s="9" t="str">
        <f t="shared" si="3"/>
        <v>-</v>
      </c>
    </row>
    <row r="33" spans="1:11" x14ac:dyDescent="0.2">
      <c r="A33" s="7" t="s">
        <v>326</v>
      </c>
      <c r="B33" s="65">
        <v>7</v>
      </c>
      <c r="C33" s="34">
        <f>IF(B50=0, "-", B33/B50)</f>
        <v>3.1390134529147982E-2</v>
      </c>
      <c r="D33" s="65">
        <v>13</v>
      </c>
      <c r="E33" s="9">
        <f>IF(D50=0, "-", D33/D50)</f>
        <v>4.797047970479705E-2</v>
      </c>
      <c r="F33" s="81">
        <v>162</v>
      </c>
      <c r="G33" s="34">
        <f>IF(F50=0, "-", F33/F50)</f>
        <v>5.7630736392742798E-2</v>
      </c>
      <c r="H33" s="65">
        <v>136</v>
      </c>
      <c r="I33" s="9">
        <f>IF(H50=0, "-", H33/H50)</f>
        <v>6.3079777365491654E-2</v>
      </c>
      <c r="J33" s="8">
        <f t="shared" si="2"/>
        <v>-0.46153846153846156</v>
      </c>
      <c r="K33" s="9">
        <f t="shared" si="3"/>
        <v>0.19117647058823528</v>
      </c>
    </row>
    <row r="34" spans="1:11" x14ac:dyDescent="0.2">
      <c r="A34" s="7" t="s">
        <v>327</v>
      </c>
      <c r="B34" s="65">
        <v>10</v>
      </c>
      <c r="C34" s="34">
        <f>IF(B50=0, "-", B34/B50)</f>
        <v>4.4843049327354258E-2</v>
      </c>
      <c r="D34" s="65">
        <v>21</v>
      </c>
      <c r="E34" s="9">
        <f>IF(D50=0, "-", D34/D50)</f>
        <v>7.7490774907749083E-2</v>
      </c>
      <c r="F34" s="81">
        <v>169</v>
      </c>
      <c r="G34" s="34">
        <f>IF(F50=0, "-", F34/F50)</f>
        <v>6.0120953397367484E-2</v>
      </c>
      <c r="H34" s="65">
        <v>117</v>
      </c>
      <c r="I34" s="9">
        <f>IF(H50=0, "-", H34/H50)</f>
        <v>5.4267161410018555E-2</v>
      </c>
      <c r="J34" s="8">
        <f t="shared" si="2"/>
        <v>-0.52380952380952384</v>
      </c>
      <c r="K34" s="9">
        <f t="shared" si="3"/>
        <v>0.44444444444444442</v>
      </c>
    </row>
    <row r="35" spans="1:11" x14ac:dyDescent="0.2">
      <c r="A35" s="7" t="s">
        <v>328</v>
      </c>
      <c r="B35" s="65">
        <v>1</v>
      </c>
      <c r="C35" s="34">
        <f>IF(B50=0, "-", B35/B50)</f>
        <v>4.4843049327354259E-3</v>
      </c>
      <c r="D35" s="65">
        <v>0</v>
      </c>
      <c r="E35" s="9">
        <f>IF(D50=0, "-", D35/D50)</f>
        <v>0</v>
      </c>
      <c r="F35" s="81">
        <v>15</v>
      </c>
      <c r="G35" s="34">
        <f>IF(F50=0, "-", F35/F50)</f>
        <v>5.3361792956243331E-3</v>
      </c>
      <c r="H35" s="65">
        <v>0</v>
      </c>
      <c r="I35" s="9">
        <f>IF(H50=0, "-", H35/H50)</f>
        <v>0</v>
      </c>
      <c r="J35" s="8" t="str">
        <f t="shared" si="2"/>
        <v>-</v>
      </c>
      <c r="K35" s="9" t="str">
        <f t="shared" si="3"/>
        <v>-</v>
      </c>
    </row>
    <row r="36" spans="1:11" x14ac:dyDescent="0.2">
      <c r="A36" s="7" t="s">
        <v>329</v>
      </c>
      <c r="B36" s="65">
        <v>59</v>
      </c>
      <c r="C36" s="34">
        <f>IF(B50=0, "-", B36/B50)</f>
        <v>0.26457399103139012</v>
      </c>
      <c r="D36" s="65">
        <v>24</v>
      </c>
      <c r="E36" s="9">
        <f>IF(D50=0, "-", D36/D50)</f>
        <v>8.8560885608856083E-2</v>
      </c>
      <c r="F36" s="81">
        <v>491</v>
      </c>
      <c r="G36" s="34">
        <f>IF(F50=0, "-", F36/F50)</f>
        <v>0.17467093561010316</v>
      </c>
      <c r="H36" s="65">
        <v>168</v>
      </c>
      <c r="I36" s="9">
        <f>IF(H50=0, "-", H36/H50)</f>
        <v>7.792207792207792E-2</v>
      </c>
      <c r="J36" s="8">
        <f t="shared" si="2"/>
        <v>1.4583333333333333</v>
      </c>
      <c r="K36" s="9">
        <f t="shared" si="3"/>
        <v>1.9226190476190477</v>
      </c>
    </row>
    <row r="37" spans="1:11" x14ac:dyDescent="0.2">
      <c r="A37" s="7" t="s">
        <v>330</v>
      </c>
      <c r="B37" s="65">
        <v>31</v>
      </c>
      <c r="C37" s="34">
        <f>IF(B50=0, "-", B37/B50)</f>
        <v>0.13901345291479822</v>
      </c>
      <c r="D37" s="65">
        <v>29</v>
      </c>
      <c r="E37" s="9">
        <f>IF(D50=0, "-", D37/D50)</f>
        <v>0.1070110701107011</v>
      </c>
      <c r="F37" s="81">
        <v>355</v>
      </c>
      <c r="G37" s="34">
        <f>IF(F50=0, "-", F37/F50)</f>
        <v>0.12628957666310922</v>
      </c>
      <c r="H37" s="65">
        <v>300</v>
      </c>
      <c r="I37" s="9">
        <f>IF(H50=0, "-", H37/H50)</f>
        <v>0.1391465677179963</v>
      </c>
      <c r="J37" s="8">
        <f t="shared" si="2"/>
        <v>6.8965517241379309E-2</v>
      </c>
      <c r="K37" s="9">
        <f t="shared" si="3"/>
        <v>0.18333333333333332</v>
      </c>
    </row>
    <row r="38" spans="1:11" x14ac:dyDescent="0.2">
      <c r="A38" s="7" t="s">
        <v>331</v>
      </c>
      <c r="B38" s="65">
        <v>33</v>
      </c>
      <c r="C38" s="34">
        <f>IF(B50=0, "-", B38/B50)</f>
        <v>0.14798206278026907</v>
      </c>
      <c r="D38" s="65">
        <v>20</v>
      </c>
      <c r="E38" s="9">
        <f>IF(D50=0, "-", D38/D50)</f>
        <v>7.3800738007380073E-2</v>
      </c>
      <c r="F38" s="81">
        <v>146</v>
      </c>
      <c r="G38" s="34">
        <f>IF(F50=0, "-", F38/F50)</f>
        <v>5.1938811810743508E-2</v>
      </c>
      <c r="H38" s="65">
        <v>124</v>
      </c>
      <c r="I38" s="9">
        <f>IF(H50=0, "-", H38/H50)</f>
        <v>5.7513914656771803E-2</v>
      </c>
      <c r="J38" s="8">
        <f t="shared" si="2"/>
        <v>0.65</v>
      </c>
      <c r="K38" s="9">
        <f t="shared" si="3"/>
        <v>0.17741935483870969</v>
      </c>
    </row>
    <row r="39" spans="1:11" x14ac:dyDescent="0.2">
      <c r="A39" s="7" t="s">
        <v>332</v>
      </c>
      <c r="B39" s="65">
        <v>0</v>
      </c>
      <c r="C39" s="34">
        <f>IF(B50=0, "-", B39/B50)</f>
        <v>0</v>
      </c>
      <c r="D39" s="65">
        <v>12</v>
      </c>
      <c r="E39" s="9">
        <f>IF(D50=0, "-", D39/D50)</f>
        <v>4.4280442804428041E-2</v>
      </c>
      <c r="F39" s="81">
        <v>131</v>
      </c>
      <c r="G39" s="34">
        <f>IF(F50=0, "-", F39/F50)</f>
        <v>4.6602632515119174E-2</v>
      </c>
      <c r="H39" s="65">
        <v>120</v>
      </c>
      <c r="I39" s="9">
        <f>IF(H50=0, "-", H39/H50)</f>
        <v>5.5658627087198514E-2</v>
      </c>
      <c r="J39" s="8">
        <f t="shared" si="2"/>
        <v>-1</v>
      </c>
      <c r="K39" s="9">
        <f t="shared" si="3"/>
        <v>9.166666666666666E-2</v>
      </c>
    </row>
    <row r="40" spans="1:11" x14ac:dyDescent="0.2">
      <c r="A40" s="7" t="s">
        <v>333</v>
      </c>
      <c r="B40" s="65">
        <v>1</v>
      </c>
      <c r="C40" s="34">
        <f>IF(B50=0, "-", B40/B50)</f>
        <v>4.4843049327354259E-3</v>
      </c>
      <c r="D40" s="65">
        <v>0</v>
      </c>
      <c r="E40" s="9">
        <f>IF(D50=0, "-", D40/D50)</f>
        <v>0</v>
      </c>
      <c r="F40" s="81">
        <v>13</v>
      </c>
      <c r="G40" s="34">
        <f>IF(F50=0, "-", F40/F50)</f>
        <v>4.6246887228744218E-3</v>
      </c>
      <c r="H40" s="65">
        <v>0</v>
      </c>
      <c r="I40" s="9">
        <f>IF(H50=0, "-", H40/H50)</f>
        <v>0</v>
      </c>
      <c r="J40" s="8" t="str">
        <f t="shared" si="2"/>
        <v>-</v>
      </c>
      <c r="K40" s="9" t="str">
        <f t="shared" si="3"/>
        <v>-</v>
      </c>
    </row>
    <row r="41" spans="1:11" x14ac:dyDescent="0.2">
      <c r="A41" s="7" t="s">
        <v>334</v>
      </c>
      <c r="B41" s="65">
        <v>0</v>
      </c>
      <c r="C41" s="34">
        <f>IF(B50=0, "-", B41/B50)</f>
        <v>0</v>
      </c>
      <c r="D41" s="65">
        <v>0</v>
      </c>
      <c r="E41" s="9">
        <f>IF(D50=0, "-", D41/D50)</f>
        <v>0</v>
      </c>
      <c r="F41" s="81">
        <v>7</v>
      </c>
      <c r="G41" s="34">
        <f>IF(F50=0, "-", F41/F50)</f>
        <v>2.4902170046246885E-3</v>
      </c>
      <c r="H41" s="65">
        <v>0</v>
      </c>
      <c r="I41" s="9">
        <f>IF(H50=0, "-", H41/H50)</f>
        <v>0</v>
      </c>
      <c r="J41" s="8" t="str">
        <f t="shared" si="2"/>
        <v>-</v>
      </c>
      <c r="K41" s="9" t="str">
        <f t="shared" si="3"/>
        <v>-</v>
      </c>
    </row>
    <row r="42" spans="1:11" x14ac:dyDescent="0.2">
      <c r="A42" s="7" t="s">
        <v>335</v>
      </c>
      <c r="B42" s="65">
        <v>0</v>
      </c>
      <c r="C42" s="34">
        <f>IF(B50=0, "-", B42/B50)</f>
        <v>0</v>
      </c>
      <c r="D42" s="65">
        <v>0</v>
      </c>
      <c r="E42" s="9">
        <f>IF(D50=0, "-", D42/D50)</f>
        <v>0</v>
      </c>
      <c r="F42" s="81">
        <v>0</v>
      </c>
      <c r="G42" s="34">
        <f>IF(F50=0, "-", F42/F50)</f>
        <v>0</v>
      </c>
      <c r="H42" s="65">
        <v>7</v>
      </c>
      <c r="I42" s="9">
        <f>IF(H50=0, "-", H42/H50)</f>
        <v>3.246753246753247E-3</v>
      </c>
      <c r="J42" s="8" t="str">
        <f t="shared" si="2"/>
        <v>-</v>
      </c>
      <c r="K42" s="9">
        <f t="shared" si="3"/>
        <v>-1</v>
      </c>
    </row>
    <row r="43" spans="1:11" x14ac:dyDescent="0.2">
      <c r="A43" s="7" t="s">
        <v>336</v>
      </c>
      <c r="B43" s="65">
        <v>0</v>
      </c>
      <c r="C43" s="34">
        <f>IF(B50=0, "-", B43/B50)</f>
        <v>0</v>
      </c>
      <c r="D43" s="65">
        <v>3</v>
      </c>
      <c r="E43" s="9">
        <f>IF(D50=0, "-", D43/D50)</f>
        <v>1.107011070110701E-2</v>
      </c>
      <c r="F43" s="81">
        <v>61</v>
      </c>
      <c r="G43" s="34">
        <f>IF(F50=0, "-", F43/F50)</f>
        <v>2.1700462468872288E-2</v>
      </c>
      <c r="H43" s="65">
        <v>9</v>
      </c>
      <c r="I43" s="9">
        <f>IF(H50=0, "-", H43/H50)</f>
        <v>4.1743970315398886E-3</v>
      </c>
      <c r="J43" s="8">
        <f t="shared" si="2"/>
        <v>-1</v>
      </c>
      <c r="K43" s="9">
        <f t="shared" si="3"/>
        <v>5.7777777777777777</v>
      </c>
    </row>
    <row r="44" spans="1:11" x14ac:dyDescent="0.2">
      <c r="A44" s="7" t="s">
        <v>337</v>
      </c>
      <c r="B44" s="65">
        <v>9</v>
      </c>
      <c r="C44" s="34">
        <f>IF(B50=0, "-", B44/B50)</f>
        <v>4.0358744394618833E-2</v>
      </c>
      <c r="D44" s="65">
        <v>20</v>
      </c>
      <c r="E44" s="9">
        <f>IF(D50=0, "-", D44/D50)</f>
        <v>7.3800738007380073E-2</v>
      </c>
      <c r="F44" s="81">
        <v>336</v>
      </c>
      <c r="G44" s="34">
        <f>IF(F50=0, "-", F44/F50)</f>
        <v>0.11953041622198506</v>
      </c>
      <c r="H44" s="65">
        <v>289</v>
      </c>
      <c r="I44" s="9">
        <f>IF(H50=0, "-", H44/H50)</f>
        <v>0.13404452690166976</v>
      </c>
      <c r="J44" s="8">
        <f t="shared" si="2"/>
        <v>-0.55000000000000004</v>
      </c>
      <c r="K44" s="9">
        <f t="shared" si="3"/>
        <v>0.16262975778546712</v>
      </c>
    </row>
    <row r="45" spans="1:11" x14ac:dyDescent="0.2">
      <c r="A45" s="7" t="s">
        <v>338</v>
      </c>
      <c r="B45" s="65">
        <v>0</v>
      </c>
      <c r="C45" s="34">
        <f>IF(B50=0, "-", B45/B50)</f>
        <v>0</v>
      </c>
      <c r="D45" s="65">
        <v>0</v>
      </c>
      <c r="E45" s="9">
        <f>IF(D50=0, "-", D45/D50)</f>
        <v>0</v>
      </c>
      <c r="F45" s="81">
        <v>5</v>
      </c>
      <c r="G45" s="34">
        <f>IF(F50=0, "-", F45/F50)</f>
        <v>1.7787264318747777E-3</v>
      </c>
      <c r="H45" s="65">
        <v>10</v>
      </c>
      <c r="I45" s="9">
        <f>IF(H50=0, "-", H45/H50)</f>
        <v>4.6382189239332098E-3</v>
      </c>
      <c r="J45" s="8" t="str">
        <f t="shared" si="2"/>
        <v>-</v>
      </c>
      <c r="K45" s="9">
        <f t="shared" si="3"/>
        <v>-0.5</v>
      </c>
    </row>
    <row r="46" spans="1:11" x14ac:dyDescent="0.2">
      <c r="A46" s="7" t="s">
        <v>339</v>
      </c>
      <c r="B46" s="65">
        <v>4</v>
      </c>
      <c r="C46" s="34">
        <f>IF(B50=0, "-", B46/B50)</f>
        <v>1.7937219730941704E-2</v>
      </c>
      <c r="D46" s="65">
        <v>3</v>
      </c>
      <c r="E46" s="9">
        <f>IF(D50=0, "-", D46/D50)</f>
        <v>1.107011070110701E-2</v>
      </c>
      <c r="F46" s="81">
        <v>114</v>
      </c>
      <c r="G46" s="34">
        <f>IF(F50=0, "-", F46/F50)</f>
        <v>4.0554962646744928E-2</v>
      </c>
      <c r="H46" s="65">
        <v>123</v>
      </c>
      <c r="I46" s="9">
        <f>IF(H50=0, "-", H46/H50)</f>
        <v>5.7050092764378481E-2</v>
      </c>
      <c r="J46" s="8">
        <f t="shared" si="2"/>
        <v>0.33333333333333331</v>
      </c>
      <c r="K46" s="9">
        <f t="shared" si="3"/>
        <v>-7.3170731707317069E-2</v>
      </c>
    </row>
    <row r="47" spans="1:11" x14ac:dyDescent="0.2">
      <c r="A47" s="7" t="s">
        <v>340</v>
      </c>
      <c r="B47" s="65">
        <v>12</v>
      </c>
      <c r="C47" s="34">
        <f>IF(B50=0, "-", B47/B50)</f>
        <v>5.3811659192825115E-2</v>
      </c>
      <c r="D47" s="65">
        <v>20</v>
      </c>
      <c r="E47" s="9">
        <f>IF(D50=0, "-", D47/D50)</f>
        <v>7.3800738007380073E-2</v>
      </c>
      <c r="F47" s="81">
        <v>134</v>
      </c>
      <c r="G47" s="34">
        <f>IF(F50=0, "-", F47/F50)</f>
        <v>4.7669868374244043E-2</v>
      </c>
      <c r="H47" s="65">
        <v>168</v>
      </c>
      <c r="I47" s="9">
        <f>IF(H50=0, "-", H47/H50)</f>
        <v>7.792207792207792E-2</v>
      </c>
      <c r="J47" s="8">
        <f t="shared" si="2"/>
        <v>-0.4</v>
      </c>
      <c r="K47" s="9">
        <f t="shared" si="3"/>
        <v>-0.20238095238095238</v>
      </c>
    </row>
    <row r="48" spans="1:11" x14ac:dyDescent="0.2">
      <c r="A48" s="7" t="s">
        <v>341</v>
      </c>
      <c r="B48" s="65">
        <v>6</v>
      </c>
      <c r="C48" s="34">
        <f>IF(B50=0, "-", B48/B50)</f>
        <v>2.6905829596412557E-2</v>
      </c>
      <c r="D48" s="65">
        <v>8</v>
      </c>
      <c r="E48" s="9">
        <f>IF(D50=0, "-", D48/D50)</f>
        <v>2.9520295202952029E-2</v>
      </c>
      <c r="F48" s="81">
        <v>105</v>
      </c>
      <c r="G48" s="34">
        <f>IF(F50=0, "-", F48/F50)</f>
        <v>3.7353255069370331E-2</v>
      </c>
      <c r="H48" s="65">
        <v>35</v>
      </c>
      <c r="I48" s="9">
        <f>IF(H50=0, "-", H48/H50)</f>
        <v>1.6233766233766232E-2</v>
      </c>
      <c r="J48" s="8">
        <f t="shared" si="2"/>
        <v>-0.25</v>
      </c>
      <c r="K48" s="9">
        <f t="shared" si="3"/>
        <v>2</v>
      </c>
    </row>
    <row r="49" spans="1:11" x14ac:dyDescent="0.2">
      <c r="A49" s="2"/>
      <c r="B49" s="68"/>
      <c r="C49" s="33"/>
      <c r="D49" s="68"/>
      <c r="E49" s="6"/>
      <c r="F49" s="82"/>
      <c r="G49" s="33"/>
      <c r="H49" s="68"/>
      <c r="I49" s="6"/>
      <c r="J49" s="5"/>
      <c r="K49" s="6"/>
    </row>
    <row r="50" spans="1:11" s="43" customFormat="1" x14ac:dyDescent="0.2">
      <c r="A50" s="162" t="s">
        <v>562</v>
      </c>
      <c r="B50" s="71">
        <f>SUM(B27:B49)</f>
        <v>223</v>
      </c>
      <c r="C50" s="40">
        <f>B50/1453</f>
        <v>0.1534755677907777</v>
      </c>
      <c r="D50" s="71">
        <f>SUM(D27:D49)</f>
        <v>271</v>
      </c>
      <c r="E50" s="41">
        <f>D50/1979</f>
        <v>0.13693784739767559</v>
      </c>
      <c r="F50" s="77">
        <f>SUM(F27:F49)</f>
        <v>2811</v>
      </c>
      <c r="G50" s="42">
        <f>F50/18564</f>
        <v>0.15142210730446024</v>
      </c>
      <c r="H50" s="71">
        <f>SUM(H27:H49)</f>
        <v>2156</v>
      </c>
      <c r="I50" s="41">
        <f>H50/15673</f>
        <v>0.13756141134435015</v>
      </c>
      <c r="J50" s="37">
        <f>IF(D50=0, "-", IF((B50-D50)/D50&lt;10, (B50-D50)/D50, "&gt;999%"))</f>
        <v>-0.17712177121771217</v>
      </c>
      <c r="K50" s="38">
        <f>IF(H50=0, "-", IF((F50-H50)/H50&lt;10, (F50-H50)/H50, "&gt;999%"))</f>
        <v>0.30380333951762523</v>
      </c>
    </row>
    <row r="51" spans="1:11" x14ac:dyDescent="0.2">
      <c r="B51" s="83"/>
      <c r="D51" s="83"/>
      <c r="F51" s="83"/>
      <c r="H51" s="83"/>
    </row>
    <row r="52" spans="1:11" x14ac:dyDescent="0.2">
      <c r="A52" s="163" t="s">
        <v>146</v>
      </c>
      <c r="B52" s="61" t="s">
        <v>12</v>
      </c>
      <c r="C52" s="62" t="s">
        <v>13</v>
      </c>
      <c r="D52" s="61" t="s">
        <v>12</v>
      </c>
      <c r="E52" s="63" t="s">
        <v>13</v>
      </c>
      <c r="F52" s="62" t="s">
        <v>12</v>
      </c>
      <c r="G52" s="62" t="s">
        <v>13</v>
      </c>
      <c r="H52" s="61" t="s">
        <v>12</v>
      </c>
      <c r="I52" s="63" t="s">
        <v>13</v>
      </c>
      <c r="J52" s="61"/>
      <c r="K52" s="63"/>
    </row>
    <row r="53" spans="1:11" x14ac:dyDescent="0.2">
      <c r="A53" s="7" t="s">
        <v>342</v>
      </c>
      <c r="B53" s="65">
        <v>1</v>
      </c>
      <c r="C53" s="34">
        <f>IF(B64=0, "-", B53/B64)</f>
        <v>5.8823529411764705E-2</v>
      </c>
      <c r="D53" s="65">
        <v>4</v>
      </c>
      <c r="E53" s="9">
        <f>IF(D64=0, "-", D53/D64)</f>
        <v>0.18181818181818182</v>
      </c>
      <c r="F53" s="81">
        <v>18</v>
      </c>
      <c r="G53" s="34">
        <f>IF(F64=0, "-", F53/F64)</f>
        <v>6.4516129032258063E-2</v>
      </c>
      <c r="H53" s="65">
        <v>18</v>
      </c>
      <c r="I53" s="9">
        <f>IF(H64=0, "-", H53/H64)</f>
        <v>9.1836734693877556E-2</v>
      </c>
      <c r="J53" s="8">
        <f t="shared" ref="J53:J62" si="4">IF(D53=0, "-", IF((B53-D53)/D53&lt;10, (B53-D53)/D53, "&gt;999%"))</f>
        <v>-0.75</v>
      </c>
      <c r="K53" s="9">
        <f t="shared" ref="K53:K62" si="5">IF(H53=0, "-", IF((F53-H53)/H53&lt;10, (F53-H53)/H53, "&gt;999%"))</f>
        <v>0</v>
      </c>
    </row>
    <row r="54" spans="1:11" x14ac:dyDescent="0.2">
      <c r="A54" s="7" t="s">
        <v>343</v>
      </c>
      <c r="B54" s="65">
        <v>9</v>
      </c>
      <c r="C54" s="34">
        <f>IF(B64=0, "-", B54/B64)</f>
        <v>0.52941176470588236</v>
      </c>
      <c r="D54" s="65">
        <v>2</v>
      </c>
      <c r="E54" s="9">
        <f>IF(D64=0, "-", D54/D64)</f>
        <v>9.0909090909090912E-2</v>
      </c>
      <c r="F54" s="81">
        <v>64</v>
      </c>
      <c r="G54" s="34">
        <f>IF(F64=0, "-", F54/F64)</f>
        <v>0.22939068100358423</v>
      </c>
      <c r="H54" s="65">
        <v>44</v>
      </c>
      <c r="I54" s="9">
        <f>IF(H64=0, "-", H54/H64)</f>
        <v>0.22448979591836735</v>
      </c>
      <c r="J54" s="8">
        <f t="shared" si="4"/>
        <v>3.5</v>
      </c>
      <c r="K54" s="9">
        <f t="shared" si="5"/>
        <v>0.45454545454545453</v>
      </c>
    </row>
    <row r="55" spans="1:11" x14ac:dyDescent="0.2">
      <c r="A55" s="7" t="s">
        <v>344</v>
      </c>
      <c r="B55" s="65">
        <v>0</v>
      </c>
      <c r="C55" s="34">
        <f>IF(B64=0, "-", B55/B64)</f>
        <v>0</v>
      </c>
      <c r="D55" s="65">
        <v>0</v>
      </c>
      <c r="E55" s="9">
        <f>IF(D64=0, "-", D55/D64)</f>
        <v>0</v>
      </c>
      <c r="F55" s="81">
        <v>34</v>
      </c>
      <c r="G55" s="34">
        <f>IF(F64=0, "-", F55/F64)</f>
        <v>0.12186379928315412</v>
      </c>
      <c r="H55" s="65">
        <v>12</v>
      </c>
      <c r="I55" s="9">
        <f>IF(H64=0, "-", H55/H64)</f>
        <v>6.1224489795918366E-2</v>
      </c>
      <c r="J55" s="8" t="str">
        <f t="shared" si="4"/>
        <v>-</v>
      </c>
      <c r="K55" s="9">
        <f t="shared" si="5"/>
        <v>1.8333333333333333</v>
      </c>
    </row>
    <row r="56" spans="1:11" x14ac:dyDescent="0.2">
      <c r="A56" s="7" t="s">
        <v>345</v>
      </c>
      <c r="B56" s="65">
        <v>1</v>
      </c>
      <c r="C56" s="34">
        <f>IF(B64=0, "-", B56/B64)</f>
        <v>5.8823529411764705E-2</v>
      </c>
      <c r="D56" s="65">
        <v>0</v>
      </c>
      <c r="E56" s="9">
        <f>IF(D64=0, "-", D56/D64)</f>
        <v>0</v>
      </c>
      <c r="F56" s="81">
        <v>9</v>
      </c>
      <c r="G56" s="34">
        <f>IF(F64=0, "-", F56/F64)</f>
        <v>3.2258064516129031E-2</v>
      </c>
      <c r="H56" s="65">
        <v>3</v>
      </c>
      <c r="I56" s="9">
        <f>IF(H64=0, "-", H56/H64)</f>
        <v>1.5306122448979591E-2</v>
      </c>
      <c r="J56" s="8" t="str">
        <f t="shared" si="4"/>
        <v>-</v>
      </c>
      <c r="K56" s="9">
        <f t="shared" si="5"/>
        <v>2</v>
      </c>
    </row>
    <row r="57" spans="1:11" x14ac:dyDescent="0.2">
      <c r="A57" s="7" t="s">
        <v>346</v>
      </c>
      <c r="B57" s="65">
        <v>1</v>
      </c>
      <c r="C57" s="34">
        <f>IF(B64=0, "-", B57/B64)</f>
        <v>5.8823529411764705E-2</v>
      </c>
      <c r="D57" s="65">
        <v>0</v>
      </c>
      <c r="E57" s="9">
        <f>IF(D64=0, "-", D57/D64)</f>
        <v>0</v>
      </c>
      <c r="F57" s="81">
        <v>16</v>
      </c>
      <c r="G57" s="34">
        <f>IF(F64=0, "-", F57/F64)</f>
        <v>5.7347670250896057E-2</v>
      </c>
      <c r="H57" s="65">
        <v>11</v>
      </c>
      <c r="I57" s="9">
        <f>IF(H64=0, "-", H57/H64)</f>
        <v>5.6122448979591837E-2</v>
      </c>
      <c r="J57" s="8" t="str">
        <f t="shared" si="4"/>
        <v>-</v>
      </c>
      <c r="K57" s="9">
        <f t="shared" si="5"/>
        <v>0.45454545454545453</v>
      </c>
    </row>
    <row r="58" spans="1:11" x14ac:dyDescent="0.2">
      <c r="A58" s="7" t="s">
        <v>347</v>
      </c>
      <c r="B58" s="65">
        <v>0</v>
      </c>
      <c r="C58" s="34">
        <f>IF(B64=0, "-", B58/B64)</f>
        <v>0</v>
      </c>
      <c r="D58" s="65">
        <v>0</v>
      </c>
      <c r="E58" s="9">
        <f>IF(D64=0, "-", D58/D64)</f>
        <v>0</v>
      </c>
      <c r="F58" s="81">
        <v>2</v>
      </c>
      <c r="G58" s="34">
        <f>IF(F64=0, "-", F58/F64)</f>
        <v>7.1684587813620072E-3</v>
      </c>
      <c r="H58" s="65">
        <v>0</v>
      </c>
      <c r="I58" s="9">
        <f>IF(H64=0, "-", H58/H64)</f>
        <v>0</v>
      </c>
      <c r="J58" s="8" t="str">
        <f t="shared" si="4"/>
        <v>-</v>
      </c>
      <c r="K58" s="9" t="str">
        <f t="shared" si="5"/>
        <v>-</v>
      </c>
    </row>
    <row r="59" spans="1:11" x14ac:dyDescent="0.2">
      <c r="A59" s="7" t="s">
        <v>348</v>
      </c>
      <c r="B59" s="65">
        <v>1</v>
      </c>
      <c r="C59" s="34">
        <f>IF(B64=0, "-", B59/B64)</f>
        <v>5.8823529411764705E-2</v>
      </c>
      <c r="D59" s="65">
        <v>0</v>
      </c>
      <c r="E59" s="9">
        <f>IF(D64=0, "-", D59/D64)</f>
        <v>0</v>
      </c>
      <c r="F59" s="81">
        <v>7</v>
      </c>
      <c r="G59" s="34">
        <f>IF(F64=0, "-", F59/F64)</f>
        <v>2.5089605734767026E-2</v>
      </c>
      <c r="H59" s="65">
        <v>0</v>
      </c>
      <c r="I59" s="9">
        <f>IF(H64=0, "-", H59/H64)</f>
        <v>0</v>
      </c>
      <c r="J59" s="8" t="str">
        <f t="shared" si="4"/>
        <v>-</v>
      </c>
      <c r="K59" s="9" t="str">
        <f t="shared" si="5"/>
        <v>-</v>
      </c>
    </row>
    <row r="60" spans="1:11" x14ac:dyDescent="0.2">
      <c r="A60" s="7" t="s">
        <v>349</v>
      </c>
      <c r="B60" s="65">
        <v>2</v>
      </c>
      <c r="C60" s="34">
        <f>IF(B64=0, "-", B60/B64)</f>
        <v>0.11764705882352941</v>
      </c>
      <c r="D60" s="65">
        <v>6</v>
      </c>
      <c r="E60" s="9">
        <f>IF(D64=0, "-", D60/D64)</f>
        <v>0.27272727272727271</v>
      </c>
      <c r="F60" s="81">
        <v>34</v>
      </c>
      <c r="G60" s="34">
        <f>IF(F64=0, "-", F60/F64)</f>
        <v>0.12186379928315412</v>
      </c>
      <c r="H60" s="65">
        <v>32</v>
      </c>
      <c r="I60" s="9">
        <f>IF(H64=0, "-", H60/H64)</f>
        <v>0.16326530612244897</v>
      </c>
      <c r="J60" s="8">
        <f t="shared" si="4"/>
        <v>-0.66666666666666663</v>
      </c>
      <c r="K60" s="9">
        <f t="shared" si="5"/>
        <v>6.25E-2</v>
      </c>
    </row>
    <row r="61" spans="1:11" x14ac:dyDescent="0.2">
      <c r="A61" s="7" t="s">
        <v>350</v>
      </c>
      <c r="B61" s="65">
        <v>0</v>
      </c>
      <c r="C61" s="34">
        <f>IF(B64=0, "-", B61/B64)</f>
        <v>0</v>
      </c>
      <c r="D61" s="65">
        <v>2</v>
      </c>
      <c r="E61" s="9">
        <f>IF(D64=0, "-", D61/D64)</f>
        <v>9.0909090909090912E-2</v>
      </c>
      <c r="F61" s="81">
        <v>12</v>
      </c>
      <c r="G61" s="34">
        <f>IF(F64=0, "-", F61/F64)</f>
        <v>4.3010752688172046E-2</v>
      </c>
      <c r="H61" s="65">
        <v>9</v>
      </c>
      <c r="I61" s="9">
        <f>IF(H64=0, "-", H61/H64)</f>
        <v>4.5918367346938778E-2</v>
      </c>
      <c r="J61" s="8">
        <f t="shared" si="4"/>
        <v>-1</v>
      </c>
      <c r="K61" s="9">
        <f t="shared" si="5"/>
        <v>0.33333333333333331</v>
      </c>
    </row>
    <row r="62" spans="1:11" x14ac:dyDescent="0.2">
      <c r="A62" s="7" t="s">
        <v>351</v>
      </c>
      <c r="B62" s="65">
        <v>2</v>
      </c>
      <c r="C62" s="34">
        <f>IF(B64=0, "-", B62/B64)</f>
        <v>0.11764705882352941</v>
      </c>
      <c r="D62" s="65">
        <v>8</v>
      </c>
      <c r="E62" s="9">
        <f>IF(D64=0, "-", D62/D64)</f>
        <v>0.36363636363636365</v>
      </c>
      <c r="F62" s="81">
        <v>83</v>
      </c>
      <c r="G62" s="34">
        <f>IF(F64=0, "-", F62/F64)</f>
        <v>0.29749103942652327</v>
      </c>
      <c r="H62" s="65">
        <v>67</v>
      </c>
      <c r="I62" s="9">
        <f>IF(H64=0, "-", H62/H64)</f>
        <v>0.34183673469387754</v>
      </c>
      <c r="J62" s="8">
        <f t="shared" si="4"/>
        <v>-0.75</v>
      </c>
      <c r="K62" s="9">
        <f t="shared" si="5"/>
        <v>0.23880597014925373</v>
      </c>
    </row>
    <row r="63" spans="1:11" x14ac:dyDescent="0.2">
      <c r="A63" s="2"/>
      <c r="B63" s="68"/>
      <c r="C63" s="33"/>
      <c r="D63" s="68"/>
      <c r="E63" s="6"/>
      <c r="F63" s="82"/>
      <c r="G63" s="33"/>
      <c r="H63" s="68"/>
      <c r="I63" s="6"/>
      <c r="J63" s="5"/>
      <c r="K63" s="6"/>
    </row>
    <row r="64" spans="1:11" s="43" customFormat="1" x14ac:dyDescent="0.2">
      <c r="A64" s="162" t="s">
        <v>561</v>
      </c>
      <c r="B64" s="71">
        <f>SUM(B53:B63)</f>
        <v>17</v>
      </c>
      <c r="C64" s="40">
        <f>B64/1453</f>
        <v>1.1699931176875429E-2</v>
      </c>
      <c r="D64" s="71">
        <f>SUM(D53:D63)</f>
        <v>22</v>
      </c>
      <c r="E64" s="41">
        <f>D64/1979</f>
        <v>1.1116725618999495E-2</v>
      </c>
      <c r="F64" s="77">
        <f>SUM(F53:F63)</f>
        <v>279</v>
      </c>
      <c r="G64" s="42">
        <f>F64/18564</f>
        <v>1.5029088558500324E-2</v>
      </c>
      <c r="H64" s="71">
        <f>SUM(H53:H63)</f>
        <v>196</v>
      </c>
      <c r="I64" s="41">
        <f>H64/15673</f>
        <v>1.2505582849486378E-2</v>
      </c>
      <c r="J64" s="37">
        <f>IF(D64=0, "-", IF((B64-D64)/D64&lt;10, (B64-D64)/D64, "&gt;999%"))</f>
        <v>-0.22727272727272727</v>
      </c>
      <c r="K64" s="38">
        <f>IF(H64=0, "-", IF((F64-H64)/H64&lt;10, (F64-H64)/H64, "&gt;999%"))</f>
        <v>0.42346938775510207</v>
      </c>
    </row>
    <row r="65" spans="1:11" x14ac:dyDescent="0.2">
      <c r="B65" s="83"/>
      <c r="D65" s="83"/>
      <c r="F65" s="83"/>
      <c r="H65" s="83"/>
    </row>
    <row r="66" spans="1:11" s="43" customFormat="1" x14ac:dyDescent="0.2">
      <c r="A66" s="162" t="s">
        <v>560</v>
      </c>
      <c r="B66" s="71">
        <v>240</v>
      </c>
      <c r="C66" s="40">
        <f>B66/1453</f>
        <v>0.16517549896765313</v>
      </c>
      <c r="D66" s="71">
        <v>293</v>
      </c>
      <c r="E66" s="41">
        <f>D66/1979</f>
        <v>0.1480545730166751</v>
      </c>
      <c r="F66" s="77">
        <v>3090</v>
      </c>
      <c r="G66" s="42">
        <f>F66/18564</f>
        <v>0.16645119586296056</v>
      </c>
      <c r="H66" s="71">
        <v>2352</v>
      </c>
      <c r="I66" s="41">
        <f>H66/15673</f>
        <v>0.15006699419383654</v>
      </c>
      <c r="J66" s="37">
        <f>IF(D66=0, "-", IF((B66-D66)/D66&lt;10, (B66-D66)/D66, "&gt;999%"))</f>
        <v>-0.18088737201365188</v>
      </c>
      <c r="K66" s="38">
        <f>IF(H66=0, "-", IF((F66-H66)/H66&lt;10, (F66-H66)/H66, "&gt;999%"))</f>
        <v>0.31377551020408162</v>
      </c>
    </row>
    <row r="67" spans="1:11" x14ac:dyDescent="0.2">
      <c r="B67" s="83"/>
      <c r="D67" s="83"/>
      <c r="F67" s="83"/>
      <c r="H67" s="83"/>
    </row>
    <row r="68" spans="1:11" ht="15.75" x14ac:dyDescent="0.25">
      <c r="A68" s="164" t="s">
        <v>116</v>
      </c>
      <c r="B68" s="196" t="s">
        <v>1</v>
      </c>
      <c r="C68" s="200"/>
      <c r="D68" s="200"/>
      <c r="E68" s="197"/>
      <c r="F68" s="196" t="s">
        <v>14</v>
      </c>
      <c r="G68" s="200"/>
      <c r="H68" s="200"/>
      <c r="I68" s="197"/>
      <c r="J68" s="196" t="s">
        <v>15</v>
      </c>
      <c r="K68" s="197"/>
    </row>
    <row r="69" spans="1:11" x14ac:dyDescent="0.2">
      <c r="A69" s="22"/>
      <c r="B69" s="196">
        <f>VALUE(RIGHT($B$2, 4))</f>
        <v>2021</v>
      </c>
      <c r="C69" s="197"/>
      <c r="D69" s="196">
        <f>B69-1</f>
        <v>2020</v>
      </c>
      <c r="E69" s="204"/>
      <c r="F69" s="196">
        <f>B69</f>
        <v>2021</v>
      </c>
      <c r="G69" s="204"/>
      <c r="H69" s="196">
        <f>D69</f>
        <v>2020</v>
      </c>
      <c r="I69" s="204"/>
      <c r="J69" s="140" t="s">
        <v>4</v>
      </c>
      <c r="K69" s="141" t="s">
        <v>2</v>
      </c>
    </row>
    <row r="70" spans="1:11" x14ac:dyDescent="0.2">
      <c r="A70" s="163" t="s">
        <v>147</v>
      </c>
      <c r="B70" s="61" t="s">
        <v>12</v>
      </c>
      <c r="C70" s="62" t="s">
        <v>13</v>
      </c>
      <c r="D70" s="61" t="s">
        <v>12</v>
      </c>
      <c r="E70" s="63" t="s">
        <v>13</v>
      </c>
      <c r="F70" s="62" t="s">
        <v>12</v>
      </c>
      <c r="G70" s="62" t="s">
        <v>13</v>
      </c>
      <c r="H70" s="61" t="s">
        <v>12</v>
      </c>
      <c r="I70" s="63" t="s">
        <v>13</v>
      </c>
      <c r="J70" s="61"/>
      <c r="K70" s="63"/>
    </row>
    <row r="71" spans="1:11" x14ac:dyDescent="0.2">
      <c r="A71" s="7" t="s">
        <v>352</v>
      </c>
      <c r="B71" s="65">
        <v>2</v>
      </c>
      <c r="C71" s="34">
        <f>IF(B92=0, "-", B71/B92)</f>
        <v>8.5106382978723406E-3</v>
      </c>
      <c r="D71" s="65">
        <v>4</v>
      </c>
      <c r="E71" s="9">
        <f>IF(D92=0, "-", D71/D92)</f>
        <v>1.0582010582010581E-2</v>
      </c>
      <c r="F71" s="81">
        <v>28</v>
      </c>
      <c r="G71" s="34">
        <f>IF(F92=0, "-", F71/F92)</f>
        <v>1.0082823190493338E-2</v>
      </c>
      <c r="H71" s="65">
        <v>28</v>
      </c>
      <c r="I71" s="9">
        <f>IF(H92=0, "-", H71/H92)</f>
        <v>1.0678871090770405E-2</v>
      </c>
      <c r="J71" s="8">
        <f t="shared" ref="J71:J90" si="6">IF(D71=0, "-", IF((B71-D71)/D71&lt;10, (B71-D71)/D71, "&gt;999%"))</f>
        <v>-0.5</v>
      </c>
      <c r="K71" s="9">
        <f t="shared" ref="K71:K90" si="7">IF(H71=0, "-", IF((F71-H71)/H71&lt;10, (F71-H71)/H71, "&gt;999%"))</f>
        <v>0</v>
      </c>
    </row>
    <row r="72" spans="1:11" x14ac:dyDescent="0.2">
      <c r="A72" s="7" t="s">
        <v>353</v>
      </c>
      <c r="B72" s="65">
        <v>0</v>
      </c>
      <c r="C72" s="34">
        <f>IF(B92=0, "-", B72/B92)</f>
        <v>0</v>
      </c>
      <c r="D72" s="65">
        <v>0</v>
      </c>
      <c r="E72" s="9">
        <f>IF(D92=0, "-", D72/D92)</f>
        <v>0</v>
      </c>
      <c r="F72" s="81">
        <v>1</v>
      </c>
      <c r="G72" s="34">
        <f>IF(F92=0, "-", F72/F92)</f>
        <v>3.6010082823190496E-4</v>
      </c>
      <c r="H72" s="65">
        <v>0</v>
      </c>
      <c r="I72" s="9">
        <f>IF(H92=0, "-", H72/H92)</f>
        <v>0</v>
      </c>
      <c r="J72" s="8" t="str">
        <f t="shared" si="6"/>
        <v>-</v>
      </c>
      <c r="K72" s="9" t="str">
        <f t="shared" si="7"/>
        <v>-</v>
      </c>
    </row>
    <row r="73" spans="1:11" x14ac:dyDescent="0.2">
      <c r="A73" s="7" t="s">
        <v>354</v>
      </c>
      <c r="B73" s="65">
        <v>0</v>
      </c>
      <c r="C73" s="34">
        <f>IF(B92=0, "-", B73/B92)</f>
        <v>0</v>
      </c>
      <c r="D73" s="65">
        <v>0</v>
      </c>
      <c r="E73" s="9">
        <f>IF(D92=0, "-", D73/D92)</f>
        <v>0</v>
      </c>
      <c r="F73" s="81">
        <v>0</v>
      </c>
      <c r="G73" s="34">
        <f>IF(F92=0, "-", F73/F92)</f>
        <v>0</v>
      </c>
      <c r="H73" s="65">
        <v>23</v>
      </c>
      <c r="I73" s="9">
        <f>IF(H92=0, "-", H73/H92)</f>
        <v>8.771929824561403E-3</v>
      </c>
      <c r="J73" s="8" t="str">
        <f t="shared" si="6"/>
        <v>-</v>
      </c>
      <c r="K73" s="9">
        <f t="shared" si="7"/>
        <v>-1</v>
      </c>
    </row>
    <row r="74" spans="1:11" x14ac:dyDescent="0.2">
      <c r="A74" s="7" t="s">
        <v>355</v>
      </c>
      <c r="B74" s="65">
        <v>14</v>
      </c>
      <c r="C74" s="34">
        <f>IF(B92=0, "-", B74/B92)</f>
        <v>5.9574468085106386E-2</v>
      </c>
      <c r="D74" s="65">
        <v>7</v>
      </c>
      <c r="E74" s="9">
        <f>IF(D92=0, "-", D74/D92)</f>
        <v>1.8518518518518517E-2</v>
      </c>
      <c r="F74" s="81">
        <v>162</v>
      </c>
      <c r="G74" s="34">
        <f>IF(F92=0, "-", F74/F92)</f>
        <v>5.8336334173568601E-2</v>
      </c>
      <c r="H74" s="65">
        <v>142</v>
      </c>
      <c r="I74" s="9">
        <f>IF(H92=0, "-", H74/H92)</f>
        <v>5.4157131960335621E-2</v>
      </c>
      <c r="J74" s="8">
        <f t="shared" si="6"/>
        <v>1</v>
      </c>
      <c r="K74" s="9">
        <f t="shared" si="7"/>
        <v>0.14084507042253522</v>
      </c>
    </row>
    <row r="75" spans="1:11" x14ac:dyDescent="0.2">
      <c r="A75" s="7" t="s">
        <v>356</v>
      </c>
      <c r="B75" s="65">
        <v>21</v>
      </c>
      <c r="C75" s="34">
        <f>IF(B92=0, "-", B75/B92)</f>
        <v>8.9361702127659579E-2</v>
      </c>
      <c r="D75" s="65">
        <v>27</v>
      </c>
      <c r="E75" s="9">
        <f>IF(D92=0, "-", D75/D92)</f>
        <v>7.1428571428571425E-2</v>
      </c>
      <c r="F75" s="81">
        <v>272</v>
      </c>
      <c r="G75" s="34">
        <f>IF(F92=0, "-", F75/F92)</f>
        <v>9.794742527907814E-2</v>
      </c>
      <c r="H75" s="65">
        <v>218</v>
      </c>
      <c r="I75" s="9">
        <f>IF(H92=0, "-", H75/H92)</f>
        <v>8.3142639206712429E-2</v>
      </c>
      <c r="J75" s="8">
        <f t="shared" si="6"/>
        <v>-0.22222222222222221</v>
      </c>
      <c r="K75" s="9">
        <f t="shared" si="7"/>
        <v>0.24770642201834864</v>
      </c>
    </row>
    <row r="76" spans="1:11" x14ac:dyDescent="0.2">
      <c r="A76" s="7" t="s">
        <v>357</v>
      </c>
      <c r="B76" s="65">
        <v>0</v>
      </c>
      <c r="C76" s="34">
        <f>IF(B92=0, "-", B76/B92)</f>
        <v>0</v>
      </c>
      <c r="D76" s="65">
        <v>0</v>
      </c>
      <c r="E76" s="9">
        <f>IF(D92=0, "-", D76/D92)</f>
        <v>0</v>
      </c>
      <c r="F76" s="81">
        <v>6</v>
      </c>
      <c r="G76" s="34">
        <f>IF(F92=0, "-", F76/F92)</f>
        <v>2.1606049693914295E-3</v>
      </c>
      <c r="H76" s="65">
        <v>6</v>
      </c>
      <c r="I76" s="9">
        <f>IF(H92=0, "-", H76/H92)</f>
        <v>2.2883295194508009E-3</v>
      </c>
      <c r="J76" s="8" t="str">
        <f t="shared" si="6"/>
        <v>-</v>
      </c>
      <c r="K76" s="9">
        <f t="shared" si="7"/>
        <v>0</v>
      </c>
    </row>
    <row r="77" spans="1:11" x14ac:dyDescent="0.2">
      <c r="A77" s="7" t="s">
        <v>358</v>
      </c>
      <c r="B77" s="65">
        <v>10</v>
      </c>
      <c r="C77" s="34">
        <f>IF(B92=0, "-", B77/B92)</f>
        <v>4.2553191489361701E-2</v>
      </c>
      <c r="D77" s="65">
        <v>2</v>
      </c>
      <c r="E77" s="9">
        <f>IF(D92=0, "-", D77/D92)</f>
        <v>5.2910052910052907E-3</v>
      </c>
      <c r="F77" s="81">
        <v>132</v>
      </c>
      <c r="G77" s="34">
        <f>IF(F92=0, "-", F77/F92)</f>
        <v>4.7533309326611449E-2</v>
      </c>
      <c r="H77" s="65">
        <v>76</v>
      </c>
      <c r="I77" s="9">
        <f>IF(H92=0, "-", H77/H92)</f>
        <v>2.8985507246376812E-2</v>
      </c>
      <c r="J77" s="8">
        <f t="shared" si="6"/>
        <v>4</v>
      </c>
      <c r="K77" s="9">
        <f t="shared" si="7"/>
        <v>0.73684210526315785</v>
      </c>
    </row>
    <row r="78" spans="1:11" x14ac:dyDescent="0.2">
      <c r="A78" s="7" t="s">
        <v>359</v>
      </c>
      <c r="B78" s="65">
        <v>29</v>
      </c>
      <c r="C78" s="34">
        <f>IF(B92=0, "-", B78/B92)</f>
        <v>0.12340425531914893</v>
      </c>
      <c r="D78" s="65">
        <v>22</v>
      </c>
      <c r="E78" s="9">
        <f>IF(D92=0, "-", D78/D92)</f>
        <v>5.8201058201058198E-2</v>
      </c>
      <c r="F78" s="81">
        <v>260</v>
      </c>
      <c r="G78" s="34">
        <f>IF(F92=0, "-", F78/F92)</f>
        <v>9.3626215340295277E-2</v>
      </c>
      <c r="H78" s="65">
        <v>224</v>
      </c>
      <c r="I78" s="9">
        <f>IF(H92=0, "-", H78/H92)</f>
        <v>8.5430968726163237E-2</v>
      </c>
      <c r="J78" s="8">
        <f t="shared" si="6"/>
        <v>0.31818181818181818</v>
      </c>
      <c r="K78" s="9">
        <f t="shared" si="7"/>
        <v>0.16071428571428573</v>
      </c>
    </row>
    <row r="79" spans="1:11" x14ac:dyDescent="0.2">
      <c r="A79" s="7" t="s">
        <v>360</v>
      </c>
      <c r="B79" s="65">
        <v>4</v>
      </c>
      <c r="C79" s="34">
        <f>IF(B92=0, "-", B79/B92)</f>
        <v>1.7021276595744681E-2</v>
      </c>
      <c r="D79" s="65">
        <v>7</v>
      </c>
      <c r="E79" s="9">
        <f>IF(D92=0, "-", D79/D92)</f>
        <v>1.8518518518518517E-2</v>
      </c>
      <c r="F79" s="81">
        <v>152</v>
      </c>
      <c r="G79" s="34">
        <f>IF(F92=0, "-", F79/F92)</f>
        <v>5.4735325891249548E-2</v>
      </c>
      <c r="H79" s="65">
        <v>56</v>
      </c>
      <c r="I79" s="9">
        <f>IF(H92=0, "-", H79/H92)</f>
        <v>2.1357742181540809E-2</v>
      </c>
      <c r="J79" s="8">
        <f t="shared" si="6"/>
        <v>-0.42857142857142855</v>
      </c>
      <c r="K79" s="9">
        <f t="shared" si="7"/>
        <v>1.7142857142857142</v>
      </c>
    </row>
    <row r="80" spans="1:11" x14ac:dyDescent="0.2">
      <c r="A80" s="7" t="s">
        <v>361</v>
      </c>
      <c r="B80" s="65">
        <v>25</v>
      </c>
      <c r="C80" s="34">
        <f>IF(B92=0, "-", B80/B92)</f>
        <v>0.10638297872340426</v>
      </c>
      <c r="D80" s="65">
        <v>69</v>
      </c>
      <c r="E80" s="9">
        <f>IF(D92=0, "-", D80/D92)</f>
        <v>0.18253968253968253</v>
      </c>
      <c r="F80" s="81">
        <v>251</v>
      </c>
      <c r="G80" s="34">
        <f>IF(F92=0, "-", F80/F92)</f>
        <v>9.0385307886208133E-2</v>
      </c>
      <c r="H80" s="65">
        <v>245</v>
      </c>
      <c r="I80" s="9">
        <f>IF(H92=0, "-", H80/H92)</f>
        <v>9.3440122044241042E-2</v>
      </c>
      <c r="J80" s="8">
        <f t="shared" si="6"/>
        <v>-0.6376811594202898</v>
      </c>
      <c r="K80" s="9">
        <f t="shared" si="7"/>
        <v>2.4489795918367346E-2</v>
      </c>
    </row>
    <row r="81" spans="1:11" x14ac:dyDescent="0.2">
      <c r="A81" s="7" t="s">
        <v>362</v>
      </c>
      <c r="B81" s="65">
        <v>12</v>
      </c>
      <c r="C81" s="34">
        <f>IF(B92=0, "-", B81/B92)</f>
        <v>5.106382978723404E-2</v>
      </c>
      <c r="D81" s="65">
        <v>24</v>
      </c>
      <c r="E81" s="9">
        <f>IF(D92=0, "-", D81/D92)</f>
        <v>6.3492063492063489E-2</v>
      </c>
      <c r="F81" s="81">
        <v>189</v>
      </c>
      <c r="G81" s="34">
        <f>IF(F92=0, "-", F81/F92)</f>
        <v>6.8059056535830026E-2</v>
      </c>
      <c r="H81" s="65">
        <v>232</v>
      </c>
      <c r="I81" s="9">
        <f>IF(H92=0, "-", H81/H92)</f>
        <v>8.8482074752097642E-2</v>
      </c>
      <c r="J81" s="8">
        <f t="shared" si="6"/>
        <v>-0.5</v>
      </c>
      <c r="K81" s="9">
        <f t="shared" si="7"/>
        <v>-0.18534482758620691</v>
      </c>
    </row>
    <row r="82" spans="1:11" x14ac:dyDescent="0.2">
      <c r="A82" s="7" t="s">
        <v>363</v>
      </c>
      <c r="B82" s="65">
        <v>0</v>
      </c>
      <c r="C82" s="34">
        <f>IF(B92=0, "-", B82/B92)</f>
        <v>0</v>
      </c>
      <c r="D82" s="65">
        <v>0</v>
      </c>
      <c r="E82" s="9">
        <f>IF(D92=0, "-", D82/D92)</f>
        <v>0</v>
      </c>
      <c r="F82" s="81">
        <v>11</v>
      </c>
      <c r="G82" s="34">
        <f>IF(F92=0, "-", F82/F92)</f>
        <v>3.9611091105509547E-3</v>
      </c>
      <c r="H82" s="65">
        <v>6</v>
      </c>
      <c r="I82" s="9">
        <f>IF(H92=0, "-", H82/H92)</f>
        <v>2.2883295194508009E-3</v>
      </c>
      <c r="J82" s="8" t="str">
        <f t="shared" si="6"/>
        <v>-</v>
      </c>
      <c r="K82" s="9">
        <f t="shared" si="7"/>
        <v>0.83333333333333337</v>
      </c>
    </row>
    <row r="83" spans="1:11" x14ac:dyDescent="0.2">
      <c r="A83" s="7" t="s">
        <v>364</v>
      </c>
      <c r="B83" s="65">
        <v>1</v>
      </c>
      <c r="C83" s="34">
        <f>IF(B92=0, "-", B83/B92)</f>
        <v>4.2553191489361703E-3</v>
      </c>
      <c r="D83" s="65">
        <v>0</v>
      </c>
      <c r="E83" s="9">
        <f>IF(D92=0, "-", D83/D92)</f>
        <v>0</v>
      </c>
      <c r="F83" s="81">
        <v>4</v>
      </c>
      <c r="G83" s="34">
        <f>IF(F92=0, "-", F83/F92)</f>
        <v>1.4404033129276198E-3</v>
      </c>
      <c r="H83" s="65">
        <v>0</v>
      </c>
      <c r="I83" s="9">
        <f>IF(H92=0, "-", H83/H92)</f>
        <v>0</v>
      </c>
      <c r="J83" s="8" t="str">
        <f t="shared" si="6"/>
        <v>-</v>
      </c>
      <c r="K83" s="9" t="str">
        <f t="shared" si="7"/>
        <v>-</v>
      </c>
    </row>
    <row r="84" spans="1:11" x14ac:dyDescent="0.2">
      <c r="A84" s="7" t="s">
        <v>365</v>
      </c>
      <c r="B84" s="65">
        <v>9</v>
      </c>
      <c r="C84" s="34">
        <f>IF(B92=0, "-", B84/B92)</f>
        <v>3.8297872340425532E-2</v>
      </c>
      <c r="D84" s="65">
        <v>5</v>
      </c>
      <c r="E84" s="9">
        <f>IF(D92=0, "-", D84/D92)</f>
        <v>1.3227513227513227E-2</v>
      </c>
      <c r="F84" s="81">
        <v>107</v>
      </c>
      <c r="G84" s="34">
        <f>IF(F92=0, "-", F84/F92)</f>
        <v>3.8530788620813827E-2</v>
      </c>
      <c r="H84" s="65">
        <v>60</v>
      </c>
      <c r="I84" s="9">
        <f>IF(H92=0, "-", H84/H92)</f>
        <v>2.2883295194508008E-2</v>
      </c>
      <c r="J84" s="8">
        <f t="shared" si="6"/>
        <v>0.8</v>
      </c>
      <c r="K84" s="9">
        <f t="shared" si="7"/>
        <v>0.78333333333333333</v>
      </c>
    </row>
    <row r="85" spans="1:11" x14ac:dyDescent="0.2">
      <c r="A85" s="7" t="s">
        <v>366</v>
      </c>
      <c r="B85" s="65">
        <v>3</v>
      </c>
      <c r="C85" s="34">
        <f>IF(B92=0, "-", B85/B92)</f>
        <v>1.276595744680851E-2</v>
      </c>
      <c r="D85" s="65">
        <v>3</v>
      </c>
      <c r="E85" s="9">
        <f>IF(D92=0, "-", D85/D92)</f>
        <v>7.9365079365079361E-3</v>
      </c>
      <c r="F85" s="81">
        <v>47</v>
      </c>
      <c r="G85" s="34">
        <f>IF(F92=0, "-", F85/F92)</f>
        <v>1.6924738926899531E-2</v>
      </c>
      <c r="H85" s="65">
        <v>35</v>
      </c>
      <c r="I85" s="9">
        <f>IF(H92=0, "-", H85/H92)</f>
        <v>1.3348588863463006E-2</v>
      </c>
      <c r="J85" s="8">
        <f t="shared" si="6"/>
        <v>0</v>
      </c>
      <c r="K85" s="9">
        <f t="shared" si="7"/>
        <v>0.34285714285714286</v>
      </c>
    </row>
    <row r="86" spans="1:11" x14ac:dyDescent="0.2">
      <c r="A86" s="7" t="s">
        <v>367</v>
      </c>
      <c r="B86" s="65">
        <v>0</v>
      </c>
      <c r="C86" s="34">
        <f>IF(B92=0, "-", B86/B92)</f>
        <v>0</v>
      </c>
      <c r="D86" s="65">
        <v>0</v>
      </c>
      <c r="E86" s="9">
        <f>IF(D92=0, "-", D86/D92)</f>
        <v>0</v>
      </c>
      <c r="F86" s="81">
        <v>0</v>
      </c>
      <c r="G86" s="34">
        <f>IF(F92=0, "-", F86/F92)</f>
        <v>0</v>
      </c>
      <c r="H86" s="65">
        <v>2</v>
      </c>
      <c r="I86" s="9">
        <f>IF(H92=0, "-", H86/H92)</f>
        <v>7.6277650648360034E-4</v>
      </c>
      <c r="J86" s="8" t="str">
        <f t="shared" si="6"/>
        <v>-</v>
      </c>
      <c r="K86" s="9">
        <f t="shared" si="7"/>
        <v>-1</v>
      </c>
    </row>
    <row r="87" spans="1:11" x14ac:dyDescent="0.2">
      <c r="A87" s="7" t="s">
        <v>368</v>
      </c>
      <c r="B87" s="65">
        <v>38</v>
      </c>
      <c r="C87" s="34">
        <f>IF(B92=0, "-", B87/B92)</f>
        <v>0.16170212765957448</v>
      </c>
      <c r="D87" s="65">
        <v>126</v>
      </c>
      <c r="E87" s="9">
        <f>IF(D92=0, "-", D87/D92)</f>
        <v>0.33333333333333331</v>
      </c>
      <c r="F87" s="81">
        <v>368</v>
      </c>
      <c r="G87" s="34">
        <f>IF(F92=0, "-", F87/F92)</f>
        <v>0.13251710478934101</v>
      </c>
      <c r="H87" s="65">
        <v>442</v>
      </c>
      <c r="I87" s="9">
        <f>IF(H92=0, "-", H87/H92)</f>
        <v>0.16857360793287568</v>
      </c>
      <c r="J87" s="8">
        <f t="shared" si="6"/>
        <v>-0.69841269841269837</v>
      </c>
      <c r="K87" s="9">
        <f t="shared" si="7"/>
        <v>-0.167420814479638</v>
      </c>
    </row>
    <row r="88" spans="1:11" x14ac:dyDescent="0.2">
      <c r="A88" s="7" t="s">
        <v>369</v>
      </c>
      <c r="B88" s="65">
        <v>65</v>
      </c>
      <c r="C88" s="34">
        <f>IF(B92=0, "-", B88/B92)</f>
        <v>0.27659574468085107</v>
      </c>
      <c r="D88" s="65">
        <v>78</v>
      </c>
      <c r="E88" s="9">
        <f>IF(D92=0, "-", D88/D92)</f>
        <v>0.20634920634920634</v>
      </c>
      <c r="F88" s="81">
        <v>738</v>
      </c>
      <c r="G88" s="34">
        <f>IF(F92=0, "-", F88/F92)</f>
        <v>0.26575441123514582</v>
      </c>
      <c r="H88" s="65">
        <v>722</v>
      </c>
      <c r="I88" s="9">
        <f>IF(H92=0, "-", H88/H92)</f>
        <v>0.27536231884057971</v>
      </c>
      <c r="J88" s="8">
        <f t="shared" si="6"/>
        <v>-0.16666666666666666</v>
      </c>
      <c r="K88" s="9">
        <f t="shared" si="7"/>
        <v>2.2160664819944598E-2</v>
      </c>
    </row>
    <row r="89" spans="1:11" x14ac:dyDescent="0.2">
      <c r="A89" s="7" t="s">
        <v>370</v>
      </c>
      <c r="B89" s="65">
        <v>0</v>
      </c>
      <c r="C89" s="34">
        <f>IF(B92=0, "-", B89/B92)</f>
        <v>0</v>
      </c>
      <c r="D89" s="65">
        <v>1</v>
      </c>
      <c r="E89" s="9">
        <f>IF(D92=0, "-", D89/D92)</f>
        <v>2.6455026455026454E-3</v>
      </c>
      <c r="F89" s="81">
        <v>0</v>
      </c>
      <c r="G89" s="34">
        <f>IF(F92=0, "-", F89/F92)</f>
        <v>0</v>
      </c>
      <c r="H89" s="65">
        <v>15</v>
      </c>
      <c r="I89" s="9">
        <f>IF(H92=0, "-", H89/H92)</f>
        <v>5.7208237986270021E-3</v>
      </c>
      <c r="J89" s="8">
        <f t="shared" si="6"/>
        <v>-1</v>
      </c>
      <c r="K89" s="9">
        <f t="shared" si="7"/>
        <v>-1</v>
      </c>
    </row>
    <row r="90" spans="1:11" x14ac:dyDescent="0.2">
      <c r="A90" s="7" t="s">
        <v>371</v>
      </c>
      <c r="B90" s="65">
        <v>2</v>
      </c>
      <c r="C90" s="34">
        <f>IF(B92=0, "-", B90/B92)</f>
        <v>8.5106382978723406E-3</v>
      </c>
      <c r="D90" s="65">
        <v>3</v>
      </c>
      <c r="E90" s="9">
        <f>IF(D92=0, "-", D90/D92)</f>
        <v>7.9365079365079361E-3</v>
      </c>
      <c r="F90" s="81">
        <v>49</v>
      </c>
      <c r="G90" s="34">
        <f>IF(F92=0, "-", F90/F92)</f>
        <v>1.7644940583363342E-2</v>
      </c>
      <c r="H90" s="65">
        <v>90</v>
      </c>
      <c r="I90" s="9">
        <f>IF(H92=0, "-", H90/H92)</f>
        <v>3.4324942791762014E-2</v>
      </c>
      <c r="J90" s="8">
        <f t="shared" si="6"/>
        <v>-0.33333333333333331</v>
      </c>
      <c r="K90" s="9">
        <f t="shared" si="7"/>
        <v>-0.45555555555555555</v>
      </c>
    </row>
    <row r="91" spans="1:11" x14ac:dyDescent="0.2">
      <c r="A91" s="2"/>
      <c r="B91" s="68"/>
      <c r="C91" s="33"/>
      <c r="D91" s="68"/>
      <c r="E91" s="6"/>
      <c r="F91" s="82"/>
      <c r="G91" s="33"/>
      <c r="H91" s="68"/>
      <c r="I91" s="6"/>
      <c r="J91" s="5"/>
      <c r="K91" s="6"/>
    </row>
    <row r="92" spans="1:11" s="43" customFormat="1" x14ac:dyDescent="0.2">
      <c r="A92" s="162" t="s">
        <v>559</v>
      </c>
      <c r="B92" s="71">
        <f>SUM(B71:B91)</f>
        <v>235</v>
      </c>
      <c r="C92" s="40">
        <f>B92/1453</f>
        <v>0.16173434273916035</v>
      </c>
      <c r="D92" s="71">
        <f>SUM(D71:D91)</f>
        <v>378</v>
      </c>
      <c r="E92" s="41">
        <f>D92/1979</f>
        <v>0.1910055583628095</v>
      </c>
      <c r="F92" s="77">
        <f>SUM(F71:F91)</f>
        <v>2777</v>
      </c>
      <c r="G92" s="42">
        <f>F92/18564</f>
        <v>0.14959060547295841</v>
      </c>
      <c r="H92" s="71">
        <f>SUM(H71:H91)</f>
        <v>2622</v>
      </c>
      <c r="I92" s="41">
        <f>H92/15673</f>
        <v>0.16729407260894533</v>
      </c>
      <c r="J92" s="37">
        <f>IF(D92=0, "-", IF((B92-D92)/D92&lt;10, (B92-D92)/D92, "&gt;999%"))</f>
        <v>-0.37830687830687831</v>
      </c>
      <c r="K92" s="38">
        <f>IF(H92=0, "-", IF((F92-H92)/H92&lt;10, (F92-H92)/H92, "&gt;999%"))</f>
        <v>5.9115179252479021E-2</v>
      </c>
    </row>
    <row r="93" spans="1:11" x14ac:dyDescent="0.2">
      <c r="B93" s="83"/>
      <c r="D93" s="83"/>
      <c r="F93" s="83"/>
      <c r="H93" s="83"/>
    </row>
    <row r="94" spans="1:11" x14ac:dyDescent="0.2">
      <c r="A94" s="163" t="s">
        <v>148</v>
      </c>
      <c r="B94" s="61" t="s">
        <v>12</v>
      </c>
      <c r="C94" s="62" t="s">
        <v>13</v>
      </c>
      <c r="D94" s="61" t="s">
        <v>12</v>
      </c>
      <c r="E94" s="63" t="s">
        <v>13</v>
      </c>
      <c r="F94" s="62" t="s">
        <v>12</v>
      </c>
      <c r="G94" s="62" t="s">
        <v>13</v>
      </c>
      <c r="H94" s="61" t="s">
        <v>12</v>
      </c>
      <c r="I94" s="63" t="s">
        <v>13</v>
      </c>
      <c r="J94" s="61"/>
      <c r="K94" s="63"/>
    </row>
    <row r="95" spans="1:11" x14ac:dyDescent="0.2">
      <c r="A95" s="7" t="s">
        <v>372</v>
      </c>
      <c r="B95" s="65">
        <v>0</v>
      </c>
      <c r="C95" s="34">
        <f>IF(B111=0, "-", B95/B111)</f>
        <v>0</v>
      </c>
      <c r="D95" s="65">
        <v>0</v>
      </c>
      <c r="E95" s="9">
        <f>IF(D111=0, "-", D95/D111)</f>
        <v>0</v>
      </c>
      <c r="F95" s="81">
        <v>3</v>
      </c>
      <c r="G95" s="34">
        <f>IF(F111=0, "-", F95/F111)</f>
        <v>1.171875E-2</v>
      </c>
      <c r="H95" s="65">
        <v>6</v>
      </c>
      <c r="I95" s="9">
        <f>IF(H111=0, "-", H95/H111)</f>
        <v>2.843601895734597E-2</v>
      </c>
      <c r="J95" s="8" t="str">
        <f t="shared" ref="J95:J109" si="8">IF(D95=0, "-", IF((B95-D95)/D95&lt;10, (B95-D95)/D95, "&gt;999%"))</f>
        <v>-</v>
      </c>
      <c r="K95" s="9">
        <f t="shared" ref="K95:K109" si="9">IF(H95=0, "-", IF((F95-H95)/H95&lt;10, (F95-H95)/H95, "&gt;999%"))</f>
        <v>-0.5</v>
      </c>
    </row>
    <row r="96" spans="1:11" x14ac:dyDescent="0.2">
      <c r="A96" s="7" t="s">
        <v>373</v>
      </c>
      <c r="B96" s="65">
        <v>1</v>
      </c>
      <c r="C96" s="34">
        <f>IF(B111=0, "-", B96/B111)</f>
        <v>0.05</v>
      </c>
      <c r="D96" s="65">
        <v>2</v>
      </c>
      <c r="E96" s="9">
        <f>IF(D111=0, "-", D96/D111)</f>
        <v>0.10526315789473684</v>
      </c>
      <c r="F96" s="81">
        <v>47</v>
      </c>
      <c r="G96" s="34">
        <f>IF(F111=0, "-", F96/F111)</f>
        <v>0.18359375</v>
      </c>
      <c r="H96" s="65">
        <v>40</v>
      </c>
      <c r="I96" s="9">
        <f>IF(H111=0, "-", H96/H111)</f>
        <v>0.1895734597156398</v>
      </c>
      <c r="J96" s="8">
        <f t="shared" si="8"/>
        <v>-0.5</v>
      </c>
      <c r="K96" s="9">
        <f t="shared" si="9"/>
        <v>0.17499999999999999</v>
      </c>
    </row>
    <row r="97" spans="1:11" x14ac:dyDescent="0.2">
      <c r="A97" s="7" t="s">
        <v>374</v>
      </c>
      <c r="B97" s="65">
        <v>6</v>
      </c>
      <c r="C97" s="34">
        <f>IF(B111=0, "-", B97/B111)</f>
        <v>0.3</v>
      </c>
      <c r="D97" s="65">
        <v>2</v>
      </c>
      <c r="E97" s="9">
        <f>IF(D111=0, "-", D97/D111)</f>
        <v>0.10526315789473684</v>
      </c>
      <c r="F97" s="81">
        <v>38</v>
      </c>
      <c r="G97" s="34">
        <f>IF(F111=0, "-", F97/F111)</f>
        <v>0.1484375</v>
      </c>
      <c r="H97" s="65">
        <v>16</v>
      </c>
      <c r="I97" s="9">
        <f>IF(H111=0, "-", H97/H111)</f>
        <v>7.582938388625593E-2</v>
      </c>
      <c r="J97" s="8">
        <f t="shared" si="8"/>
        <v>2</v>
      </c>
      <c r="K97" s="9">
        <f t="shared" si="9"/>
        <v>1.375</v>
      </c>
    </row>
    <row r="98" spans="1:11" x14ac:dyDescent="0.2">
      <c r="A98" s="7" t="s">
        <v>375</v>
      </c>
      <c r="B98" s="65">
        <v>1</v>
      </c>
      <c r="C98" s="34">
        <f>IF(B111=0, "-", B98/B111)</f>
        <v>0.05</v>
      </c>
      <c r="D98" s="65">
        <v>0</v>
      </c>
      <c r="E98" s="9">
        <f>IF(D111=0, "-", D98/D111)</f>
        <v>0</v>
      </c>
      <c r="F98" s="81">
        <v>2</v>
      </c>
      <c r="G98" s="34">
        <f>IF(F111=0, "-", F98/F111)</f>
        <v>7.8125E-3</v>
      </c>
      <c r="H98" s="65">
        <v>4</v>
      </c>
      <c r="I98" s="9">
        <f>IF(H111=0, "-", H98/H111)</f>
        <v>1.8957345971563982E-2</v>
      </c>
      <c r="J98" s="8" t="str">
        <f t="shared" si="8"/>
        <v>-</v>
      </c>
      <c r="K98" s="9">
        <f t="shared" si="9"/>
        <v>-0.5</v>
      </c>
    </row>
    <row r="99" spans="1:11" x14ac:dyDescent="0.2">
      <c r="A99" s="7" t="s">
        <v>376</v>
      </c>
      <c r="B99" s="65">
        <v>0</v>
      </c>
      <c r="C99" s="34">
        <f>IF(B111=0, "-", B99/B111)</f>
        <v>0</v>
      </c>
      <c r="D99" s="65">
        <v>0</v>
      </c>
      <c r="E99" s="9">
        <f>IF(D111=0, "-", D99/D111)</f>
        <v>0</v>
      </c>
      <c r="F99" s="81">
        <v>1</v>
      </c>
      <c r="G99" s="34">
        <f>IF(F111=0, "-", F99/F111)</f>
        <v>3.90625E-3</v>
      </c>
      <c r="H99" s="65">
        <v>0</v>
      </c>
      <c r="I99" s="9">
        <f>IF(H111=0, "-", H99/H111)</f>
        <v>0</v>
      </c>
      <c r="J99" s="8" t="str">
        <f t="shared" si="8"/>
        <v>-</v>
      </c>
      <c r="K99" s="9" t="str">
        <f t="shared" si="9"/>
        <v>-</v>
      </c>
    </row>
    <row r="100" spans="1:11" x14ac:dyDescent="0.2">
      <c r="A100" s="7" t="s">
        <v>377</v>
      </c>
      <c r="B100" s="65">
        <v>3</v>
      </c>
      <c r="C100" s="34">
        <f>IF(B111=0, "-", B100/B111)</f>
        <v>0.15</v>
      </c>
      <c r="D100" s="65">
        <v>0</v>
      </c>
      <c r="E100" s="9">
        <f>IF(D111=0, "-", D100/D111)</f>
        <v>0</v>
      </c>
      <c r="F100" s="81">
        <v>3</v>
      </c>
      <c r="G100" s="34">
        <f>IF(F111=0, "-", F100/F111)</f>
        <v>1.171875E-2</v>
      </c>
      <c r="H100" s="65">
        <v>0</v>
      </c>
      <c r="I100" s="9">
        <f>IF(H111=0, "-", H100/H111)</f>
        <v>0</v>
      </c>
      <c r="J100" s="8" t="str">
        <f t="shared" si="8"/>
        <v>-</v>
      </c>
      <c r="K100" s="9" t="str">
        <f t="shared" si="9"/>
        <v>-</v>
      </c>
    </row>
    <row r="101" spans="1:11" x14ac:dyDescent="0.2">
      <c r="A101" s="7" t="s">
        <v>378</v>
      </c>
      <c r="B101" s="65">
        <v>0</v>
      </c>
      <c r="C101" s="34">
        <f>IF(B111=0, "-", B101/B111)</f>
        <v>0</v>
      </c>
      <c r="D101" s="65">
        <v>1</v>
      </c>
      <c r="E101" s="9">
        <f>IF(D111=0, "-", D101/D111)</f>
        <v>5.2631578947368418E-2</v>
      </c>
      <c r="F101" s="81">
        <v>12</v>
      </c>
      <c r="G101" s="34">
        <f>IF(F111=0, "-", F101/F111)</f>
        <v>4.6875E-2</v>
      </c>
      <c r="H101" s="65">
        <v>15</v>
      </c>
      <c r="I101" s="9">
        <f>IF(H111=0, "-", H101/H111)</f>
        <v>7.1090047393364927E-2</v>
      </c>
      <c r="J101" s="8">
        <f t="shared" si="8"/>
        <v>-1</v>
      </c>
      <c r="K101" s="9">
        <f t="shared" si="9"/>
        <v>-0.2</v>
      </c>
    </row>
    <row r="102" spans="1:11" x14ac:dyDescent="0.2">
      <c r="A102" s="7" t="s">
        <v>379</v>
      </c>
      <c r="B102" s="65">
        <v>0</v>
      </c>
      <c r="C102" s="34">
        <f>IF(B111=0, "-", B102/B111)</f>
        <v>0</v>
      </c>
      <c r="D102" s="65">
        <v>1</v>
      </c>
      <c r="E102" s="9">
        <f>IF(D111=0, "-", D102/D111)</f>
        <v>5.2631578947368418E-2</v>
      </c>
      <c r="F102" s="81">
        <v>14</v>
      </c>
      <c r="G102" s="34">
        <f>IF(F111=0, "-", F102/F111)</f>
        <v>5.46875E-2</v>
      </c>
      <c r="H102" s="65">
        <v>13</v>
      </c>
      <c r="I102" s="9">
        <f>IF(H111=0, "-", H102/H111)</f>
        <v>6.1611374407582936E-2</v>
      </c>
      <c r="J102" s="8">
        <f t="shared" si="8"/>
        <v>-1</v>
      </c>
      <c r="K102" s="9">
        <f t="shared" si="9"/>
        <v>7.6923076923076927E-2</v>
      </c>
    </row>
    <row r="103" spans="1:11" x14ac:dyDescent="0.2">
      <c r="A103" s="7" t="s">
        <v>380</v>
      </c>
      <c r="B103" s="65">
        <v>0</v>
      </c>
      <c r="C103" s="34">
        <f>IF(B111=0, "-", B103/B111)</f>
        <v>0</v>
      </c>
      <c r="D103" s="65">
        <v>0</v>
      </c>
      <c r="E103" s="9">
        <f>IF(D111=0, "-", D103/D111)</f>
        <v>0</v>
      </c>
      <c r="F103" s="81">
        <v>5</v>
      </c>
      <c r="G103" s="34">
        <f>IF(F111=0, "-", F103/F111)</f>
        <v>1.953125E-2</v>
      </c>
      <c r="H103" s="65">
        <v>1</v>
      </c>
      <c r="I103" s="9">
        <f>IF(H111=0, "-", H103/H111)</f>
        <v>4.7393364928909956E-3</v>
      </c>
      <c r="J103" s="8" t="str">
        <f t="shared" si="8"/>
        <v>-</v>
      </c>
      <c r="K103" s="9">
        <f t="shared" si="9"/>
        <v>4</v>
      </c>
    </row>
    <row r="104" spans="1:11" x14ac:dyDescent="0.2">
      <c r="A104" s="7" t="s">
        <v>381</v>
      </c>
      <c r="B104" s="65">
        <v>1</v>
      </c>
      <c r="C104" s="34">
        <f>IF(B111=0, "-", B104/B111)</f>
        <v>0.05</v>
      </c>
      <c r="D104" s="65">
        <v>0</v>
      </c>
      <c r="E104" s="9">
        <f>IF(D111=0, "-", D104/D111)</f>
        <v>0</v>
      </c>
      <c r="F104" s="81">
        <v>5</v>
      </c>
      <c r="G104" s="34">
        <f>IF(F111=0, "-", F104/F111)</f>
        <v>1.953125E-2</v>
      </c>
      <c r="H104" s="65">
        <v>0</v>
      </c>
      <c r="I104" s="9">
        <f>IF(H111=0, "-", H104/H111)</f>
        <v>0</v>
      </c>
      <c r="J104" s="8" t="str">
        <f t="shared" si="8"/>
        <v>-</v>
      </c>
      <c r="K104" s="9" t="str">
        <f t="shared" si="9"/>
        <v>-</v>
      </c>
    </row>
    <row r="105" spans="1:11" x14ac:dyDescent="0.2">
      <c r="A105" s="7" t="s">
        <v>382</v>
      </c>
      <c r="B105" s="65">
        <v>1</v>
      </c>
      <c r="C105" s="34">
        <f>IF(B111=0, "-", B105/B111)</f>
        <v>0.05</v>
      </c>
      <c r="D105" s="65">
        <v>2</v>
      </c>
      <c r="E105" s="9">
        <f>IF(D111=0, "-", D105/D111)</f>
        <v>0.10526315789473684</v>
      </c>
      <c r="F105" s="81">
        <v>22</v>
      </c>
      <c r="G105" s="34">
        <f>IF(F111=0, "-", F105/F111)</f>
        <v>8.59375E-2</v>
      </c>
      <c r="H105" s="65">
        <v>5</v>
      </c>
      <c r="I105" s="9">
        <f>IF(H111=0, "-", H105/H111)</f>
        <v>2.3696682464454975E-2</v>
      </c>
      <c r="J105" s="8">
        <f t="shared" si="8"/>
        <v>-0.5</v>
      </c>
      <c r="K105" s="9">
        <f t="shared" si="9"/>
        <v>3.4</v>
      </c>
    </row>
    <row r="106" spans="1:11" x14ac:dyDescent="0.2">
      <c r="A106" s="7" t="s">
        <v>383</v>
      </c>
      <c r="B106" s="65">
        <v>0</v>
      </c>
      <c r="C106" s="34">
        <f>IF(B111=0, "-", B106/B111)</f>
        <v>0</v>
      </c>
      <c r="D106" s="65">
        <v>0</v>
      </c>
      <c r="E106" s="9">
        <f>IF(D111=0, "-", D106/D111)</f>
        <v>0</v>
      </c>
      <c r="F106" s="81">
        <v>4</v>
      </c>
      <c r="G106" s="34">
        <f>IF(F111=0, "-", F106/F111)</f>
        <v>1.5625E-2</v>
      </c>
      <c r="H106" s="65">
        <v>6</v>
      </c>
      <c r="I106" s="9">
        <f>IF(H111=0, "-", H106/H111)</f>
        <v>2.843601895734597E-2</v>
      </c>
      <c r="J106" s="8" t="str">
        <f t="shared" si="8"/>
        <v>-</v>
      </c>
      <c r="K106" s="9">
        <f t="shared" si="9"/>
        <v>-0.33333333333333331</v>
      </c>
    </row>
    <row r="107" spans="1:11" x14ac:dyDescent="0.2">
      <c r="A107" s="7" t="s">
        <v>384</v>
      </c>
      <c r="B107" s="65">
        <v>2</v>
      </c>
      <c r="C107" s="34">
        <f>IF(B111=0, "-", B107/B111)</f>
        <v>0.1</v>
      </c>
      <c r="D107" s="65">
        <v>2</v>
      </c>
      <c r="E107" s="9">
        <f>IF(D111=0, "-", D107/D111)</f>
        <v>0.10526315789473684</v>
      </c>
      <c r="F107" s="81">
        <v>22</v>
      </c>
      <c r="G107" s="34">
        <f>IF(F111=0, "-", F107/F111)</f>
        <v>8.59375E-2</v>
      </c>
      <c r="H107" s="65">
        <v>26</v>
      </c>
      <c r="I107" s="9">
        <f>IF(H111=0, "-", H107/H111)</f>
        <v>0.12322274881516587</v>
      </c>
      <c r="J107" s="8">
        <f t="shared" si="8"/>
        <v>0</v>
      </c>
      <c r="K107" s="9">
        <f t="shared" si="9"/>
        <v>-0.15384615384615385</v>
      </c>
    </row>
    <row r="108" spans="1:11" x14ac:dyDescent="0.2">
      <c r="A108" s="7" t="s">
        <v>385</v>
      </c>
      <c r="B108" s="65">
        <v>2</v>
      </c>
      <c r="C108" s="34">
        <f>IF(B111=0, "-", B108/B111)</f>
        <v>0.1</v>
      </c>
      <c r="D108" s="65">
        <v>1</v>
      </c>
      <c r="E108" s="9">
        <f>IF(D111=0, "-", D108/D111)</f>
        <v>5.2631578947368418E-2</v>
      </c>
      <c r="F108" s="81">
        <v>24</v>
      </c>
      <c r="G108" s="34">
        <f>IF(F111=0, "-", F108/F111)</f>
        <v>9.375E-2</v>
      </c>
      <c r="H108" s="65">
        <v>19</v>
      </c>
      <c r="I108" s="9">
        <f>IF(H111=0, "-", H108/H111)</f>
        <v>9.004739336492891E-2</v>
      </c>
      <c r="J108" s="8">
        <f t="shared" si="8"/>
        <v>1</v>
      </c>
      <c r="K108" s="9">
        <f t="shared" si="9"/>
        <v>0.26315789473684209</v>
      </c>
    </row>
    <row r="109" spans="1:11" x14ac:dyDescent="0.2">
      <c r="A109" s="7" t="s">
        <v>386</v>
      </c>
      <c r="B109" s="65">
        <v>3</v>
      </c>
      <c r="C109" s="34">
        <f>IF(B111=0, "-", B109/B111)</f>
        <v>0.15</v>
      </c>
      <c r="D109" s="65">
        <v>8</v>
      </c>
      <c r="E109" s="9">
        <f>IF(D111=0, "-", D109/D111)</f>
        <v>0.42105263157894735</v>
      </c>
      <c r="F109" s="81">
        <v>54</v>
      </c>
      <c r="G109" s="34">
        <f>IF(F111=0, "-", F109/F111)</f>
        <v>0.2109375</v>
      </c>
      <c r="H109" s="65">
        <v>60</v>
      </c>
      <c r="I109" s="9">
        <f>IF(H111=0, "-", H109/H111)</f>
        <v>0.28436018957345971</v>
      </c>
      <c r="J109" s="8">
        <f t="shared" si="8"/>
        <v>-0.625</v>
      </c>
      <c r="K109" s="9">
        <f t="shared" si="9"/>
        <v>-0.1</v>
      </c>
    </row>
    <row r="110" spans="1:11" x14ac:dyDescent="0.2">
      <c r="A110" s="2"/>
      <c r="B110" s="68"/>
      <c r="C110" s="33"/>
      <c r="D110" s="68"/>
      <c r="E110" s="6"/>
      <c r="F110" s="82"/>
      <c r="G110" s="33"/>
      <c r="H110" s="68"/>
      <c r="I110" s="6"/>
      <c r="J110" s="5"/>
      <c r="K110" s="6"/>
    </row>
    <row r="111" spans="1:11" s="43" customFormat="1" x14ac:dyDescent="0.2">
      <c r="A111" s="162" t="s">
        <v>558</v>
      </c>
      <c r="B111" s="71">
        <f>SUM(B95:B110)</f>
        <v>20</v>
      </c>
      <c r="C111" s="40">
        <f>B111/1453</f>
        <v>1.3764624913971095E-2</v>
      </c>
      <c r="D111" s="71">
        <f>SUM(D95:D110)</f>
        <v>19</v>
      </c>
      <c r="E111" s="41">
        <f>D111/1979</f>
        <v>9.6008084891359268E-3</v>
      </c>
      <c r="F111" s="77">
        <f>SUM(F95:F110)</f>
        <v>256</v>
      </c>
      <c r="G111" s="42">
        <f>F111/18564</f>
        <v>1.379013143719026E-2</v>
      </c>
      <c r="H111" s="71">
        <f>SUM(H95:H110)</f>
        <v>211</v>
      </c>
      <c r="I111" s="41">
        <f>H111/15673</f>
        <v>1.3462642761436865E-2</v>
      </c>
      <c r="J111" s="37">
        <f>IF(D111=0, "-", IF((B111-D111)/D111&lt;10, (B111-D111)/D111, "&gt;999%"))</f>
        <v>5.2631578947368418E-2</v>
      </c>
      <c r="K111" s="38">
        <f>IF(H111=0, "-", IF((F111-H111)/H111&lt;10, (F111-H111)/H111, "&gt;999%"))</f>
        <v>0.2132701421800948</v>
      </c>
    </row>
    <row r="112" spans="1:11" x14ac:dyDescent="0.2">
      <c r="B112" s="83"/>
      <c r="D112" s="83"/>
      <c r="F112" s="83"/>
      <c r="H112" s="83"/>
    </row>
    <row r="113" spans="1:11" s="43" customFormat="1" x14ac:dyDescent="0.2">
      <c r="A113" s="162" t="s">
        <v>557</v>
      </c>
      <c r="B113" s="71">
        <v>255</v>
      </c>
      <c r="C113" s="40">
        <f>B113/1453</f>
        <v>0.17549896765313144</v>
      </c>
      <c r="D113" s="71">
        <v>397</v>
      </c>
      <c r="E113" s="41">
        <f>D113/1979</f>
        <v>0.20060636685194544</v>
      </c>
      <c r="F113" s="77">
        <v>3033</v>
      </c>
      <c r="G113" s="42">
        <f>F113/18564</f>
        <v>0.16338073691014868</v>
      </c>
      <c r="H113" s="71">
        <v>2833</v>
      </c>
      <c r="I113" s="41">
        <f>H113/15673</f>
        <v>0.18075671537038218</v>
      </c>
      <c r="J113" s="37">
        <f>IF(D113=0, "-", IF((B113-D113)/D113&lt;10, (B113-D113)/D113, "&gt;999%"))</f>
        <v>-0.35768261964735515</v>
      </c>
      <c r="K113" s="38">
        <f>IF(H113=0, "-", IF((F113-H113)/H113&lt;10, (F113-H113)/H113, "&gt;999%"))</f>
        <v>7.0596540769502295E-2</v>
      </c>
    </row>
    <row r="114" spans="1:11" x14ac:dyDescent="0.2">
      <c r="B114" s="83"/>
      <c r="D114" s="83"/>
      <c r="F114" s="83"/>
      <c r="H114" s="83"/>
    </row>
    <row r="115" spans="1:11" ht="15.75" x14ac:dyDescent="0.25">
      <c r="A115" s="164" t="s">
        <v>117</v>
      </c>
      <c r="B115" s="196" t="s">
        <v>1</v>
      </c>
      <c r="C115" s="200"/>
      <c r="D115" s="200"/>
      <c r="E115" s="197"/>
      <c r="F115" s="196" t="s">
        <v>14</v>
      </c>
      <c r="G115" s="200"/>
      <c r="H115" s="200"/>
      <c r="I115" s="197"/>
      <c r="J115" s="196" t="s">
        <v>15</v>
      </c>
      <c r="K115" s="197"/>
    </row>
    <row r="116" spans="1:11" x14ac:dyDescent="0.2">
      <c r="A116" s="22"/>
      <c r="B116" s="196">
        <f>VALUE(RIGHT($B$2, 4))</f>
        <v>2021</v>
      </c>
      <c r="C116" s="197"/>
      <c r="D116" s="196">
        <f>B116-1</f>
        <v>2020</v>
      </c>
      <c r="E116" s="204"/>
      <c r="F116" s="196">
        <f>B116</f>
        <v>2021</v>
      </c>
      <c r="G116" s="204"/>
      <c r="H116" s="196">
        <f>D116</f>
        <v>2020</v>
      </c>
      <c r="I116" s="204"/>
      <c r="J116" s="140" t="s">
        <v>4</v>
      </c>
      <c r="K116" s="141" t="s">
        <v>2</v>
      </c>
    </row>
    <row r="117" spans="1:11" x14ac:dyDescent="0.2">
      <c r="A117" s="163" t="s">
        <v>149</v>
      </c>
      <c r="B117" s="61" t="s">
        <v>12</v>
      </c>
      <c r="C117" s="62" t="s">
        <v>13</v>
      </c>
      <c r="D117" s="61" t="s">
        <v>12</v>
      </c>
      <c r="E117" s="63" t="s">
        <v>13</v>
      </c>
      <c r="F117" s="62" t="s">
        <v>12</v>
      </c>
      <c r="G117" s="62" t="s">
        <v>13</v>
      </c>
      <c r="H117" s="61" t="s">
        <v>12</v>
      </c>
      <c r="I117" s="63" t="s">
        <v>13</v>
      </c>
      <c r="J117" s="61"/>
      <c r="K117" s="63"/>
    </row>
    <row r="118" spans="1:11" x14ac:dyDescent="0.2">
      <c r="A118" s="7" t="s">
        <v>387</v>
      </c>
      <c r="B118" s="65">
        <v>0</v>
      </c>
      <c r="C118" s="34">
        <f>IF(B143=0, "-", B118/B143)</f>
        <v>0</v>
      </c>
      <c r="D118" s="65">
        <v>2</v>
      </c>
      <c r="E118" s="9">
        <f>IF(D143=0, "-", D118/D143)</f>
        <v>1.2422360248447204E-2</v>
      </c>
      <c r="F118" s="81">
        <v>4</v>
      </c>
      <c r="G118" s="34">
        <f>IF(F143=0, "-", F118/F143)</f>
        <v>2.2434099831744251E-3</v>
      </c>
      <c r="H118" s="65">
        <v>25</v>
      </c>
      <c r="I118" s="9">
        <f>IF(H143=0, "-", H118/H143)</f>
        <v>1.7099863201094391E-2</v>
      </c>
      <c r="J118" s="8">
        <f t="shared" ref="J118:J141" si="10">IF(D118=0, "-", IF((B118-D118)/D118&lt;10, (B118-D118)/D118, "&gt;999%"))</f>
        <v>-1</v>
      </c>
      <c r="K118" s="9">
        <f t="shared" ref="K118:K141" si="11">IF(H118=0, "-", IF((F118-H118)/H118&lt;10, (F118-H118)/H118, "&gt;999%"))</f>
        <v>-0.84</v>
      </c>
    </row>
    <row r="119" spans="1:11" x14ac:dyDescent="0.2">
      <c r="A119" s="7" t="s">
        <v>388</v>
      </c>
      <c r="B119" s="65">
        <v>15</v>
      </c>
      <c r="C119" s="34">
        <f>IF(B143=0, "-", B119/B143)</f>
        <v>9.375E-2</v>
      </c>
      <c r="D119" s="65">
        <v>4</v>
      </c>
      <c r="E119" s="9">
        <f>IF(D143=0, "-", D119/D143)</f>
        <v>2.4844720496894408E-2</v>
      </c>
      <c r="F119" s="81">
        <v>143</v>
      </c>
      <c r="G119" s="34">
        <f>IF(F143=0, "-", F119/F143)</f>
        <v>8.0201906898485692E-2</v>
      </c>
      <c r="H119" s="65">
        <v>70</v>
      </c>
      <c r="I119" s="9">
        <f>IF(H143=0, "-", H119/H143)</f>
        <v>4.7879616963064295E-2</v>
      </c>
      <c r="J119" s="8">
        <f t="shared" si="10"/>
        <v>2.75</v>
      </c>
      <c r="K119" s="9">
        <f t="shared" si="11"/>
        <v>1.0428571428571429</v>
      </c>
    </row>
    <row r="120" spans="1:11" x14ac:dyDescent="0.2">
      <c r="A120" s="7" t="s">
        <v>389</v>
      </c>
      <c r="B120" s="65">
        <v>0</v>
      </c>
      <c r="C120" s="34">
        <f>IF(B143=0, "-", B120/B143)</f>
        <v>0</v>
      </c>
      <c r="D120" s="65">
        <v>0</v>
      </c>
      <c r="E120" s="9">
        <f>IF(D143=0, "-", D120/D143)</f>
        <v>0</v>
      </c>
      <c r="F120" s="81">
        <v>0</v>
      </c>
      <c r="G120" s="34">
        <f>IF(F143=0, "-", F120/F143)</f>
        <v>0</v>
      </c>
      <c r="H120" s="65">
        <v>14</v>
      </c>
      <c r="I120" s="9">
        <f>IF(H143=0, "-", H120/H143)</f>
        <v>9.575923392612859E-3</v>
      </c>
      <c r="J120" s="8" t="str">
        <f t="shared" si="10"/>
        <v>-</v>
      </c>
      <c r="K120" s="9">
        <f t="shared" si="11"/>
        <v>-1</v>
      </c>
    </row>
    <row r="121" spans="1:11" x14ac:dyDescent="0.2">
      <c r="A121" s="7" t="s">
        <v>390</v>
      </c>
      <c r="B121" s="65">
        <v>0</v>
      </c>
      <c r="C121" s="34">
        <f>IF(B143=0, "-", B121/B143)</f>
        <v>0</v>
      </c>
      <c r="D121" s="65">
        <v>0</v>
      </c>
      <c r="E121" s="9">
        <f>IF(D143=0, "-", D121/D143)</f>
        <v>0</v>
      </c>
      <c r="F121" s="81">
        <v>0</v>
      </c>
      <c r="G121" s="34">
        <f>IF(F143=0, "-", F121/F143)</f>
        <v>0</v>
      </c>
      <c r="H121" s="65">
        <v>28</v>
      </c>
      <c r="I121" s="9">
        <f>IF(H143=0, "-", H121/H143)</f>
        <v>1.9151846785225718E-2</v>
      </c>
      <c r="J121" s="8" t="str">
        <f t="shared" si="10"/>
        <v>-</v>
      </c>
      <c r="K121" s="9">
        <f t="shared" si="11"/>
        <v>-1</v>
      </c>
    </row>
    <row r="122" spans="1:11" x14ac:dyDescent="0.2">
      <c r="A122" s="7" t="s">
        <v>391</v>
      </c>
      <c r="B122" s="65">
        <v>5</v>
      </c>
      <c r="C122" s="34">
        <f>IF(B143=0, "-", B122/B143)</f>
        <v>3.125E-2</v>
      </c>
      <c r="D122" s="65">
        <v>0</v>
      </c>
      <c r="E122" s="9">
        <f>IF(D143=0, "-", D122/D143)</f>
        <v>0</v>
      </c>
      <c r="F122" s="81">
        <v>31</v>
      </c>
      <c r="G122" s="34">
        <f>IF(F143=0, "-", F122/F143)</f>
        <v>1.7386427369601793E-2</v>
      </c>
      <c r="H122" s="65">
        <v>0</v>
      </c>
      <c r="I122" s="9">
        <f>IF(H143=0, "-", H122/H143)</f>
        <v>0</v>
      </c>
      <c r="J122" s="8" t="str">
        <f t="shared" si="10"/>
        <v>-</v>
      </c>
      <c r="K122" s="9" t="str">
        <f t="shared" si="11"/>
        <v>-</v>
      </c>
    </row>
    <row r="123" spans="1:11" x14ac:dyDescent="0.2">
      <c r="A123" s="7" t="s">
        <v>392</v>
      </c>
      <c r="B123" s="65">
        <v>3</v>
      </c>
      <c r="C123" s="34">
        <f>IF(B143=0, "-", B123/B143)</f>
        <v>1.8749999999999999E-2</v>
      </c>
      <c r="D123" s="65">
        <v>7</v>
      </c>
      <c r="E123" s="9">
        <f>IF(D143=0, "-", D123/D143)</f>
        <v>4.3478260869565216E-2</v>
      </c>
      <c r="F123" s="81">
        <v>90</v>
      </c>
      <c r="G123" s="34">
        <f>IF(F143=0, "-", F123/F143)</f>
        <v>5.0476724621424565E-2</v>
      </c>
      <c r="H123" s="65">
        <v>68</v>
      </c>
      <c r="I123" s="9">
        <f>IF(H143=0, "-", H123/H143)</f>
        <v>4.6511627906976744E-2</v>
      </c>
      <c r="J123" s="8">
        <f t="shared" si="10"/>
        <v>-0.5714285714285714</v>
      </c>
      <c r="K123" s="9">
        <f t="shared" si="11"/>
        <v>0.3235294117647059</v>
      </c>
    </row>
    <row r="124" spans="1:11" x14ac:dyDescent="0.2">
      <c r="A124" s="7" t="s">
        <v>393</v>
      </c>
      <c r="B124" s="65">
        <v>18</v>
      </c>
      <c r="C124" s="34">
        <f>IF(B143=0, "-", B124/B143)</f>
        <v>0.1125</v>
      </c>
      <c r="D124" s="65">
        <v>10</v>
      </c>
      <c r="E124" s="9">
        <f>IF(D143=0, "-", D124/D143)</f>
        <v>6.2111801242236024E-2</v>
      </c>
      <c r="F124" s="81">
        <v>171</v>
      </c>
      <c r="G124" s="34">
        <f>IF(F143=0, "-", F124/F143)</f>
        <v>9.5905776780706678E-2</v>
      </c>
      <c r="H124" s="65">
        <v>86</v>
      </c>
      <c r="I124" s="9">
        <f>IF(H143=0, "-", H124/H143)</f>
        <v>5.8823529411764705E-2</v>
      </c>
      <c r="J124" s="8">
        <f t="shared" si="10"/>
        <v>0.8</v>
      </c>
      <c r="K124" s="9">
        <f t="shared" si="11"/>
        <v>0.98837209302325579</v>
      </c>
    </row>
    <row r="125" spans="1:11" x14ac:dyDescent="0.2">
      <c r="A125" s="7" t="s">
        <v>394</v>
      </c>
      <c r="B125" s="65">
        <v>2</v>
      </c>
      <c r="C125" s="34">
        <f>IF(B143=0, "-", B125/B143)</f>
        <v>1.2500000000000001E-2</v>
      </c>
      <c r="D125" s="65">
        <v>8</v>
      </c>
      <c r="E125" s="9">
        <f>IF(D143=0, "-", D125/D143)</f>
        <v>4.9689440993788817E-2</v>
      </c>
      <c r="F125" s="81">
        <v>47</v>
      </c>
      <c r="G125" s="34">
        <f>IF(F143=0, "-", F125/F143)</f>
        <v>2.6360067302299495E-2</v>
      </c>
      <c r="H125" s="65">
        <v>38</v>
      </c>
      <c r="I125" s="9">
        <f>IF(H143=0, "-", H125/H143)</f>
        <v>2.5991792065663474E-2</v>
      </c>
      <c r="J125" s="8">
        <f t="shared" si="10"/>
        <v>-0.75</v>
      </c>
      <c r="K125" s="9">
        <f t="shared" si="11"/>
        <v>0.23684210526315788</v>
      </c>
    </row>
    <row r="126" spans="1:11" x14ac:dyDescent="0.2">
      <c r="A126" s="7" t="s">
        <v>395</v>
      </c>
      <c r="B126" s="65">
        <v>2</v>
      </c>
      <c r="C126" s="34">
        <f>IF(B143=0, "-", B126/B143)</f>
        <v>1.2500000000000001E-2</v>
      </c>
      <c r="D126" s="65">
        <v>1</v>
      </c>
      <c r="E126" s="9">
        <f>IF(D143=0, "-", D126/D143)</f>
        <v>6.2111801242236021E-3</v>
      </c>
      <c r="F126" s="81">
        <v>21</v>
      </c>
      <c r="G126" s="34">
        <f>IF(F143=0, "-", F126/F143)</f>
        <v>1.1777902411665733E-2</v>
      </c>
      <c r="H126" s="65">
        <v>14</v>
      </c>
      <c r="I126" s="9">
        <f>IF(H143=0, "-", H126/H143)</f>
        <v>9.575923392612859E-3</v>
      </c>
      <c r="J126" s="8">
        <f t="shared" si="10"/>
        <v>1</v>
      </c>
      <c r="K126" s="9">
        <f t="shared" si="11"/>
        <v>0.5</v>
      </c>
    </row>
    <row r="127" spans="1:11" x14ac:dyDescent="0.2">
      <c r="A127" s="7" t="s">
        <v>396</v>
      </c>
      <c r="B127" s="65">
        <v>1</v>
      </c>
      <c r="C127" s="34">
        <f>IF(B143=0, "-", B127/B143)</f>
        <v>6.2500000000000003E-3</v>
      </c>
      <c r="D127" s="65">
        <v>22</v>
      </c>
      <c r="E127" s="9">
        <f>IF(D143=0, "-", D127/D143)</f>
        <v>0.13664596273291926</v>
      </c>
      <c r="F127" s="81">
        <v>63</v>
      </c>
      <c r="G127" s="34">
        <f>IF(F143=0, "-", F127/F143)</f>
        <v>3.5333707234997194E-2</v>
      </c>
      <c r="H127" s="65">
        <v>54</v>
      </c>
      <c r="I127" s="9">
        <f>IF(H143=0, "-", H127/H143)</f>
        <v>3.6935704514363885E-2</v>
      </c>
      <c r="J127" s="8">
        <f t="shared" si="10"/>
        <v>-0.95454545454545459</v>
      </c>
      <c r="K127" s="9">
        <f t="shared" si="11"/>
        <v>0.16666666666666666</v>
      </c>
    </row>
    <row r="128" spans="1:11" x14ac:dyDescent="0.2">
      <c r="A128" s="7" t="s">
        <v>397</v>
      </c>
      <c r="B128" s="65">
        <v>16</v>
      </c>
      <c r="C128" s="34">
        <f>IF(B143=0, "-", B128/B143)</f>
        <v>0.1</v>
      </c>
      <c r="D128" s="65">
        <v>2</v>
      </c>
      <c r="E128" s="9">
        <f>IF(D143=0, "-", D128/D143)</f>
        <v>1.2422360248447204E-2</v>
      </c>
      <c r="F128" s="81">
        <v>41</v>
      </c>
      <c r="G128" s="34">
        <f>IF(F143=0, "-", F128/F143)</f>
        <v>2.2994952327537857E-2</v>
      </c>
      <c r="H128" s="65">
        <v>8</v>
      </c>
      <c r="I128" s="9">
        <f>IF(H143=0, "-", H128/H143)</f>
        <v>5.4719562243502051E-3</v>
      </c>
      <c r="J128" s="8">
        <f t="shared" si="10"/>
        <v>7</v>
      </c>
      <c r="K128" s="9">
        <f t="shared" si="11"/>
        <v>4.125</v>
      </c>
    </row>
    <row r="129" spans="1:11" x14ac:dyDescent="0.2">
      <c r="A129" s="7" t="s">
        <v>398</v>
      </c>
      <c r="B129" s="65">
        <v>1</v>
      </c>
      <c r="C129" s="34">
        <f>IF(B143=0, "-", B129/B143)</f>
        <v>6.2500000000000003E-3</v>
      </c>
      <c r="D129" s="65">
        <v>4</v>
      </c>
      <c r="E129" s="9">
        <f>IF(D143=0, "-", D129/D143)</f>
        <v>2.4844720496894408E-2</v>
      </c>
      <c r="F129" s="81">
        <v>48</v>
      </c>
      <c r="G129" s="34">
        <f>IF(F143=0, "-", F129/F143)</f>
        <v>2.69209197980931E-2</v>
      </c>
      <c r="H129" s="65">
        <v>27</v>
      </c>
      <c r="I129" s="9">
        <f>IF(H143=0, "-", H129/H143)</f>
        <v>1.8467852257181942E-2</v>
      </c>
      <c r="J129" s="8">
        <f t="shared" si="10"/>
        <v>-0.75</v>
      </c>
      <c r="K129" s="9">
        <f t="shared" si="11"/>
        <v>0.77777777777777779</v>
      </c>
    </row>
    <row r="130" spans="1:11" x14ac:dyDescent="0.2">
      <c r="A130" s="7" t="s">
        <v>399</v>
      </c>
      <c r="B130" s="65">
        <v>8</v>
      </c>
      <c r="C130" s="34">
        <f>IF(B143=0, "-", B130/B143)</f>
        <v>0.05</v>
      </c>
      <c r="D130" s="65">
        <v>3</v>
      </c>
      <c r="E130" s="9">
        <f>IF(D143=0, "-", D130/D143)</f>
        <v>1.8633540372670808E-2</v>
      </c>
      <c r="F130" s="81">
        <v>50</v>
      </c>
      <c r="G130" s="34">
        <f>IF(F143=0, "-", F130/F143)</f>
        <v>2.8042624789680313E-2</v>
      </c>
      <c r="H130" s="65">
        <v>51</v>
      </c>
      <c r="I130" s="9">
        <f>IF(H143=0, "-", H130/H143)</f>
        <v>3.4883720930232558E-2</v>
      </c>
      <c r="J130" s="8">
        <f t="shared" si="10"/>
        <v>1.6666666666666667</v>
      </c>
      <c r="K130" s="9">
        <f t="shared" si="11"/>
        <v>-1.9607843137254902E-2</v>
      </c>
    </row>
    <row r="131" spans="1:11" x14ac:dyDescent="0.2">
      <c r="A131" s="7" t="s">
        <v>400</v>
      </c>
      <c r="B131" s="65">
        <v>0</v>
      </c>
      <c r="C131" s="34">
        <f>IF(B143=0, "-", B131/B143)</f>
        <v>0</v>
      </c>
      <c r="D131" s="65">
        <v>5</v>
      </c>
      <c r="E131" s="9">
        <f>IF(D143=0, "-", D131/D143)</f>
        <v>3.1055900621118012E-2</v>
      </c>
      <c r="F131" s="81">
        <v>37</v>
      </c>
      <c r="G131" s="34">
        <f>IF(F143=0, "-", F131/F143)</f>
        <v>2.0751542344363431E-2</v>
      </c>
      <c r="H131" s="65">
        <v>29</v>
      </c>
      <c r="I131" s="9">
        <f>IF(H143=0, "-", H131/H143)</f>
        <v>1.9835841313269494E-2</v>
      </c>
      <c r="J131" s="8">
        <f t="shared" si="10"/>
        <v>-1</v>
      </c>
      <c r="K131" s="9">
        <f t="shared" si="11"/>
        <v>0.27586206896551724</v>
      </c>
    </row>
    <row r="132" spans="1:11" x14ac:dyDescent="0.2">
      <c r="A132" s="7" t="s">
        <v>401</v>
      </c>
      <c r="B132" s="65">
        <v>1</v>
      </c>
      <c r="C132" s="34">
        <f>IF(B143=0, "-", B132/B143)</f>
        <v>6.2500000000000003E-3</v>
      </c>
      <c r="D132" s="65">
        <v>11</v>
      </c>
      <c r="E132" s="9">
        <f>IF(D143=0, "-", D132/D143)</f>
        <v>6.8322981366459631E-2</v>
      </c>
      <c r="F132" s="81">
        <v>150</v>
      </c>
      <c r="G132" s="34">
        <f>IF(F143=0, "-", F132/F143)</f>
        <v>8.4127874369040942E-2</v>
      </c>
      <c r="H132" s="65">
        <v>190</v>
      </c>
      <c r="I132" s="9">
        <f>IF(H143=0, "-", H132/H143)</f>
        <v>0.12995896032831739</v>
      </c>
      <c r="J132" s="8">
        <f t="shared" si="10"/>
        <v>-0.90909090909090906</v>
      </c>
      <c r="K132" s="9">
        <f t="shared" si="11"/>
        <v>-0.21052631578947367</v>
      </c>
    </row>
    <row r="133" spans="1:11" x14ac:dyDescent="0.2">
      <c r="A133" s="7" t="s">
        <v>402</v>
      </c>
      <c r="B133" s="65">
        <v>0</v>
      </c>
      <c r="C133" s="34">
        <f>IF(B143=0, "-", B133/B143)</f>
        <v>0</v>
      </c>
      <c r="D133" s="65">
        <v>1</v>
      </c>
      <c r="E133" s="9">
        <f>IF(D143=0, "-", D133/D143)</f>
        <v>6.2111801242236021E-3</v>
      </c>
      <c r="F133" s="81">
        <v>4</v>
      </c>
      <c r="G133" s="34">
        <f>IF(F143=0, "-", F133/F143)</f>
        <v>2.2434099831744251E-3</v>
      </c>
      <c r="H133" s="65">
        <v>12</v>
      </c>
      <c r="I133" s="9">
        <f>IF(H143=0, "-", H133/H143)</f>
        <v>8.2079343365253077E-3</v>
      </c>
      <c r="J133" s="8">
        <f t="shared" si="10"/>
        <v>-1</v>
      </c>
      <c r="K133" s="9">
        <f t="shared" si="11"/>
        <v>-0.66666666666666663</v>
      </c>
    </row>
    <row r="134" spans="1:11" x14ac:dyDescent="0.2">
      <c r="A134" s="7" t="s">
        <v>403</v>
      </c>
      <c r="B134" s="65">
        <v>2</v>
      </c>
      <c r="C134" s="34">
        <f>IF(B143=0, "-", B134/B143)</f>
        <v>1.2500000000000001E-2</v>
      </c>
      <c r="D134" s="65">
        <v>4</v>
      </c>
      <c r="E134" s="9">
        <f>IF(D143=0, "-", D134/D143)</f>
        <v>2.4844720496894408E-2</v>
      </c>
      <c r="F134" s="81">
        <v>50</v>
      </c>
      <c r="G134" s="34">
        <f>IF(F143=0, "-", F134/F143)</f>
        <v>2.8042624789680313E-2</v>
      </c>
      <c r="H134" s="65">
        <v>59</v>
      </c>
      <c r="I134" s="9">
        <f>IF(H143=0, "-", H134/H143)</f>
        <v>4.0355677154582763E-2</v>
      </c>
      <c r="J134" s="8">
        <f t="shared" si="10"/>
        <v>-0.5</v>
      </c>
      <c r="K134" s="9">
        <f t="shared" si="11"/>
        <v>-0.15254237288135594</v>
      </c>
    </row>
    <row r="135" spans="1:11" x14ac:dyDescent="0.2">
      <c r="A135" s="7" t="s">
        <v>404</v>
      </c>
      <c r="B135" s="65">
        <v>0</v>
      </c>
      <c r="C135" s="34">
        <f>IF(B143=0, "-", B135/B143)</f>
        <v>0</v>
      </c>
      <c r="D135" s="65">
        <v>0</v>
      </c>
      <c r="E135" s="9">
        <f>IF(D143=0, "-", D135/D143)</f>
        <v>0</v>
      </c>
      <c r="F135" s="81">
        <v>4</v>
      </c>
      <c r="G135" s="34">
        <f>IF(F143=0, "-", F135/F143)</f>
        <v>2.2434099831744251E-3</v>
      </c>
      <c r="H135" s="65">
        <v>2</v>
      </c>
      <c r="I135" s="9">
        <f>IF(H143=0, "-", H135/H143)</f>
        <v>1.3679890560875513E-3</v>
      </c>
      <c r="J135" s="8" t="str">
        <f t="shared" si="10"/>
        <v>-</v>
      </c>
      <c r="K135" s="9">
        <f t="shared" si="11"/>
        <v>1</v>
      </c>
    </row>
    <row r="136" spans="1:11" x14ac:dyDescent="0.2">
      <c r="A136" s="7" t="s">
        <v>405</v>
      </c>
      <c r="B136" s="65">
        <v>57</v>
      </c>
      <c r="C136" s="34">
        <f>IF(B143=0, "-", B136/B143)</f>
        <v>0.35625000000000001</v>
      </c>
      <c r="D136" s="65">
        <v>17</v>
      </c>
      <c r="E136" s="9">
        <f>IF(D143=0, "-", D136/D143)</f>
        <v>0.10559006211180125</v>
      </c>
      <c r="F136" s="81">
        <v>344</v>
      </c>
      <c r="G136" s="34">
        <f>IF(F143=0, "-", F136/F143)</f>
        <v>0.19293325855300056</v>
      </c>
      <c r="H136" s="65">
        <v>187</v>
      </c>
      <c r="I136" s="9">
        <f>IF(H143=0, "-", H136/H143)</f>
        <v>0.12790697674418605</v>
      </c>
      <c r="J136" s="8">
        <f t="shared" si="10"/>
        <v>2.3529411764705883</v>
      </c>
      <c r="K136" s="9">
        <f t="shared" si="11"/>
        <v>0.83957219251336901</v>
      </c>
    </row>
    <row r="137" spans="1:11" x14ac:dyDescent="0.2">
      <c r="A137" s="7" t="s">
        <v>406</v>
      </c>
      <c r="B137" s="65">
        <v>1</v>
      </c>
      <c r="C137" s="34">
        <f>IF(B143=0, "-", B137/B143)</f>
        <v>6.2500000000000003E-3</v>
      </c>
      <c r="D137" s="65">
        <v>10</v>
      </c>
      <c r="E137" s="9">
        <f>IF(D143=0, "-", D137/D143)</f>
        <v>6.2111801242236024E-2</v>
      </c>
      <c r="F137" s="81">
        <v>45</v>
      </c>
      <c r="G137" s="34">
        <f>IF(F143=0, "-", F137/F143)</f>
        <v>2.5238362310712283E-2</v>
      </c>
      <c r="H137" s="65">
        <v>47</v>
      </c>
      <c r="I137" s="9">
        <f>IF(H143=0, "-", H137/H143)</f>
        <v>3.2147742818057455E-2</v>
      </c>
      <c r="J137" s="8">
        <f t="shared" si="10"/>
        <v>-0.9</v>
      </c>
      <c r="K137" s="9">
        <f t="shared" si="11"/>
        <v>-4.2553191489361701E-2</v>
      </c>
    </row>
    <row r="138" spans="1:11" x14ac:dyDescent="0.2">
      <c r="A138" s="7" t="s">
        <v>407</v>
      </c>
      <c r="B138" s="65">
        <v>5</v>
      </c>
      <c r="C138" s="34">
        <f>IF(B143=0, "-", B138/B143)</f>
        <v>3.125E-2</v>
      </c>
      <c r="D138" s="65">
        <v>6</v>
      </c>
      <c r="E138" s="9">
        <f>IF(D143=0, "-", D138/D143)</f>
        <v>3.7267080745341616E-2</v>
      </c>
      <c r="F138" s="81">
        <v>105</v>
      </c>
      <c r="G138" s="34">
        <f>IF(F143=0, "-", F138/F143)</f>
        <v>5.8889512058328659E-2</v>
      </c>
      <c r="H138" s="65">
        <v>98</v>
      </c>
      <c r="I138" s="9">
        <f>IF(H143=0, "-", H138/H143)</f>
        <v>6.7031463748290013E-2</v>
      </c>
      <c r="J138" s="8">
        <f t="shared" si="10"/>
        <v>-0.16666666666666666</v>
      </c>
      <c r="K138" s="9">
        <f t="shared" si="11"/>
        <v>7.1428571428571425E-2</v>
      </c>
    </row>
    <row r="139" spans="1:11" x14ac:dyDescent="0.2">
      <c r="A139" s="7" t="s">
        <v>408</v>
      </c>
      <c r="B139" s="65">
        <v>20</v>
      </c>
      <c r="C139" s="34">
        <f>IF(B143=0, "-", B139/B143)</f>
        <v>0.125</v>
      </c>
      <c r="D139" s="65">
        <v>41</v>
      </c>
      <c r="E139" s="9">
        <f>IF(D143=0, "-", D139/D143)</f>
        <v>0.25465838509316768</v>
      </c>
      <c r="F139" s="81">
        <v>250</v>
      </c>
      <c r="G139" s="34">
        <f>IF(F143=0, "-", F139/F143)</f>
        <v>0.14021312394840157</v>
      </c>
      <c r="H139" s="65">
        <v>295</v>
      </c>
      <c r="I139" s="9">
        <f>IF(H143=0, "-", H139/H143)</f>
        <v>0.20177838577291382</v>
      </c>
      <c r="J139" s="8">
        <f t="shared" si="10"/>
        <v>-0.51219512195121952</v>
      </c>
      <c r="K139" s="9">
        <f t="shared" si="11"/>
        <v>-0.15254237288135594</v>
      </c>
    </row>
    <row r="140" spans="1:11" x14ac:dyDescent="0.2">
      <c r="A140" s="7" t="s">
        <v>409</v>
      </c>
      <c r="B140" s="65">
        <v>1</v>
      </c>
      <c r="C140" s="34">
        <f>IF(B143=0, "-", B140/B143)</f>
        <v>6.2500000000000003E-3</v>
      </c>
      <c r="D140" s="65">
        <v>0</v>
      </c>
      <c r="E140" s="9">
        <f>IF(D143=0, "-", D140/D143)</f>
        <v>0</v>
      </c>
      <c r="F140" s="81">
        <v>8</v>
      </c>
      <c r="G140" s="34">
        <f>IF(F143=0, "-", F140/F143)</f>
        <v>4.4868199663488503E-3</v>
      </c>
      <c r="H140" s="65">
        <v>0</v>
      </c>
      <c r="I140" s="9">
        <f>IF(H143=0, "-", H140/H143)</f>
        <v>0</v>
      </c>
      <c r="J140" s="8" t="str">
        <f t="shared" si="10"/>
        <v>-</v>
      </c>
      <c r="K140" s="9" t="str">
        <f t="shared" si="11"/>
        <v>-</v>
      </c>
    </row>
    <row r="141" spans="1:11" x14ac:dyDescent="0.2">
      <c r="A141" s="7" t="s">
        <v>410</v>
      </c>
      <c r="B141" s="65">
        <v>2</v>
      </c>
      <c r="C141" s="34">
        <f>IF(B143=0, "-", B141/B143)</f>
        <v>1.2500000000000001E-2</v>
      </c>
      <c r="D141" s="65">
        <v>3</v>
      </c>
      <c r="E141" s="9">
        <f>IF(D143=0, "-", D141/D143)</f>
        <v>1.8633540372670808E-2</v>
      </c>
      <c r="F141" s="81">
        <v>77</v>
      </c>
      <c r="G141" s="34">
        <f>IF(F143=0, "-", F141/F143)</f>
        <v>4.318564217610768E-2</v>
      </c>
      <c r="H141" s="65">
        <v>60</v>
      </c>
      <c r="I141" s="9">
        <f>IF(H143=0, "-", H141/H143)</f>
        <v>4.1039671682626538E-2</v>
      </c>
      <c r="J141" s="8">
        <f t="shared" si="10"/>
        <v>-0.33333333333333331</v>
      </c>
      <c r="K141" s="9">
        <f t="shared" si="11"/>
        <v>0.28333333333333333</v>
      </c>
    </row>
    <row r="142" spans="1:11" x14ac:dyDescent="0.2">
      <c r="A142" s="2"/>
      <c r="B142" s="68"/>
      <c r="C142" s="33"/>
      <c r="D142" s="68"/>
      <c r="E142" s="6"/>
      <c r="F142" s="82"/>
      <c r="G142" s="33"/>
      <c r="H142" s="68"/>
      <c r="I142" s="6"/>
      <c r="J142" s="5"/>
      <c r="K142" s="6"/>
    </row>
    <row r="143" spans="1:11" s="43" customFormat="1" x14ac:dyDescent="0.2">
      <c r="A143" s="162" t="s">
        <v>556</v>
      </c>
      <c r="B143" s="71">
        <f>SUM(B118:B142)</f>
        <v>160</v>
      </c>
      <c r="C143" s="40">
        <f>B143/1453</f>
        <v>0.11011699931176876</v>
      </c>
      <c r="D143" s="71">
        <f>SUM(D118:D142)</f>
        <v>161</v>
      </c>
      <c r="E143" s="41">
        <f>D143/1979</f>
        <v>8.1354219302678124E-2</v>
      </c>
      <c r="F143" s="77">
        <f>SUM(F118:F142)</f>
        <v>1783</v>
      </c>
      <c r="G143" s="42">
        <f>F143/18564</f>
        <v>9.6046110751993111E-2</v>
      </c>
      <c r="H143" s="71">
        <f>SUM(H118:H142)</f>
        <v>1462</v>
      </c>
      <c r="I143" s="41">
        <f>H143/15673</f>
        <v>9.328143941810757E-2</v>
      </c>
      <c r="J143" s="37">
        <f>IF(D143=0, "-", IF((B143-D143)/D143&lt;10, (B143-D143)/D143, "&gt;999%"))</f>
        <v>-6.2111801242236021E-3</v>
      </c>
      <c r="K143" s="38">
        <f>IF(H143=0, "-", IF((F143-H143)/H143&lt;10, (F143-H143)/H143, "&gt;999%"))</f>
        <v>0.21956224350205197</v>
      </c>
    </row>
    <row r="144" spans="1:11" x14ac:dyDescent="0.2">
      <c r="B144" s="83"/>
      <c r="D144" s="83"/>
      <c r="F144" s="83"/>
      <c r="H144" s="83"/>
    </row>
    <row r="145" spans="1:11" x14ac:dyDescent="0.2">
      <c r="A145" s="163" t="s">
        <v>150</v>
      </c>
      <c r="B145" s="61" t="s">
        <v>12</v>
      </c>
      <c r="C145" s="62" t="s">
        <v>13</v>
      </c>
      <c r="D145" s="61" t="s">
        <v>12</v>
      </c>
      <c r="E145" s="63" t="s">
        <v>13</v>
      </c>
      <c r="F145" s="62" t="s">
        <v>12</v>
      </c>
      <c r="G145" s="62" t="s">
        <v>13</v>
      </c>
      <c r="H145" s="61" t="s">
        <v>12</v>
      </c>
      <c r="I145" s="63" t="s">
        <v>13</v>
      </c>
      <c r="J145" s="61"/>
      <c r="K145" s="63"/>
    </row>
    <row r="146" spans="1:11" x14ac:dyDescent="0.2">
      <c r="A146" s="7" t="s">
        <v>411</v>
      </c>
      <c r="B146" s="65">
        <v>1</v>
      </c>
      <c r="C146" s="34">
        <f>IF(B165=0, "-", B146/B165)</f>
        <v>7.1428571428571425E-2</v>
      </c>
      <c r="D146" s="65">
        <v>0</v>
      </c>
      <c r="E146" s="9">
        <f>IF(D165=0, "-", D146/D165)</f>
        <v>0</v>
      </c>
      <c r="F146" s="81">
        <v>5</v>
      </c>
      <c r="G146" s="34">
        <f>IF(F165=0, "-", F146/F165)</f>
        <v>2.4752475247524754E-2</v>
      </c>
      <c r="H146" s="65">
        <v>1</v>
      </c>
      <c r="I146" s="9">
        <f>IF(H165=0, "-", H146/H165)</f>
        <v>6.0606060606060606E-3</v>
      </c>
      <c r="J146" s="8" t="str">
        <f t="shared" ref="J146:J163" si="12">IF(D146=0, "-", IF((B146-D146)/D146&lt;10, (B146-D146)/D146, "&gt;999%"))</f>
        <v>-</v>
      </c>
      <c r="K146" s="9">
        <f t="shared" ref="K146:K163" si="13">IF(H146=0, "-", IF((F146-H146)/H146&lt;10, (F146-H146)/H146, "&gt;999%"))</f>
        <v>4</v>
      </c>
    </row>
    <row r="147" spans="1:11" x14ac:dyDescent="0.2">
      <c r="A147" s="7" t="s">
        <v>412</v>
      </c>
      <c r="B147" s="65">
        <v>1</v>
      </c>
      <c r="C147" s="34">
        <f>IF(B165=0, "-", B147/B165)</f>
        <v>7.1428571428571425E-2</v>
      </c>
      <c r="D147" s="65">
        <v>1</v>
      </c>
      <c r="E147" s="9">
        <f>IF(D165=0, "-", D147/D165)</f>
        <v>5.5555555555555552E-2</v>
      </c>
      <c r="F147" s="81">
        <v>12</v>
      </c>
      <c r="G147" s="34">
        <f>IF(F165=0, "-", F147/F165)</f>
        <v>5.9405940594059403E-2</v>
      </c>
      <c r="H147" s="65">
        <v>20</v>
      </c>
      <c r="I147" s="9">
        <f>IF(H165=0, "-", H147/H165)</f>
        <v>0.12121212121212122</v>
      </c>
      <c r="J147" s="8">
        <f t="shared" si="12"/>
        <v>0</v>
      </c>
      <c r="K147" s="9">
        <f t="shared" si="13"/>
        <v>-0.4</v>
      </c>
    </row>
    <row r="148" spans="1:11" x14ac:dyDescent="0.2">
      <c r="A148" s="7" t="s">
        <v>413</v>
      </c>
      <c r="B148" s="65">
        <v>2</v>
      </c>
      <c r="C148" s="34">
        <f>IF(B165=0, "-", B148/B165)</f>
        <v>0.14285714285714285</v>
      </c>
      <c r="D148" s="65">
        <v>2</v>
      </c>
      <c r="E148" s="9">
        <f>IF(D165=0, "-", D148/D165)</f>
        <v>0.1111111111111111</v>
      </c>
      <c r="F148" s="81">
        <v>26</v>
      </c>
      <c r="G148" s="34">
        <f>IF(F165=0, "-", F148/F165)</f>
        <v>0.12871287128712872</v>
      </c>
      <c r="H148" s="65">
        <v>15</v>
      </c>
      <c r="I148" s="9">
        <f>IF(H165=0, "-", H148/H165)</f>
        <v>9.0909090909090912E-2</v>
      </c>
      <c r="J148" s="8">
        <f t="shared" si="12"/>
        <v>0</v>
      </c>
      <c r="K148" s="9">
        <f t="shared" si="13"/>
        <v>0.73333333333333328</v>
      </c>
    </row>
    <row r="149" spans="1:11" x14ac:dyDescent="0.2">
      <c r="A149" s="7" t="s">
        <v>414</v>
      </c>
      <c r="B149" s="65">
        <v>0</v>
      </c>
      <c r="C149" s="34">
        <f>IF(B165=0, "-", B149/B165)</f>
        <v>0</v>
      </c>
      <c r="D149" s="65">
        <v>0</v>
      </c>
      <c r="E149" s="9">
        <f>IF(D165=0, "-", D149/D165)</f>
        <v>0</v>
      </c>
      <c r="F149" s="81">
        <v>3</v>
      </c>
      <c r="G149" s="34">
        <f>IF(F165=0, "-", F149/F165)</f>
        <v>1.4851485148514851E-2</v>
      </c>
      <c r="H149" s="65">
        <v>4</v>
      </c>
      <c r="I149" s="9">
        <f>IF(H165=0, "-", H149/H165)</f>
        <v>2.4242424242424242E-2</v>
      </c>
      <c r="J149" s="8" t="str">
        <f t="shared" si="12"/>
        <v>-</v>
      </c>
      <c r="K149" s="9">
        <f t="shared" si="13"/>
        <v>-0.25</v>
      </c>
    </row>
    <row r="150" spans="1:11" x14ac:dyDescent="0.2">
      <c r="A150" s="7" t="s">
        <v>415</v>
      </c>
      <c r="B150" s="65">
        <v>0</v>
      </c>
      <c r="C150" s="34">
        <f>IF(B165=0, "-", B150/B165)</f>
        <v>0</v>
      </c>
      <c r="D150" s="65">
        <v>0</v>
      </c>
      <c r="E150" s="9">
        <f>IF(D165=0, "-", D150/D165)</f>
        <v>0</v>
      </c>
      <c r="F150" s="81">
        <v>2</v>
      </c>
      <c r="G150" s="34">
        <f>IF(F165=0, "-", F150/F165)</f>
        <v>9.9009900990099011E-3</v>
      </c>
      <c r="H150" s="65">
        <v>0</v>
      </c>
      <c r="I150" s="9">
        <f>IF(H165=0, "-", H150/H165)</f>
        <v>0</v>
      </c>
      <c r="J150" s="8" t="str">
        <f t="shared" si="12"/>
        <v>-</v>
      </c>
      <c r="K150" s="9" t="str">
        <f t="shared" si="13"/>
        <v>-</v>
      </c>
    </row>
    <row r="151" spans="1:11" x14ac:dyDescent="0.2">
      <c r="A151" s="7" t="s">
        <v>416</v>
      </c>
      <c r="B151" s="65">
        <v>0</v>
      </c>
      <c r="C151" s="34">
        <f>IF(B165=0, "-", B151/B165)</f>
        <v>0</v>
      </c>
      <c r="D151" s="65">
        <v>0</v>
      </c>
      <c r="E151" s="9">
        <f>IF(D165=0, "-", D151/D165)</f>
        <v>0</v>
      </c>
      <c r="F151" s="81">
        <v>11</v>
      </c>
      <c r="G151" s="34">
        <f>IF(F165=0, "-", F151/F165)</f>
        <v>5.4455445544554455E-2</v>
      </c>
      <c r="H151" s="65">
        <v>8</v>
      </c>
      <c r="I151" s="9">
        <f>IF(H165=0, "-", H151/H165)</f>
        <v>4.8484848484848485E-2</v>
      </c>
      <c r="J151" s="8" t="str">
        <f t="shared" si="12"/>
        <v>-</v>
      </c>
      <c r="K151" s="9">
        <f t="shared" si="13"/>
        <v>0.375</v>
      </c>
    </row>
    <row r="152" spans="1:11" x14ac:dyDescent="0.2">
      <c r="A152" s="7" t="s">
        <v>417</v>
      </c>
      <c r="B152" s="65">
        <v>0</v>
      </c>
      <c r="C152" s="34">
        <f>IF(B165=0, "-", B152/B165)</f>
        <v>0</v>
      </c>
      <c r="D152" s="65">
        <v>0</v>
      </c>
      <c r="E152" s="9">
        <f>IF(D165=0, "-", D152/D165)</f>
        <v>0</v>
      </c>
      <c r="F152" s="81">
        <v>1</v>
      </c>
      <c r="G152" s="34">
        <f>IF(F165=0, "-", F152/F165)</f>
        <v>4.9504950495049506E-3</v>
      </c>
      <c r="H152" s="65">
        <v>0</v>
      </c>
      <c r="I152" s="9">
        <f>IF(H165=0, "-", H152/H165)</f>
        <v>0</v>
      </c>
      <c r="J152" s="8" t="str">
        <f t="shared" si="12"/>
        <v>-</v>
      </c>
      <c r="K152" s="9" t="str">
        <f t="shared" si="13"/>
        <v>-</v>
      </c>
    </row>
    <row r="153" spans="1:11" x14ac:dyDescent="0.2">
      <c r="A153" s="7" t="s">
        <v>418</v>
      </c>
      <c r="B153" s="65">
        <v>1</v>
      </c>
      <c r="C153" s="34">
        <f>IF(B165=0, "-", B153/B165)</f>
        <v>7.1428571428571425E-2</v>
      </c>
      <c r="D153" s="65">
        <v>3</v>
      </c>
      <c r="E153" s="9">
        <f>IF(D165=0, "-", D153/D165)</f>
        <v>0.16666666666666666</v>
      </c>
      <c r="F153" s="81">
        <v>25</v>
      </c>
      <c r="G153" s="34">
        <f>IF(F165=0, "-", F153/F165)</f>
        <v>0.12376237623762376</v>
      </c>
      <c r="H153" s="65">
        <v>13</v>
      </c>
      <c r="I153" s="9">
        <f>IF(H165=0, "-", H153/H165)</f>
        <v>7.8787878787878782E-2</v>
      </c>
      <c r="J153" s="8">
        <f t="shared" si="12"/>
        <v>-0.66666666666666663</v>
      </c>
      <c r="K153" s="9">
        <f t="shared" si="13"/>
        <v>0.92307692307692313</v>
      </c>
    </row>
    <row r="154" spans="1:11" x14ac:dyDescent="0.2">
      <c r="A154" s="7" t="s">
        <v>419</v>
      </c>
      <c r="B154" s="65">
        <v>1</v>
      </c>
      <c r="C154" s="34">
        <f>IF(B165=0, "-", B154/B165)</f>
        <v>7.1428571428571425E-2</v>
      </c>
      <c r="D154" s="65">
        <v>4</v>
      </c>
      <c r="E154" s="9">
        <f>IF(D165=0, "-", D154/D165)</f>
        <v>0.22222222222222221</v>
      </c>
      <c r="F154" s="81">
        <v>17</v>
      </c>
      <c r="G154" s="34">
        <f>IF(F165=0, "-", F154/F165)</f>
        <v>8.4158415841584164E-2</v>
      </c>
      <c r="H154" s="65">
        <v>24</v>
      </c>
      <c r="I154" s="9">
        <f>IF(H165=0, "-", H154/H165)</f>
        <v>0.14545454545454545</v>
      </c>
      <c r="J154" s="8">
        <f t="shared" si="12"/>
        <v>-0.75</v>
      </c>
      <c r="K154" s="9">
        <f t="shared" si="13"/>
        <v>-0.29166666666666669</v>
      </c>
    </row>
    <row r="155" spans="1:11" x14ac:dyDescent="0.2">
      <c r="A155" s="7" t="s">
        <v>420</v>
      </c>
      <c r="B155" s="65">
        <v>1</v>
      </c>
      <c r="C155" s="34">
        <f>IF(B165=0, "-", B155/B165)</f>
        <v>7.1428571428571425E-2</v>
      </c>
      <c r="D155" s="65">
        <v>2</v>
      </c>
      <c r="E155" s="9">
        <f>IF(D165=0, "-", D155/D165)</f>
        <v>0.1111111111111111</v>
      </c>
      <c r="F155" s="81">
        <v>9</v>
      </c>
      <c r="G155" s="34">
        <f>IF(F165=0, "-", F155/F165)</f>
        <v>4.4554455445544552E-2</v>
      </c>
      <c r="H155" s="65">
        <v>8</v>
      </c>
      <c r="I155" s="9">
        <f>IF(H165=0, "-", H155/H165)</f>
        <v>4.8484848484848485E-2</v>
      </c>
      <c r="J155" s="8">
        <f t="shared" si="12"/>
        <v>-0.5</v>
      </c>
      <c r="K155" s="9">
        <f t="shared" si="13"/>
        <v>0.125</v>
      </c>
    </row>
    <row r="156" spans="1:11" x14ac:dyDescent="0.2">
      <c r="A156" s="7" t="s">
        <v>421</v>
      </c>
      <c r="B156" s="65">
        <v>0</v>
      </c>
      <c r="C156" s="34">
        <f>IF(B165=0, "-", B156/B165)</f>
        <v>0</v>
      </c>
      <c r="D156" s="65">
        <v>0</v>
      </c>
      <c r="E156" s="9">
        <f>IF(D165=0, "-", D156/D165)</f>
        <v>0</v>
      </c>
      <c r="F156" s="81">
        <v>2</v>
      </c>
      <c r="G156" s="34">
        <f>IF(F165=0, "-", F156/F165)</f>
        <v>9.9009900990099011E-3</v>
      </c>
      <c r="H156" s="65">
        <v>3</v>
      </c>
      <c r="I156" s="9">
        <f>IF(H165=0, "-", H156/H165)</f>
        <v>1.8181818181818181E-2</v>
      </c>
      <c r="J156" s="8" t="str">
        <f t="shared" si="12"/>
        <v>-</v>
      </c>
      <c r="K156" s="9">
        <f t="shared" si="13"/>
        <v>-0.33333333333333331</v>
      </c>
    </row>
    <row r="157" spans="1:11" x14ac:dyDescent="0.2">
      <c r="A157" s="7" t="s">
        <v>422</v>
      </c>
      <c r="B157" s="65">
        <v>0</v>
      </c>
      <c r="C157" s="34">
        <f>IF(B165=0, "-", B157/B165)</f>
        <v>0</v>
      </c>
      <c r="D157" s="65">
        <v>0</v>
      </c>
      <c r="E157" s="9">
        <f>IF(D165=0, "-", D157/D165)</f>
        <v>0</v>
      </c>
      <c r="F157" s="81">
        <v>2</v>
      </c>
      <c r="G157" s="34">
        <f>IF(F165=0, "-", F157/F165)</f>
        <v>9.9009900990099011E-3</v>
      </c>
      <c r="H157" s="65">
        <v>0</v>
      </c>
      <c r="I157" s="9">
        <f>IF(H165=0, "-", H157/H165)</f>
        <v>0</v>
      </c>
      <c r="J157" s="8" t="str">
        <f t="shared" si="12"/>
        <v>-</v>
      </c>
      <c r="K157" s="9" t="str">
        <f t="shared" si="13"/>
        <v>-</v>
      </c>
    </row>
    <row r="158" spans="1:11" x14ac:dyDescent="0.2">
      <c r="A158" s="7" t="s">
        <v>423</v>
      </c>
      <c r="B158" s="65">
        <v>2</v>
      </c>
      <c r="C158" s="34">
        <f>IF(B165=0, "-", B158/B165)</f>
        <v>0.14285714285714285</v>
      </c>
      <c r="D158" s="65">
        <v>0</v>
      </c>
      <c r="E158" s="9">
        <f>IF(D165=0, "-", D158/D165)</f>
        <v>0</v>
      </c>
      <c r="F158" s="81">
        <v>6</v>
      </c>
      <c r="G158" s="34">
        <f>IF(F165=0, "-", F158/F165)</f>
        <v>2.9702970297029702E-2</v>
      </c>
      <c r="H158" s="65">
        <v>2</v>
      </c>
      <c r="I158" s="9">
        <f>IF(H165=0, "-", H158/H165)</f>
        <v>1.2121212121212121E-2</v>
      </c>
      <c r="J158" s="8" t="str">
        <f t="shared" si="12"/>
        <v>-</v>
      </c>
      <c r="K158" s="9">
        <f t="shared" si="13"/>
        <v>2</v>
      </c>
    </row>
    <row r="159" spans="1:11" x14ac:dyDescent="0.2">
      <c r="A159" s="7" t="s">
        <v>424</v>
      </c>
      <c r="B159" s="65">
        <v>2</v>
      </c>
      <c r="C159" s="34">
        <f>IF(B165=0, "-", B159/B165)</f>
        <v>0.14285714285714285</v>
      </c>
      <c r="D159" s="65">
        <v>0</v>
      </c>
      <c r="E159" s="9">
        <f>IF(D165=0, "-", D159/D165)</f>
        <v>0</v>
      </c>
      <c r="F159" s="81">
        <v>23</v>
      </c>
      <c r="G159" s="34">
        <f>IF(F165=0, "-", F159/F165)</f>
        <v>0.11386138613861387</v>
      </c>
      <c r="H159" s="65">
        <v>16</v>
      </c>
      <c r="I159" s="9">
        <f>IF(H165=0, "-", H159/H165)</f>
        <v>9.696969696969697E-2</v>
      </c>
      <c r="J159" s="8" t="str">
        <f t="shared" si="12"/>
        <v>-</v>
      </c>
      <c r="K159" s="9">
        <f t="shared" si="13"/>
        <v>0.4375</v>
      </c>
    </row>
    <row r="160" spans="1:11" x14ac:dyDescent="0.2">
      <c r="A160" s="7" t="s">
        <v>425</v>
      </c>
      <c r="B160" s="65">
        <v>0</v>
      </c>
      <c r="C160" s="34">
        <f>IF(B165=0, "-", B160/B165)</f>
        <v>0</v>
      </c>
      <c r="D160" s="65">
        <v>0</v>
      </c>
      <c r="E160" s="9">
        <f>IF(D165=0, "-", D160/D165)</f>
        <v>0</v>
      </c>
      <c r="F160" s="81">
        <v>1</v>
      </c>
      <c r="G160" s="34">
        <f>IF(F165=0, "-", F160/F165)</f>
        <v>4.9504950495049506E-3</v>
      </c>
      <c r="H160" s="65">
        <v>5</v>
      </c>
      <c r="I160" s="9">
        <f>IF(H165=0, "-", H160/H165)</f>
        <v>3.0303030303030304E-2</v>
      </c>
      <c r="J160" s="8" t="str">
        <f t="shared" si="12"/>
        <v>-</v>
      </c>
      <c r="K160" s="9">
        <f t="shared" si="13"/>
        <v>-0.8</v>
      </c>
    </row>
    <row r="161" spans="1:11" x14ac:dyDescent="0.2">
      <c r="A161" s="7" t="s">
        <v>426</v>
      </c>
      <c r="B161" s="65">
        <v>0</v>
      </c>
      <c r="C161" s="34">
        <f>IF(B165=0, "-", B161/B165)</f>
        <v>0</v>
      </c>
      <c r="D161" s="65">
        <v>0</v>
      </c>
      <c r="E161" s="9">
        <f>IF(D165=0, "-", D161/D165)</f>
        <v>0</v>
      </c>
      <c r="F161" s="81">
        <v>4</v>
      </c>
      <c r="G161" s="34">
        <f>IF(F165=0, "-", F161/F165)</f>
        <v>1.9801980198019802E-2</v>
      </c>
      <c r="H161" s="65">
        <v>10</v>
      </c>
      <c r="I161" s="9">
        <f>IF(H165=0, "-", H161/H165)</f>
        <v>6.0606060606060608E-2</v>
      </c>
      <c r="J161" s="8" t="str">
        <f t="shared" si="12"/>
        <v>-</v>
      </c>
      <c r="K161" s="9">
        <f t="shared" si="13"/>
        <v>-0.6</v>
      </c>
    </row>
    <row r="162" spans="1:11" x14ac:dyDescent="0.2">
      <c r="A162" s="7" t="s">
        <v>427</v>
      </c>
      <c r="B162" s="65">
        <v>0</v>
      </c>
      <c r="C162" s="34">
        <f>IF(B165=0, "-", B162/B165)</f>
        <v>0</v>
      </c>
      <c r="D162" s="65">
        <v>4</v>
      </c>
      <c r="E162" s="9">
        <f>IF(D165=0, "-", D162/D165)</f>
        <v>0.22222222222222221</v>
      </c>
      <c r="F162" s="81">
        <v>31</v>
      </c>
      <c r="G162" s="34">
        <f>IF(F165=0, "-", F162/F165)</f>
        <v>0.15346534653465346</v>
      </c>
      <c r="H162" s="65">
        <v>23</v>
      </c>
      <c r="I162" s="9">
        <f>IF(H165=0, "-", H162/H165)</f>
        <v>0.1393939393939394</v>
      </c>
      <c r="J162" s="8">
        <f t="shared" si="12"/>
        <v>-1</v>
      </c>
      <c r="K162" s="9">
        <f t="shared" si="13"/>
        <v>0.34782608695652173</v>
      </c>
    </row>
    <row r="163" spans="1:11" x14ac:dyDescent="0.2">
      <c r="A163" s="7" t="s">
        <v>428</v>
      </c>
      <c r="B163" s="65">
        <v>3</v>
      </c>
      <c r="C163" s="34">
        <f>IF(B165=0, "-", B163/B165)</f>
        <v>0.21428571428571427</v>
      </c>
      <c r="D163" s="65">
        <v>2</v>
      </c>
      <c r="E163" s="9">
        <f>IF(D165=0, "-", D163/D165)</f>
        <v>0.1111111111111111</v>
      </c>
      <c r="F163" s="81">
        <v>22</v>
      </c>
      <c r="G163" s="34">
        <f>IF(F165=0, "-", F163/F165)</f>
        <v>0.10891089108910891</v>
      </c>
      <c r="H163" s="65">
        <v>13</v>
      </c>
      <c r="I163" s="9">
        <f>IF(H165=0, "-", H163/H165)</f>
        <v>7.8787878787878782E-2</v>
      </c>
      <c r="J163" s="8">
        <f t="shared" si="12"/>
        <v>0.5</v>
      </c>
      <c r="K163" s="9">
        <f t="shared" si="13"/>
        <v>0.69230769230769229</v>
      </c>
    </row>
    <row r="164" spans="1:11" x14ac:dyDescent="0.2">
      <c r="A164" s="2"/>
      <c r="B164" s="68"/>
      <c r="C164" s="33"/>
      <c r="D164" s="68"/>
      <c r="E164" s="6"/>
      <c r="F164" s="82"/>
      <c r="G164" s="33"/>
      <c r="H164" s="68"/>
      <c r="I164" s="6"/>
      <c r="J164" s="5"/>
      <c r="K164" s="6"/>
    </row>
    <row r="165" spans="1:11" s="43" customFormat="1" x14ac:dyDescent="0.2">
      <c r="A165" s="162" t="s">
        <v>555</v>
      </c>
      <c r="B165" s="71">
        <f>SUM(B146:B164)</f>
        <v>14</v>
      </c>
      <c r="C165" s="40">
        <f>B165/1453</f>
        <v>9.635237439779766E-3</v>
      </c>
      <c r="D165" s="71">
        <f>SUM(D146:D164)</f>
        <v>18</v>
      </c>
      <c r="E165" s="41">
        <f>D165/1979</f>
        <v>9.0955027791814053E-3</v>
      </c>
      <c r="F165" s="77">
        <f>SUM(F146:F164)</f>
        <v>202</v>
      </c>
      <c r="G165" s="42">
        <f>F165/18564</f>
        <v>1.088127558715794E-2</v>
      </c>
      <c r="H165" s="71">
        <f>SUM(H146:H164)</f>
        <v>165</v>
      </c>
      <c r="I165" s="41">
        <f>H165/15673</f>
        <v>1.052765903145537E-2</v>
      </c>
      <c r="J165" s="37">
        <f>IF(D165=0, "-", IF((B165-D165)/D165&lt;10, (B165-D165)/D165, "&gt;999%"))</f>
        <v>-0.22222222222222221</v>
      </c>
      <c r="K165" s="38">
        <f>IF(H165=0, "-", IF((F165-H165)/H165&lt;10, (F165-H165)/H165, "&gt;999%"))</f>
        <v>0.22424242424242424</v>
      </c>
    </row>
    <row r="166" spans="1:11" x14ac:dyDescent="0.2">
      <c r="B166" s="83"/>
      <c r="D166" s="83"/>
      <c r="F166" s="83"/>
      <c r="H166" s="83"/>
    </row>
    <row r="167" spans="1:11" s="43" customFormat="1" x14ac:dyDescent="0.2">
      <c r="A167" s="162" t="s">
        <v>554</v>
      </c>
      <c r="B167" s="71">
        <v>174</v>
      </c>
      <c r="C167" s="40">
        <f>B167/1453</f>
        <v>0.11975223675154852</v>
      </c>
      <c r="D167" s="71">
        <v>179</v>
      </c>
      <c r="E167" s="41">
        <f>D167/1979</f>
        <v>9.0449722081859529E-2</v>
      </c>
      <c r="F167" s="77">
        <v>1985</v>
      </c>
      <c r="G167" s="42">
        <f>F167/18564</f>
        <v>0.10692738633915104</v>
      </c>
      <c r="H167" s="71">
        <v>1627</v>
      </c>
      <c r="I167" s="41">
        <f>H167/15673</f>
        <v>0.10380909844956294</v>
      </c>
      <c r="J167" s="37">
        <f>IF(D167=0, "-", IF((B167-D167)/D167&lt;10, (B167-D167)/D167, "&gt;999%"))</f>
        <v>-2.7932960893854747E-2</v>
      </c>
      <c r="K167" s="38">
        <f>IF(H167=0, "-", IF((F167-H167)/H167&lt;10, (F167-H167)/H167, "&gt;999%"))</f>
        <v>0.22003687768899816</v>
      </c>
    </row>
    <row r="168" spans="1:11" x14ac:dyDescent="0.2">
      <c r="B168" s="83"/>
      <c r="D168" s="83"/>
      <c r="F168" s="83"/>
      <c r="H168" s="83"/>
    </row>
    <row r="169" spans="1:11" ht="15.75" x14ac:dyDescent="0.25">
      <c r="A169" s="164" t="s">
        <v>118</v>
      </c>
      <c r="B169" s="196" t="s">
        <v>1</v>
      </c>
      <c r="C169" s="200"/>
      <c r="D169" s="200"/>
      <c r="E169" s="197"/>
      <c r="F169" s="196" t="s">
        <v>14</v>
      </c>
      <c r="G169" s="200"/>
      <c r="H169" s="200"/>
      <c r="I169" s="197"/>
      <c r="J169" s="196" t="s">
        <v>15</v>
      </c>
      <c r="K169" s="197"/>
    </row>
    <row r="170" spans="1:11" x14ac:dyDescent="0.2">
      <c r="A170" s="22"/>
      <c r="B170" s="196">
        <f>VALUE(RIGHT($B$2, 4))</f>
        <v>2021</v>
      </c>
      <c r="C170" s="197"/>
      <c r="D170" s="196">
        <f>B170-1</f>
        <v>2020</v>
      </c>
      <c r="E170" s="204"/>
      <c r="F170" s="196">
        <f>B170</f>
        <v>2021</v>
      </c>
      <c r="G170" s="204"/>
      <c r="H170" s="196">
        <f>D170</f>
        <v>2020</v>
      </c>
      <c r="I170" s="204"/>
      <c r="J170" s="140" t="s">
        <v>4</v>
      </c>
      <c r="K170" s="141" t="s">
        <v>2</v>
      </c>
    </row>
    <row r="171" spans="1:11" x14ac:dyDescent="0.2">
      <c r="A171" s="163" t="s">
        <v>151</v>
      </c>
      <c r="B171" s="61" t="s">
        <v>12</v>
      </c>
      <c r="C171" s="62" t="s">
        <v>13</v>
      </c>
      <c r="D171" s="61" t="s">
        <v>12</v>
      </c>
      <c r="E171" s="63" t="s">
        <v>13</v>
      </c>
      <c r="F171" s="62" t="s">
        <v>12</v>
      </c>
      <c r="G171" s="62" t="s">
        <v>13</v>
      </c>
      <c r="H171" s="61" t="s">
        <v>12</v>
      </c>
      <c r="I171" s="63" t="s">
        <v>13</v>
      </c>
      <c r="J171" s="61"/>
      <c r="K171" s="63"/>
    </row>
    <row r="172" spans="1:11" x14ac:dyDescent="0.2">
      <c r="A172" s="7" t="s">
        <v>429</v>
      </c>
      <c r="B172" s="65">
        <v>1</v>
      </c>
      <c r="C172" s="34">
        <f>IF(B175=0, "-", B172/B175)</f>
        <v>7.6923076923076927E-2</v>
      </c>
      <c r="D172" s="65">
        <v>6</v>
      </c>
      <c r="E172" s="9">
        <f>IF(D175=0, "-", D172/D175)</f>
        <v>0.21428571428571427</v>
      </c>
      <c r="F172" s="81">
        <v>43</v>
      </c>
      <c r="G172" s="34">
        <f>IF(F175=0, "-", F172/F175)</f>
        <v>0.16412213740458015</v>
      </c>
      <c r="H172" s="65">
        <v>41</v>
      </c>
      <c r="I172" s="9">
        <f>IF(H175=0, "-", H172/H175)</f>
        <v>0.16334661354581673</v>
      </c>
      <c r="J172" s="8">
        <f>IF(D172=0, "-", IF((B172-D172)/D172&lt;10, (B172-D172)/D172, "&gt;999%"))</f>
        <v>-0.83333333333333337</v>
      </c>
      <c r="K172" s="9">
        <f>IF(H172=0, "-", IF((F172-H172)/H172&lt;10, (F172-H172)/H172, "&gt;999%"))</f>
        <v>4.878048780487805E-2</v>
      </c>
    </row>
    <row r="173" spans="1:11" x14ac:dyDescent="0.2">
      <c r="A173" s="7" t="s">
        <v>430</v>
      </c>
      <c r="B173" s="65">
        <v>12</v>
      </c>
      <c r="C173" s="34">
        <f>IF(B175=0, "-", B173/B175)</f>
        <v>0.92307692307692313</v>
      </c>
      <c r="D173" s="65">
        <v>22</v>
      </c>
      <c r="E173" s="9">
        <f>IF(D175=0, "-", D173/D175)</f>
        <v>0.7857142857142857</v>
      </c>
      <c r="F173" s="81">
        <v>219</v>
      </c>
      <c r="G173" s="34">
        <f>IF(F175=0, "-", F173/F175)</f>
        <v>0.83587786259541985</v>
      </c>
      <c r="H173" s="65">
        <v>210</v>
      </c>
      <c r="I173" s="9">
        <f>IF(H175=0, "-", H173/H175)</f>
        <v>0.8366533864541833</v>
      </c>
      <c r="J173" s="8">
        <f>IF(D173=0, "-", IF((B173-D173)/D173&lt;10, (B173-D173)/D173, "&gt;999%"))</f>
        <v>-0.45454545454545453</v>
      </c>
      <c r="K173" s="9">
        <f>IF(H173=0, "-", IF((F173-H173)/H173&lt;10, (F173-H173)/H173, "&gt;999%"))</f>
        <v>4.2857142857142858E-2</v>
      </c>
    </row>
    <row r="174" spans="1:11" x14ac:dyDescent="0.2">
      <c r="A174" s="2"/>
      <c r="B174" s="68"/>
      <c r="C174" s="33"/>
      <c r="D174" s="68"/>
      <c r="E174" s="6"/>
      <c r="F174" s="82"/>
      <c r="G174" s="33"/>
      <c r="H174" s="68"/>
      <c r="I174" s="6"/>
      <c r="J174" s="5"/>
      <c r="K174" s="6"/>
    </row>
    <row r="175" spans="1:11" s="43" customFormat="1" x14ac:dyDescent="0.2">
      <c r="A175" s="162" t="s">
        <v>553</v>
      </c>
      <c r="B175" s="71">
        <f>SUM(B172:B174)</f>
        <v>13</v>
      </c>
      <c r="C175" s="40">
        <f>B175/1453</f>
        <v>8.9470061940812116E-3</v>
      </c>
      <c r="D175" s="71">
        <f>SUM(D172:D174)</f>
        <v>28</v>
      </c>
      <c r="E175" s="41">
        <f>D175/1979</f>
        <v>1.4148559878726629E-2</v>
      </c>
      <c r="F175" s="77">
        <f>SUM(F172:F174)</f>
        <v>262</v>
      </c>
      <c r="G175" s="42">
        <f>F175/18564</f>
        <v>1.4113337642749408E-2</v>
      </c>
      <c r="H175" s="71">
        <f>SUM(H172:H174)</f>
        <v>251</v>
      </c>
      <c r="I175" s="41">
        <f>H175/15673</f>
        <v>1.6014802526638169E-2</v>
      </c>
      <c r="J175" s="37">
        <f>IF(D175=0, "-", IF((B175-D175)/D175&lt;10, (B175-D175)/D175, "&gt;999%"))</f>
        <v>-0.5357142857142857</v>
      </c>
      <c r="K175" s="38">
        <f>IF(H175=0, "-", IF((F175-H175)/H175&lt;10, (F175-H175)/H175, "&gt;999%"))</f>
        <v>4.3824701195219126E-2</v>
      </c>
    </row>
    <row r="176" spans="1:11" x14ac:dyDescent="0.2">
      <c r="B176" s="83"/>
      <c r="D176" s="83"/>
      <c r="F176" s="83"/>
      <c r="H176" s="83"/>
    </row>
    <row r="177" spans="1:11" x14ac:dyDescent="0.2">
      <c r="A177" s="163" t="s">
        <v>152</v>
      </c>
      <c r="B177" s="61" t="s">
        <v>12</v>
      </c>
      <c r="C177" s="62" t="s">
        <v>13</v>
      </c>
      <c r="D177" s="61" t="s">
        <v>12</v>
      </c>
      <c r="E177" s="63" t="s">
        <v>13</v>
      </c>
      <c r="F177" s="62" t="s">
        <v>12</v>
      </c>
      <c r="G177" s="62" t="s">
        <v>13</v>
      </c>
      <c r="H177" s="61" t="s">
        <v>12</v>
      </c>
      <c r="I177" s="63" t="s">
        <v>13</v>
      </c>
      <c r="J177" s="61"/>
      <c r="K177" s="63"/>
    </row>
    <row r="178" spans="1:11" x14ac:dyDescent="0.2">
      <c r="A178" s="7" t="s">
        <v>431</v>
      </c>
      <c r="B178" s="65">
        <v>0</v>
      </c>
      <c r="C178" s="34" t="str">
        <f>IF(B185=0, "-", B178/B185)</f>
        <v>-</v>
      </c>
      <c r="D178" s="65">
        <v>0</v>
      </c>
      <c r="E178" s="9">
        <f>IF(D185=0, "-", D178/D185)</f>
        <v>0</v>
      </c>
      <c r="F178" s="81">
        <v>2</v>
      </c>
      <c r="G178" s="34">
        <f>IF(F185=0, "-", F178/F185)</f>
        <v>0.08</v>
      </c>
      <c r="H178" s="65">
        <v>2</v>
      </c>
      <c r="I178" s="9">
        <f>IF(H185=0, "-", H178/H185)</f>
        <v>0.1</v>
      </c>
      <c r="J178" s="8" t="str">
        <f t="shared" ref="J178:J183" si="14">IF(D178=0, "-", IF((B178-D178)/D178&lt;10, (B178-D178)/D178, "&gt;999%"))</f>
        <v>-</v>
      </c>
      <c r="K178" s="9">
        <f t="shared" ref="K178:K183" si="15">IF(H178=0, "-", IF((F178-H178)/H178&lt;10, (F178-H178)/H178, "&gt;999%"))</f>
        <v>0</v>
      </c>
    </row>
    <row r="179" spans="1:11" x14ac:dyDescent="0.2">
      <c r="A179" s="7" t="s">
        <v>432</v>
      </c>
      <c r="B179" s="65">
        <v>0</v>
      </c>
      <c r="C179" s="34" t="str">
        <f>IF(B185=0, "-", B179/B185)</f>
        <v>-</v>
      </c>
      <c r="D179" s="65">
        <v>0</v>
      </c>
      <c r="E179" s="9">
        <f>IF(D185=0, "-", D179/D185)</f>
        <v>0</v>
      </c>
      <c r="F179" s="81">
        <v>0</v>
      </c>
      <c r="G179" s="34">
        <f>IF(F185=0, "-", F179/F185)</f>
        <v>0</v>
      </c>
      <c r="H179" s="65">
        <v>6</v>
      </c>
      <c r="I179" s="9">
        <f>IF(H185=0, "-", H179/H185)</f>
        <v>0.3</v>
      </c>
      <c r="J179" s="8" t="str">
        <f t="shared" si="14"/>
        <v>-</v>
      </c>
      <c r="K179" s="9">
        <f t="shared" si="15"/>
        <v>-1</v>
      </c>
    </row>
    <row r="180" spans="1:11" x14ac:dyDescent="0.2">
      <c r="A180" s="7" t="s">
        <v>433</v>
      </c>
      <c r="B180" s="65">
        <v>0</v>
      </c>
      <c r="C180" s="34" t="str">
        <f>IF(B185=0, "-", B180/B185)</f>
        <v>-</v>
      </c>
      <c r="D180" s="65">
        <v>2</v>
      </c>
      <c r="E180" s="9">
        <f>IF(D185=0, "-", D180/D185)</f>
        <v>1</v>
      </c>
      <c r="F180" s="81">
        <v>11</v>
      </c>
      <c r="G180" s="34">
        <f>IF(F185=0, "-", F180/F185)</f>
        <v>0.44</v>
      </c>
      <c r="H180" s="65">
        <v>10</v>
      </c>
      <c r="I180" s="9">
        <f>IF(H185=0, "-", H180/H185)</f>
        <v>0.5</v>
      </c>
      <c r="J180" s="8">
        <f t="shared" si="14"/>
        <v>-1</v>
      </c>
      <c r="K180" s="9">
        <f t="shared" si="15"/>
        <v>0.1</v>
      </c>
    </row>
    <row r="181" spans="1:11" x14ac:dyDescent="0.2">
      <c r="A181" s="7" t="s">
        <v>434</v>
      </c>
      <c r="B181" s="65">
        <v>0</v>
      </c>
      <c r="C181" s="34" t="str">
        <f>IF(B185=0, "-", B181/B185)</f>
        <v>-</v>
      </c>
      <c r="D181" s="65">
        <v>0</v>
      </c>
      <c r="E181" s="9">
        <f>IF(D185=0, "-", D181/D185)</f>
        <v>0</v>
      </c>
      <c r="F181" s="81">
        <v>1</v>
      </c>
      <c r="G181" s="34">
        <f>IF(F185=0, "-", F181/F185)</f>
        <v>0.04</v>
      </c>
      <c r="H181" s="65">
        <v>0</v>
      </c>
      <c r="I181" s="9">
        <f>IF(H185=0, "-", H181/H185)</f>
        <v>0</v>
      </c>
      <c r="J181" s="8" t="str">
        <f t="shared" si="14"/>
        <v>-</v>
      </c>
      <c r="K181" s="9" t="str">
        <f t="shared" si="15"/>
        <v>-</v>
      </c>
    </row>
    <row r="182" spans="1:11" x14ac:dyDescent="0.2">
      <c r="A182" s="7" t="s">
        <v>435</v>
      </c>
      <c r="B182" s="65">
        <v>0</v>
      </c>
      <c r="C182" s="34" t="str">
        <f>IF(B185=0, "-", B182/B185)</f>
        <v>-</v>
      </c>
      <c r="D182" s="65">
        <v>0</v>
      </c>
      <c r="E182" s="9">
        <f>IF(D185=0, "-", D182/D185)</f>
        <v>0</v>
      </c>
      <c r="F182" s="81">
        <v>5</v>
      </c>
      <c r="G182" s="34">
        <f>IF(F185=0, "-", F182/F185)</f>
        <v>0.2</v>
      </c>
      <c r="H182" s="65">
        <v>0</v>
      </c>
      <c r="I182" s="9">
        <f>IF(H185=0, "-", H182/H185)</f>
        <v>0</v>
      </c>
      <c r="J182" s="8" t="str">
        <f t="shared" si="14"/>
        <v>-</v>
      </c>
      <c r="K182" s="9" t="str">
        <f t="shared" si="15"/>
        <v>-</v>
      </c>
    </row>
    <row r="183" spans="1:11" x14ac:dyDescent="0.2">
      <c r="A183" s="7" t="s">
        <v>436</v>
      </c>
      <c r="B183" s="65">
        <v>0</v>
      </c>
      <c r="C183" s="34" t="str">
        <f>IF(B185=0, "-", B183/B185)</f>
        <v>-</v>
      </c>
      <c r="D183" s="65">
        <v>0</v>
      </c>
      <c r="E183" s="9">
        <f>IF(D185=0, "-", D183/D185)</f>
        <v>0</v>
      </c>
      <c r="F183" s="81">
        <v>6</v>
      </c>
      <c r="G183" s="34">
        <f>IF(F185=0, "-", F183/F185)</f>
        <v>0.24</v>
      </c>
      <c r="H183" s="65">
        <v>2</v>
      </c>
      <c r="I183" s="9">
        <f>IF(H185=0, "-", H183/H185)</f>
        <v>0.1</v>
      </c>
      <c r="J183" s="8" t="str">
        <f t="shared" si="14"/>
        <v>-</v>
      </c>
      <c r="K183" s="9">
        <f t="shared" si="15"/>
        <v>2</v>
      </c>
    </row>
    <row r="184" spans="1:11" x14ac:dyDescent="0.2">
      <c r="A184" s="2"/>
      <c r="B184" s="68"/>
      <c r="C184" s="33"/>
      <c r="D184" s="68"/>
      <c r="E184" s="6"/>
      <c r="F184" s="82"/>
      <c r="G184" s="33"/>
      <c r="H184" s="68"/>
      <c r="I184" s="6"/>
      <c r="J184" s="5"/>
      <c r="K184" s="6"/>
    </row>
    <row r="185" spans="1:11" s="43" customFormat="1" x14ac:dyDescent="0.2">
      <c r="A185" s="162" t="s">
        <v>552</v>
      </c>
      <c r="B185" s="71">
        <f>SUM(B178:B184)</f>
        <v>0</v>
      </c>
      <c r="C185" s="40">
        <f>B185/1453</f>
        <v>0</v>
      </c>
      <c r="D185" s="71">
        <f>SUM(D178:D184)</f>
        <v>2</v>
      </c>
      <c r="E185" s="41">
        <f>D185/1979</f>
        <v>1.0106114199090451E-3</v>
      </c>
      <c r="F185" s="77">
        <f>SUM(F178:F184)</f>
        <v>25</v>
      </c>
      <c r="G185" s="42">
        <f>F185/18564</f>
        <v>1.3466925231631114E-3</v>
      </c>
      <c r="H185" s="71">
        <f>SUM(H178:H184)</f>
        <v>20</v>
      </c>
      <c r="I185" s="41">
        <f>H185/15673</f>
        <v>1.2760798826006508E-3</v>
      </c>
      <c r="J185" s="37">
        <f>IF(D185=0, "-", IF((B185-D185)/D185&lt;10, (B185-D185)/D185, "&gt;999%"))</f>
        <v>-1</v>
      </c>
      <c r="K185" s="38">
        <f>IF(H185=0, "-", IF((F185-H185)/H185&lt;10, (F185-H185)/H185, "&gt;999%"))</f>
        <v>0.25</v>
      </c>
    </row>
    <row r="186" spans="1:11" x14ac:dyDescent="0.2">
      <c r="B186" s="83"/>
      <c r="D186" s="83"/>
      <c r="F186" s="83"/>
      <c r="H186" s="83"/>
    </row>
    <row r="187" spans="1:11" s="43" customFormat="1" x14ac:dyDescent="0.2">
      <c r="A187" s="162" t="s">
        <v>551</v>
      </c>
      <c r="B187" s="71">
        <v>13</v>
      </c>
      <c r="C187" s="40">
        <f>B187/1453</f>
        <v>8.9470061940812116E-3</v>
      </c>
      <c r="D187" s="71">
        <v>30</v>
      </c>
      <c r="E187" s="41">
        <f>D187/1979</f>
        <v>1.5159171298635674E-2</v>
      </c>
      <c r="F187" s="77">
        <v>287</v>
      </c>
      <c r="G187" s="42">
        <f>F187/18564</f>
        <v>1.5460030165912519E-2</v>
      </c>
      <c r="H187" s="71">
        <v>271</v>
      </c>
      <c r="I187" s="41">
        <f>H187/15673</f>
        <v>1.7290882409238817E-2</v>
      </c>
      <c r="J187" s="37">
        <f>IF(D187=0, "-", IF((B187-D187)/D187&lt;10, (B187-D187)/D187, "&gt;999%"))</f>
        <v>-0.56666666666666665</v>
      </c>
      <c r="K187" s="38">
        <f>IF(H187=0, "-", IF((F187-H187)/H187&lt;10, (F187-H187)/H187, "&gt;999%"))</f>
        <v>5.9040590405904057E-2</v>
      </c>
    </row>
    <row r="188" spans="1:11" x14ac:dyDescent="0.2">
      <c r="B188" s="83"/>
      <c r="D188" s="83"/>
      <c r="F188" s="83"/>
      <c r="H188" s="83"/>
    </row>
    <row r="189" spans="1:11" x14ac:dyDescent="0.2">
      <c r="A189" s="27" t="s">
        <v>549</v>
      </c>
      <c r="B189" s="71">
        <f>B193-B191</f>
        <v>681</v>
      </c>
      <c r="C189" s="40">
        <f>B189/1453</f>
        <v>0.46868547832071578</v>
      </c>
      <c r="D189" s="71">
        <f>D193-D191</f>
        <v>901</v>
      </c>
      <c r="E189" s="41">
        <f>D189/1979</f>
        <v>0.45528044466902479</v>
      </c>
      <c r="F189" s="77">
        <f>F193-F191</f>
        <v>8431</v>
      </c>
      <c r="G189" s="42">
        <f>F189/18564</f>
        <v>0.45415858651152768</v>
      </c>
      <c r="H189" s="71">
        <f>H193-H191</f>
        <v>7043</v>
      </c>
      <c r="I189" s="41">
        <f>H189/15673</f>
        <v>0.44937153065781921</v>
      </c>
      <c r="J189" s="37">
        <f>IF(D189=0, "-", IF((B189-D189)/D189&lt;10, (B189-D189)/D189, "&gt;999%"))</f>
        <v>-0.24417314095449499</v>
      </c>
      <c r="K189" s="38">
        <f>IF(H189=0, "-", IF((F189-H189)/H189&lt;10, (F189-H189)/H189, "&gt;999%"))</f>
        <v>0.19707511003833594</v>
      </c>
    </row>
    <row r="190" spans="1:11" x14ac:dyDescent="0.2">
      <c r="A190" s="27"/>
      <c r="B190" s="71"/>
      <c r="C190" s="40"/>
      <c r="D190" s="71"/>
      <c r="E190" s="41"/>
      <c r="F190" s="77"/>
      <c r="G190" s="42"/>
      <c r="H190" s="71"/>
      <c r="I190" s="41"/>
      <c r="J190" s="37"/>
      <c r="K190" s="38"/>
    </row>
    <row r="191" spans="1:11" x14ac:dyDescent="0.2">
      <c r="A191" s="27" t="s">
        <v>550</v>
      </c>
      <c r="B191" s="71">
        <v>51</v>
      </c>
      <c r="C191" s="40">
        <f>B191/1453</f>
        <v>3.509979353062629E-2</v>
      </c>
      <c r="D191" s="71">
        <v>61</v>
      </c>
      <c r="E191" s="41">
        <f>D191/1979</f>
        <v>3.0823648307225872E-2</v>
      </c>
      <c r="F191" s="77">
        <v>762</v>
      </c>
      <c r="G191" s="42">
        <f>F191/18564</f>
        <v>4.1047188106011635E-2</v>
      </c>
      <c r="H191" s="71">
        <v>592</v>
      </c>
      <c r="I191" s="41">
        <f>H191/15673</f>
        <v>3.7771964524979267E-2</v>
      </c>
      <c r="J191" s="37">
        <f>IF(D191=0, "-", IF((B191-D191)/D191&lt;10, (B191-D191)/D191, "&gt;999%"))</f>
        <v>-0.16393442622950818</v>
      </c>
      <c r="K191" s="38">
        <f>IF(H191=0, "-", IF((F191-H191)/H191&lt;10, (F191-H191)/H191, "&gt;999%"))</f>
        <v>0.28716216216216217</v>
      </c>
    </row>
    <row r="192" spans="1:11" x14ac:dyDescent="0.2">
      <c r="A192" s="27"/>
      <c r="B192" s="71"/>
      <c r="C192" s="40"/>
      <c r="D192" s="71"/>
      <c r="E192" s="41"/>
      <c r="F192" s="77"/>
      <c r="G192" s="42"/>
      <c r="H192" s="71"/>
      <c r="I192" s="41"/>
      <c r="J192" s="37"/>
      <c r="K192" s="38"/>
    </row>
    <row r="193" spans="1:11" x14ac:dyDescent="0.2">
      <c r="A193" s="27" t="s">
        <v>548</v>
      </c>
      <c r="B193" s="71">
        <v>732</v>
      </c>
      <c r="C193" s="40">
        <f>B193/1453</f>
        <v>0.50378527185134203</v>
      </c>
      <c r="D193" s="71">
        <v>962</v>
      </c>
      <c r="E193" s="41">
        <f>D193/1979</f>
        <v>0.48610409297625062</v>
      </c>
      <c r="F193" s="77">
        <v>9193</v>
      </c>
      <c r="G193" s="42">
        <f>F193/18564</f>
        <v>0.49520577461753934</v>
      </c>
      <c r="H193" s="71">
        <v>7635</v>
      </c>
      <c r="I193" s="41">
        <f>H193/15673</f>
        <v>0.48714349518279842</v>
      </c>
      <c r="J193" s="37">
        <f>IF(D193=0, "-", IF((B193-D193)/D193&lt;10, (B193-D193)/D193, "&gt;999%"))</f>
        <v>-0.2390852390852391</v>
      </c>
      <c r="K193" s="38">
        <f>IF(H193=0, "-", IF((F193-H193)/H193&lt;10, (F193-H193)/H193, "&gt;999%"))</f>
        <v>0.20406024885396201</v>
      </c>
    </row>
  </sheetData>
  <mergeCells count="37">
    <mergeCell ref="B1:K1"/>
    <mergeCell ref="B2:K2"/>
    <mergeCell ref="B169:E169"/>
    <mergeCell ref="F169:I169"/>
    <mergeCell ref="J169:K169"/>
    <mergeCell ref="B170:C170"/>
    <mergeCell ref="D170:E170"/>
    <mergeCell ref="F170:G170"/>
    <mergeCell ref="H170:I170"/>
    <mergeCell ref="B115:E115"/>
    <mergeCell ref="F115:I115"/>
    <mergeCell ref="J115:K115"/>
    <mergeCell ref="B116:C116"/>
    <mergeCell ref="D116:E116"/>
    <mergeCell ref="F116:G116"/>
    <mergeCell ref="H116:I116"/>
    <mergeCell ref="B68:E68"/>
    <mergeCell ref="F68:I68"/>
    <mergeCell ref="J68:K68"/>
    <mergeCell ref="B69:C69"/>
    <mergeCell ref="D69:E69"/>
    <mergeCell ref="F69:G69"/>
    <mergeCell ref="H69:I69"/>
    <mergeCell ref="B24:E24"/>
    <mergeCell ref="F24:I24"/>
    <mergeCell ref="J24:K24"/>
    <mergeCell ref="B25:C25"/>
    <mergeCell ref="D25:E25"/>
    <mergeCell ref="F25:G25"/>
    <mergeCell ref="H25:I25"/>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4" max="16383" man="1"/>
    <brk id="16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576</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IF(B41=0, "-", B7/B41)</f>
        <v>0</v>
      </c>
      <c r="D7" s="65">
        <v>0</v>
      </c>
      <c r="E7" s="21">
        <f>IF(D41=0, "-", D7/D41)</f>
        <v>0</v>
      </c>
      <c r="F7" s="81">
        <v>3</v>
      </c>
      <c r="G7" s="39">
        <f>IF(F41=0, "-", F7/F41)</f>
        <v>3.2633525508539104E-4</v>
      </c>
      <c r="H7" s="65">
        <v>6</v>
      </c>
      <c r="I7" s="21">
        <f>IF(H41=0, "-", H7/H41)</f>
        <v>7.8585461689587423E-4</v>
      </c>
      <c r="J7" s="20" t="str">
        <f t="shared" ref="J7:J39" si="0">IF(D7=0, "-", IF((B7-D7)/D7&lt;10, (B7-D7)/D7, "&gt;999%"))</f>
        <v>-</v>
      </c>
      <c r="K7" s="21">
        <f t="shared" ref="K7:K39" si="1">IF(H7=0, "-", IF((F7-H7)/H7&lt;10, (F7-H7)/H7, "&gt;999%"))</f>
        <v>-0.5</v>
      </c>
    </row>
    <row r="8" spans="1:11" x14ac:dyDescent="0.2">
      <c r="A8" s="7" t="s">
        <v>34</v>
      </c>
      <c r="B8" s="65">
        <v>13</v>
      </c>
      <c r="C8" s="39">
        <f>IF(B41=0, "-", B8/B41)</f>
        <v>1.7759562841530054E-2</v>
      </c>
      <c r="D8" s="65">
        <v>9</v>
      </c>
      <c r="E8" s="21">
        <f>IF(D41=0, "-", D8/D41)</f>
        <v>9.355509355509356E-3</v>
      </c>
      <c r="F8" s="81">
        <v>148</v>
      </c>
      <c r="G8" s="39">
        <f>IF(F41=0, "-", F8/F41)</f>
        <v>1.6099205917545958E-2</v>
      </c>
      <c r="H8" s="65">
        <v>125</v>
      </c>
      <c r="I8" s="21">
        <f>IF(H41=0, "-", H8/H41)</f>
        <v>1.6371971185330715E-2</v>
      </c>
      <c r="J8" s="20">
        <f t="shared" si="0"/>
        <v>0.44444444444444442</v>
      </c>
      <c r="K8" s="21">
        <f t="shared" si="1"/>
        <v>0.184</v>
      </c>
    </row>
    <row r="9" spans="1:11" x14ac:dyDescent="0.2">
      <c r="A9" s="7" t="s">
        <v>35</v>
      </c>
      <c r="B9" s="65">
        <v>10</v>
      </c>
      <c r="C9" s="39">
        <f>IF(B41=0, "-", B9/B41)</f>
        <v>1.3661202185792349E-2</v>
      </c>
      <c r="D9" s="65">
        <v>4</v>
      </c>
      <c r="E9" s="21">
        <f>IF(D41=0, "-", D9/D41)</f>
        <v>4.1580041580041582E-3</v>
      </c>
      <c r="F9" s="81">
        <v>112</v>
      </c>
      <c r="G9" s="39">
        <f>IF(F41=0, "-", F9/F41)</f>
        <v>1.2183182856521266E-2</v>
      </c>
      <c r="H9" s="65">
        <v>60</v>
      </c>
      <c r="I9" s="21">
        <f>IF(H41=0, "-", H9/H41)</f>
        <v>7.8585461689587421E-3</v>
      </c>
      <c r="J9" s="20">
        <f t="shared" si="0"/>
        <v>1.5</v>
      </c>
      <c r="K9" s="21">
        <f t="shared" si="1"/>
        <v>0.8666666666666667</v>
      </c>
    </row>
    <row r="10" spans="1:11" x14ac:dyDescent="0.2">
      <c r="A10" s="7" t="s">
        <v>43</v>
      </c>
      <c r="B10" s="65">
        <v>20</v>
      </c>
      <c r="C10" s="39">
        <f>IF(B41=0, "-", B10/B41)</f>
        <v>2.7322404371584699E-2</v>
      </c>
      <c r="D10" s="65">
        <v>10</v>
      </c>
      <c r="E10" s="21">
        <f>IF(D41=0, "-", D10/D41)</f>
        <v>1.0395010395010396E-2</v>
      </c>
      <c r="F10" s="81">
        <v>222</v>
      </c>
      <c r="G10" s="39">
        <f>IF(F41=0, "-", F10/F41)</f>
        <v>2.4148808876318938E-2</v>
      </c>
      <c r="H10" s="65">
        <v>129</v>
      </c>
      <c r="I10" s="21">
        <f>IF(H41=0, "-", H10/H41)</f>
        <v>1.6895874263261296E-2</v>
      </c>
      <c r="J10" s="20">
        <f t="shared" si="0"/>
        <v>1</v>
      </c>
      <c r="K10" s="21">
        <f t="shared" si="1"/>
        <v>0.72093023255813948</v>
      </c>
    </row>
    <row r="11" spans="1:11" x14ac:dyDescent="0.2">
      <c r="A11" s="7" t="s">
        <v>46</v>
      </c>
      <c r="B11" s="65">
        <v>0</v>
      </c>
      <c r="C11" s="39">
        <f>IF(B41=0, "-", B11/B41)</f>
        <v>0</v>
      </c>
      <c r="D11" s="65">
        <v>0</v>
      </c>
      <c r="E11" s="21">
        <f>IF(D41=0, "-", D11/D41)</f>
        <v>0</v>
      </c>
      <c r="F11" s="81">
        <v>3</v>
      </c>
      <c r="G11" s="39">
        <f>IF(F41=0, "-", F11/F41)</f>
        <v>3.2633525508539104E-4</v>
      </c>
      <c r="H11" s="65">
        <v>0</v>
      </c>
      <c r="I11" s="21">
        <f>IF(H41=0, "-", H11/H41)</f>
        <v>0</v>
      </c>
      <c r="J11" s="20" t="str">
        <f t="shared" si="0"/>
        <v>-</v>
      </c>
      <c r="K11" s="21" t="str">
        <f t="shared" si="1"/>
        <v>-</v>
      </c>
    </row>
    <row r="12" spans="1:11" x14ac:dyDescent="0.2">
      <c r="A12" s="7" t="s">
        <v>47</v>
      </c>
      <c r="B12" s="65">
        <v>0</v>
      </c>
      <c r="C12" s="39">
        <f>IF(B41=0, "-", B12/B41)</f>
        <v>0</v>
      </c>
      <c r="D12" s="65">
        <v>0</v>
      </c>
      <c r="E12" s="21">
        <f>IF(D41=0, "-", D12/D41)</f>
        <v>0</v>
      </c>
      <c r="F12" s="81">
        <v>30</v>
      </c>
      <c r="G12" s="39">
        <f>IF(F41=0, "-", F12/F41)</f>
        <v>3.2633525508539104E-3</v>
      </c>
      <c r="H12" s="65">
        <v>0</v>
      </c>
      <c r="I12" s="21">
        <f>IF(H41=0, "-", H12/H41)</f>
        <v>0</v>
      </c>
      <c r="J12" s="20" t="str">
        <f t="shared" si="0"/>
        <v>-</v>
      </c>
      <c r="K12" s="21" t="str">
        <f t="shared" si="1"/>
        <v>-</v>
      </c>
    </row>
    <row r="13" spans="1:11" x14ac:dyDescent="0.2">
      <c r="A13" s="7" t="s">
        <v>49</v>
      </c>
      <c r="B13" s="65">
        <v>0</v>
      </c>
      <c r="C13" s="39">
        <f>IF(B41=0, "-", B13/B41)</f>
        <v>0</v>
      </c>
      <c r="D13" s="65">
        <v>0</v>
      </c>
      <c r="E13" s="21">
        <f>IF(D41=0, "-", D13/D41)</f>
        <v>0</v>
      </c>
      <c r="F13" s="81">
        <v>0</v>
      </c>
      <c r="G13" s="39">
        <f>IF(F41=0, "-", F13/F41)</f>
        <v>0</v>
      </c>
      <c r="H13" s="65">
        <v>114</v>
      </c>
      <c r="I13" s="21">
        <f>IF(H41=0, "-", H13/H41)</f>
        <v>1.493123772102161E-2</v>
      </c>
      <c r="J13" s="20" t="str">
        <f t="shared" si="0"/>
        <v>-</v>
      </c>
      <c r="K13" s="21">
        <f t="shared" si="1"/>
        <v>-1</v>
      </c>
    </row>
    <row r="14" spans="1:11" x14ac:dyDescent="0.2">
      <c r="A14" s="7" t="s">
        <v>50</v>
      </c>
      <c r="B14" s="65">
        <v>39</v>
      </c>
      <c r="C14" s="39">
        <f>IF(B41=0, "-", B14/B41)</f>
        <v>5.3278688524590161E-2</v>
      </c>
      <c r="D14" s="65">
        <v>16</v>
      </c>
      <c r="E14" s="21">
        <f>IF(D41=0, "-", D14/D41)</f>
        <v>1.6632016632016633E-2</v>
      </c>
      <c r="F14" s="81">
        <v>327</v>
      </c>
      <c r="G14" s="39">
        <f>IF(F41=0, "-", F14/F41)</f>
        <v>3.5570542804307624E-2</v>
      </c>
      <c r="H14" s="65">
        <v>302</v>
      </c>
      <c r="I14" s="21">
        <f>IF(H41=0, "-", H14/H41)</f>
        <v>3.9554682383759004E-2</v>
      </c>
      <c r="J14" s="20">
        <f t="shared" si="0"/>
        <v>1.4375</v>
      </c>
      <c r="K14" s="21">
        <f t="shared" si="1"/>
        <v>8.2781456953642391E-2</v>
      </c>
    </row>
    <row r="15" spans="1:11" x14ac:dyDescent="0.2">
      <c r="A15" s="7" t="s">
        <v>51</v>
      </c>
      <c r="B15" s="65">
        <v>55</v>
      </c>
      <c r="C15" s="39">
        <f>IF(B41=0, "-", B15/B41)</f>
        <v>7.5136612021857924E-2</v>
      </c>
      <c r="D15" s="65">
        <v>127</v>
      </c>
      <c r="E15" s="21">
        <f>IF(D41=0, "-", D15/D41)</f>
        <v>0.13201663201663202</v>
      </c>
      <c r="F15" s="81">
        <v>835</v>
      </c>
      <c r="G15" s="39">
        <f>IF(F41=0, "-", F15/F41)</f>
        <v>9.0829979332100505E-2</v>
      </c>
      <c r="H15" s="65">
        <v>746</v>
      </c>
      <c r="I15" s="21">
        <f>IF(H41=0, "-", H15/H41)</f>
        <v>9.7707924034053706E-2</v>
      </c>
      <c r="J15" s="20">
        <f t="shared" si="0"/>
        <v>-0.56692913385826771</v>
      </c>
      <c r="K15" s="21">
        <f t="shared" si="1"/>
        <v>0.11930294906166219</v>
      </c>
    </row>
    <row r="16" spans="1:11" x14ac:dyDescent="0.2">
      <c r="A16" s="7" t="s">
        <v>55</v>
      </c>
      <c r="B16" s="65">
        <v>18</v>
      </c>
      <c r="C16" s="39">
        <f>IF(B41=0, "-", B16/B41)</f>
        <v>2.4590163934426229E-2</v>
      </c>
      <c r="D16" s="65">
        <v>10</v>
      </c>
      <c r="E16" s="21">
        <f>IF(D41=0, "-", D16/D41)</f>
        <v>1.0395010395010396E-2</v>
      </c>
      <c r="F16" s="81">
        <v>171</v>
      </c>
      <c r="G16" s="39">
        <f>IF(F41=0, "-", F16/F41)</f>
        <v>1.8601109539867291E-2</v>
      </c>
      <c r="H16" s="65">
        <v>86</v>
      </c>
      <c r="I16" s="21">
        <f>IF(H41=0, "-", H16/H41)</f>
        <v>1.1263916175507531E-2</v>
      </c>
      <c r="J16" s="20">
        <f t="shared" si="0"/>
        <v>0.8</v>
      </c>
      <c r="K16" s="21">
        <f t="shared" si="1"/>
        <v>0.98837209302325579</v>
      </c>
    </row>
    <row r="17" spans="1:11" x14ac:dyDescent="0.2">
      <c r="A17" s="7" t="s">
        <v>57</v>
      </c>
      <c r="B17" s="65">
        <v>1</v>
      </c>
      <c r="C17" s="39">
        <f>IF(B41=0, "-", B17/B41)</f>
        <v>1.366120218579235E-3</v>
      </c>
      <c r="D17" s="65">
        <v>0</v>
      </c>
      <c r="E17" s="21">
        <f>IF(D41=0, "-", D17/D41)</f>
        <v>0</v>
      </c>
      <c r="F17" s="81">
        <v>28</v>
      </c>
      <c r="G17" s="39">
        <f>IF(F41=0, "-", F17/F41)</f>
        <v>3.0457957141303165E-3</v>
      </c>
      <c r="H17" s="65">
        <v>19</v>
      </c>
      <c r="I17" s="21">
        <f>IF(H41=0, "-", H17/H41)</f>
        <v>2.4885396201702686E-3</v>
      </c>
      <c r="J17" s="20" t="str">
        <f t="shared" si="0"/>
        <v>-</v>
      </c>
      <c r="K17" s="21">
        <f t="shared" si="1"/>
        <v>0.47368421052631576</v>
      </c>
    </row>
    <row r="18" spans="1:11" x14ac:dyDescent="0.2">
      <c r="A18" s="7" t="s">
        <v>58</v>
      </c>
      <c r="B18" s="65">
        <v>8</v>
      </c>
      <c r="C18" s="39">
        <f>IF(B41=0, "-", B18/B41)</f>
        <v>1.092896174863388E-2</v>
      </c>
      <c r="D18" s="65">
        <v>12</v>
      </c>
      <c r="E18" s="21">
        <f>IF(D41=0, "-", D18/D41)</f>
        <v>1.2474012474012475E-2</v>
      </c>
      <c r="F18" s="81">
        <v>96</v>
      </c>
      <c r="G18" s="39">
        <f>IF(F41=0, "-", F18/F41)</f>
        <v>1.0442728162732513E-2</v>
      </c>
      <c r="H18" s="65">
        <v>69</v>
      </c>
      <c r="I18" s="21">
        <f>IF(H41=0, "-", H18/H41)</f>
        <v>9.0373280943025543E-3</v>
      </c>
      <c r="J18" s="20">
        <f t="shared" si="0"/>
        <v>-0.33333333333333331</v>
      </c>
      <c r="K18" s="21">
        <f t="shared" si="1"/>
        <v>0.39130434782608697</v>
      </c>
    </row>
    <row r="19" spans="1:11" x14ac:dyDescent="0.2">
      <c r="A19" s="7" t="s">
        <v>60</v>
      </c>
      <c r="B19" s="65">
        <v>29</v>
      </c>
      <c r="C19" s="39">
        <f>IF(B41=0, "-", B19/B41)</f>
        <v>3.9617486338797817E-2</v>
      </c>
      <c r="D19" s="65">
        <v>37</v>
      </c>
      <c r="E19" s="21">
        <f>IF(D41=0, "-", D19/D41)</f>
        <v>3.8461538461538464E-2</v>
      </c>
      <c r="F19" s="81">
        <v>461</v>
      </c>
      <c r="G19" s="39">
        <f>IF(F41=0, "-", F19/F41)</f>
        <v>5.0146850864788428E-2</v>
      </c>
      <c r="H19" s="65">
        <v>266</v>
      </c>
      <c r="I19" s="21">
        <f>IF(H41=0, "-", H19/H41)</f>
        <v>3.4839554682383762E-2</v>
      </c>
      <c r="J19" s="20">
        <f t="shared" si="0"/>
        <v>-0.21621621621621623</v>
      </c>
      <c r="K19" s="21">
        <f t="shared" si="1"/>
        <v>0.73308270676691734</v>
      </c>
    </row>
    <row r="20" spans="1:11" x14ac:dyDescent="0.2">
      <c r="A20" s="7" t="s">
        <v>61</v>
      </c>
      <c r="B20" s="65">
        <v>3</v>
      </c>
      <c r="C20" s="39">
        <f>IF(B41=0, "-", B20/B41)</f>
        <v>4.0983606557377051E-3</v>
      </c>
      <c r="D20" s="65">
        <v>13</v>
      </c>
      <c r="E20" s="21">
        <f>IF(D41=0, "-", D20/D41)</f>
        <v>1.3513513513513514E-2</v>
      </c>
      <c r="F20" s="81">
        <v>89</v>
      </c>
      <c r="G20" s="39">
        <f>IF(F41=0, "-", F20/F41)</f>
        <v>9.6812792341999347E-3</v>
      </c>
      <c r="H20" s="65">
        <v>83</v>
      </c>
      <c r="I20" s="21">
        <f>IF(H41=0, "-", H20/H41)</f>
        <v>1.0870988867059594E-2</v>
      </c>
      <c r="J20" s="20">
        <f t="shared" si="0"/>
        <v>-0.76923076923076927</v>
      </c>
      <c r="K20" s="21">
        <f t="shared" si="1"/>
        <v>7.2289156626506021E-2</v>
      </c>
    </row>
    <row r="21" spans="1:11" x14ac:dyDescent="0.2">
      <c r="A21" s="7" t="s">
        <v>62</v>
      </c>
      <c r="B21" s="65">
        <v>16</v>
      </c>
      <c r="C21" s="39">
        <f>IF(B41=0, "-", B21/B41)</f>
        <v>2.185792349726776E-2</v>
      </c>
      <c r="D21" s="65">
        <v>2</v>
      </c>
      <c r="E21" s="21">
        <f>IF(D41=0, "-", D21/D41)</f>
        <v>2.0790020790020791E-3</v>
      </c>
      <c r="F21" s="81">
        <v>41</v>
      </c>
      <c r="G21" s="39">
        <f>IF(F41=0, "-", F21/F41)</f>
        <v>4.4599151528336781E-3</v>
      </c>
      <c r="H21" s="65">
        <v>8</v>
      </c>
      <c r="I21" s="21">
        <f>IF(H41=0, "-", H21/H41)</f>
        <v>1.0478061558611656E-3</v>
      </c>
      <c r="J21" s="20">
        <f t="shared" si="0"/>
        <v>7</v>
      </c>
      <c r="K21" s="21">
        <f t="shared" si="1"/>
        <v>4.125</v>
      </c>
    </row>
    <row r="22" spans="1:11" x14ac:dyDescent="0.2">
      <c r="A22" s="7" t="s">
        <v>63</v>
      </c>
      <c r="B22" s="65">
        <v>0</v>
      </c>
      <c r="C22" s="39">
        <f>IF(B41=0, "-", B22/B41)</f>
        <v>0</v>
      </c>
      <c r="D22" s="65">
        <v>0</v>
      </c>
      <c r="E22" s="21">
        <f>IF(D41=0, "-", D22/D41)</f>
        <v>0</v>
      </c>
      <c r="F22" s="81">
        <v>9</v>
      </c>
      <c r="G22" s="39">
        <f>IF(F41=0, "-", F22/F41)</f>
        <v>9.7900576525617312E-4</v>
      </c>
      <c r="H22" s="65">
        <v>4</v>
      </c>
      <c r="I22" s="21">
        <f>IF(H41=0, "-", H22/H41)</f>
        <v>5.2390307793058282E-4</v>
      </c>
      <c r="J22" s="20" t="str">
        <f t="shared" si="0"/>
        <v>-</v>
      </c>
      <c r="K22" s="21">
        <f t="shared" si="1"/>
        <v>1.25</v>
      </c>
    </row>
    <row r="23" spans="1:11" x14ac:dyDescent="0.2">
      <c r="A23" s="7" t="s">
        <v>67</v>
      </c>
      <c r="B23" s="65">
        <v>0</v>
      </c>
      <c r="C23" s="39">
        <f>IF(B41=0, "-", B23/B41)</f>
        <v>0</v>
      </c>
      <c r="D23" s="65">
        <v>0</v>
      </c>
      <c r="E23" s="21">
        <f>IF(D41=0, "-", D23/D41)</f>
        <v>0</v>
      </c>
      <c r="F23" s="81">
        <v>2</v>
      </c>
      <c r="G23" s="39">
        <f>IF(F41=0, "-", F23/F41)</f>
        <v>2.1755683672359405E-4</v>
      </c>
      <c r="H23" s="65">
        <v>0</v>
      </c>
      <c r="I23" s="21">
        <f>IF(H41=0, "-", H23/H41)</f>
        <v>0</v>
      </c>
      <c r="J23" s="20" t="str">
        <f t="shared" si="0"/>
        <v>-</v>
      </c>
      <c r="K23" s="21" t="str">
        <f t="shared" si="1"/>
        <v>-</v>
      </c>
    </row>
    <row r="24" spans="1:11" x14ac:dyDescent="0.2">
      <c r="A24" s="7" t="s">
        <v>68</v>
      </c>
      <c r="B24" s="65">
        <v>57</v>
      </c>
      <c r="C24" s="39">
        <f>IF(B41=0, "-", B24/B41)</f>
        <v>7.7868852459016397E-2</v>
      </c>
      <c r="D24" s="65">
        <v>67</v>
      </c>
      <c r="E24" s="21">
        <f>IF(D41=0, "-", D24/D41)</f>
        <v>6.964656964656965E-2</v>
      </c>
      <c r="F24" s="81">
        <v>722</v>
      </c>
      <c r="G24" s="39">
        <f>IF(F41=0, "-", F24/F41)</f>
        <v>7.8538018057217454E-2</v>
      </c>
      <c r="H24" s="65">
        <v>624</v>
      </c>
      <c r="I24" s="21">
        <f>IF(H41=0, "-", H24/H41)</f>
        <v>8.1728880157170919E-2</v>
      </c>
      <c r="J24" s="20">
        <f t="shared" si="0"/>
        <v>-0.14925373134328357</v>
      </c>
      <c r="K24" s="21">
        <f t="shared" si="1"/>
        <v>0.15705128205128205</v>
      </c>
    </row>
    <row r="25" spans="1:11" x14ac:dyDescent="0.2">
      <c r="A25" s="7" t="s">
        <v>70</v>
      </c>
      <c r="B25" s="65">
        <v>11</v>
      </c>
      <c r="C25" s="39">
        <f>IF(B41=0, "-", B25/B41)</f>
        <v>1.5027322404371584E-2</v>
      </c>
      <c r="D25" s="65">
        <v>10</v>
      </c>
      <c r="E25" s="21">
        <f>IF(D41=0, "-", D25/D41)</f>
        <v>1.0395010395010396E-2</v>
      </c>
      <c r="F25" s="81">
        <v>134</v>
      </c>
      <c r="G25" s="39">
        <f>IF(F41=0, "-", F25/F41)</f>
        <v>1.4576308060480801E-2</v>
      </c>
      <c r="H25" s="65">
        <v>89</v>
      </c>
      <c r="I25" s="21">
        <f>IF(H41=0, "-", H25/H41)</f>
        <v>1.1656843483955468E-2</v>
      </c>
      <c r="J25" s="20">
        <f t="shared" si="0"/>
        <v>0.1</v>
      </c>
      <c r="K25" s="21">
        <f t="shared" si="1"/>
        <v>0.5056179775280899</v>
      </c>
    </row>
    <row r="26" spans="1:11" x14ac:dyDescent="0.2">
      <c r="A26" s="7" t="s">
        <v>73</v>
      </c>
      <c r="B26" s="65">
        <v>63</v>
      </c>
      <c r="C26" s="39">
        <f>IF(B41=0, "-", B26/B41)</f>
        <v>8.6065573770491802E-2</v>
      </c>
      <c r="D26" s="65">
        <v>31</v>
      </c>
      <c r="E26" s="21">
        <f>IF(D41=0, "-", D26/D41)</f>
        <v>3.2224532224532226E-2</v>
      </c>
      <c r="F26" s="81">
        <v>643</v>
      </c>
      <c r="G26" s="39">
        <f>IF(F41=0, "-", F26/F41)</f>
        <v>6.9944523006635478E-2</v>
      </c>
      <c r="H26" s="65">
        <v>224</v>
      </c>
      <c r="I26" s="21">
        <f>IF(H41=0, "-", H26/H41)</f>
        <v>2.933857236411264E-2</v>
      </c>
      <c r="J26" s="20">
        <f t="shared" si="0"/>
        <v>1.032258064516129</v>
      </c>
      <c r="K26" s="21">
        <f t="shared" si="1"/>
        <v>1.8705357142857142</v>
      </c>
    </row>
    <row r="27" spans="1:11" x14ac:dyDescent="0.2">
      <c r="A27" s="7" t="s">
        <v>74</v>
      </c>
      <c r="B27" s="65">
        <v>0</v>
      </c>
      <c r="C27" s="39">
        <f>IF(B41=0, "-", B27/B41)</f>
        <v>0</v>
      </c>
      <c r="D27" s="65">
        <v>2</v>
      </c>
      <c r="E27" s="21">
        <f>IF(D41=0, "-", D27/D41)</f>
        <v>2.0790020790020791E-3</v>
      </c>
      <c r="F27" s="81">
        <v>12</v>
      </c>
      <c r="G27" s="39">
        <f>IF(F41=0, "-", F27/F41)</f>
        <v>1.3053410203415642E-3</v>
      </c>
      <c r="H27" s="65">
        <v>9</v>
      </c>
      <c r="I27" s="21">
        <f>IF(H41=0, "-", H27/H41)</f>
        <v>1.1787819253438114E-3</v>
      </c>
      <c r="J27" s="20">
        <f t="shared" si="0"/>
        <v>-1</v>
      </c>
      <c r="K27" s="21">
        <f t="shared" si="1"/>
        <v>0.33333333333333331</v>
      </c>
    </row>
    <row r="28" spans="1:11" x14ac:dyDescent="0.2">
      <c r="A28" s="7" t="s">
        <v>75</v>
      </c>
      <c r="B28" s="65">
        <v>90</v>
      </c>
      <c r="C28" s="39">
        <f>IF(B41=0, "-", B28/B41)</f>
        <v>0.12295081967213115</v>
      </c>
      <c r="D28" s="65">
        <v>134</v>
      </c>
      <c r="E28" s="21">
        <f>IF(D41=0, "-", D28/D41)</f>
        <v>0.1392931392931393</v>
      </c>
      <c r="F28" s="81">
        <v>939</v>
      </c>
      <c r="G28" s="39">
        <f>IF(F41=0, "-", F28/F41)</f>
        <v>0.1021429348417274</v>
      </c>
      <c r="H28" s="65">
        <v>888</v>
      </c>
      <c r="I28" s="21">
        <f>IF(H41=0, "-", H28/H41)</f>
        <v>0.11630648330058939</v>
      </c>
      <c r="J28" s="20">
        <f t="shared" si="0"/>
        <v>-0.32835820895522388</v>
      </c>
      <c r="K28" s="21">
        <f t="shared" si="1"/>
        <v>5.7432432432432436E-2</v>
      </c>
    </row>
    <row r="29" spans="1:11" x14ac:dyDescent="0.2">
      <c r="A29" s="7" t="s">
        <v>76</v>
      </c>
      <c r="B29" s="65">
        <v>14</v>
      </c>
      <c r="C29" s="39">
        <f>IF(B41=0, "-", B29/B41)</f>
        <v>1.912568306010929E-2</v>
      </c>
      <c r="D29" s="65">
        <v>43</v>
      </c>
      <c r="E29" s="21">
        <f>IF(D41=0, "-", D29/D41)</f>
        <v>4.4698544698544701E-2</v>
      </c>
      <c r="F29" s="81">
        <v>397</v>
      </c>
      <c r="G29" s="39">
        <f>IF(F41=0, "-", F29/F41)</f>
        <v>4.3185032089633417E-2</v>
      </c>
      <c r="H29" s="65">
        <v>422</v>
      </c>
      <c r="I29" s="21">
        <f>IF(H41=0, "-", H29/H41)</f>
        <v>5.5271774721676492E-2</v>
      </c>
      <c r="J29" s="20">
        <f t="shared" si="0"/>
        <v>-0.67441860465116277</v>
      </c>
      <c r="K29" s="21">
        <f t="shared" si="1"/>
        <v>-5.9241706161137442E-2</v>
      </c>
    </row>
    <row r="30" spans="1:11" x14ac:dyDescent="0.2">
      <c r="A30" s="7" t="s">
        <v>77</v>
      </c>
      <c r="B30" s="65">
        <v>2</v>
      </c>
      <c r="C30" s="39">
        <f>IF(B41=0, "-", B30/B41)</f>
        <v>2.7322404371584699E-3</v>
      </c>
      <c r="D30" s="65">
        <v>0</v>
      </c>
      <c r="E30" s="21">
        <f>IF(D41=0, "-", D30/D41)</f>
        <v>0</v>
      </c>
      <c r="F30" s="81">
        <v>28</v>
      </c>
      <c r="G30" s="39">
        <f>IF(F41=0, "-", F30/F41)</f>
        <v>3.0457957141303165E-3</v>
      </c>
      <c r="H30" s="65">
        <v>6</v>
      </c>
      <c r="I30" s="21">
        <f>IF(H41=0, "-", H30/H41)</f>
        <v>7.8585461689587423E-4</v>
      </c>
      <c r="J30" s="20" t="str">
        <f t="shared" si="0"/>
        <v>-</v>
      </c>
      <c r="K30" s="21">
        <f t="shared" si="1"/>
        <v>3.6666666666666665</v>
      </c>
    </row>
    <row r="31" spans="1:11" x14ac:dyDescent="0.2">
      <c r="A31" s="7" t="s">
        <v>78</v>
      </c>
      <c r="B31" s="65">
        <v>2</v>
      </c>
      <c r="C31" s="39">
        <f>IF(B41=0, "-", B31/B41)</f>
        <v>2.7322404371584699E-3</v>
      </c>
      <c r="D31" s="65">
        <v>1</v>
      </c>
      <c r="E31" s="21">
        <f>IF(D41=0, "-", D31/D41)</f>
        <v>1.0395010395010396E-3</v>
      </c>
      <c r="F31" s="81">
        <v>29</v>
      </c>
      <c r="G31" s="39">
        <f>IF(F41=0, "-", F31/F41)</f>
        <v>3.1545741324921135E-3</v>
      </c>
      <c r="H31" s="65">
        <v>34</v>
      </c>
      <c r="I31" s="21">
        <f>IF(H41=0, "-", H31/H41)</f>
        <v>4.4531761624099541E-3</v>
      </c>
      <c r="J31" s="20">
        <f t="shared" si="0"/>
        <v>1</v>
      </c>
      <c r="K31" s="21">
        <f t="shared" si="1"/>
        <v>-0.14705882352941177</v>
      </c>
    </row>
    <row r="32" spans="1:11" x14ac:dyDescent="0.2">
      <c r="A32" s="7" t="s">
        <v>80</v>
      </c>
      <c r="B32" s="65">
        <v>9</v>
      </c>
      <c r="C32" s="39">
        <f>IF(B41=0, "-", B32/B41)</f>
        <v>1.2295081967213115E-2</v>
      </c>
      <c r="D32" s="65">
        <v>5</v>
      </c>
      <c r="E32" s="21">
        <f>IF(D41=0, "-", D32/D41)</f>
        <v>5.1975051975051978E-3</v>
      </c>
      <c r="F32" s="81">
        <v>129</v>
      </c>
      <c r="G32" s="39">
        <f>IF(F41=0, "-", F32/F41)</f>
        <v>1.4032415968671816E-2</v>
      </c>
      <c r="H32" s="65">
        <v>67</v>
      </c>
      <c r="I32" s="21">
        <f>IF(H41=0, "-", H32/H41)</f>
        <v>8.7753765553372619E-3</v>
      </c>
      <c r="J32" s="20">
        <f t="shared" si="0"/>
        <v>0.8</v>
      </c>
      <c r="K32" s="21">
        <f t="shared" si="1"/>
        <v>0.92537313432835822</v>
      </c>
    </row>
    <row r="33" spans="1:11" x14ac:dyDescent="0.2">
      <c r="A33" s="7" t="s">
        <v>82</v>
      </c>
      <c r="B33" s="65">
        <v>5</v>
      </c>
      <c r="C33" s="39">
        <f>IF(B41=0, "-", B33/B41)</f>
        <v>6.8306010928961746E-3</v>
      </c>
      <c r="D33" s="65">
        <v>10</v>
      </c>
      <c r="E33" s="21">
        <f>IF(D41=0, "-", D33/D41)</f>
        <v>1.0395010395010396E-2</v>
      </c>
      <c r="F33" s="81">
        <v>158</v>
      </c>
      <c r="G33" s="39">
        <f>IF(F41=0, "-", F33/F41)</f>
        <v>1.7186990101163931E-2</v>
      </c>
      <c r="H33" s="65">
        <v>103</v>
      </c>
      <c r="I33" s="21">
        <f>IF(H41=0, "-", H33/H41)</f>
        <v>1.3490504256712508E-2</v>
      </c>
      <c r="J33" s="20">
        <f t="shared" si="0"/>
        <v>-0.5</v>
      </c>
      <c r="K33" s="21">
        <f t="shared" si="1"/>
        <v>0.53398058252427183</v>
      </c>
    </row>
    <row r="34" spans="1:11" x14ac:dyDescent="0.2">
      <c r="A34" s="7" t="s">
        <v>83</v>
      </c>
      <c r="B34" s="65">
        <v>0</v>
      </c>
      <c r="C34" s="39">
        <f>IF(B41=0, "-", B34/B41)</f>
        <v>0</v>
      </c>
      <c r="D34" s="65">
        <v>0</v>
      </c>
      <c r="E34" s="21">
        <f>IF(D41=0, "-", D34/D41)</f>
        <v>0</v>
      </c>
      <c r="F34" s="81">
        <v>4</v>
      </c>
      <c r="G34" s="39">
        <f>IF(F41=0, "-", F34/F41)</f>
        <v>4.3511367344718809E-4</v>
      </c>
      <c r="H34" s="65">
        <v>6</v>
      </c>
      <c r="I34" s="21">
        <f>IF(H41=0, "-", H34/H41)</f>
        <v>7.8585461689587423E-4</v>
      </c>
      <c r="J34" s="20" t="str">
        <f t="shared" si="0"/>
        <v>-</v>
      </c>
      <c r="K34" s="21">
        <f t="shared" si="1"/>
        <v>-0.33333333333333331</v>
      </c>
    </row>
    <row r="35" spans="1:11" x14ac:dyDescent="0.2">
      <c r="A35" s="7" t="s">
        <v>84</v>
      </c>
      <c r="B35" s="65">
        <v>104</v>
      </c>
      <c r="C35" s="39">
        <f>IF(B41=0, "-", B35/B41)</f>
        <v>0.14207650273224043</v>
      </c>
      <c r="D35" s="65">
        <v>163</v>
      </c>
      <c r="E35" s="21">
        <f>IF(D41=0, "-", D35/D41)</f>
        <v>0.16943866943866945</v>
      </c>
      <c r="F35" s="81">
        <v>1048</v>
      </c>
      <c r="G35" s="39">
        <f>IF(F41=0, "-", F35/F41)</f>
        <v>0.11399978244316328</v>
      </c>
      <c r="H35" s="65">
        <v>918</v>
      </c>
      <c r="I35" s="21">
        <f>IF(H41=0, "-", H35/H41)</f>
        <v>0.12023575638506877</v>
      </c>
      <c r="J35" s="20">
        <f t="shared" si="0"/>
        <v>-0.3619631901840491</v>
      </c>
      <c r="K35" s="21">
        <f t="shared" si="1"/>
        <v>0.14161220043572983</v>
      </c>
    </row>
    <row r="36" spans="1:11" x14ac:dyDescent="0.2">
      <c r="A36" s="7" t="s">
        <v>85</v>
      </c>
      <c r="B36" s="65">
        <v>16</v>
      </c>
      <c r="C36" s="39">
        <f>IF(B41=0, "-", B36/B41)</f>
        <v>2.185792349726776E-2</v>
      </c>
      <c r="D36" s="65">
        <v>13</v>
      </c>
      <c r="E36" s="21">
        <f>IF(D41=0, "-", D36/D41)</f>
        <v>1.3513513513513514E-2</v>
      </c>
      <c r="F36" s="81">
        <v>227</v>
      </c>
      <c r="G36" s="39">
        <f>IF(F41=0, "-", F36/F41)</f>
        <v>2.4692700968127923E-2</v>
      </c>
      <c r="H36" s="65">
        <v>238</v>
      </c>
      <c r="I36" s="21">
        <f>IF(H41=0, "-", H36/H41)</f>
        <v>3.1172233136869679E-2</v>
      </c>
      <c r="J36" s="20">
        <f t="shared" si="0"/>
        <v>0.23076923076923078</v>
      </c>
      <c r="K36" s="21">
        <f t="shared" si="1"/>
        <v>-4.6218487394957986E-2</v>
      </c>
    </row>
    <row r="37" spans="1:11" x14ac:dyDescent="0.2">
      <c r="A37" s="7" t="s">
        <v>86</v>
      </c>
      <c r="B37" s="65">
        <v>126</v>
      </c>
      <c r="C37" s="39">
        <f>IF(B41=0, "-", B37/B41)</f>
        <v>0.1721311475409836</v>
      </c>
      <c r="D37" s="65">
        <v>196</v>
      </c>
      <c r="E37" s="21">
        <f>IF(D41=0, "-", D37/D41)</f>
        <v>0.20374220374220375</v>
      </c>
      <c r="F37" s="81">
        <v>1625</v>
      </c>
      <c r="G37" s="39">
        <f>IF(F41=0, "-", F37/F41)</f>
        <v>0.17676492983792017</v>
      </c>
      <c r="H37" s="65">
        <v>1567</v>
      </c>
      <c r="I37" s="21">
        <f>IF(H41=0, "-", H37/H41)</f>
        <v>0.20523903077930583</v>
      </c>
      <c r="J37" s="20">
        <f t="shared" si="0"/>
        <v>-0.35714285714285715</v>
      </c>
      <c r="K37" s="21">
        <f t="shared" si="1"/>
        <v>3.7013401403956606E-2</v>
      </c>
    </row>
    <row r="38" spans="1:11" x14ac:dyDescent="0.2">
      <c r="A38" s="7" t="s">
        <v>88</v>
      </c>
      <c r="B38" s="65">
        <v>13</v>
      </c>
      <c r="C38" s="39">
        <f>IF(B41=0, "-", B38/B41)</f>
        <v>1.7759562841530054E-2</v>
      </c>
      <c r="D38" s="65">
        <v>29</v>
      </c>
      <c r="E38" s="21">
        <f>IF(D41=0, "-", D38/D41)</f>
        <v>3.0145530145530147E-2</v>
      </c>
      <c r="F38" s="81">
        <v>362</v>
      </c>
      <c r="G38" s="39">
        <f>IF(F41=0, "-", F38/F41)</f>
        <v>3.9377787446970521E-2</v>
      </c>
      <c r="H38" s="65">
        <v>283</v>
      </c>
      <c r="I38" s="21">
        <f>IF(H41=0, "-", H38/H41)</f>
        <v>3.7066142763588737E-2</v>
      </c>
      <c r="J38" s="20">
        <f t="shared" si="0"/>
        <v>-0.55172413793103448</v>
      </c>
      <c r="K38" s="21">
        <f t="shared" si="1"/>
        <v>0.27915194346289751</v>
      </c>
    </row>
    <row r="39" spans="1:11" x14ac:dyDescent="0.2">
      <c r="A39" s="7" t="s">
        <v>89</v>
      </c>
      <c r="B39" s="65">
        <v>8</v>
      </c>
      <c r="C39" s="39">
        <f>IF(B41=0, "-", B39/B41)</f>
        <v>1.092896174863388E-2</v>
      </c>
      <c r="D39" s="65">
        <v>18</v>
      </c>
      <c r="E39" s="21">
        <f>IF(D41=0, "-", D39/D41)</f>
        <v>1.8711018711018712E-2</v>
      </c>
      <c r="F39" s="81">
        <v>159</v>
      </c>
      <c r="G39" s="39">
        <f>IF(F41=0, "-", F39/F41)</f>
        <v>1.7295768519525728E-2</v>
      </c>
      <c r="H39" s="65">
        <v>140</v>
      </c>
      <c r="I39" s="21">
        <f>IF(H41=0, "-", H39/H41)</f>
        <v>1.8336607727570401E-2</v>
      </c>
      <c r="J39" s="20">
        <f t="shared" si="0"/>
        <v>-0.55555555555555558</v>
      </c>
      <c r="K39" s="21">
        <f t="shared" si="1"/>
        <v>0.1357142857142857</v>
      </c>
    </row>
    <row r="40" spans="1:11" x14ac:dyDescent="0.2">
      <c r="A40" s="2"/>
      <c r="B40" s="68"/>
      <c r="C40" s="33"/>
      <c r="D40" s="68"/>
      <c r="E40" s="6"/>
      <c r="F40" s="82"/>
      <c r="G40" s="33"/>
      <c r="H40" s="68"/>
      <c r="I40" s="6"/>
      <c r="J40" s="5"/>
      <c r="K40" s="6"/>
    </row>
    <row r="41" spans="1:11" s="43" customFormat="1" x14ac:dyDescent="0.2">
      <c r="A41" s="162" t="s">
        <v>548</v>
      </c>
      <c r="B41" s="71">
        <f>SUM(B7:B40)</f>
        <v>732</v>
      </c>
      <c r="C41" s="40">
        <v>1</v>
      </c>
      <c r="D41" s="71">
        <f>SUM(D7:D40)</f>
        <v>962</v>
      </c>
      <c r="E41" s="41">
        <v>1</v>
      </c>
      <c r="F41" s="77">
        <f>SUM(F7:F40)</f>
        <v>9193</v>
      </c>
      <c r="G41" s="42">
        <v>1</v>
      </c>
      <c r="H41" s="71">
        <f>SUM(H7:H40)</f>
        <v>7635</v>
      </c>
      <c r="I41" s="41">
        <v>1</v>
      </c>
      <c r="J41" s="37">
        <f>IF(D41=0, "-", (B41-D41)/D41)</f>
        <v>-0.2390852390852391</v>
      </c>
      <c r="K41" s="38">
        <f>IF(H41=0, "-", (F41-H41)/H41)</f>
        <v>0.20406024885396201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119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437</v>
      </c>
      <c r="B7" s="65">
        <v>0</v>
      </c>
      <c r="C7" s="34">
        <f>IF(B14=0, "-", B7/B14)</f>
        <v>0</v>
      </c>
      <c r="D7" s="65">
        <v>0</v>
      </c>
      <c r="E7" s="9">
        <f>IF(D14=0, "-", D7/D14)</f>
        <v>0</v>
      </c>
      <c r="F7" s="81">
        <v>3</v>
      </c>
      <c r="G7" s="34">
        <f>IF(F14=0, "-", F7/F14)</f>
        <v>5.1724137931034482E-2</v>
      </c>
      <c r="H7" s="65">
        <v>0</v>
      </c>
      <c r="I7" s="9">
        <f>IF(H14=0, "-", H7/H14)</f>
        <v>0</v>
      </c>
      <c r="J7" s="8" t="str">
        <f t="shared" ref="J7:J12" si="0">IF(D7=0, "-", IF((B7-D7)/D7&lt;10, (B7-D7)/D7, "&gt;999%"))</f>
        <v>-</v>
      </c>
      <c r="K7" s="9" t="str">
        <f t="shared" ref="K7:K12" si="1">IF(H7=0, "-", IF((F7-H7)/H7&lt;10, (F7-H7)/H7, "&gt;999%"))</f>
        <v>-</v>
      </c>
    </row>
    <row r="8" spans="1:11" x14ac:dyDescent="0.2">
      <c r="A8" s="7" t="s">
        <v>438</v>
      </c>
      <c r="B8" s="65">
        <v>0</v>
      </c>
      <c r="C8" s="34">
        <f>IF(B14=0, "-", B8/B14)</f>
        <v>0</v>
      </c>
      <c r="D8" s="65">
        <v>0</v>
      </c>
      <c r="E8" s="9">
        <f>IF(D14=0, "-", D8/D14)</f>
        <v>0</v>
      </c>
      <c r="F8" s="81">
        <v>7</v>
      </c>
      <c r="G8" s="34">
        <f>IF(F14=0, "-", F8/F14)</f>
        <v>0.1206896551724138</v>
      </c>
      <c r="H8" s="65">
        <v>0</v>
      </c>
      <c r="I8" s="9">
        <f>IF(H14=0, "-", H8/H14)</f>
        <v>0</v>
      </c>
      <c r="J8" s="8" t="str">
        <f t="shared" si="0"/>
        <v>-</v>
      </c>
      <c r="K8" s="9" t="str">
        <f t="shared" si="1"/>
        <v>-</v>
      </c>
    </row>
    <row r="9" spans="1:11" x14ac:dyDescent="0.2">
      <c r="A9" s="7" t="s">
        <v>439</v>
      </c>
      <c r="B9" s="65">
        <v>1</v>
      </c>
      <c r="C9" s="34">
        <f>IF(B14=0, "-", B9/B14)</f>
        <v>0.33333333333333331</v>
      </c>
      <c r="D9" s="65">
        <v>1</v>
      </c>
      <c r="E9" s="9">
        <f>IF(D14=0, "-", D9/D14)</f>
        <v>0.1</v>
      </c>
      <c r="F9" s="81">
        <v>2</v>
      </c>
      <c r="G9" s="34">
        <f>IF(F14=0, "-", F9/F14)</f>
        <v>3.4482758620689655E-2</v>
      </c>
      <c r="H9" s="65">
        <v>1</v>
      </c>
      <c r="I9" s="9">
        <f>IF(H14=0, "-", H9/H14)</f>
        <v>2.3255813953488372E-2</v>
      </c>
      <c r="J9" s="8">
        <f t="shared" si="0"/>
        <v>0</v>
      </c>
      <c r="K9" s="9">
        <f t="shared" si="1"/>
        <v>1</v>
      </c>
    </row>
    <row r="10" spans="1:11" x14ac:dyDescent="0.2">
      <c r="A10" s="7" t="s">
        <v>440</v>
      </c>
      <c r="B10" s="65">
        <v>0</v>
      </c>
      <c r="C10" s="34">
        <f>IF(B14=0, "-", B10/B14)</f>
        <v>0</v>
      </c>
      <c r="D10" s="65">
        <v>0</v>
      </c>
      <c r="E10" s="9">
        <f>IF(D14=0, "-", D10/D14)</f>
        <v>0</v>
      </c>
      <c r="F10" s="81">
        <v>2</v>
      </c>
      <c r="G10" s="34">
        <f>IF(F14=0, "-", F10/F14)</f>
        <v>3.4482758620689655E-2</v>
      </c>
      <c r="H10" s="65">
        <v>1</v>
      </c>
      <c r="I10" s="9">
        <f>IF(H14=0, "-", H10/H14)</f>
        <v>2.3255813953488372E-2</v>
      </c>
      <c r="J10" s="8" t="str">
        <f t="shared" si="0"/>
        <v>-</v>
      </c>
      <c r="K10" s="9">
        <f t="shared" si="1"/>
        <v>1</v>
      </c>
    </row>
    <row r="11" spans="1:11" x14ac:dyDescent="0.2">
      <c r="A11" s="7" t="s">
        <v>441</v>
      </c>
      <c r="B11" s="65">
        <v>2</v>
      </c>
      <c r="C11" s="34">
        <f>IF(B14=0, "-", B11/B14)</f>
        <v>0.66666666666666663</v>
      </c>
      <c r="D11" s="65">
        <v>9</v>
      </c>
      <c r="E11" s="9">
        <f>IF(D14=0, "-", D11/D14)</f>
        <v>0.9</v>
      </c>
      <c r="F11" s="81">
        <v>43</v>
      </c>
      <c r="G11" s="34">
        <f>IF(F14=0, "-", F11/F14)</f>
        <v>0.74137931034482762</v>
      </c>
      <c r="H11" s="65">
        <v>41</v>
      </c>
      <c r="I11" s="9">
        <f>IF(H14=0, "-", H11/H14)</f>
        <v>0.95348837209302328</v>
      </c>
      <c r="J11" s="8">
        <f t="shared" si="0"/>
        <v>-0.77777777777777779</v>
      </c>
      <c r="K11" s="9">
        <f t="shared" si="1"/>
        <v>4.878048780487805E-2</v>
      </c>
    </row>
    <row r="12" spans="1:11" x14ac:dyDescent="0.2">
      <c r="A12" s="7" t="s">
        <v>442</v>
      </c>
      <c r="B12" s="65">
        <v>0</v>
      </c>
      <c r="C12" s="34">
        <f>IF(B14=0, "-", B12/B14)</f>
        <v>0</v>
      </c>
      <c r="D12" s="65">
        <v>0</v>
      </c>
      <c r="E12" s="9">
        <f>IF(D14=0, "-", D12/D14)</f>
        <v>0</v>
      </c>
      <c r="F12" s="81">
        <v>1</v>
      </c>
      <c r="G12" s="34">
        <f>IF(F14=0, "-", F12/F14)</f>
        <v>1.7241379310344827E-2</v>
      </c>
      <c r="H12" s="65">
        <v>0</v>
      </c>
      <c r="I12" s="9">
        <f>IF(H14=0, "-", H12/H14)</f>
        <v>0</v>
      </c>
      <c r="J12" s="8" t="str">
        <f t="shared" si="0"/>
        <v>-</v>
      </c>
      <c r="K12" s="9" t="str">
        <f t="shared" si="1"/>
        <v>-</v>
      </c>
    </row>
    <row r="13" spans="1:11" x14ac:dyDescent="0.2">
      <c r="A13" s="2"/>
      <c r="B13" s="68"/>
      <c r="C13" s="33"/>
      <c r="D13" s="68"/>
      <c r="E13" s="6"/>
      <c r="F13" s="82"/>
      <c r="G13" s="33"/>
      <c r="H13" s="68"/>
      <c r="I13" s="6"/>
      <c r="J13" s="5"/>
      <c r="K13" s="6"/>
    </row>
    <row r="14" spans="1:11" s="43" customFormat="1" x14ac:dyDescent="0.2">
      <c r="A14" s="162" t="s">
        <v>570</v>
      </c>
      <c r="B14" s="71">
        <f>SUM(B7:B13)</f>
        <v>3</v>
      </c>
      <c r="C14" s="40">
        <f>B14/1453</f>
        <v>2.0646937370956643E-3</v>
      </c>
      <c r="D14" s="71">
        <f>SUM(D7:D13)</f>
        <v>10</v>
      </c>
      <c r="E14" s="41">
        <f>D14/1979</f>
        <v>5.053057099545225E-3</v>
      </c>
      <c r="F14" s="77">
        <f>SUM(F7:F13)</f>
        <v>58</v>
      </c>
      <c r="G14" s="42">
        <f>F14/18564</f>
        <v>3.1243266537384186E-3</v>
      </c>
      <c r="H14" s="71">
        <f>SUM(H7:H13)</f>
        <v>43</v>
      </c>
      <c r="I14" s="41">
        <f>H14/15673</f>
        <v>2.7435717475913991E-3</v>
      </c>
      <c r="J14" s="37">
        <f>IF(D14=0, "-", IF((B14-D14)/D14&lt;10, (B14-D14)/D14, "&gt;999%"))</f>
        <v>-0.7</v>
      </c>
      <c r="K14" s="38">
        <f>IF(H14=0, "-", IF((F14-H14)/H14&lt;10, (F14-H14)/H14, "&gt;999%"))</f>
        <v>0.34883720930232559</v>
      </c>
    </row>
    <row r="15" spans="1:11" x14ac:dyDescent="0.2">
      <c r="B15" s="83"/>
      <c r="D15" s="83"/>
      <c r="F15" s="83"/>
      <c r="H15" s="83"/>
    </row>
    <row r="16" spans="1:11" x14ac:dyDescent="0.2">
      <c r="A16" s="163" t="s">
        <v>122</v>
      </c>
      <c r="B16" s="61" t="s">
        <v>12</v>
      </c>
      <c r="C16" s="62" t="s">
        <v>13</v>
      </c>
      <c r="D16" s="61" t="s">
        <v>12</v>
      </c>
      <c r="E16" s="63" t="s">
        <v>13</v>
      </c>
      <c r="F16" s="62" t="s">
        <v>12</v>
      </c>
      <c r="G16" s="62" t="s">
        <v>13</v>
      </c>
      <c r="H16" s="61" t="s">
        <v>12</v>
      </c>
      <c r="I16" s="63" t="s">
        <v>13</v>
      </c>
      <c r="J16" s="61"/>
      <c r="K16" s="63"/>
    </row>
    <row r="17" spans="1:11" x14ac:dyDescent="0.2">
      <c r="A17" s="7" t="s">
        <v>443</v>
      </c>
      <c r="B17" s="65">
        <v>0</v>
      </c>
      <c r="C17" s="34" t="str">
        <f>IF(B19=0, "-", B17/B19)</f>
        <v>-</v>
      </c>
      <c r="D17" s="65">
        <v>0</v>
      </c>
      <c r="E17" s="9" t="str">
        <f>IF(D19=0, "-", D17/D19)</f>
        <v>-</v>
      </c>
      <c r="F17" s="81">
        <v>1</v>
      </c>
      <c r="G17" s="34">
        <f>IF(F19=0, "-", F17/F19)</f>
        <v>1</v>
      </c>
      <c r="H17" s="65">
        <v>3</v>
      </c>
      <c r="I17" s="9">
        <f>IF(H19=0, "-", H17/H19)</f>
        <v>1</v>
      </c>
      <c r="J17" s="8" t="str">
        <f>IF(D17=0, "-", IF((B17-D17)/D17&lt;10, (B17-D17)/D17, "&gt;999%"))</f>
        <v>-</v>
      </c>
      <c r="K17" s="9">
        <f>IF(H17=0, "-", IF((F17-H17)/H17&lt;10, (F17-H17)/H17, "&gt;999%"))</f>
        <v>-0.66666666666666663</v>
      </c>
    </row>
    <row r="18" spans="1:11" x14ac:dyDescent="0.2">
      <c r="A18" s="2"/>
      <c r="B18" s="68"/>
      <c r="C18" s="33"/>
      <c r="D18" s="68"/>
      <c r="E18" s="6"/>
      <c r="F18" s="82"/>
      <c r="G18" s="33"/>
      <c r="H18" s="68"/>
      <c r="I18" s="6"/>
      <c r="J18" s="5"/>
      <c r="K18" s="6"/>
    </row>
    <row r="19" spans="1:11" s="43" customFormat="1" x14ac:dyDescent="0.2">
      <c r="A19" s="162" t="s">
        <v>569</v>
      </c>
      <c r="B19" s="71">
        <f>SUM(B17:B18)</f>
        <v>0</v>
      </c>
      <c r="C19" s="40">
        <f>B19/1453</f>
        <v>0</v>
      </c>
      <c r="D19" s="71">
        <f>SUM(D17:D18)</f>
        <v>0</v>
      </c>
      <c r="E19" s="41">
        <f>D19/1979</f>
        <v>0</v>
      </c>
      <c r="F19" s="77">
        <f>SUM(F17:F18)</f>
        <v>1</v>
      </c>
      <c r="G19" s="42">
        <f>F19/18564</f>
        <v>5.3867700926524454E-5</v>
      </c>
      <c r="H19" s="71">
        <f>SUM(H17:H18)</f>
        <v>3</v>
      </c>
      <c r="I19" s="41">
        <f>H19/15673</f>
        <v>1.9141198239009763E-4</v>
      </c>
      <c r="J19" s="37" t="str">
        <f>IF(D19=0, "-", IF((B19-D19)/D19&lt;10, (B19-D19)/D19, "&gt;999%"))</f>
        <v>-</v>
      </c>
      <c r="K19" s="38">
        <f>IF(H19=0, "-", IF((F19-H19)/H19&lt;10, (F19-H19)/H19, "&gt;999%"))</f>
        <v>-0.66666666666666663</v>
      </c>
    </row>
    <row r="20" spans="1:11" x14ac:dyDescent="0.2">
      <c r="B20" s="83"/>
      <c r="D20" s="83"/>
      <c r="F20" s="83"/>
      <c r="H20" s="83"/>
    </row>
    <row r="21" spans="1:11" x14ac:dyDescent="0.2">
      <c r="A21" s="163" t="s">
        <v>123</v>
      </c>
      <c r="B21" s="61" t="s">
        <v>12</v>
      </c>
      <c r="C21" s="62" t="s">
        <v>13</v>
      </c>
      <c r="D21" s="61" t="s">
        <v>12</v>
      </c>
      <c r="E21" s="63" t="s">
        <v>13</v>
      </c>
      <c r="F21" s="62" t="s">
        <v>12</v>
      </c>
      <c r="G21" s="62" t="s">
        <v>13</v>
      </c>
      <c r="H21" s="61" t="s">
        <v>12</v>
      </c>
      <c r="I21" s="63" t="s">
        <v>13</v>
      </c>
      <c r="J21" s="61"/>
      <c r="K21" s="63"/>
    </row>
    <row r="22" spans="1:11" x14ac:dyDescent="0.2">
      <c r="A22" s="7" t="s">
        <v>444</v>
      </c>
      <c r="B22" s="65">
        <v>0</v>
      </c>
      <c r="C22" s="34">
        <f>IF(B26=0, "-", B22/B26)</f>
        <v>0</v>
      </c>
      <c r="D22" s="65">
        <v>0</v>
      </c>
      <c r="E22" s="9">
        <f>IF(D26=0, "-", D22/D26)</f>
        <v>0</v>
      </c>
      <c r="F22" s="81">
        <v>0</v>
      </c>
      <c r="G22" s="34">
        <f>IF(F26=0, "-", F22/F26)</f>
        <v>0</v>
      </c>
      <c r="H22" s="65">
        <v>3</v>
      </c>
      <c r="I22" s="9">
        <f>IF(H26=0, "-", H22/H26)</f>
        <v>6.3829787234042548E-2</v>
      </c>
      <c r="J22" s="8" t="str">
        <f>IF(D22=0, "-", IF((B22-D22)/D22&lt;10, (B22-D22)/D22, "&gt;999%"))</f>
        <v>-</v>
      </c>
      <c r="K22" s="9">
        <f>IF(H22=0, "-", IF((F22-H22)/H22&lt;10, (F22-H22)/H22, "&gt;999%"))</f>
        <v>-1</v>
      </c>
    </row>
    <row r="23" spans="1:11" x14ac:dyDescent="0.2">
      <c r="A23" s="7" t="s">
        <v>445</v>
      </c>
      <c r="B23" s="65">
        <v>0</v>
      </c>
      <c r="C23" s="34">
        <f>IF(B26=0, "-", B23/B26)</f>
        <v>0</v>
      </c>
      <c r="D23" s="65">
        <v>3</v>
      </c>
      <c r="E23" s="9">
        <f>IF(D26=0, "-", D23/D26)</f>
        <v>0.375</v>
      </c>
      <c r="F23" s="81">
        <v>9</v>
      </c>
      <c r="G23" s="34">
        <f>IF(F26=0, "-", F23/F26)</f>
        <v>0.45</v>
      </c>
      <c r="H23" s="65">
        <v>9</v>
      </c>
      <c r="I23" s="9">
        <f>IF(H26=0, "-", H23/H26)</f>
        <v>0.19148936170212766</v>
      </c>
      <c r="J23" s="8">
        <f>IF(D23=0, "-", IF((B23-D23)/D23&lt;10, (B23-D23)/D23, "&gt;999%"))</f>
        <v>-1</v>
      </c>
      <c r="K23" s="9">
        <f>IF(H23=0, "-", IF((F23-H23)/H23&lt;10, (F23-H23)/H23, "&gt;999%"))</f>
        <v>0</v>
      </c>
    </row>
    <row r="24" spans="1:11" x14ac:dyDescent="0.2">
      <c r="A24" s="7" t="s">
        <v>446</v>
      </c>
      <c r="B24" s="65">
        <v>1</v>
      </c>
      <c r="C24" s="34">
        <f>IF(B26=0, "-", B24/B26)</f>
        <v>1</v>
      </c>
      <c r="D24" s="65">
        <v>5</v>
      </c>
      <c r="E24" s="9">
        <f>IF(D26=0, "-", D24/D26)</f>
        <v>0.625</v>
      </c>
      <c r="F24" s="81">
        <v>11</v>
      </c>
      <c r="G24" s="34">
        <f>IF(F26=0, "-", F24/F26)</f>
        <v>0.55000000000000004</v>
      </c>
      <c r="H24" s="65">
        <v>35</v>
      </c>
      <c r="I24" s="9">
        <f>IF(H26=0, "-", H24/H26)</f>
        <v>0.74468085106382975</v>
      </c>
      <c r="J24" s="8">
        <f>IF(D24=0, "-", IF((B24-D24)/D24&lt;10, (B24-D24)/D24, "&gt;999%"))</f>
        <v>-0.8</v>
      </c>
      <c r="K24" s="9">
        <f>IF(H24=0, "-", IF((F24-H24)/H24&lt;10, (F24-H24)/H24, "&gt;999%"))</f>
        <v>-0.68571428571428572</v>
      </c>
    </row>
    <row r="25" spans="1:11" x14ac:dyDescent="0.2">
      <c r="A25" s="2"/>
      <c r="B25" s="68"/>
      <c r="C25" s="33"/>
      <c r="D25" s="68"/>
      <c r="E25" s="6"/>
      <c r="F25" s="82"/>
      <c r="G25" s="33"/>
      <c r="H25" s="68"/>
      <c r="I25" s="6"/>
      <c r="J25" s="5"/>
      <c r="K25" s="6"/>
    </row>
    <row r="26" spans="1:11" s="43" customFormat="1" x14ac:dyDescent="0.2">
      <c r="A26" s="162" t="s">
        <v>568</v>
      </c>
      <c r="B26" s="71">
        <f>SUM(B22:B25)</f>
        <v>1</v>
      </c>
      <c r="C26" s="40">
        <f>B26/1453</f>
        <v>6.8823124569855469E-4</v>
      </c>
      <c r="D26" s="71">
        <f>SUM(D22:D25)</f>
        <v>8</v>
      </c>
      <c r="E26" s="41">
        <f>D26/1979</f>
        <v>4.0424456796361802E-3</v>
      </c>
      <c r="F26" s="77">
        <f>SUM(F22:F25)</f>
        <v>20</v>
      </c>
      <c r="G26" s="42">
        <f>F26/18564</f>
        <v>1.0773540185304892E-3</v>
      </c>
      <c r="H26" s="71">
        <f>SUM(H22:H25)</f>
        <v>47</v>
      </c>
      <c r="I26" s="41">
        <f>H26/15673</f>
        <v>2.9987877241115296E-3</v>
      </c>
      <c r="J26" s="37">
        <f>IF(D26=0, "-", IF((B26-D26)/D26&lt;10, (B26-D26)/D26, "&gt;999%"))</f>
        <v>-0.875</v>
      </c>
      <c r="K26" s="38">
        <f>IF(H26=0, "-", IF((F26-H26)/H26&lt;10, (F26-H26)/H26, "&gt;999%"))</f>
        <v>-0.57446808510638303</v>
      </c>
    </row>
    <row r="27" spans="1:11" x14ac:dyDescent="0.2">
      <c r="B27" s="83"/>
      <c r="D27" s="83"/>
      <c r="F27" s="83"/>
      <c r="H27" s="83"/>
    </row>
    <row r="28" spans="1:11" x14ac:dyDescent="0.2">
      <c r="A28" s="163" t="s">
        <v>124</v>
      </c>
      <c r="B28" s="61" t="s">
        <v>12</v>
      </c>
      <c r="C28" s="62" t="s">
        <v>13</v>
      </c>
      <c r="D28" s="61" t="s">
        <v>12</v>
      </c>
      <c r="E28" s="63" t="s">
        <v>13</v>
      </c>
      <c r="F28" s="62" t="s">
        <v>12</v>
      </c>
      <c r="G28" s="62" t="s">
        <v>13</v>
      </c>
      <c r="H28" s="61" t="s">
        <v>12</v>
      </c>
      <c r="I28" s="63" t="s">
        <v>13</v>
      </c>
      <c r="J28" s="61"/>
      <c r="K28" s="63"/>
    </row>
    <row r="29" spans="1:11" x14ac:dyDescent="0.2">
      <c r="A29" s="7" t="s">
        <v>447</v>
      </c>
      <c r="B29" s="65">
        <v>0</v>
      </c>
      <c r="C29" s="34">
        <f>IF(B41=0, "-", B29/B41)</f>
        <v>0</v>
      </c>
      <c r="D29" s="65">
        <v>2</v>
      </c>
      <c r="E29" s="9">
        <f>IF(D41=0, "-", D29/D41)</f>
        <v>5.7142857142857141E-2</v>
      </c>
      <c r="F29" s="81">
        <v>52</v>
      </c>
      <c r="G29" s="34">
        <f>IF(F41=0, "-", F29/F41)</f>
        <v>0.12745098039215685</v>
      </c>
      <c r="H29" s="65">
        <v>48</v>
      </c>
      <c r="I29" s="9">
        <f>IF(H41=0, "-", H29/H41)</f>
        <v>0.16107382550335569</v>
      </c>
      <c r="J29" s="8">
        <f t="shared" ref="J29:J39" si="2">IF(D29=0, "-", IF((B29-D29)/D29&lt;10, (B29-D29)/D29, "&gt;999%"))</f>
        <v>-1</v>
      </c>
      <c r="K29" s="9">
        <f t="shared" ref="K29:K39" si="3">IF(H29=0, "-", IF((F29-H29)/H29&lt;10, (F29-H29)/H29, "&gt;999%"))</f>
        <v>8.3333333333333329E-2</v>
      </c>
    </row>
    <row r="30" spans="1:11" x14ac:dyDescent="0.2">
      <c r="A30" s="7" t="s">
        <v>448</v>
      </c>
      <c r="B30" s="65">
        <v>0</v>
      </c>
      <c r="C30" s="34">
        <f>IF(B41=0, "-", B30/B41)</f>
        <v>0</v>
      </c>
      <c r="D30" s="65">
        <v>6</v>
      </c>
      <c r="E30" s="9">
        <f>IF(D41=0, "-", D30/D41)</f>
        <v>0.17142857142857143</v>
      </c>
      <c r="F30" s="81">
        <v>25</v>
      </c>
      <c r="G30" s="34">
        <f>IF(F41=0, "-", F30/F41)</f>
        <v>6.1274509803921566E-2</v>
      </c>
      <c r="H30" s="65">
        <v>46</v>
      </c>
      <c r="I30" s="9">
        <f>IF(H41=0, "-", H30/H41)</f>
        <v>0.15436241610738255</v>
      </c>
      <c r="J30" s="8">
        <f t="shared" si="2"/>
        <v>-1</v>
      </c>
      <c r="K30" s="9">
        <f t="shared" si="3"/>
        <v>-0.45652173913043476</v>
      </c>
    </row>
    <row r="31" spans="1:11" x14ac:dyDescent="0.2">
      <c r="A31" s="7" t="s">
        <v>449</v>
      </c>
      <c r="B31" s="65">
        <v>2</v>
      </c>
      <c r="C31" s="34">
        <f>IF(B41=0, "-", B31/B41)</f>
        <v>8.3333333333333329E-2</v>
      </c>
      <c r="D31" s="65">
        <v>0</v>
      </c>
      <c r="E31" s="9">
        <f>IF(D41=0, "-", D31/D41)</f>
        <v>0</v>
      </c>
      <c r="F31" s="81">
        <v>8</v>
      </c>
      <c r="G31" s="34">
        <f>IF(F41=0, "-", F31/F41)</f>
        <v>1.9607843137254902E-2</v>
      </c>
      <c r="H31" s="65">
        <v>0</v>
      </c>
      <c r="I31" s="9">
        <f>IF(H41=0, "-", H31/H41)</f>
        <v>0</v>
      </c>
      <c r="J31" s="8" t="str">
        <f t="shared" si="2"/>
        <v>-</v>
      </c>
      <c r="K31" s="9" t="str">
        <f t="shared" si="3"/>
        <v>-</v>
      </c>
    </row>
    <row r="32" spans="1:11" x14ac:dyDescent="0.2">
      <c r="A32" s="7" t="s">
        <v>450</v>
      </c>
      <c r="B32" s="65">
        <v>2</v>
      </c>
      <c r="C32" s="34">
        <f>IF(B41=0, "-", B32/B41)</f>
        <v>8.3333333333333329E-2</v>
      </c>
      <c r="D32" s="65">
        <v>1</v>
      </c>
      <c r="E32" s="9">
        <f>IF(D41=0, "-", D32/D41)</f>
        <v>2.8571428571428571E-2</v>
      </c>
      <c r="F32" s="81">
        <v>39</v>
      </c>
      <c r="G32" s="34">
        <f>IF(F41=0, "-", F32/F41)</f>
        <v>9.5588235294117641E-2</v>
      </c>
      <c r="H32" s="65">
        <v>26</v>
      </c>
      <c r="I32" s="9">
        <f>IF(H41=0, "-", H32/H41)</f>
        <v>8.7248322147651006E-2</v>
      </c>
      <c r="J32" s="8">
        <f t="shared" si="2"/>
        <v>1</v>
      </c>
      <c r="K32" s="9">
        <f t="shared" si="3"/>
        <v>0.5</v>
      </c>
    </row>
    <row r="33" spans="1:11" x14ac:dyDescent="0.2">
      <c r="A33" s="7" t="s">
        <v>451</v>
      </c>
      <c r="B33" s="65">
        <v>0</v>
      </c>
      <c r="C33" s="34">
        <f>IF(B41=0, "-", B33/B41)</f>
        <v>0</v>
      </c>
      <c r="D33" s="65">
        <v>0</v>
      </c>
      <c r="E33" s="9">
        <f>IF(D41=0, "-", D33/D41)</f>
        <v>0</v>
      </c>
      <c r="F33" s="81">
        <v>6</v>
      </c>
      <c r="G33" s="34">
        <f>IF(F41=0, "-", F33/F41)</f>
        <v>1.4705882352941176E-2</v>
      </c>
      <c r="H33" s="65">
        <v>10</v>
      </c>
      <c r="I33" s="9">
        <f>IF(H41=0, "-", H33/H41)</f>
        <v>3.3557046979865772E-2</v>
      </c>
      <c r="J33" s="8" t="str">
        <f t="shared" si="2"/>
        <v>-</v>
      </c>
      <c r="K33" s="9">
        <f t="shared" si="3"/>
        <v>-0.4</v>
      </c>
    </row>
    <row r="34" spans="1:11" x14ac:dyDescent="0.2">
      <c r="A34" s="7" t="s">
        <v>452</v>
      </c>
      <c r="B34" s="65">
        <v>2</v>
      </c>
      <c r="C34" s="34">
        <f>IF(B41=0, "-", B34/B41)</f>
        <v>8.3333333333333329E-2</v>
      </c>
      <c r="D34" s="65">
        <v>2</v>
      </c>
      <c r="E34" s="9">
        <f>IF(D41=0, "-", D34/D41)</f>
        <v>5.7142857142857141E-2</v>
      </c>
      <c r="F34" s="81">
        <v>7</v>
      </c>
      <c r="G34" s="34">
        <f>IF(F41=0, "-", F34/F41)</f>
        <v>1.7156862745098041E-2</v>
      </c>
      <c r="H34" s="65">
        <v>8</v>
      </c>
      <c r="I34" s="9">
        <f>IF(H41=0, "-", H34/H41)</f>
        <v>2.6845637583892617E-2</v>
      </c>
      <c r="J34" s="8">
        <f t="shared" si="2"/>
        <v>0</v>
      </c>
      <c r="K34" s="9">
        <f t="shared" si="3"/>
        <v>-0.125</v>
      </c>
    </row>
    <row r="35" spans="1:11" x14ac:dyDescent="0.2">
      <c r="A35" s="7" t="s">
        <v>453</v>
      </c>
      <c r="B35" s="65">
        <v>1</v>
      </c>
      <c r="C35" s="34">
        <f>IF(B41=0, "-", B35/B41)</f>
        <v>4.1666666666666664E-2</v>
      </c>
      <c r="D35" s="65">
        <v>2</v>
      </c>
      <c r="E35" s="9">
        <f>IF(D41=0, "-", D35/D41)</f>
        <v>5.7142857142857141E-2</v>
      </c>
      <c r="F35" s="81">
        <v>25</v>
      </c>
      <c r="G35" s="34">
        <f>IF(F41=0, "-", F35/F41)</f>
        <v>6.1274509803921566E-2</v>
      </c>
      <c r="H35" s="65">
        <v>9</v>
      </c>
      <c r="I35" s="9">
        <f>IF(H41=0, "-", H35/H41)</f>
        <v>3.0201342281879196E-2</v>
      </c>
      <c r="J35" s="8">
        <f t="shared" si="2"/>
        <v>-0.5</v>
      </c>
      <c r="K35" s="9">
        <f t="shared" si="3"/>
        <v>1.7777777777777777</v>
      </c>
    </row>
    <row r="36" spans="1:11" x14ac:dyDescent="0.2">
      <c r="A36" s="7" t="s">
        <v>454</v>
      </c>
      <c r="B36" s="65">
        <v>0</v>
      </c>
      <c r="C36" s="34">
        <f>IF(B41=0, "-", B36/B41)</f>
        <v>0</v>
      </c>
      <c r="D36" s="65">
        <v>0</v>
      </c>
      <c r="E36" s="9">
        <f>IF(D41=0, "-", D36/D41)</f>
        <v>0</v>
      </c>
      <c r="F36" s="81">
        <v>4</v>
      </c>
      <c r="G36" s="34">
        <f>IF(F41=0, "-", F36/F41)</f>
        <v>9.8039215686274508E-3</v>
      </c>
      <c r="H36" s="65">
        <v>0</v>
      </c>
      <c r="I36" s="9">
        <f>IF(H41=0, "-", H36/H41)</f>
        <v>0</v>
      </c>
      <c r="J36" s="8" t="str">
        <f t="shared" si="2"/>
        <v>-</v>
      </c>
      <c r="K36" s="9" t="str">
        <f t="shared" si="3"/>
        <v>-</v>
      </c>
    </row>
    <row r="37" spans="1:11" x14ac:dyDescent="0.2">
      <c r="A37" s="7" t="s">
        <v>455</v>
      </c>
      <c r="B37" s="65">
        <v>3</v>
      </c>
      <c r="C37" s="34">
        <f>IF(B41=0, "-", B37/B41)</f>
        <v>0.125</v>
      </c>
      <c r="D37" s="65">
        <v>9</v>
      </c>
      <c r="E37" s="9">
        <f>IF(D41=0, "-", D37/D41)</f>
        <v>0.25714285714285712</v>
      </c>
      <c r="F37" s="81">
        <v>63</v>
      </c>
      <c r="G37" s="34">
        <f>IF(F41=0, "-", F37/F41)</f>
        <v>0.15441176470588236</v>
      </c>
      <c r="H37" s="65">
        <v>48</v>
      </c>
      <c r="I37" s="9">
        <f>IF(H41=0, "-", H37/H41)</f>
        <v>0.16107382550335569</v>
      </c>
      <c r="J37" s="8">
        <f t="shared" si="2"/>
        <v>-0.66666666666666663</v>
      </c>
      <c r="K37" s="9">
        <f t="shared" si="3"/>
        <v>0.3125</v>
      </c>
    </row>
    <row r="38" spans="1:11" x14ac:dyDescent="0.2">
      <c r="A38" s="7" t="s">
        <v>456</v>
      </c>
      <c r="B38" s="65">
        <v>13</v>
      </c>
      <c r="C38" s="34">
        <f>IF(B41=0, "-", B38/B41)</f>
        <v>0.54166666666666663</v>
      </c>
      <c r="D38" s="65">
        <v>13</v>
      </c>
      <c r="E38" s="9">
        <f>IF(D41=0, "-", D38/D41)</f>
        <v>0.37142857142857144</v>
      </c>
      <c r="F38" s="81">
        <v>140</v>
      </c>
      <c r="G38" s="34">
        <f>IF(F41=0, "-", F38/F41)</f>
        <v>0.34313725490196079</v>
      </c>
      <c r="H38" s="65">
        <v>98</v>
      </c>
      <c r="I38" s="9">
        <f>IF(H41=0, "-", H38/H41)</f>
        <v>0.32885906040268459</v>
      </c>
      <c r="J38" s="8">
        <f t="shared" si="2"/>
        <v>0</v>
      </c>
      <c r="K38" s="9">
        <f t="shared" si="3"/>
        <v>0.42857142857142855</v>
      </c>
    </row>
    <row r="39" spans="1:11" x14ac:dyDescent="0.2">
      <c r="A39" s="7" t="s">
        <v>457</v>
      </c>
      <c r="B39" s="65">
        <v>1</v>
      </c>
      <c r="C39" s="34">
        <f>IF(B41=0, "-", B39/B41)</f>
        <v>4.1666666666666664E-2</v>
      </c>
      <c r="D39" s="65">
        <v>0</v>
      </c>
      <c r="E39" s="9">
        <f>IF(D41=0, "-", D39/D41)</f>
        <v>0</v>
      </c>
      <c r="F39" s="81">
        <v>39</v>
      </c>
      <c r="G39" s="34">
        <f>IF(F41=0, "-", F39/F41)</f>
        <v>9.5588235294117641E-2</v>
      </c>
      <c r="H39" s="65">
        <v>5</v>
      </c>
      <c r="I39" s="9">
        <f>IF(H41=0, "-", H39/H41)</f>
        <v>1.6778523489932886E-2</v>
      </c>
      <c r="J39" s="8" t="str">
        <f t="shared" si="2"/>
        <v>-</v>
      </c>
      <c r="K39" s="9">
        <f t="shared" si="3"/>
        <v>6.8</v>
      </c>
    </row>
    <row r="40" spans="1:11" x14ac:dyDescent="0.2">
      <c r="A40" s="2"/>
      <c r="B40" s="68"/>
      <c r="C40" s="33"/>
      <c r="D40" s="68"/>
      <c r="E40" s="6"/>
      <c r="F40" s="82"/>
      <c r="G40" s="33"/>
      <c r="H40" s="68"/>
      <c r="I40" s="6"/>
      <c r="J40" s="5"/>
      <c r="K40" s="6"/>
    </row>
    <row r="41" spans="1:11" s="43" customFormat="1" x14ac:dyDescent="0.2">
      <c r="A41" s="162" t="s">
        <v>567</v>
      </c>
      <c r="B41" s="71">
        <f>SUM(B29:B40)</f>
        <v>24</v>
      </c>
      <c r="C41" s="40">
        <f>B41/1453</f>
        <v>1.6517549896765314E-2</v>
      </c>
      <c r="D41" s="71">
        <f>SUM(D29:D40)</f>
        <v>35</v>
      </c>
      <c r="E41" s="41">
        <f>D41/1979</f>
        <v>1.7685699848408287E-2</v>
      </c>
      <c r="F41" s="77">
        <f>SUM(F29:F40)</f>
        <v>408</v>
      </c>
      <c r="G41" s="42">
        <f>F41/18564</f>
        <v>2.197802197802198E-2</v>
      </c>
      <c r="H41" s="71">
        <f>SUM(H29:H40)</f>
        <v>298</v>
      </c>
      <c r="I41" s="41">
        <f>H41/15673</f>
        <v>1.9013590250749696E-2</v>
      </c>
      <c r="J41" s="37">
        <f>IF(D41=0, "-", IF((B41-D41)/D41&lt;10, (B41-D41)/D41, "&gt;999%"))</f>
        <v>-0.31428571428571428</v>
      </c>
      <c r="K41" s="38">
        <f>IF(H41=0, "-", IF((F41-H41)/H41&lt;10, (F41-H41)/H41, "&gt;999%"))</f>
        <v>0.36912751677852351</v>
      </c>
    </row>
    <row r="42" spans="1:11" x14ac:dyDescent="0.2">
      <c r="B42" s="83"/>
      <c r="D42" s="83"/>
      <c r="F42" s="83"/>
      <c r="H42" s="83"/>
    </row>
    <row r="43" spans="1:11" x14ac:dyDescent="0.2">
      <c r="A43" s="163" t="s">
        <v>125</v>
      </c>
      <c r="B43" s="61" t="s">
        <v>12</v>
      </c>
      <c r="C43" s="62" t="s">
        <v>13</v>
      </c>
      <c r="D43" s="61" t="s">
        <v>12</v>
      </c>
      <c r="E43" s="63" t="s">
        <v>13</v>
      </c>
      <c r="F43" s="62" t="s">
        <v>12</v>
      </c>
      <c r="G43" s="62" t="s">
        <v>13</v>
      </c>
      <c r="H43" s="61" t="s">
        <v>12</v>
      </c>
      <c r="I43" s="63" t="s">
        <v>13</v>
      </c>
      <c r="J43" s="61"/>
      <c r="K43" s="63"/>
    </row>
    <row r="44" spans="1:11" x14ac:dyDescent="0.2">
      <c r="A44" s="7" t="s">
        <v>458</v>
      </c>
      <c r="B44" s="65">
        <v>11</v>
      </c>
      <c r="C44" s="34">
        <f>IF(B56=0, "-", B44/B56)</f>
        <v>0.15942028985507245</v>
      </c>
      <c r="D44" s="65">
        <v>7</v>
      </c>
      <c r="E44" s="9">
        <f>IF(D56=0, "-", D44/D56)</f>
        <v>0.14285714285714285</v>
      </c>
      <c r="F44" s="81">
        <v>81</v>
      </c>
      <c r="G44" s="34">
        <f>IF(F56=0, "-", F44/F56)</f>
        <v>0.13022508038585209</v>
      </c>
      <c r="H44" s="65">
        <v>69</v>
      </c>
      <c r="I44" s="9">
        <f>IF(H56=0, "-", H44/H56)</f>
        <v>0.14139344262295081</v>
      </c>
      <c r="J44" s="8">
        <f t="shared" ref="J44:J54" si="4">IF(D44=0, "-", IF((B44-D44)/D44&lt;10, (B44-D44)/D44, "&gt;999%"))</f>
        <v>0.5714285714285714</v>
      </c>
      <c r="K44" s="9">
        <f t="shared" ref="K44:K54" si="5">IF(H44=0, "-", IF((F44-H44)/H44&lt;10, (F44-H44)/H44, "&gt;999%"))</f>
        <v>0.17391304347826086</v>
      </c>
    </row>
    <row r="45" spans="1:11" x14ac:dyDescent="0.2">
      <c r="A45" s="7" t="s">
        <v>459</v>
      </c>
      <c r="B45" s="65">
        <v>1</v>
      </c>
      <c r="C45" s="34">
        <f>IF(B56=0, "-", B45/B56)</f>
        <v>1.4492753623188406E-2</v>
      </c>
      <c r="D45" s="65">
        <v>7</v>
      </c>
      <c r="E45" s="9">
        <f>IF(D56=0, "-", D45/D56)</f>
        <v>0.14285714285714285</v>
      </c>
      <c r="F45" s="81">
        <v>17</v>
      </c>
      <c r="G45" s="34">
        <f>IF(F56=0, "-", F45/F56)</f>
        <v>2.7331189710610933E-2</v>
      </c>
      <c r="H45" s="65">
        <v>30</v>
      </c>
      <c r="I45" s="9">
        <f>IF(H56=0, "-", H45/H56)</f>
        <v>6.1475409836065573E-2</v>
      </c>
      <c r="J45" s="8">
        <f t="shared" si="4"/>
        <v>-0.8571428571428571</v>
      </c>
      <c r="K45" s="9">
        <f t="shared" si="5"/>
        <v>-0.43333333333333335</v>
      </c>
    </row>
    <row r="46" spans="1:11" x14ac:dyDescent="0.2">
      <c r="A46" s="7" t="s">
        <v>460</v>
      </c>
      <c r="B46" s="65">
        <v>2</v>
      </c>
      <c r="C46" s="34">
        <f>IF(B56=0, "-", B46/B56)</f>
        <v>2.8985507246376812E-2</v>
      </c>
      <c r="D46" s="65">
        <v>0</v>
      </c>
      <c r="E46" s="9">
        <f>IF(D56=0, "-", D46/D56)</f>
        <v>0</v>
      </c>
      <c r="F46" s="81">
        <v>4</v>
      </c>
      <c r="G46" s="34">
        <f>IF(F56=0, "-", F46/F56)</f>
        <v>6.4308681672025723E-3</v>
      </c>
      <c r="H46" s="65">
        <v>0</v>
      </c>
      <c r="I46" s="9">
        <f>IF(H56=0, "-", H46/H56)</f>
        <v>0</v>
      </c>
      <c r="J46" s="8" t="str">
        <f t="shared" si="4"/>
        <v>-</v>
      </c>
      <c r="K46" s="9" t="str">
        <f t="shared" si="5"/>
        <v>-</v>
      </c>
    </row>
    <row r="47" spans="1:11" x14ac:dyDescent="0.2">
      <c r="A47" s="7" t="s">
        <v>461</v>
      </c>
      <c r="B47" s="65">
        <v>0</v>
      </c>
      <c r="C47" s="34">
        <f>IF(B56=0, "-", B47/B56)</f>
        <v>0</v>
      </c>
      <c r="D47" s="65">
        <v>0</v>
      </c>
      <c r="E47" s="9">
        <f>IF(D56=0, "-", D47/D56)</f>
        <v>0</v>
      </c>
      <c r="F47" s="81">
        <v>0</v>
      </c>
      <c r="G47" s="34">
        <f>IF(F56=0, "-", F47/F56)</f>
        <v>0</v>
      </c>
      <c r="H47" s="65">
        <v>7</v>
      </c>
      <c r="I47" s="9">
        <f>IF(H56=0, "-", H47/H56)</f>
        <v>1.4344262295081968E-2</v>
      </c>
      <c r="J47" s="8" t="str">
        <f t="shared" si="4"/>
        <v>-</v>
      </c>
      <c r="K47" s="9">
        <f t="shared" si="5"/>
        <v>-1</v>
      </c>
    </row>
    <row r="48" spans="1:11" x14ac:dyDescent="0.2">
      <c r="A48" s="7" t="s">
        <v>462</v>
      </c>
      <c r="B48" s="65">
        <v>12</v>
      </c>
      <c r="C48" s="34">
        <f>IF(B56=0, "-", B48/B56)</f>
        <v>0.17391304347826086</v>
      </c>
      <c r="D48" s="65">
        <v>11</v>
      </c>
      <c r="E48" s="9">
        <f>IF(D56=0, "-", D48/D56)</f>
        <v>0.22448979591836735</v>
      </c>
      <c r="F48" s="81">
        <v>107</v>
      </c>
      <c r="G48" s="34">
        <f>IF(F56=0, "-", F48/F56)</f>
        <v>0.17202572347266881</v>
      </c>
      <c r="H48" s="65">
        <v>76</v>
      </c>
      <c r="I48" s="9">
        <f>IF(H56=0, "-", H48/H56)</f>
        <v>0.15573770491803279</v>
      </c>
      <c r="J48" s="8">
        <f t="shared" si="4"/>
        <v>9.0909090909090912E-2</v>
      </c>
      <c r="K48" s="9">
        <f t="shared" si="5"/>
        <v>0.40789473684210525</v>
      </c>
    </row>
    <row r="49" spans="1:11" x14ac:dyDescent="0.2">
      <c r="A49" s="7" t="s">
        <v>463</v>
      </c>
      <c r="B49" s="65">
        <v>8</v>
      </c>
      <c r="C49" s="34">
        <f>IF(B56=0, "-", B49/B56)</f>
        <v>0.11594202898550725</v>
      </c>
      <c r="D49" s="65">
        <v>1</v>
      </c>
      <c r="E49" s="9">
        <f>IF(D56=0, "-", D49/D56)</f>
        <v>2.0408163265306121E-2</v>
      </c>
      <c r="F49" s="81">
        <v>42</v>
      </c>
      <c r="G49" s="34">
        <f>IF(F56=0, "-", F49/F56)</f>
        <v>6.7524115755627015E-2</v>
      </c>
      <c r="H49" s="65">
        <v>29</v>
      </c>
      <c r="I49" s="9">
        <f>IF(H56=0, "-", H49/H56)</f>
        <v>5.9426229508196718E-2</v>
      </c>
      <c r="J49" s="8">
        <f t="shared" si="4"/>
        <v>7</v>
      </c>
      <c r="K49" s="9">
        <f t="shared" si="5"/>
        <v>0.44827586206896552</v>
      </c>
    </row>
    <row r="50" spans="1:11" x14ac:dyDescent="0.2">
      <c r="A50" s="7" t="s">
        <v>464</v>
      </c>
      <c r="B50" s="65">
        <v>0</v>
      </c>
      <c r="C50" s="34">
        <f>IF(B56=0, "-", B50/B56)</f>
        <v>0</v>
      </c>
      <c r="D50" s="65">
        <v>0</v>
      </c>
      <c r="E50" s="9">
        <f>IF(D56=0, "-", D50/D56)</f>
        <v>0</v>
      </c>
      <c r="F50" s="81">
        <v>0</v>
      </c>
      <c r="G50" s="34">
        <f>IF(F56=0, "-", F50/F56)</f>
        <v>0</v>
      </c>
      <c r="H50" s="65">
        <v>3</v>
      </c>
      <c r="I50" s="9">
        <f>IF(H56=0, "-", H50/H56)</f>
        <v>6.1475409836065573E-3</v>
      </c>
      <c r="J50" s="8" t="str">
        <f t="shared" si="4"/>
        <v>-</v>
      </c>
      <c r="K50" s="9">
        <f t="shared" si="5"/>
        <v>-1</v>
      </c>
    </row>
    <row r="51" spans="1:11" x14ac:dyDescent="0.2">
      <c r="A51" s="7" t="s">
        <v>465</v>
      </c>
      <c r="B51" s="65">
        <v>5</v>
      </c>
      <c r="C51" s="34">
        <f>IF(B56=0, "-", B51/B56)</f>
        <v>7.2463768115942032E-2</v>
      </c>
      <c r="D51" s="65">
        <v>3</v>
      </c>
      <c r="E51" s="9">
        <f>IF(D56=0, "-", D51/D56)</f>
        <v>6.1224489795918366E-2</v>
      </c>
      <c r="F51" s="81">
        <v>40</v>
      </c>
      <c r="G51" s="34">
        <f>IF(F56=0, "-", F51/F56)</f>
        <v>6.4308681672025719E-2</v>
      </c>
      <c r="H51" s="65">
        <v>33</v>
      </c>
      <c r="I51" s="9">
        <f>IF(H56=0, "-", H51/H56)</f>
        <v>6.7622950819672137E-2</v>
      </c>
      <c r="J51" s="8">
        <f t="shared" si="4"/>
        <v>0.66666666666666663</v>
      </c>
      <c r="K51" s="9">
        <f t="shared" si="5"/>
        <v>0.21212121212121213</v>
      </c>
    </row>
    <row r="52" spans="1:11" x14ac:dyDescent="0.2">
      <c r="A52" s="7" t="s">
        <v>466</v>
      </c>
      <c r="B52" s="65">
        <v>1</v>
      </c>
      <c r="C52" s="34">
        <f>IF(B56=0, "-", B52/B56)</f>
        <v>1.4492753623188406E-2</v>
      </c>
      <c r="D52" s="65">
        <v>0</v>
      </c>
      <c r="E52" s="9">
        <f>IF(D56=0, "-", D52/D56)</f>
        <v>0</v>
      </c>
      <c r="F52" s="81">
        <v>32</v>
      </c>
      <c r="G52" s="34">
        <f>IF(F56=0, "-", F52/F56)</f>
        <v>5.1446945337620578E-2</v>
      </c>
      <c r="H52" s="65">
        <v>22</v>
      </c>
      <c r="I52" s="9">
        <f>IF(H56=0, "-", H52/H56)</f>
        <v>4.5081967213114756E-2</v>
      </c>
      <c r="J52" s="8" t="str">
        <f t="shared" si="4"/>
        <v>-</v>
      </c>
      <c r="K52" s="9">
        <f t="shared" si="5"/>
        <v>0.45454545454545453</v>
      </c>
    </row>
    <row r="53" spans="1:11" x14ac:dyDescent="0.2">
      <c r="A53" s="7" t="s">
        <v>467</v>
      </c>
      <c r="B53" s="65">
        <v>29</v>
      </c>
      <c r="C53" s="34">
        <f>IF(B56=0, "-", B53/B56)</f>
        <v>0.42028985507246375</v>
      </c>
      <c r="D53" s="65">
        <v>20</v>
      </c>
      <c r="E53" s="9">
        <f>IF(D56=0, "-", D53/D56)</f>
        <v>0.40816326530612246</v>
      </c>
      <c r="F53" s="81">
        <v>299</v>
      </c>
      <c r="G53" s="34">
        <f>IF(F56=0, "-", F53/F56)</f>
        <v>0.48070739549839231</v>
      </c>
      <c r="H53" s="65">
        <v>218</v>
      </c>
      <c r="I53" s="9">
        <f>IF(H56=0, "-", H53/H56)</f>
        <v>0.44672131147540983</v>
      </c>
      <c r="J53" s="8">
        <f t="shared" si="4"/>
        <v>0.45</v>
      </c>
      <c r="K53" s="9">
        <f t="shared" si="5"/>
        <v>0.37155963302752293</v>
      </c>
    </row>
    <row r="54" spans="1:11" x14ac:dyDescent="0.2">
      <c r="A54" s="7" t="s">
        <v>468</v>
      </c>
      <c r="B54" s="65">
        <v>0</v>
      </c>
      <c r="C54" s="34">
        <f>IF(B56=0, "-", B54/B56)</f>
        <v>0</v>
      </c>
      <c r="D54" s="65">
        <v>0</v>
      </c>
      <c r="E54" s="9">
        <f>IF(D56=0, "-", D54/D56)</f>
        <v>0</v>
      </c>
      <c r="F54" s="81">
        <v>0</v>
      </c>
      <c r="G54" s="34">
        <f>IF(F56=0, "-", F54/F56)</f>
        <v>0</v>
      </c>
      <c r="H54" s="65">
        <v>1</v>
      </c>
      <c r="I54" s="9">
        <f>IF(H56=0, "-", H54/H56)</f>
        <v>2.0491803278688526E-3</v>
      </c>
      <c r="J54" s="8" t="str">
        <f t="shared" si="4"/>
        <v>-</v>
      </c>
      <c r="K54" s="9">
        <f t="shared" si="5"/>
        <v>-1</v>
      </c>
    </row>
    <row r="55" spans="1:11" x14ac:dyDescent="0.2">
      <c r="A55" s="2"/>
      <c r="B55" s="68"/>
      <c r="C55" s="33"/>
      <c r="D55" s="68"/>
      <c r="E55" s="6"/>
      <c r="F55" s="82"/>
      <c r="G55" s="33"/>
      <c r="H55" s="68"/>
      <c r="I55" s="6"/>
      <c r="J55" s="5"/>
      <c r="K55" s="6"/>
    </row>
    <row r="56" spans="1:11" s="43" customFormat="1" x14ac:dyDescent="0.2">
      <c r="A56" s="162" t="s">
        <v>566</v>
      </c>
      <c r="B56" s="71">
        <f>SUM(B44:B55)</f>
        <v>69</v>
      </c>
      <c r="C56" s="40">
        <f>B56/1453</f>
        <v>4.7487955953200274E-2</v>
      </c>
      <c r="D56" s="71">
        <f>SUM(D44:D55)</f>
        <v>49</v>
      </c>
      <c r="E56" s="41">
        <f>D56/1979</f>
        <v>2.4759979787771603E-2</v>
      </c>
      <c r="F56" s="77">
        <f>SUM(F44:F55)</f>
        <v>622</v>
      </c>
      <c r="G56" s="42">
        <f>F56/18564</f>
        <v>3.3505709976298211E-2</v>
      </c>
      <c r="H56" s="71">
        <f>SUM(H44:H55)</f>
        <v>488</v>
      </c>
      <c r="I56" s="41">
        <f>H56/15673</f>
        <v>3.113634913545588E-2</v>
      </c>
      <c r="J56" s="37">
        <f>IF(D56=0, "-", IF((B56-D56)/D56&lt;10, (B56-D56)/D56, "&gt;999%"))</f>
        <v>0.40816326530612246</v>
      </c>
      <c r="K56" s="38">
        <f>IF(H56=0, "-", IF((F56-H56)/H56&lt;10, (F56-H56)/H56, "&gt;999%"))</f>
        <v>0.27459016393442626</v>
      </c>
    </row>
    <row r="57" spans="1:11" x14ac:dyDescent="0.2">
      <c r="B57" s="83"/>
      <c r="D57" s="83"/>
      <c r="F57" s="83"/>
      <c r="H57" s="83"/>
    </row>
    <row r="58" spans="1:11" x14ac:dyDescent="0.2">
      <c r="A58" s="163" t="s">
        <v>126</v>
      </c>
      <c r="B58" s="61" t="s">
        <v>12</v>
      </c>
      <c r="C58" s="62" t="s">
        <v>13</v>
      </c>
      <c r="D58" s="61" t="s">
        <v>12</v>
      </c>
      <c r="E58" s="63" t="s">
        <v>13</v>
      </c>
      <c r="F58" s="62" t="s">
        <v>12</v>
      </c>
      <c r="G58" s="62" t="s">
        <v>13</v>
      </c>
      <c r="H58" s="61" t="s">
        <v>12</v>
      </c>
      <c r="I58" s="63" t="s">
        <v>13</v>
      </c>
      <c r="J58" s="61"/>
      <c r="K58" s="63"/>
    </row>
    <row r="59" spans="1:11" x14ac:dyDescent="0.2">
      <c r="A59" s="7" t="s">
        <v>469</v>
      </c>
      <c r="B59" s="65">
        <v>5</v>
      </c>
      <c r="C59" s="34">
        <f>IF(B78=0, "-", B59/B78)</f>
        <v>1.5923566878980892E-2</v>
      </c>
      <c r="D59" s="65">
        <v>1</v>
      </c>
      <c r="E59" s="9">
        <f>IF(D78=0, "-", D59/D78)</f>
        <v>2.5188916876574307E-3</v>
      </c>
      <c r="F59" s="81">
        <v>38</v>
      </c>
      <c r="G59" s="34">
        <f>IF(F78=0, "-", F59/F78)</f>
        <v>8.6481565771506595E-3</v>
      </c>
      <c r="H59" s="65">
        <v>1</v>
      </c>
      <c r="I59" s="9">
        <f>IF(H78=0, "-", H59/H78)</f>
        <v>2.6246719160104987E-4</v>
      </c>
      <c r="J59" s="8">
        <f t="shared" ref="J59:J76" si="6">IF(D59=0, "-", IF((B59-D59)/D59&lt;10, (B59-D59)/D59, "&gt;999%"))</f>
        <v>4</v>
      </c>
      <c r="K59" s="9" t="str">
        <f t="shared" ref="K59:K76" si="7">IF(H59=0, "-", IF((F59-H59)/H59&lt;10, (F59-H59)/H59, "&gt;999%"))</f>
        <v>&gt;999%</v>
      </c>
    </row>
    <row r="60" spans="1:11" x14ac:dyDescent="0.2">
      <c r="A60" s="7" t="s">
        <v>470</v>
      </c>
      <c r="B60" s="65">
        <v>68</v>
      </c>
      <c r="C60" s="34">
        <f>IF(B78=0, "-", B60/B78)</f>
        <v>0.21656050955414013</v>
      </c>
      <c r="D60" s="65">
        <v>74</v>
      </c>
      <c r="E60" s="9">
        <f>IF(D78=0, "-", D60/D78)</f>
        <v>0.18639798488664988</v>
      </c>
      <c r="F60" s="81">
        <v>1015</v>
      </c>
      <c r="G60" s="34">
        <f>IF(F78=0, "-", F60/F78)</f>
        <v>0.23099681383705054</v>
      </c>
      <c r="H60" s="65">
        <v>861</v>
      </c>
      <c r="I60" s="9">
        <f>IF(H78=0, "-", H60/H78)</f>
        <v>0.22598425196850394</v>
      </c>
      <c r="J60" s="8">
        <f t="shared" si="6"/>
        <v>-8.1081081081081086E-2</v>
      </c>
      <c r="K60" s="9">
        <f t="shared" si="7"/>
        <v>0.17886178861788618</v>
      </c>
    </row>
    <row r="61" spans="1:11" x14ac:dyDescent="0.2">
      <c r="A61" s="7" t="s">
        <v>471</v>
      </c>
      <c r="B61" s="65">
        <v>0</v>
      </c>
      <c r="C61" s="34">
        <f>IF(B78=0, "-", B61/B78)</f>
        <v>0</v>
      </c>
      <c r="D61" s="65">
        <v>4</v>
      </c>
      <c r="E61" s="9">
        <f>IF(D78=0, "-", D61/D78)</f>
        <v>1.0075566750629723E-2</v>
      </c>
      <c r="F61" s="81">
        <v>24</v>
      </c>
      <c r="G61" s="34">
        <f>IF(F78=0, "-", F61/F78)</f>
        <v>5.4619936276741011E-3</v>
      </c>
      <c r="H61" s="65">
        <v>26</v>
      </c>
      <c r="I61" s="9">
        <f>IF(H78=0, "-", H61/H78)</f>
        <v>6.8241469816272965E-3</v>
      </c>
      <c r="J61" s="8">
        <f t="shared" si="6"/>
        <v>-1</v>
      </c>
      <c r="K61" s="9">
        <f t="shared" si="7"/>
        <v>-7.6923076923076927E-2</v>
      </c>
    </row>
    <row r="62" spans="1:11" x14ac:dyDescent="0.2">
      <c r="A62" s="7" t="s">
        <v>472</v>
      </c>
      <c r="B62" s="65">
        <v>8</v>
      </c>
      <c r="C62" s="34">
        <f>IF(B78=0, "-", B62/B78)</f>
        <v>2.5477707006369428E-2</v>
      </c>
      <c r="D62" s="65">
        <v>1</v>
      </c>
      <c r="E62" s="9">
        <f>IF(D78=0, "-", D62/D78)</f>
        <v>2.5188916876574307E-3</v>
      </c>
      <c r="F62" s="81">
        <v>86</v>
      </c>
      <c r="G62" s="34">
        <f>IF(F78=0, "-", F62/F78)</f>
        <v>1.9572143832498862E-2</v>
      </c>
      <c r="H62" s="65">
        <v>1</v>
      </c>
      <c r="I62" s="9">
        <f>IF(H78=0, "-", H62/H78)</f>
        <v>2.6246719160104987E-4</v>
      </c>
      <c r="J62" s="8">
        <f t="shared" si="6"/>
        <v>7</v>
      </c>
      <c r="K62" s="9" t="str">
        <f t="shared" si="7"/>
        <v>&gt;999%</v>
      </c>
    </row>
    <row r="63" spans="1:11" x14ac:dyDescent="0.2">
      <c r="A63" s="7" t="s">
        <v>473</v>
      </c>
      <c r="B63" s="65">
        <v>0</v>
      </c>
      <c r="C63" s="34">
        <f>IF(B78=0, "-", B63/B78)</f>
        <v>0</v>
      </c>
      <c r="D63" s="65">
        <v>0</v>
      </c>
      <c r="E63" s="9">
        <f>IF(D78=0, "-", D63/D78)</f>
        <v>0</v>
      </c>
      <c r="F63" s="81">
        <v>0</v>
      </c>
      <c r="G63" s="34">
        <f>IF(F78=0, "-", F63/F78)</f>
        <v>0</v>
      </c>
      <c r="H63" s="65">
        <v>225</v>
      </c>
      <c r="I63" s="9">
        <f>IF(H78=0, "-", H63/H78)</f>
        <v>5.905511811023622E-2</v>
      </c>
      <c r="J63" s="8" t="str">
        <f t="shared" si="6"/>
        <v>-</v>
      </c>
      <c r="K63" s="9">
        <f t="shared" si="7"/>
        <v>-1</v>
      </c>
    </row>
    <row r="64" spans="1:11" x14ac:dyDescent="0.2">
      <c r="A64" s="7" t="s">
        <v>474</v>
      </c>
      <c r="B64" s="65">
        <v>20</v>
      </c>
      <c r="C64" s="34">
        <f>IF(B78=0, "-", B64/B78)</f>
        <v>6.3694267515923567E-2</v>
      </c>
      <c r="D64" s="65">
        <v>47</v>
      </c>
      <c r="E64" s="9">
        <f>IF(D78=0, "-", D64/D78)</f>
        <v>0.11838790931989925</v>
      </c>
      <c r="F64" s="81">
        <v>402</v>
      </c>
      <c r="G64" s="34">
        <f>IF(F78=0, "-", F64/F78)</f>
        <v>9.148839326354119E-2</v>
      </c>
      <c r="H64" s="65">
        <v>275</v>
      </c>
      <c r="I64" s="9">
        <f>IF(H78=0, "-", H64/H78)</f>
        <v>7.217847769028872E-2</v>
      </c>
      <c r="J64" s="8">
        <f t="shared" si="6"/>
        <v>-0.57446808510638303</v>
      </c>
      <c r="K64" s="9">
        <f t="shared" si="7"/>
        <v>0.46181818181818179</v>
      </c>
    </row>
    <row r="65" spans="1:11" x14ac:dyDescent="0.2">
      <c r="A65" s="7" t="s">
        <v>475</v>
      </c>
      <c r="B65" s="65">
        <v>3</v>
      </c>
      <c r="C65" s="34">
        <f>IF(B78=0, "-", B65/B78)</f>
        <v>9.5541401273885346E-3</v>
      </c>
      <c r="D65" s="65">
        <v>1</v>
      </c>
      <c r="E65" s="9">
        <f>IF(D78=0, "-", D65/D78)</f>
        <v>2.5188916876574307E-3</v>
      </c>
      <c r="F65" s="81">
        <v>23</v>
      </c>
      <c r="G65" s="34">
        <f>IF(F78=0, "-", F65/F78)</f>
        <v>5.234410559854347E-3</v>
      </c>
      <c r="H65" s="65">
        <v>18</v>
      </c>
      <c r="I65" s="9">
        <f>IF(H78=0, "-", H65/H78)</f>
        <v>4.7244094488188976E-3</v>
      </c>
      <c r="J65" s="8">
        <f t="shared" si="6"/>
        <v>2</v>
      </c>
      <c r="K65" s="9">
        <f t="shared" si="7"/>
        <v>0.27777777777777779</v>
      </c>
    </row>
    <row r="66" spans="1:11" x14ac:dyDescent="0.2">
      <c r="A66" s="7" t="s">
        <v>476</v>
      </c>
      <c r="B66" s="65">
        <v>6</v>
      </c>
      <c r="C66" s="34">
        <f>IF(B78=0, "-", B66/B78)</f>
        <v>1.9108280254777069E-2</v>
      </c>
      <c r="D66" s="65">
        <v>26</v>
      </c>
      <c r="E66" s="9">
        <f>IF(D78=0, "-", D66/D78)</f>
        <v>6.5491183879093195E-2</v>
      </c>
      <c r="F66" s="81">
        <v>179</v>
      </c>
      <c r="G66" s="34">
        <f>IF(F78=0, "-", F66/F78)</f>
        <v>4.0737369139736003E-2</v>
      </c>
      <c r="H66" s="65">
        <v>155</v>
      </c>
      <c r="I66" s="9">
        <f>IF(H78=0, "-", H66/H78)</f>
        <v>4.0682414698162729E-2</v>
      </c>
      <c r="J66" s="8">
        <f t="shared" si="6"/>
        <v>-0.76923076923076927</v>
      </c>
      <c r="K66" s="9">
        <f t="shared" si="7"/>
        <v>0.15483870967741936</v>
      </c>
    </row>
    <row r="67" spans="1:11" x14ac:dyDescent="0.2">
      <c r="A67" s="7" t="s">
        <v>477</v>
      </c>
      <c r="B67" s="65">
        <v>25</v>
      </c>
      <c r="C67" s="34">
        <f>IF(B78=0, "-", B67/B78)</f>
        <v>7.9617834394904455E-2</v>
      </c>
      <c r="D67" s="65">
        <v>25</v>
      </c>
      <c r="E67" s="9">
        <f>IF(D78=0, "-", D67/D78)</f>
        <v>6.2972292191435769E-2</v>
      </c>
      <c r="F67" s="81">
        <v>325</v>
      </c>
      <c r="G67" s="34">
        <f>IF(F78=0, "-", F67/F78)</f>
        <v>7.3964497041420121E-2</v>
      </c>
      <c r="H67" s="65">
        <v>251</v>
      </c>
      <c r="I67" s="9">
        <f>IF(H78=0, "-", H67/H78)</f>
        <v>6.5879265091863523E-2</v>
      </c>
      <c r="J67" s="8">
        <f t="shared" si="6"/>
        <v>0</v>
      </c>
      <c r="K67" s="9">
        <f t="shared" si="7"/>
        <v>0.29482071713147412</v>
      </c>
    </row>
    <row r="68" spans="1:11" x14ac:dyDescent="0.2">
      <c r="A68" s="7" t="s">
        <v>478</v>
      </c>
      <c r="B68" s="65">
        <v>0</v>
      </c>
      <c r="C68" s="34">
        <f>IF(B78=0, "-", B68/B78)</f>
        <v>0</v>
      </c>
      <c r="D68" s="65">
        <v>47</v>
      </c>
      <c r="E68" s="9">
        <f>IF(D78=0, "-", D68/D78)</f>
        <v>0.11838790931989925</v>
      </c>
      <c r="F68" s="81">
        <v>1</v>
      </c>
      <c r="G68" s="34">
        <f>IF(F78=0, "-", F68/F78)</f>
        <v>2.2758306781975421E-4</v>
      </c>
      <c r="H68" s="65">
        <v>195</v>
      </c>
      <c r="I68" s="9">
        <f>IF(H78=0, "-", H68/H78)</f>
        <v>5.1181102362204724E-2</v>
      </c>
      <c r="J68" s="8">
        <f t="shared" si="6"/>
        <v>-1</v>
      </c>
      <c r="K68" s="9">
        <f t="shared" si="7"/>
        <v>-0.99487179487179489</v>
      </c>
    </row>
    <row r="69" spans="1:11" x14ac:dyDescent="0.2">
      <c r="A69" s="7" t="s">
        <v>479</v>
      </c>
      <c r="B69" s="65">
        <v>26</v>
      </c>
      <c r="C69" s="34">
        <f>IF(B78=0, "-", B69/B78)</f>
        <v>8.2802547770700632E-2</v>
      </c>
      <c r="D69" s="65">
        <v>32</v>
      </c>
      <c r="E69" s="9">
        <f>IF(D78=0, "-", D69/D78)</f>
        <v>8.0604534005037781E-2</v>
      </c>
      <c r="F69" s="81">
        <v>427</v>
      </c>
      <c r="G69" s="34">
        <f>IF(F78=0, "-", F69/F78)</f>
        <v>9.7177969959035049E-2</v>
      </c>
      <c r="H69" s="65">
        <v>401</v>
      </c>
      <c r="I69" s="9">
        <f>IF(H78=0, "-", H69/H78)</f>
        <v>0.105249343832021</v>
      </c>
      <c r="J69" s="8">
        <f t="shared" si="6"/>
        <v>-0.1875</v>
      </c>
      <c r="K69" s="9">
        <f t="shared" si="7"/>
        <v>6.4837905236907731E-2</v>
      </c>
    </row>
    <row r="70" spans="1:11" x14ac:dyDescent="0.2">
      <c r="A70" s="7" t="s">
        <v>480</v>
      </c>
      <c r="B70" s="65">
        <v>50</v>
      </c>
      <c r="C70" s="34">
        <f>IF(B78=0, "-", B70/B78)</f>
        <v>0.15923566878980891</v>
      </c>
      <c r="D70" s="65">
        <v>18</v>
      </c>
      <c r="E70" s="9">
        <f>IF(D78=0, "-", D70/D78)</f>
        <v>4.534005037783375E-2</v>
      </c>
      <c r="F70" s="81">
        <v>376</v>
      </c>
      <c r="G70" s="34">
        <f>IF(F78=0, "-", F70/F78)</f>
        <v>8.5571233500227578E-2</v>
      </c>
      <c r="H70" s="65">
        <v>241</v>
      </c>
      <c r="I70" s="9">
        <f>IF(H78=0, "-", H70/H78)</f>
        <v>6.3254593175853024E-2</v>
      </c>
      <c r="J70" s="8">
        <f t="shared" si="6"/>
        <v>1.7777777777777777</v>
      </c>
      <c r="K70" s="9">
        <f t="shared" si="7"/>
        <v>0.56016597510373445</v>
      </c>
    </row>
    <row r="71" spans="1:11" x14ac:dyDescent="0.2">
      <c r="A71" s="7" t="s">
        <v>481</v>
      </c>
      <c r="B71" s="65">
        <v>17</v>
      </c>
      <c r="C71" s="34">
        <f>IF(B78=0, "-", B71/B78)</f>
        <v>5.4140127388535034E-2</v>
      </c>
      <c r="D71" s="65">
        <v>1</v>
      </c>
      <c r="E71" s="9">
        <f>IF(D78=0, "-", D71/D78)</f>
        <v>2.5188916876574307E-3</v>
      </c>
      <c r="F71" s="81">
        <v>108</v>
      </c>
      <c r="G71" s="34">
        <f>IF(F78=0, "-", F71/F78)</f>
        <v>2.4578971324533454E-2</v>
      </c>
      <c r="H71" s="65">
        <v>69</v>
      </c>
      <c r="I71" s="9">
        <f>IF(H78=0, "-", H71/H78)</f>
        <v>1.8110236220472441E-2</v>
      </c>
      <c r="J71" s="8" t="str">
        <f t="shared" si="6"/>
        <v>&gt;999%</v>
      </c>
      <c r="K71" s="9">
        <f t="shared" si="7"/>
        <v>0.56521739130434778</v>
      </c>
    </row>
    <row r="72" spans="1:11" x14ac:dyDescent="0.2">
      <c r="A72" s="7" t="s">
        <v>482</v>
      </c>
      <c r="B72" s="65">
        <v>0</v>
      </c>
      <c r="C72" s="34">
        <f>IF(B78=0, "-", B72/B78)</f>
        <v>0</v>
      </c>
      <c r="D72" s="65">
        <v>0</v>
      </c>
      <c r="E72" s="9">
        <f>IF(D78=0, "-", D72/D78)</f>
        <v>0</v>
      </c>
      <c r="F72" s="81">
        <v>1</v>
      </c>
      <c r="G72" s="34">
        <f>IF(F78=0, "-", F72/F78)</f>
        <v>2.2758306781975421E-4</v>
      </c>
      <c r="H72" s="65">
        <v>0</v>
      </c>
      <c r="I72" s="9">
        <f>IF(H78=0, "-", H72/H78)</f>
        <v>0</v>
      </c>
      <c r="J72" s="8" t="str">
        <f t="shared" si="6"/>
        <v>-</v>
      </c>
      <c r="K72" s="9" t="str">
        <f t="shared" si="7"/>
        <v>-</v>
      </c>
    </row>
    <row r="73" spans="1:11" x14ac:dyDescent="0.2">
      <c r="A73" s="7" t="s">
        <v>483</v>
      </c>
      <c r="B73" s="65">
        <v>2</v>
      </c>
      <c r="C73" s="34">
        <f>IF(B78=0, "-", B73/B78)</f>
        <v>6.369426751592357E-3</v>
      </c>
      <c r="D73" s="65">
        <v>3</v>
      </c>
      <c r="E73" s="9">
        <f>IF(D78=0, "-", D73/D78)</f>
        <v>7.556675062972292E-3</v>
      </c>
      <c r="F73" s="81">
        <v>65</v>
      </c>
      <c r="G73" s="34">
        <f>IF(F78=0, "-", F73/F78)</f>
        <v>1.4792899408284023E-2</v>
      </c>
      <c r="H73" s="65">
        <v>43</v>
      </c>
      <c r="I73" s="9">
        <f>IF(H78=0, "-", H73/H78)</f>
        <v>1.1286089238845144E-2</v>
      </c>
      <c r="J73" s="8">
        <f t="shared" si="6"/>
        <v>-0.33333333333333331</v>
      </c>
      <c r="K73" s="9">
        <f t="shared" si="7"/>
        <v>0.51162790697674421</v>
      </c>
    </row>
    <row r="74" spans="1:11" x14ac:dyDescent="0.2">
      <c r="A74" s="7" t="s">
        <v>484</v>
      </c>
      <c r="B74" s="65">
        <v>50</v>
      </c>
      <c r="C74" s="34">
        <f>IF(B78=0, "-", B74/B78)</f>
        <v>0.15923566878980891</v>
      </c>
      <c r="D74" s="65">
        <v>95</v>
      </c>
      <c r="E74" s="9">
        <f>IF(D78=0, "-", D74/D78)</f>
        <v>0.23929471032745592</v>
      </c>
      <c r="F74" s="81">
        <v>796</v>
      </c>
      <c r="G74" s="34">
        <f>IF(F78=0, "-", F74/F78)</f>
        <v>0.18115612198452435</v>
      </c>
      <c r="H74" s="65">
        <v>674</v>
      </c>
      <c r="I74" s="9">
        <f>IF(H78=0, "-", H74/H78)</f>
        <v>0.17690288713910762</v>
      </c>
      <c r="J74" s="8">
        <f t="shared" si="6"/>
        <v>-0.47368421052631576</v>
      </c>
      <c r="K74" s="9">
        <f t="shared" si="7"/>
        <v>0.18100890207715134</v>
      </c>
    </row>
    <row r="75" spans="1:11" x14ac:dyDescent="0.2">
      <c r="A75" s="7" t="s">
        <v>485</v>
      </c>
      <c r="B75" s="65">
        <v>23</v>
      </c>
      <c r="C75" s="34">
        <f>IF(B78=0, "-", B75/B78)</f>
        <v>7.32484076433121E-2</v>
      </c>
      <c r="D75" s="65">
        <v>20</v>
      </c>
      <c r="E75" s="9">
        <f>IF(D78=0, "-", D75/D78)</f>
        <v>5.0377833753148617E-2</v>
      </c>
      <c r="F75" s="81">
        <v>244</v>
      </c>
      <c r="G75" s="34">
        <f>IF(F78=0, "-", F75/F78)</f>
        <v>5.5530268548020026E-2</v>
      </c>
      <c r="H75" s="65">
        <v>170</v>
      </c>
      <c r="I75" s="9">
        <f>IF(H78=0, "-", H75/H78)</f>
        <v>4.4619422572178477E-2</v>
      </c>
      <c r="J75" s="8">
        <f t="shared" si="6"/>
        <v>0.15</v>
      </c>
      <c r="K75" s="9">
        <f t="shared" si="7"/>
        <v>0.43529411764705883</v>
      </c>
    </row>
    <row r="76" spans="1:11" x14ac:dyDescent="0.2">
      <c r="A76" s="7" t="s">
        <v>486</v>
      </c>
      <c r="B76" s="65">
        <v>11</v>
      </c>
      <c r="C76" s="34">
        <f>IF(B78=0, "-", B76/B78)</f>
        <v>3.5031847133757961E-2</v>
      </c>
      <c r="D76" s="65">
        <v>2</v>
      </c>
      <c r="E76" s="9">
        <f>IF(D78=0, "-", D76/D78)</f>
        <v>5.0377833753148613E-3</v>
      </c>
      <c r="F76" s="81">
        <v>284</v>
      </c>
      <c r="G76" s="34">
        <f>IF(F78=0, "-", F76/F78)</f>
        <v>6.4633591260810197E-2</v>
      </c>
      <c r="H76" s="65">
        <v>204</v>
      </c>
      <c r="I76" s="9">
        <f>IF(H78=0, "-", H76/H78)</f>
        <v>5.3543307086614172E-2</v>
      </c>
      <c r="J76" s="8">
        <f t="shared" si="6"/>
        <v>4.5</v>
      </c>
      <c r="K76" s="9">
        <f t="shared" si="7"/>
        <v>0.39215686274509803</v>
      </c>
    </row>
    <row r="77" spans="1:11" x14ac:dyDescent="0.2">
      <c r="A77" s="2"/>
      <c r="B77" s="68"/>
      <c r="C77" s="33"/>
      <c r="D77" s="68"/>
      <c r="E77" s="6"/>
      <c r="F77" s="82"/>
      <c r="G77" s="33"/>
      <c r="H77" s="68"/>
      <c r="I77" s="6"/>
      <c r="J77" s="5"/>
      <c r="K77" s="6"/>
    </row>
    <row r="78" spans="1:11" s="43" customFormat="1" x14ac:dyDescent="0.2">
      <c r="A78" s="162" t="s">
        <v>565</v>
      </c>
      <c r="B78" s="71">
        <f>SUM(B59:B77)</f>
        <v>314</v>
      </c>
      <c r="C78" s="40">
        <f>B78/1453</f>
        <v>0.21610461114934618</v>
      </c>
      <c r="D78" s="71">
        <f>SUM(D59:D77)</f>
        <v>397</v>
      </c>
      <c r="E78" s="41">
        <f>D78/1979</f>
        <v>0.20060636685194544</v>
      </c>
      <c r="F78" s="77">
        <f>SUM(F59:F77)</f>
        <v>4394</v>
      </c>
      <c r="G78" s="42">
        <f>F78/18564</f>
        <v>0.23669467787114845</v>
      </c>
      <c r="H78" s="71">
        <f>SUM(H59:H77)</f>
        <v>3810</v>
      </c>
      <c r="I78" s="41">
        <f>H78/15673</f>
        <v>0.24309321763542396</v>
      </c>
      <c r="J78" s="37">
        <f>IF(D78=0, "-", IF((B78-D78)/D78&lt;10, (B78-D78)/D78, "&gt;999%"))</f>
        <v>-0.20906801007556675</v>
      </c>
      <c r="K78" s="38">
        <f>IF(H78=0, "-", IF((F78-H78)/H78&lt;10, (F78-H78)/H78, "&gt;999%"))</f>
        <v>0.15328083989501312</v>
      </c>
    </row>
    <row r="79" spans="1:11" x14ac:dyDescent="0.2">
      <c r="B79" s="83"/>
      <c r="D79" s="83"/>
      <c r="F79" s="83"/>
      <c r="H79" s="83"/>
    </row>
    <row r="80" spans="1:11" x14ac:dyDescent="0.2">
      <c r="A80" s="27" t="s">
        <v>564</v>
      </c>
      <c r="B80" s="71">
        <v>411</v>
      </c>
      <c r="C80" s="40">
        <f>B80/1453</f>
        <v>0.28286304198210599</v>
      </c>
      <c r="D80" s="71">
        <v>499</v>
      </c>
      <c r="E80" s="41">
        <f>D80/1979</f>
        <v>0.2521475492673067</v>
      </c>
      <c r="F80" s="77">
        <v>5503</v>
      </c>
      <c r="G80" s="42">
        <f>F80/18564</f>
        <v>0.29643395819866408</v>
      </c>
      <c r="H80" s="71">
        <v>4689</v>
      </c>
      <c r="I80" s="41">
        <f>H80/15673</f>
        <v>0.29917692847572258</v>
      </c>
      <c r="J80" s="37">
        <f>IF(D80=0, "-", IF((B80-D80)/D80&lt;10, (B80-D80)/D80, "&gt;999%"))</f>
        <v>-0.17635270541082165</v>
      </c>
      <c r="K80" s="38">
        <f>IF(H80=0, "-", IF((F80-H80)/H80&lt;10, (F80-H80)/H80, "&gt;999%"))</f>
        <v>0.17359778204307955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6"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577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5</v>
      </c>
      <c r="C7" s="39">
        <f>IF(B26=0, "-", B7/B26)</f>
        <v>1.2165450121654502E-2</v>
      </c>
      <c r="D7" s="65">
        <v>1</v>
      </c>
      <c r="E7" s="21">
        <f>IF(D26=0, "-", D7/D26)</f>
        <v>2.004008016032064E-3</v>
      </c>
      <c r="F7" s="81">
        <v>38</v>
      </c>
      <c r="G7" s="39">
        <f>IF(F26=0, "-", F7/F26)</f>
        <v>6.9053243685262581E-3</v>
      </c>
      <c r="H7" s="65">
        <v>1</v>
      </c>
      <c r="I7" s="21">
        <f>IF(H26=0, "-", H7/H26)</f>
        <v>2.1326508850501172E-4</v>
      </c>
      <c r="J7" s="20">
        <f t="shared" ref="J7:J24" si="0">IF(D7=0, "-", IF((B7-D7)/D7&lt;10, (B7-D7)/D7, "&gt;999%"))</f>
        <v>4</v>
      </c>
      <c r="K7" s="21" t="str">
        <f t="shared" ref="K7:K24" si="1">IF(H7=0, "-", IF((F7-H7)/H7&lt;10, (F7-H7)/H7, "&gt;999%"))</f>
        <v>&gt;999%</v>
      </c>
    </row>
    <row r="8" spans="1:11" x14ac:dyDescent="0.2">
      <c r="A8" s="7" t="s">
        <v>43</v>
      </c>
      <c r="B8" s="65">
        <v>79</v>
      </c>
      <c r="C8" s="39">
        <f>IF(B26=0, "-", B8/B26)</f>
        <v>0.19221411192214111</v>
      </c>
      <c r="D8" s="65">
        <v>83</v>
      </c>
      <c r="E8" s="21">
        <f>IF(D26=0, "-", D8/D26)</f>
        <v>0.16633266533066132</v>
      </c>
      <c r="F8" s="81">
        <v>1151</v>
      </c>
      <c r="G8" s="39">
        <f>IF(F26=0, "-", F8/F26)</f>
        <v>0.20915864074141377</v>
      </c>
      <c r="H8" s="65">
        <v>978</v>
      </c>
      <c r="I8" s="21">
        <f>IF(H26=0, "-", H8/H26)</f>
        <v>0.20857325655790146</v>
      </c>
      <c r="J8" s="20">
        <f t="shared" si="0"/>
        <v>-4.8192771084337352E-2</v>
      </c>
      <c r="K8" s="21">
        <f t="shared" si="1"/>
        <v>0.17689161554192229</v>
      </c>
    </row>
    <row r="9" spans="1:11" x14ac:dyDescent="0.2">
      <c r="A9" s="7" t="s">
        <v>47</v>
      </c>
      <c r="B9" s="65">
        <v>11</v>
      </c>
      <c r="C9" s="39">
        <f>IF(B26=0, "-", B9/B26)</f>
        <v>2.6763990267639901E-2</v>
      </c>
      <c r="D9" s="65">
        <v>12</v>
      </c>
      <c r="E9" s="21">
        <f>IF(D26=0, "-", D9/D26)</f>
        <v>2.4048096192384769E-2</v>
      </c>
      <c r="F9" s="81">
        <v>131</v>
      </c>
      <c r="G9" s="39">
        <f>IF(F26=0, "-", F9/F26)</f>
        <v>2.3805197165182628E-2</v>
      </c>
      <c r="H9" s="65">
        <v>57</v>
      </c>
      <c r="I9" s="21">
        <f>IF(H26=0, "-", H9/H26)</f>
        <v>1.2156110044785669E-2</v>
      </c>
      <c r="J9" s="20">
        <f t="shared" si="0"/>
        <v>-8.3333333333333329E-2</v>
      </c>
      <c r="K9" s="21">
        <f t="shared" si="1"/>
        <v>1.2982456140350878</v>
      </c>
    </row>
    <row r="10" spans="1:11" x14ac:dyDescent="0.2">
      <c r="A10" s="7" t="s">
        <v>49</v>
      </c>
      <c r="B10" s="65">
        <v>0</v>
      </c>
      <c r="C10" s="39">
        <f>IF(B26=0, "-", B10/B26)</f>
        <v>0</v>
      </c>
      <c r="D10" s="65">
        <v>0</v>
      </c>
      <c r="E10" s="21">
        <f>IF(D26=0, "-", D10/D26)</f>
        <v>0</v>
      </c>
      <c r="F10" s="81">
        <v>0</v>
      </c>
      <c r="G10" s="39">
        <f>IF(F26=0, "-", F10/F26)</f>
        <v>0</v>
      </c>
      <c r="H10" s="65">
        <v>232</v>
      </c>
      <c r="I10" s="21">
        <f>IF(H26=0, "-", H10/H26)</f>
        <v>4.9477500533162723E-2</v>
      </c>
      <c r="J10" s="20" t="str">
        <f t="shared" si="0"/>
        <v>-</v>
      </c>
      <c r="K10" s="21">
        <f t="shared" si="1"/>
        <v>-1</v>
      </c>
    </row>
    <row r="11" spans="1:11" x14ac:dyDescent="0.2">
      <c r="A11" s="7" t="s">
        <v>51</v>
      </c>
      <c r="B11" s="65">
        <v>2</v>
      </c>
      <c r="C11" s="39">
        <f>IF(B26=0, "-", B11/B26)</f>
        <v>4.8661800486618006E-3</v>
      </c>
      <c r="D11" s="65">
        <v>6</v>
      </c>
      <c r="E11" s="21">
        <f>IF(D26=0, "-", D11/D26)</f>
        <v>1.2024048096192385E-2</v>
      </c>
      <c r="F11" s="81">
        <v>33</v>
      </c>
      <c r="G11" s="39">
        <f>IF(F26=0, "-", F11/F26)</f>
        <v>5.9967290568780666E-3</v>
      </c>
      <c r="H11" s="65">
        <v>46</v>
      </c>
      <c r="I11" s="21">
        <f>IF(H26=0, "-", H11/H26)</f>
        <v>9.8101940712305401E-3</v>
      </c>
      <c r="J11" s="20">
        <f t="shared" si="0"/>
        <v>-0.66666666666666663</v>
      </c>
      <c r="K11" s="21">
        <f t="shared" si="1"/>
        <v>-0.28260869565217389</v>
      </c>
    </row>
    <row r="12" spans="1:11" x14ac:dyDescent="0.2">
      <c r="A12" s="7" t="s">
        <v>55</v>
      </c>
      <c r="B12" s="65">
        <v>32</v>
      </c>
      <c r="C12" s="39">
        <f>IF(B26=0, "-", B12/B26)</f>
        <v>7.785888077858881E-2</v>
      </c>
      <c r="D12" s="65">
        <v>58</v>
      </c>
      <c r="E12" s="21">
        <f>IF(D26=0, "-", D12/D26)</f>
        <v>0.11623246492985972</v>
      </c>
      <c r="F12" s="81">
        <v>509</v>
      </c>
      <c r="G12" s="39">
        <f>IF(F26=0, "-", F12/F26)</f>
        <v>9.2495002725785938E-2</v>
      </c>
      <c r="H12" s="65">
        <v>351</v>
      </c>
      <c r="I12" s="21">
        <f>IF(H26=0, "-", H12/H26)</f>
        <v>7.4856046065259113E-2</v>
      </c>
      <c r="J12" s="20">
        <f t="shared" si="0"/>
        <v>-0.44827586206896552</v>
      </c>
      <c r="K12" s="21">
        <f t="shared" si="1"/>
        <v>0.45014245014245013</v>
      </c>
    </row>
    <row r="13" spans="1:11" x14ac:dyDescent="0.2">
      <c r="A13" s="7" t="s">
        <v>58</v>
      </c>
      <c r="B13" s="65">
        <v>3</v>
      </c>
      <c r="C13" s="39">
        <f>IF(B26=0, "-", B13/B26)</f>
        <v>7.2992700729927005E-3</v>
      </c>
      <c r="D13" s="65">
        <v>1</v>
      </c>
      <c r="E13" s="21">
        <f>IF(D26=0, "-", D13/D26)</f>
        <v>2.004008016032064E-3</v>
      </c>
      <c r="F13" s="81">
        <v>23</v>
      </c>
      <c r="G13" s="39">
        <f>IF(F26=0, "-", F13/F26)</f>
        <v>4.1795384335816827E-3</v>
      </c>
      <c r="H13" s="65">
        <v>18</v>
      </c>
      <c r="I13" s="21">
        <f>IF(H26=0, "-", H13/H26)</f>
        <v>3.838771593090211E-3</v>
      </c>
      <c r="J13" s="20">
        <f t="shared" si="0"/>
        <v>2</v>
      </c>
      <c r="K13" s="21">
        <f t="shared" si="1"/>
        <v>0.27777777777777779</v>
      </c>
    </row>
    <row r="14" spans="1:11" x14ac:dyDescent="0.2">
      <c r="A14" s="7" t="s">
        <v>62</v>
      </c>
      <c r="B14" s="65">
        <v>8</v>
      </c>
      <c r="C14" s="39">
        <f>IF(B26=0, "-", B14/B26)</f>
        <v>1.9464720194647202E-2</v>
      </c>
      <c r="D14" s="65">
        <v>27</v>
      </c>
      <c r="E14" s="21">
        <f>IF(D26=0, "-", D14/D26)</f>
        <v>5.410821643286573E-2</v>
      </c>
      <c r="F14" s="81">
        <v>231</v>
      </c>
      <c r="G14" s="39">
        <f>IF(F26=0, "-", F14/F26)</f>
        <v>4.1977103398146469E-2</v>
      </c>
      <c r="H14" s="65">
        <v>191</v>
      </c>
      <c r="I14" s="21">
        <f>IF(H26=0, "-", H14/H26)</f>
        <v>4.0733631904457238E-2</v>
      </c>
      <c r="J14" s="20">
        <f t="shared" si="0"/>
        <v>-0.70370370370370372</v>
      </c>
      <c r="K14" s="21">
        <f t="shared" si="1"/>
        <v>0.20942408376963351</v>
      </c>
    </row>
    <row r="15" spans="1:11" x14ac:dyDescent="0.2">
      <c r="A15" s="7" t="s">
        <v>68</v>
      </c>
      <c r="B15" s="65">
        <v>33</v>
      </c>
      <c r="C15" s="39">
        <f>IF(B26=0, "-", B15/B26)</f>
        <v>8.0291970802919707E-2</v>
      </c>
      <c r="D15" s="65">
        <v>26</v>
      </c>
      <c r="E15" s="21">
        <f>IF(D26=0, "-", D15/D26)</f>
        <v>5.2104208416833664E-2</v>
      </c>
      <c r="F15" s="81">
        <v>367</v>
      </c>
      <c r="G15" s="39">
        <f>IF(F26=0, "-", F15/F26)</f>
        <v>6.6690895874977285E-2</v>
      </c>
      <c r="H15" s="65">
        <v>280</v>
      </c>
      <c r="I15" s="21">
        <f>IF(H26=0, "-", H15/H26)</f>
        <v>5.9714224781403286E-2</v>
      </c>
      <c r="J15" s="20">
        <f t="shared" si="0"/>
        <v>0.26923076923076922</v>
      </c>
      <c r="K15" s="21">
        <f t="shared" si="1"/>
        <v>0.31071428571428572</v>
      </c>
    </row>
    <row r="16" spans="1:11" x14ac:dyDescent="0.2">
      <c r="A16" s="7" t="s">
        <v>72</v>
      </c>
      <c r="B16" s="65">
        <v>3</v>
      </c>
      <c r="C16" s="39">
        <f>IF(B26=0, "-", B16/B26)</f>
        <v>7.2992700729927005E-3</v>
      </c>
      <c r="D16" s="65">
        <v>50</v>
      </c>
      <c r="E16" s="21">
        <f>IF(D26=0, "-", D16/D26)</f>
        <v>0.10020040080160321</v>
      </c>
      <c r="F16" s="81">
        <v>10</v>
      </c>
      <c r="G16" s="39">
        <f>IF(F26=0, "-", F16/F26)</f>
        <v>1.8171906232963837E-3</v>
      </c>
      <c r="H16" s="65">
        <v>207</v>
      </c>
      <c r="I16" s="21">
        <f>IF(H26=0, "-", H16/H26)</f>
        <v>4.4145873320537425E-2</v>
      </c>
      <c r="J16" s="20">
        <f t="shared" si="0"/>
        <v>-0.94</v>
      </c>
      <c r="K16" s="21">
        <f t="shared" si="1"/>
        <v>-0.95169082125603865</v>
      </c>
    </row>
    <row r="17" spans="1:11" x14ac:dyDescent="0.2">
      <c r="A17" s="7" t="s">
        <v>75</v>
      </c>
      <c r="B17" s="65">
        <v>32</v>
      </c>
      <c r="C17" s="39">
        <f>IF(B26=0, "-", B17/B26)</f>
        <v>7.785888077858881E-2</v>
      </c>
      <c r="D17" s="65">
        <v>37</v>
      </c>
      <c r="E17" s="21">
        <f>IF(D26=0, "-", D17/D26)</f>
        <v>7.4148296593186377E-2</v>
      </c>
      <c r="F17" s="81">
        <v>492</v>
      </c>
      <c r="G17" s="39">
        <f>IF(F26=0, "-", F17/F26)</f>
        <v>8.9405778666182087E-2</v>
      </c>
      <c r="H17" s="65">
        <v>443</v>
      </c>
      <c r="I17" s="21">
        <f>IF(H26=0, "-", H17/H26)</f>
        <v>9.44764342077202E-2</v>
      </c>
      <c r="J17" s="20">
        <f t="shared" si="0"/>
        <v>-0.13513513513513514</v>
      </c>
      <c r="K17" s="21">
        <f t="shared" si="1"/>
        <v>0.11060948081264109</v>
      </c>
    </row>
    <row r="18" spans="1:11" x14ac:dyDescent="0.2">
      <c r="A18" s="7" t="s">
        <v>76</v>
      </c>
      <c r="B18" s="65">
        <v>51</v>
      </c>
      <c r="C18" s="39">
        <f>IF(B26=0, "-", B18/B26)</f>
        <v>0.12408759124087591</v>
      </c>
      <c r="D18" s="65">
        <v>18</v>
      </c>
      <c r="E18" s="21">
        <f>IF(D26=0, "-", D18/D26)</f>
        <v>3.6072144288577156E-2</v>
      </c>
      <c r="F18" s="81">
        <v>408</v>
      </c>
      <c r="G18" s="39">
        <f>IF(F26=0, "-", F18/F26)</f>
        <v>7.4141377430492456E-2</v>
      </c>
      <c r="H18" s="65">
        <v>263</v>
      </c>
      <c r="I18" s="21">
        <f>IF(H26=0, "-", H18/H26)</f>
        <v>5.6088718276818085E-2</v>
      </c>
      <c r="J18" s="20">
        <f t="shared" si="0"/>
        <v>1.8333333333333333</v>
      </c>
      <c r="K18" s="21">
        <f t="shared" si="1"/>
        <v>0.5513307984790875</v>
      </c>
    </row>
    <row r="19" spans="1:11" x14ac:dyDescent="0.2">
      <c r="A19" s="7" t="s">
        <v>77</v>
      </c>
      <c r="B19" s="65">
        <v>0</v>
      </c>
      <c r="C19" s="39">
        <f>IF(B26=0, "-", B19/B26)</f>
        <v>0</v>
      </c>
      <c r="D19" s="65">
        <v>0</v>
      </c>
      <c r="E19" s="21">
        <f>IF(D26=0, "-", D19/D26)</f>
        <v>0</v>
      </c>
      <c r="F19" s="81">
        <v>4</v>
      </c>
      <c r="G19" s="39">
        <f>IF(F26=0, "-", F19/F26)</f>
        <v>7.2687624931855354E-4</v>
      </c>
      <c r="H19" s="65">
        <v>3</v>
      </c>
      <c r="I19" s="21">
        <f>IF(H26=0, "-", H19/H26)</f>
        <v>6.3979526551503517E-4</v>
      </c>
      <c r="J19" s="20" t="str">
        <f t="shared" si="0"/>
        <v>-</v>
      </c>
      <c r="K19" s="21">
        <f t="shared" si="1"/>
        <v>0.33333333333333331</v>
      </c>
    </row>
    <row r="20" spans="1:11" x14ac:dyDescent="0.2">
      <c r="A20" s="7" t="s">
        <v>79</v>
      </c>
      <c r="B20" s="65">
        <v>17</v>
      </c>
      <c r="C20" s="39">
        <f>IF(B26=0, "-", B20/B26)</f>
        <v>4.1362530413625302E-2</v>
      </c>
      <c r="D20" s="65">
        <v>1</v>
      </c>
      <c r="E20" s="21">
        <f>IF(D26=0, "-", D20/D26)</f>
        <v>2.004008016032064E-3</v>
      </c>
      <c r="F20" s="81">
        <v>109</v>
      </c>
      <c r="G20" s="39">
        <f>IF(F26=0, "-", F20/F26)</f>
        <v>1.9807377793930582E-2</v>
      </c>
      <c r="H20" s="65">
        <v>69</v>
      </c>
      <c r="I20" s="21">
        <f>IF(H26=0, "-", H20/H26)</f>
        <v>1.471529110684581E-2</v>
      </c>
      <c r="J20" s="20" t="str">
        <f t="shared" si="0"/>
        <v>&gt;999%</v>
      </c>
      <c r="K20" s="21">
        <f t="shared" si="1"/>
        <v>0.57971014492753625</v>
      </c>
    </row>
    <row r="21" spans="1:11" x14ac:dyDescent="0.2">
      <c r="A21" s="7" t="s">
        <v>80</v>
      </c>
      <c r="B21" s="65">
        <v>3</v>
      </c>
      <c r="C21" s="39">
        <f>IF(B26=0, "-", B21/B26)</f>
        <v>7.2992700729927005E-3</v>
      </c>
      <c r="D21" s="65">
        <v>12</v>
      </c>
      <c r="E21" s="21">
        <f>IF(D26=0, "-", D21/D26)</f>
        <v>2.4048096192384769E-2</v>
      </c>
      <c r="F21" s="81">
        <v>74</v>
      </c>
      <c r="G21" s="39">
        <f>IF(F26=0, "-", F21/F26)</f>
        <v>1.344721061239324E-2</v>
      </c>
      <c r="H21" s="65">
        <v>58</v>
      </c>
      <c r="I21" s="21">
        <f>IF(H26=0, "-", H21/H26)</f>
        <v>1.2369375133290681E-2</v>
      </c>
      <c r="J21" s="20">
        <f t="shared" si="0"/>
        <v>-0.75</v>
      </c>
      <c r="K21" s="21">
        <f t="shared" si="1"/>
        <v>0.27586206896551724</v>
      </c>
    </row>
    <row r="22" spans="1:11" x14ac:dyDescent="0.2">
      <c r="A22" s="7" t="s">
        <v>83</v>
      </c>
      <c r="B22" s="65">
        <v>2</v>
      </c>
      <c r="C22" s="39">
        <f>IF(B26=0, "-", B22/B26)</f>
        <v>4.8661800486618006E-3</v>
      </c>
      <c r="D22" s="65">
        <v>3</v>
      </c>
      <c r="E22" s="21">
        <f>IF(D26=0, "-", D22/D26)</f>
        <v>6.0120240480961923E-3</v>
      </c>
      <c r="F22" s="81">
        <v>65</v>
      </c>
      <c r="G22" s="39">
        <f>IF(F26=0, "-", F22/F26)</f>
        <v>1.1811739051426495E-2</v>
      </c>
      <c r="H22" s="65">
        <v>43</v>
      </c>
      <c r="I22" s="21">
        <f>IF(H26=0, "-", H22/H26)</f>
        <v>9.1703988057155045E-3</v>
      </c>
      <c r="J22" s="20">
        <f t="shared" si="0"/>
        <v>-0.33333333333333331</v>
      </c>
      <c r="K22" s="21">
        <f t="shared" si="1"/>
        <v>0.51162790697674421</v>
      </c>
    </row>
    <row r="23" spans="1:11" x14ac:dyDescent="0.2">
      <c r="A23" s="7" t="s">
        <v>86</v>
      </c>
      <c r="B23" s="65">
        <v>117</v>
      </c>
      <c r="C23" s="39">
        <f>IF(B26=0, "-", B23/B26)</f>
        <v>0.28467153284671531</v>
      </c>
      <c r="D23" s="65">
        <v>157</v>
      </c>
      <c r="E23" s="21">
        <f>IF(D26=0, "-", D23/D26)</f>
        <v>0.31462925851703405</v>
      </c>
      <c r="F23" s="81">
        <v>1523</v>
      </c>
      <c r="G23" s="39">
        <f>IF(F26=0, "-", F23/F26)</f>
        <v>0.27675813192803927</v>
      </c>
      <c r="H23" s="65">
        <v>1204</v>
      </c>
      <c r="I23" s="21">
        <f>IF(H26=0, "-", H23/H26)</f>
        <v>0.25677116656003413</v>
      </c>
      <c r="J23" s="20">
        <f t="shared" si="0"/>
        <v>-0.25477707006369427</v>
      </c>
      <c r="K23" s="21">
        <f t="shared" si="1"/>
        <v>0.2649501661129568</v>
      </c>
    </row>
    <row r="24" spans="1:11" x14ac:dyDescent="0.2">
      <c r="A24" s="7" t="s">
        <v>88</v>
      </c>
      <c r="B24" s="65">
        <v>13</v>
      </c>
      <c r="C24" s="39">
        <f>IF(B26=0, "-", B24/B26)</f>
        <v>3.1630170316301706E-2</v>
      </c>
      <c r="D24" s="65">
        <v>7</v>
      </c>
      <c r="E24" s="21">
        <f>IF(D26=0, "-", D24/D26)</f>
        <v>1.4028056112224449E-2</v>
      </c>
      <c r="F24" s="81">
        <v>335</v>
      </c>
      <c r="G24" s="39">
        <f>IF(F26=0, "-", F24/F26)</f>
        <v>6.0875885880428859E-2</v>
      </c>
      <c r="H24" s="65">
        <v>245</v>
      </c>
      <c r="I24" s="21">
        <f>IF(H26=0, "-", H24/H26)</f>
        <v>5.2249946683727871E-2</v>
      </c>
      <c r="J24" s="20">
        <f t="shared" si="0"/>
        <v>0.8571428571428571</v>
      </c>
      <c r="K24" s="21">
        <f t="shared" si="1"/>
        <v>0.36734693877551022</v>
      </c>
    </row>
    <row r="25" spans="1:11" x14ac:dyDescent="0.2">
      <c r="A25" s="2"/>
      <c r="B25" s="68"/>
      <c r="C25" s="33"/>
      <c r="D25" s="68"/>
      <c r="E25" s="6"/>
      <c r="F25" s="82"/>
      <c r="G25" s="33"/>
      <c r="H25" s="68"/>
      <c r="I25" s="6"/>
      <c r="J25" s="5"/>
      <c r="K25" s="6"/>
    </row>
    <row r="26" spans="1:11" s="43" customFormat="1" x14ac:dyDescent="0.2">
      <c r="A26" s="162" t="s">
        <v>564</v>
      </c>
      <c r="B26" s="71">
        <f>SUM(B7:B25)</f>
        <v>411</v>
      </c>
      <c r="C26" s="40">
        <v>1</v>
      </c>
      <c r="D26" s="71">
        <f>SUM(D7:D25)</f>
        <v>499</v>
      </c>
      <c r="E26" s="41">
        <v>1</v>
      </c>
      <c r="F26" s="77">
        <f>SUM(F7:F25)</f>
        <v>5503</v>
      </c>
      <c r="G26" s="42">
        <v>1</v>
      </c>
      <c r="H26" s="71">
        <f>SUM(H7:H25)</f>
        <v>4689</v>
      </c>
      <c r="I26" s="41">
        <v>1</v>
      </c>
      <c r="J26" s="37">
        <f>IF(D26=0, "-", (B26-D26)/D26)</f>
        <v>-0.17635270541082165</v>
      </c>
      <c r="K26" s="38">
        <f>IF(H26=0, "-", (F26-H26)/H26)</f>
        <v>0.17359778204307955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5"/>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487</v>
      </c>
      <c r="B7" s="65">
        <v>36</v>
      </c>
      <c r="C7" s="34">
        <f>IF(B20=0, "-", B7/B20)</f>
        <v>0.53731343283582089</v>
      </c>
      <c r="D7" s="65">
        <v>2</v>
      </c>
      <c r="E7" s="9">
        <f>IF(D20=0, "-", D7/D20)</f>
        <v>6.0606060606060608E-2</v>
      </c>
      <c r="F7" s="81">
        <v>81</v>
      </c>
      <c r="G7" s="34">
        <f>IF(F20=0, "-", F7/F20)</f>
        <v>0.16770186335403728</v>
      </c>
      <c r="H7" s="65">
        <v>35</v>
      </c>
      <c r="I7" s="9">
        <f>IF(H20=0, "-", H7/H20)</f>
        <v>9.8591549295774641E-2</v>
      </c>
      <c r="J7" s="8" t="str">
        <f t="shared" ref="J7:J18" si="0">IF(D7=0, "-", IF((B7-D7)/D7&lt;10, (B7-D7)/D7, "&gt;999%"))</f>
        <v>&gt;999%</v>
      </c>
      <c r="K7" s="9">
        <f t="shared" ref="K7:K18" si="1">IF(H7=0, "-", IF((F7-H7)/H7&lt;10, (F7-H7)/H7, "&gt;999%"))</f>
        <v>1.3142857142857143</v>
      </c>
    </row>
    <row r="8" spans="1:11" x14ac:dyDescent="0.2">
      <c r="A8" s="7" t="s">
        <v>488</v>
      </c>
      <c r="B8" s="65">
        <v>1</v>
      </c>
      <c r="C8" s="34">
        <f>IF(B20=0, "-", B8/B20)</f>
        <v>1.4925373134328358E-2</v>
      </c>
      <c r="D8" s="65">
        <v>4</v>
      </c>
      <c r="E8" s="9">
        <f>IF(D20=0, "-", D8/D20)</f>
        <v>0.12121212121212122</v>
      </c>
      <c r="F8" s="81">
        <v>34</v>
      </c>
      <c r="G8" s="34">
        <f>IF(F20=0, "-", F8/F20)</f>
        <v>7.0393374741200831E-2</v>
      </c>
      <c r="H8" s="65">
        <v>25</v>
      </c>
      <c r="I8" s="9">
        <f>IF(H20=0, "-", H8/H20)</f>
        <v>7.0422535211267609E-2</v>
      </c>
      <c r="J8" s="8">
        <f t="shared" si="0"/>
        <v>-0.75</v>
      </c>
      <c r="K8" s="9">
        <f t="shared" si="1"/>
        <v>0.36</v>
      </c>
    </row>
    <row r="9" spans="1:11" x14ac:dyDescent="0.2">
      <c r="A9" s="7" t="s">
        <v>489</v>
      </c>
      <c r="B9" s="65">
        <v>8</v>
      </c>
      <c r="C9" s="34">
        <f>IF(B20=0, "-", B9/B20)</f>
        <v>0.11940298507462686</v>
      </c>
      <c r="D9" s="65">
        <v>4</v>
      </c>
      <c r="E9" s="9">
        <f>IF(D20=0, "-", D9/D20)</f>
        <v>0.12121212121212122</v>
      </c>
      <c r="F9" s="81">
        <v>33</v>
      </c>
      <c r="G9" s="34">
        <f>IF(F20=0, "-", F9/F20)</f>
        <v>6.8322981366459631E-2</v>
      </c>
      <c r="H9" s="65">
        <v>40</v>
      </c>
      <c r="I9" s="9">
        <f>IF(H20=0, "-", H9/H20)</f>
        <v>0.11267605633802817</v>
      </c>
      <c r="J9" s="8">
        <f t="shared" si="0"/>
        <v>1</v>
      </c>
      <c r="K9" s="9">
        <f t="shared" si="1"/>
        <v>-0.17499999999999999</v>
      </c>
    </row>
    <row r="10" spans="1:11" x14ac:dyDescent="0.2">
      <c r="A10" s="7" t="s">
        <v>490</v>
      </c>
      <c r="B10" s="65">
        <v>5</v>
      </c>
      <c r="C10" s="34">
        <f>IF(B20=0, "-", B10/B20)</f>
        <v>7.4626865671641784E-2</v>
      </c>
      <c r="D10" s="65">
        <v>5</v>
      </c>
      <c r="E10" s="9">
        <f>IF(D20=0, "-", D10/D20)</f>
        <v>0.15151515151515152</v>
      </c>
      <c r="F10" s="81">
        <v>72</v>
      </c>
      <c r="G10" s="34">
        <f>IF(F20=0, "-", F10/F20)</f>
        <v>0.14906832298136646</v>
      </c>
      <c r="H10" s="65">
        <v>39</v>
      </c>
      <c r="I10" s="9">
        <f>IF(H20=0, "-", H10/H20)</f>
        <v>0.10985915492957747</v>
      </c>
      <c r="J10" s="8">
        <f t="shared" si="0"/>
        <v>0</v>
      </c>
      <c r="K10" s="9">
        <f t="shared" si="1"/>
        <v>0.84615384615384615</v>
      </c>
    </row>
    <row r="11" spans="1:11" x14ac:dyDescent="0.2">
      <c r="A11" s="7" t="s">
        <v>491</v>
      </c>
      <c r="B11" s="65">
        <v>0</v>
      </c>
      <c r="C11" s="34">
        <f>IF(B20=0, "-", B11/B20)</f>
        <v>0</v>
      </c>
      <c r="D11" s="65">
        <v>0</v>
      </c>
      <c r="E11" s="9">
        <f>IF(D20=0, "-", D11/D20)</f>
        <v>0</v>
      </c>
      <c r="F11" s="81">
        <v>4</v>
      </c>
      <c r="G11" s="34">
        <f>IF(F20=0, "-", F11/F20)</f>
        <v>8.2815734989648039E-3</v>
      </c>
      <c r="H11" s="65">
        <v>1</v>
      </c>
      <c r="I11" s="9">
        <f>IF(H20=0, "-", H11/H20)</f>
        <v>2.8169014084507044E-3</v>
      </c>
      <c r="J11" s="8" t="str">
        <f t="shared" si="0"/>
        <v>-</v>
      </c>
      <c r="K11" s="9">
        <f t="shared" si="1"/>
        <v>3</v>
      </c>
    </row>
    <row r="12" spans="1:11" x14ac:dyDescent="0.2">
      <c r="A12" s="7" t="s">
        <v>492</v>
      </c>
      <c r="B12" s="65">
        <v>14</v>
      </c>
      <c r="C12" s="34">
        <f>IF(B20=0, "-", B12/B20)</f>
        <v>0.20895522388059701</v>
      </c>
      <c r="D12" s="65">
        <v>12</v>
      </c>
      <c r="E12" s="9">
        <f>IF(D20=0, "-", D12/D20)</f>
        <v>0.36363636363636365</v>
      </c>
      <c r="F12" s="81">
        <v>124</v>
      </c>
      <c r="G12" s="34">
        <f>IF(F20=0, "-", F12/F20)</f>
        <v>0.25672877846790892</v>
      </c>
      <c r="H12" s="65">
        <v>111</v>
      </c>
      <c r="I12" s="9">
        <f>IF(H20=0, "-", H12/H20)</f>
        <v>0.3126760563380282</v>
      </c>
      <c r="J12" s="8">
        <f t="shared" si="0"/>
        <v>0.16666666666666666</v>
      </c>
      <c r="K12" s="9">
        <f t="shared" si="1"/>
        <v>0.11711711711711711</v>
      </c>
    </row>
    <row r="13" spans="1:11" x14ac:dyDescent="0.2">
      <c r="A13" s="7" t="s">
        <v>493</v>
      </c>
      <c r="B13" s="65">
        <v>0</v>
      </c>
      <c r="C13" s="34">
        <f>IF(B20=0, "-", B13/B20)</f>
        <v>0</v>
      </c>
      <c r="D13" s="65">
        <v>0</v>
      </c>
      <c r="E13" s="9">
        <f>IF(D20=0, "-", D13/D20)</f>
        <v>0</v>
      </c>
      <c r="F13" s="81">
        <v>14</v>
      </c>
      <c r="G13" s="34">
        <f>IF(F20=0, "-", F13/F20)</f>
        <v>2.8985507246376812E-2</v>
      </c>
      <c r="H13" s="65">
        <v>1</v>
      </c>
      <c r="I13" s="9">
        <f>IF(H20=0, "-", H13/H20)</f>
        <v>2.8169014084507044E-3</v>
      </c>
      <c r="J13" s="8" t="str">
        <f t="shared" si="0"/>
        <v>-</v>
      </c>
      <c r="K13" s="9" t="str">
        <f t="shared" si="1"/>
        <v>&gt;999%</v>
      </c>
    </row>
    <row r="14" spans="1:11" x14ac:dyDescent="0.2">
      <c r="A14" s="7" t="s">
        <v>494</v>
      </c>
      <c r="B14" s="65">
        <v>1</v>
      </c>
      <c r="C14" s="34">
        <f>IF(B20=0, "-", B14/B20)</f>
        <v>1.4925373134328358E-2</v>
      </c>
      <c r="D14" s="65">
        <v>1</v>
      </c>
      <c r="E14" s="9">
        <f>IF(D20=0, "-", D14/D20)</f>
        <v>3.0303030303030304E-2</v>
      </c>
      <c r="F14" s="81">
        <v>31</v>
      </c>
      <c r="G14" s="34">
        <f>IF(F20=0, "-", F14/F20)</f>
        <v>6.4182194616977231E-2</v>
      </c>
      <c r="H14" s="65">
        <v>3</v>
      </c>
      <c r="I14" s="9">
        <f>IF(H20=0, "-", H14/H20)</f>
        <v>8.4507042253521118E-3</v>
      </c>
      <c r="J14" s="8">
        <f t="shared" si="0"/>
        <v>0</v>
      </c>
      <c r="K14" s="9">
        <f t="shared" si="1"/>
        <v>9.3333333333333339</v>
      </c>
    </row>
    <row r="15" spans="1:11" x14ac:dyDescent="0.2">
      <c r="A15" s="7" t="s">
        <v>495</v>
      </c>
      <c r="B15" s="65">
        <v>0</v>
      </c>
      <c r="C15" s="34">
        <f>IF(B20=0, "-", B15/B20)</f>
        <v>0</v>
      </c>
      <c r="D15" s="65">
        <v>3</v>
      </c>
      <c r="E15" s="9">
        <f>IF(D20=0, "-", D15/D20)</f>
        <v>9.0909090909090912E-2</v>
      </c>
      <c r="F15" s="81">
        <v>36</v>
      </c>
      <c r="G15" s="34">
        <f>IF(F20=0, "-", F15/F20)</f>
        <v>7.4534161490683232E-2</v>
      </c>
      <c r="H15" s="65">
        <v>54</v>
      </c>
      <c r="I15" s="9">
        <f>IF(H20=0, "-", H15/H20)</f>
        <v>0.15211267605633802</v>
      </c>
      <c r="J15" s="8">
        <f t="shared" si="0"/>
        <v>-1</v>
      </c>
      <c r="K15" s="9">
        <f t="shared" si="1"/>
        <v>-0.33333333333333331</v>
      </c>
    </row>
    <row r="16" spans="1:11" x14ac:dyDescent="0.2">
      <c r="A16" s="7" t="s">
        <v>496</v>
      </c>
      <c r="B16" s="65">
        <v>0</v>
      </c>
      <c r="C16" s="34">
        <f>IF(B20=0, "-", B16/B20)</f>
        <v>0</v>
      </c>
      <c r="D16" s="65">
        <v>0</v>
      </c>
      <c r="E16" s="9">
        <f>IF(D20=0, "-", D16/D20)</f>
        <v>0</v>
      </c>
      <c r="F16" s="81">
        <v>1</v>
      </c>
      <c r="G16" s="34">
        <f>IF(F20=0, "-", F16/F20)</f>
        <v>2.070393374741201E-3</v>
      </c>
      <c r="H16" s="65">
        <v>0</v>
      </c>
      <c r="I16" s="9">
        <f>IF(H20=0, "-", H16/H20)</f>
        <v>0</v>
      </c>
      <c r="J16" s="8" t="str">
        <f t="shared" si="0"/>
        <v>-</v>
      </c>
      <c r="K16" s="9" t="str">
        <f t="shared" si="1"/>
        <v>-</v>
      </c>
    </row>
    <row r="17" spans="1:11" x14ac:dyDescent="0.2">
      <c r="A17" s="7" t="s">
        <v>497</v>
      </c>
      <c r="B17" s="65">
        <v>1</v>
      </c>
      <c r="C17" s="34">
        <f>IF(B20=0, "-", B17/B20)</f>
        <v>1.4925373134328358E-2</v>
      </c>
      <c r="D17" s="65">
        <v>2</v>
      </c>
      <c r="E17" s="9">
        <f>IF(D20=0, "-", D17/D20)</f>
        <v>6.0606060606060608E-2</v>
      </c>
      <c r="F17" s="81">
        <v>37</v>
      </c>
      <c r="G17" s="34">
        <f>IF(F20=0, "-", F17/F20)</f>
        <v>7.6604554865424432E-2</v>
      </c>
      <c r="H17" s="65">
        <v>35</v>
      </c>
      <c r="I17" s="9">
        <f>IF(H20=0, "-", H17/H20)</f>
        <v>9.8591549295774641E-2</v>
      </c>
      <c r="J17" s="8">
        <f t="shared" si="0"/>
        <v>-0.5</v>
      </c>
      <c r="K17" s="9">
        <f t="shared" si="1"/>
        <v>5.7142857142857141E-2</v>
      </c>
    </row>
    <row r="18" spans="1:11" x14ac:dyDescent="0.2">
      <c r="A18" s="7" t="s">
        <v>498</v>
      </c>
      <c r="B18" s="65">
        <v>1</v>
      </c>
      <c r="C18" s="34">
        <f>IF(B20=0, "-", B18/B20)</f>
        <v>1.4925373134328358E-2</v>
      </c>
      <c r="D18" s="65">
        <v>0</v>
      </c>
      <c r="E18" s="9">
        <f>IF(D20=0, "-", D18/D20)</f>
        <v>0</v>
      </c>
      <c r="F18" s="81">
        <v>16</v>
      </c>
      <c r="G18" s="34">
        <f>IF(F20=0, "-", F18/F20)</f>
        <v>3.3126293995859216E-2</v>
      </c>
      <c r="H18" s="65">
        <v>11</v>
      </c>
      <c r="I18" s="9">
        <f>IF(H20=0, "-", H18/H20)</f>
        <v>3.0985915492957747E-2</v>
      </c>
      <c r="J18" s="8" t="str">
        <f t="shared" si="0"/>
        <v>-</v>
      </c>
      <c r="K18" s="9">
        <f t="shared" si="1"/>
        <v>0.45454545454545453</v>
      </c>
    </row>
    <row r="19" spans="1:11" x14ac:dyDescent="0.2">
      <c r="A19" s="2"/>
      <c r="B19" s="68"/>
      <c r="C19" s="33"/>
      <c r="D19" s="68"/>
      <c r="E19" s="6"/>
      <c r="F19" s="82"/>
      <c r="G19" s="33"/>
      <c r="H19" s="68"/>
      <c r="I19" s="6"/>
      <c r="J19" s="5"/>
      <c r="K19" s="6"/>
    </row>
    <row r="20" spans="1:11" s="43" customFormat="1" x14ac:dyDescent="0.2">
      <c r="A20" s="162" t="s">
        <v>574</v>
      </c>
      <c r="B20" s="71">
        <f>SUM(B7:B19)</f>
        <v>67</v>
      </c>
      <c r="C20" s="40">
        <f>B20/1453</f>
        <v>4.6111493461803169E-2</v>
      </c>
      <c r="D20" s="71">
        <f>SUM(D7:D19)</f>
        <v>33</v>
      </c>
      <c r="E20" s="41">
        <f>D20/1979</f>
        <v>1.6675088428499241E-2</v>
      </c>
      <c r="F20" s="77">
        <f>SUM(F7:F19)</f>
        <v>483</v>
      </c>
      <c r="G20" s="42">
        <f>F20/18564</f>
        <v>2.6018099547511313E-2</v>
      </c>
      <c r="H20" s="71">
        <f>SUM(H7:H19)</f>
        <v>355</v>
      </c>
      <c r="I20" s="41">
        <f>H20/15673</f>
        <v>2.2650417916161552E-2</v>
      </c>
      <c r="J20" s="37">
        <f>IF(D20=0, "-", IF((B20-D20)/D20&lt;10, (B20-D20)/D20, "&gt;999%"))</f>
        <v>1.0303030303030303</v>
      </c>
      <c r="K20" s="38">
        <f>IF(H20=0, "-", IF((F20-H20)/H20&lt;10, (F20-H20)/H20, "&gt;999%"))</f>
        <v>0.36056338028169016</v>
      </c>
    </row>
    <row r="21" spans="1:11" x14ac:dyDescent="0.2">
      <c r="B21" s="83"/>
      <c r="D21" s="83"/>
      <c r="F21" s="83"/>
      <c r="H21" s="83"/>
    </row>
    <row r="22" spans="1:11" x14ac:dyDescent="0.2">
      <c r="A22" s="163" t="s">
        <v>128</v>
      </c>
      <c r="B22" s="61" t="s">
        <v>12</v>
      </c>
      <c r="C22" s="62" t="s">
        <v>13</v>
      </c>
      <c r="D22" s="61" t="s">
        <v>12</v>
      </c>
      <c r="E22" s="63" t="s">
        <v>13</v>
      </c>
      <c r="F22" s="62" t="s">
        <v>12</v>
      </c>
      <c r="G22" s="62" t="s">
        <v>13</v>
      </c>
      <c r="H22" s="61" t="s">
        <v>12</v>
      </c>
      <c r="I22" s="63" t="s">
        <v>13</v>
      </c>
      <c r="J22" s="61"/>
      <c r="K22" s="63"/>
    </row>
    <row r="23" spans="1:11" x14ac:dyDescent="0.2">
      <c r="A23" s="7" t="s">
        <v>499</v>
      </c>
      <c r="B23" s="65">
        <v>0</v>
      </c>
      <c r="C23" s="34">
        <f>IF(B34=0, "-", B23/B34)</f>
        <v>0</v>
      </c>
      <c r="D23" s="65">
        <v>0</v>
      </c>
      <c r="E23" s="9">
        <f>IF(D34=0, "-", D23/D34)</f>
        <v>0</v>
      </c>
      <c r="F23" s="81">
        <v>3</v>
      </c>
      <c r="G23" s="34">
        <f>IF(F34=0, "-", F23/F34)</f>
        <v>2.3622047244094488E-2</v>
      </c>
      <c r="H23" s="65">
        <v>0</v>
      </c>
      <c r="I23" s="9">
        <f>IF(H34=0, "-", H23/H34)</f>
        <v>0</v>
      </c>
      <c r="J23" s="8" t="str">
        <f t="shared" ref="J23:J32" si="2">IF(D23=0, "-", IF((B23-D23)/D23&lt;10, (B23-D23)/D23, "&gt;999%"))</f>
        <v>-</v>
      </c>
      <c r="K23" s="9" t="str">
        <f t="shared" ref="K23:K32" si="3">IF(H23=0, "-", IF((F23-H23)/H23&lt;10, (F23-H23)/H23, "&gt;999%"))</f>
        <v>-</v>
      </c>
    </row>
    <row r="24" spans="1:11" x14ac:dyDescent="0.2">
      <c r="A24" s="7" t="s">
        <v>500</v>
      </c>
      <c r="B24" s="65">
        <v>1</v>
      </c>
      <c r="C24" s="34">
        <f>IF(B34=0, "-", B24/B34)</f>
        <v>6.25E-2</v>
      </c>
      <c r="D24" s="65">
        <v>0</v>
      </c>
      <c r="E24" s="9">
        <f>IF(D34=0, "-", D24/D34)</f>
        <v>0</v>
      </c>
      <c r="F24" s="81">
        <v>1</v>
      </c>
      <c r="G24" s="34">
        <f>IF(F34=0, "-", F24/F34)</f>
        <v>7.874015748031496E-3</v>
      </c>
      <c r="H24" s="65">
        <v>0</v>
      </c>
      <c r="I24" s="9">
        <f>IF(H34=0, "-", H24/H34)</f>
        <v>0</v>
      </c>
      <c r="J24" s="8" t="str">
        <f t="shared" si="2"/>
        <v>-</v>
      </c>
      <c r="K24" s="9" t="str">
        <f t="shared" si="3"/>
        <v>-</v>
      </c>
    </row>
    <row r="25" spans="1:11" x14ac:dyDescent="0.2">
      <c r="A25" s="7" t="s">
        <v>501</v>
      </c>
      <c r="B25" s="65">
        <v>1</v>
      </c>
      <c r="C25" s="34">
        <f>IF(B34=0, "-", B25/B34)</f>
        <v>6.25E-2</v>
      </c>
      <c r="D25" s="65">
        <v>4</v>
      </c>
      <c r="E25" s="9">
        <f>IF(D34=0, "-", D25/D34)</f>
        <v>0.25</v>
      </c>
      <c r="F25" s="81">
        <v>25</v>
      </c>
      <c r="G25" s="34">
        <f>IF(F34=0, "-", F25/F34)</f>
        <v>0.19685039370078741</v>
      </c>
      <c r="H25" s="65">
        <v>22</v>
      </c>
      <c r="I25" s="9">
        <f>IF(H34=0, "-", H25/H34)</f>
        <v>0.15068493150684931</v>
      </c>
      <c r="J25" s="8">
        <f t="shared" si="2"/>
        <v>-0.75</v>
      </c>
      <c r="K25" s="9">
        <f t="shared" si="3"/>
        <v>0.13636363636363635</v>
      </c>
    </row>
    <row r="26" spans="1:11" x14ac:dyDescent="0.2">
      <c r="A26" s="7" t="s">
        <v>502</v>
      </c>
      <c r="B26" s="65">
        <v>3</v>
      </c>
      <c r="C26" s="34">
        <f>IF(B34=0, "-", B26/B34)</f>
        <v>0.1875</v>
      </c>
      <c r="D26" s="65">
        <v>5</v>
      </c>
      <c r="E26" s="9">
        <f>IF(D34=0, "-", D26/D34)</f>
        <v>0.3125</v>
      </c>
      <c r="F26" s="81">
        <v>34</v>
      </c>
      <c r="G26" s="34">
        <f>IF(F34=0, "-", F26/F34)</f>
        <v>0.26771653543307089</v>
      </c>
      <c r="H26" s="65">
        <v>38</v>
      </c>
      <c r="I26" s="9">
        <f>IF(H34=0, "-", H26/H34)</f>
        <v>0.26027397260273971</v>
      </c>
      <c r="J26" s="8">
        <f t="shared" si="2"/>
        <v>-0.4</v>
      </c>
      <c r="K26" s="9">
        <f t="shared" si="3"/>
        <v>-0.10526315789473684</v>
      </c>
    </row>
    <row r="27" spans="1:11" x14ac:dyDescent="0.2">
      <c r="A27" s="7" t="s">
        <v>503</v>
      </c>
      <c r="B27" s="65">
        <v>9</v>
      </c>
      <c r="C27" s="34">
        <f>IF(B34=0, "-", B27/B34)</f>
        <v>0.5625</v>
      </c>
      <c r="D27" s="65">
        <v>6</v>
      </c>
      <c r="E27" s="9">
        <f>IF(D34=0, "-", D27/D34)</f>
        <v>0.375</v>
      </c>
      <c r="F27" s="81">
        <v>52</v>
      </c>
      <c r="G27" s="34">
        <f>IF(F34=0, "-", F27/F34)</f>
        <v>0.40944881889763779</v>
      </c>
      <c r="H27" s="65">
        <v>82</v>
      </c>
      <c r="I27" s="9">
        <f>IF(H34=0, "-", H27/H34)</f>
        <v>0.56164383561643838</v>
      </c>
      <c r="J27" s="8">
        <f t="shared" si="2"/>
        <v>0.5</v>
      </c>
      <c r="K27" s="9">
        <f t="shared" si="3"/>
        <v>-0.36585365853658536</v>
      </c>
    </row>
    <row r="28" spans="1:11" x14ac:dyDescent="0.2">
      <c r="A28" s="7" t="s">
        <v>504</v>
      </c>
      <c r="B28" s="65">
        <v>1</v>
      </c>
      <c r="C28" s="34">
        <f>IF(B34=0, "-", B28/B34)</f>
        <v>6.25E-2</v>
      </c>
      <c r="D28" s="65">
        <v>0</v>
      </c>
      <c r="E28" s="9">
        <f>IF(D34=0, "-", D28/D34)</f>
        <v>0</v>
      </c>
      <c r="F28" s="81">
        <v>3</v>
      </c>
      <c r="G28" s="34">
        <f>IF(F34=0, "-", F28/F34)</f>
        <v>2.3622047244094488E-2</v>
      </c>
      <c r="H28" s="65">
        <v>0</v>
      </c>
      <c r="I28" s="9">
        <f>IF(H34=0, "-", H28/H34)</f>
        <v>0</v>
      </c>
      <c r="J28" s="8" t="str">
        <f t="shared" si="2"/>
        <v>-</v>
      </c>
      <c r="K28" s="9" t="str">
        <f t="shared" si="3"/>
        <v>-</v>
      </c>
    </row>
    <row r="29" spans="1:11" x14ac:dyDescent="0.2">
      <c r="A29" s="7" t="s">
        <v>505</v>
      </c>
      <c r="B29" s="65">
        <v>1</v>
      </c>
      <c r="C29" s="34">
        <f>IF(B34=0, "-", B29/B34)</f>
        <v>6.25E-2</v>
      </c>
      <c r="D29" s="65">
        <v>0</v>
      </c>
      <c r="E29" s="9">
        <f>IF(D34=0, "-", D29/D34)</f>
        <v>0</v>
      </c>
      <c r="F29" s="81">
        <v>3</v>
      </c>
      <c r="G29" s="34">
        <f>IF(F34=0, "-", F29/F34)</f>
        <v>2.3622047244094488E-2</v>
      </c>
      <c r="H29" s="65">
        <v>0</v>
      </c>
      <c r="I29" s="9">
        <f>IF(H34=0, "-", H29/H34)</f>
        <v>0</v>
      </c>
      <c r="J29" s="8" t="str">
        <f t="shared" si="2"/>
        <v>-</v>
      </c>
      <c r="K29" s="9" t="str">
        <f t="shared" si="3"/>
        <v>-</v>
      </c>
    </row>
    <row r="30" spans="1:11" x14ac:dyDescent="0.2">
      <c r="A30" s="7" t="s">
        <v>506</v>
      </c>
      <c r="B30" s="65">
        <v>0</v>
      </c>
      <c r="C30" s="34">
        <f>IF(B34=0, "-", B30/B34)</f>
        <v>0</v>
      </c>
      <c r="D30" s="65">
        <v>0</v>
      </c>
      <c r="E30" s="9">
        <f>IF(D34=0, "-", D30/D34)</f>
        <v>0</v>
      </c>
      <c r="F30" s="81">
        <v>0</v>
      </c>
      <c r="G30" s="34">
        <f>IF(F34=0, "-", F30/F34)</f>
        <v>0</v>
      </c>
      <c r="H30" s="65">
        <v>2</v>
      </c>
      <c r="I30" s="9">
        <f>IF(H34=0, "-", H30/H34)</f>
        <v>1.3698630136986301E-2</v>
      </c>
      <c r="J30" s="8" t="str">
        <f t="shared" si="2"/>
        <v>-</v>
      </c>
      <c r="K30" s="9">
        <f t="shared" si="3"/>
        <v>-1</v>
      </c>
    </row>
    <row r="31" spans="1:11" x14ac:dyDescent="0.2">
      <c r="A31" s="7" t="s">
        <v>507</v>
      </c>
      <c r="B31" s="65">
        <v>0</v>
      </c>
      <c r="C31" s="34">
        <f>IF(B34=0, "-", B31/B34)</f>
        <v>0</v>
      </c>
      <c r="D31" s="65">
        <v>0</v>
      </c>
      <c r="E31" s="9">
        <f>IF(D34=0, "-", D31/D34)</f>
        <v>0</v>
      </c>
      <c r="F31" s="81">
        <v>4</v>
      </c>
      <c r="G31" s="34">
        <f>IF(F34=0, "-", F31/F34)</f>
        <v>3.1496062992125984E-2</v>
      </c>
      <c r="H31" s="65">
        <v>1</v>
      </c>
      <c r="I31" s="9">
        <f>IF(H34=0, "-", H31/H34)</f>
        <v>6.8493150684931503E-3</v>
      </c>
      <c r="J31" s="8" t="str">
        <f t="shared" si="2"/>
        <v>-</v>
      </c>
      <c r="K31" s="9">
        <f t="shared" si="3"/>
        <v>3</v>
      </c>
    </row>
    <row r="32" spans="1:11" x14ac:dyDescent="0.2">
      <c r="A32" s="7" t="s">
        <v>508</v>
      </c>
      <c r="B32" s="65">
        <v>0</v>
      </c>
      <c r="C32" s="34">
        <f>IF(B34=0, "-", B32/B34)</f>
        <v>0</v>
      </c>
      <c r="D32" s="65">
        <v>1</v>
      </c>
      <c r="E32" s="9">
        <f>IF(D34=0, "-", D32/D34)</f>
        <v>6.25E-2</v>
      </c>
      <c r="F32" s="81">
        <v>2</v>
      </c>
      <c r="G32" s="34">
        <f>IF(F34=0, "-", F32/F34)</f>
        <v>1.5748031496062992E-2</v>
      </c>
      <c r="H32" s="65">
        <v>1</v>
      </c>
      <c r="I32" s="9">
        <f>IF(H34=0, "-", H32/H34)</f>
        <v>6.8493150684931503E-3</v>
      </c>
      <c r="J32" s="8">
        <f t="shared" si="2"/>
        <v>-1</v>
      </c>
      <c r="K32" s="9">
        <f t="shared" si="3"/>
        <v>1</v>
      </c>
    </row>
    <row r="33" spans="1:11" x14ac:dyDescent="0.2">
      <c r="A33" s="2"/>
      <c r="B33" s="68"/>
      <c r="C33" s="33"/>
      <c r="D33" s="68"/>
      <c r="E33" s="6"/>
      <c r="F33" s="82"/>
      <c r="G33" s="33"/>
      <c r="H33" s="68"/>
      <c r="I33" s="6"/>
      <c r="J33" s="5"/>
      <c r="K33" s="6"/>
    </row>
    <row r="34" spans="1:11" s="43" customFormat="1" x14ac:dyDescent="0.2">
      <c r="A34" s="162" t="s">
        <v>573</v>
      </c>
      <c r="B34" s="71">
        <f>SUM(B23:B33)</f>
        <v>16</v>
      </c>
      <c r="C34" s="40">
        <f>B34/1453</f>
        <v>1.1011699931176875E-2</v>
      </c>
      <c r="D34" s="71">
        <f>SUM(D23:D33)</f>
        <v>16</v>
      </c>
      <c r="E34" s="41">
        <f>D34/1979</f>
        <v>8.0848913592723604E-3</v>
      </c>
      <c r="F34" s="77">
        <f>SUM(F23:F33)</f>
        <v>127</v>
      </c>
      <c r="G34" s="42">
        <f>F34/18564</f>
        <v>6.8411980176686059E-3</v>
      </c>
      <c r="H34" s="71">
        <f>SUM(H23:H33)</f>
        <v>146</v>
      </c>
      <c r="I34" s="41">
        <f>H34/15673</f>
        <v>9.3153831429847508E-3</v>
      </c>
      <c r="J34" s="37">
        <f>IF(D34=0, "-", IF((B34-D34)/D34&lt;10, (B34-D34)/D34, "&gt;999%"))</f>
        <v>0</v>
      </c>
      <c r="K34" s="38">
        <f>IF(H34=0, "-", IF((F34-H34)/H34&lt;10, (F34-H34)/H34, "&gt;999%"))</f>
        <v>-0.13013698630136986</v>
      </c>
    </row>
    <row r="35" spans="1:11" x14ac:dyDescent="0.2">
      <c r="B35" s="83"/>
      <c r="D35" s="83"/>
      <c r="F35" s="83"/>
      <c r="H35" s="83"/>
    </row>
    <row r="36" spans="1:11" x14ac:dyDescent="0.2">
      <c r="A36" s="163" t="s">
        <v>129</v>
      </c>
      <c r="B36" s="61" t="s">
        <v>12</v>
      </c>
      <c r="C36" s="62" t="s">
        <v>13</v>
      </c>
      <c r="D36" s="61" t="s">
        <v>12</v>
      </c>
      <c r="E36" s="63" t="s">
        <v>13</v>
      </c>
      <c r="F36" s="62" t="s">
        <v>12</v>
      </c>
      <c r="G36" s="62" t="s">
        <v>13</v>
      </c>
      <c r="H36" s="61" t="s">
        <v>12</v>
      </c>
      <c r="I36" s="63" t="s">
        <v>13</v>
      </c>
      <c r="J36" s="61"/>
      <c r="K36" s="63"/>
    </row>
    <row r="37" spans="1:11" x14ac:dyDescent="0.2">
      <c r="A37" s="7" t="s">
        <v>509</v>
      </c>
      <c r="B37" s="65">
        <v>3</v>
      </c>
      <c r="C37" s="34">
        <f>IF(B53=0, "-", B37/B53)</f>
        <v>0.2</v>
      </c>
      <c r="D37" s="65">
        <v>0</v>
      </c>
      <c r="E37" s="9">
        <f>IF(D53=0, "-", D37/D53)</f>
        <v>0</v>
      </c>
      <c r="F37" s="81">
        <v>17</v>
      </c>
      <c r="G37" s="34">
        <f>IF(F53=0, "-", F37/F53)</f>
        <v>8.8541666666666671E-2</v>
      </c>
      <c r="H37" s="65">
        <v>15</v>
      </c>
      <c r="I37" s="9">
        <f>IF(H53=0, "-", H37/H53)</f>
        <v>8.8235294117647065E-2</v>
      </c>
      <c r="J37" s="8" t="str">
        <f t="shared" ref="J37:J51" si="4">IF(D37=0, "-", IF((B37-D37)/D37&lt;10, (B37-D37)/D37, "&gt;999%"))</f>
        <v>-</v>
      </c>
      <c r="K37" s="9">
        <f t="shared" ref="K37:K51" si="5">IF(H37=0, "-", IF((F37-H37)/H37&lt;10, (F37-H37)/H37, "&gt;999%"))</f>
        <v>0.13333333333333333</v>
      </c>
    </row>
    <row r="38" spans="1:11" x14ac:dyDescent="0.2">
      <c r="A38" s="7" t="s">
        <v>510</v>
      </c>
      <c r="B38" s="65">
        <v>0</v>
      </c>
      <c r="C38" s="34">
        <f>IF(B53=0, "-", B38/B53)</f>
        <v>0</v>
      </c>
      <c r="D38" s="65">
        <v>0</v>
      </c>
      <c r="E38" s="9">
        <f>IF(D53=0, "-", D38/D53)</f>
        <v>0</v>
      </c>
      <c r="F38" s="81">
        <v>4</v>
      </c>
      <c r="G38" s="34">
        <f>IF(F53=0, "-", F38/F53)</f>
        <v>2.0833333333333332E-2</v>
      </c>
      <c r="H38" s="65">
        <v>3</v>
      </c>
      <c r="I38" s="9">
        <f>IF(H53=0, "-", H38/H53)</f>
        <v>1.7647058823529412E-2</v>
      </c>
      <c r="J38" s="8" t="str">
        <f t="shared" si="4"/>
        <v>-</v>
      </c>
      <c r="K38" s="9">
        <f t="shared" si="5"/>
        <v>0.33333333333333331</v>
      </c>
    </row>
    <row r="39" spans="1:11" x14ac:dyDescent="0.2">
      <c r="A39" s="7" t="s">
        <v>511</v>
      </c>
      <c r="B39" s="65">
        <v>1</v>
      </c>
      <c r="C39" s="34">
        <f>IF(B53=0, "-", B39/B53)</f>
        <v>6.6666666666666666E-2</v>
      </c>
      <c r="D39" s="65">
        <v>1</v>
      </c>
      <c r="E39" s="9">
        <f>IF(D53=0, "-", D39/D53)</f>
        <v>3.2258064516129031E-2</v>
      </c>
      <c r="F39" s="81">
        <v>6</v>
      </c>
      <c r="G39" s="34">
        <f>IF(F53=0, "-", F39/F53)</f>
        <v>3.125E-2</v>
      </c>
      <c r="H39" s="65">
        <v>2</v>
      </c>
      <c r="I39" s="9">
        <f>IF(H53=0, "-", H39/H53)</f>
        <v>1.1764705882352941E-2</v>
      </c>
      <c r="J39" s="8">
        <f t="shared" si="4"/>
        <v>0</v>
      </c>
      <c r="K39" s="9">
        <f t="shared" si="5"/>
        <v>2</v>
      </c>
    </row>
    <row r="40" spans="1:11" x14ac:dyDescent="0.2">
      <c r="A40" s="7" t="s">
        <v>512</v>
      </c>
      <c r="B40" s="65">
        <v>0</v>
      </c>
      <c r="C40" s="34">
        <f>IF(B53=0, "-", B40/B53)</f>
        <v>0</v>
      </c>
      <c r="D40" s="65">
        <v>2</v>
      </c>
      <c r="E40" s="9">
        <f>IF(D53=0, "-", D40/D53)</f>
        <v>6.4516129032258063E-2</v>
      </c>
      <c r="F40" s="81">
        <v>3</v>
      </c>
      <c r="G40" s="34">
        <f>IF(F53=0, "-", F40/F53)</f>
        <v>1.5625E-2</v>
      </c>
      <c r="H40" s="65">
        <v>6</v>
      </c>
      <c r="I40" s="9">
        <f>IF(H53=0, "-", H40/H53)</f>
        <v>3.5294117647058823E-2</v>
      </c>
      <c r="J40" s="8">
        <f t="shared" si="4"/>
        <v>-1</v>
      </c>
      <c r="K40" s="9">
        <f t="shared" si="5"/>
        <v>-0.5</v>
      </c>
    </row>
    <row r="41" spans="1:11" x14ac:dyDescent="0.2">
      <c r="A41" s="7" t="s">
        <v>53</v>
      </c>
      <c r="B41" s="65">
        <v>0</v>
      </c>
      <c r="C41" s="34">
        <f>IF(B53=0, "-", B41/B53)</f>
        <v>0</v>
      </c>
      <c r="D41" s="65">
        <v>0</v>
      </c>
      <c r="E41" s="9">
        <f>IF(D53=0, "-", D41/D53)</f>
        <v>0</v>
      </c>
      <c r="F41" s="81">
        <v>0</v>
      </c>
      <c r="G41" s="34">
        <f>IF(F53=0, "-", F41/F53)</f>
        <v>0</v>
      </c>
      <c r="H41" s="65">
        <v>1</v>
      </c>
      <c r="I41" s="9">
        <f>IF(H53=0, "-", H41/H53)</f>
        <v>5.8823529411764705E-3</v>
      </c>
      <c r="J41" s="8" t="str">
        <f t="shared" si="4"/>
        <v>-</v>
      </c>
      <c r="K41" s="9">
        <f t="shared" si="5"/>
        <v>-1</v>
      </c>
    </row>
    <row r="42" spans="1:11" x14ac:dyDescent="0.2">
      <c r="A42" s="7" t="s">
        <v>513</v>
      </c>
      <c r="B42" s="65">
        <v>1</v>
      </c>
      <c r="C42" s="34">
        <f>IF(B53=0, "-", B42/B53)</f>
        <v>6.6666666666666666E-2</v>
      </c>
      <c r="D42" s="65">
        <v>5</v>
      </c>
      <c r="E42" s="9">
        <f>IF(D53=0, "-", D42/D53)</f>
        <v>0.16129032258064516</v>
      </c>
      <c r="F42" s="81">
        <v>13</v>
      </c>
      <c r="G42" s="34">
        <f>IF(F53=0, "-", F42/F53)</f>
        <v>6.7708333333333329E-2</v>
      </c>
      <c r="H42" s="65">
        <v>11</v>
      </c>
      <c r="I42" s="9">
        <f>IF(H53=0, "-", H42/H53)</f>
        <v>6.4705882352941183E-2</v>
      </c>
      <c r="J42" s="8">
        <f t="shared" si="4"/>
        <v>-0.8</v>
      </c>
      <c r="K42" s="9">
        <f t="shared" si="5"/>
        <v>0.18181818181818182</v>
      </c>
    </row>
    <row r="43" spans="1:11" x14ac:dyDescent="0.2">
      <c r="A43" s="7" t="s">
        <v>514</v>
      </c>
      <c r="B43" s="65">
        <v>0</v>
      </c>
      <c r="C43" s="34">
        <f>IF(B53=0, "-", B43/B53)</f>
        <v>0</v>
      </c>
      <c r="D43" s="65">
        <v>8</v>
      </c>
      <c r="E43" s="9">
        <f>IF(D53=0, "-", D43/D53)</f>
        <v>0.25806451612903225</v>
      </c>
      <c r="F43" s="81">
        <v>9</v>
      </c>
      <c r="G43" s="34">
        <f>IF(F53=0, "-", F43/F53)</f>
        <v>4.6875E-2</v>
      </c>
      <c r="H43" s="65">
        <v>8</v>
      </c>
      <c r="I43" s="9">
        <f>IF(H53=0, "-", H43/H53)</f>
        <v>4.7058823529411764E-2</v>
      </c>
      <c r="J43" s="8">
        <f t="shared" si="4"/>
        <v>-1</v>
      </c>
      <c r="K43" s="9">
        <f t="shared" si="5"/>
        <v>0.125</v>
      </c>
    </row>
    <row r="44" spans="1:11" x14ac:dyDescent="0.2">
      <c r="A44" s="7" t="s">
        <v>59</v>
      </c>
      <c r="B44" s="65">
        <v>6</v>
      </c>
      <c r="C44" s="34">
        <f>IF(B53=0, "-", B44/B53)</f>
        <v>0.4</v>
      </c>
      <c r="D44" s="65">
        <v>6</v>
      </c>
      <c r="E44" s="9">
        <f>IF(D53=0, "-", D44/D53)</f>
        <v>0.19354838709677419</v>
      </c>
      <c r="F44" s="81">
        <v>48</v>
      </c>
      <c r="G44" s="34">
        <f>IF(F53=0, "-", F44/F53)</f>
        <v>0.25</v>
      </c>
      <c r="H44" s="65">
        <v>32</v>
      </c>
      <c r="I44" s="9">
        <f>IF(H53=0, "-", H44/H53)</f>
        <v>0.18823529411764706</v>
      </c>
      <c r="J44" s="8">
        <f t="shared" si="4"/>
        <v>0</v>
      </c>
      <c r="K44" s="9">
        <f t="shared" si="5"/>
        <v>0.5</v>
      </c>
    </row>
    <row r="45" spans="1:11" x14ac:dyDescent="0.2">
      <c r="A45" s="7" t="s">
        <v>515</v>
      </c>
      <c r="B45" s="65">
        <v>0</v>
      </c>
      <c r="C45" s="34">
        <f>IF(B53=0, "-", B45/B53)</f>
        <v>0</v>
      </c>
      <c r="D45" s="65">
        <v>1</v>
      </c>
      <c r="E45" s="9">
        <f>IF(D53=0, "-", D45/D53)</f>
        <v>3.2258064516129031E-2</v>
      </c>
      <c r="F45" s="81">
        <v>10</v>
      </c>
      <c r="G45" s="34">
        <f>IF(F53=0, "-", F45/F53)</f>
        <v>5.2083333333333336E-2</v>
      </c>
      <c r="H45" s="65">
        <v>15</v>
      </c>
      <c r="I45" s="9">
        <f>IF(H53=0, "-", H45/H53)</f>
        <v>8.8235294117647065E-2</v>
      </c>
      <c r="J45" s="8">
        <f t="shared" si="4"/>
        <v>-1</v>
      </c>
      <c r="K45" s="9">
        <f t="shared" si="5"/>
        <v>-0.33333333333333331</v>
      </c>
    </row>
    <row r="46" spans="1:11" x14ac:dyDescent="0.2">
      <c r="A46" s="7" t="s">
        <v>516</v>
      </c>
      <c r="B46" s="65">
        <v>0</v>
      </c>
      <c r="C46" s="34">
        <f>IF(B53=0, "-", B46/B53)</f>
        <v>0</v>
      </c>
      <c r="D46" s="65">
        <v>5</v>
      </c>
      <c r="E46" s="9">
        <f>IF(D53=0, "-", D46/D53)</f>
        <v>0.16129032258064516</v>
      </c>
      <c r="F46" s="81">
        <v>1</v>
      </c>
      <c r="G46" s="34">
        <f>IF(F53=0, "-", F46/F53)</f>
        <v>5.208333333333333E-3</v>
      </c>
      <c r="H46" s="65">
        <v>6</v>
      </c>
      <c r="I46" s="9">
        <f>IF(H53=0, "-", H46/H53)</f>
        <v>3.5294117647058823E-2</v>
      </c>
      <c r="J46" s="8">
        <f t="shared" si="4"/>
        <v>-1</v>
      </c>
      <c r="K46" s="9">
        <f t="shared" si="5"/>
        <v>-0.83333333333333337</v>
      </c>
    </row>
    <row r="47" spans="1:11" x14ac:dyDescent="0.2">
      <c r="A47" s="7" t="s">
        <v>517</v>
      </c>
      <c r="B47" s="65">
        <v>1</v>
      </c>
      <c r="C47" s="34">
        <f>IF(B53=0, "-", B47/B53)</f>
        <v>6.6666666666666666E-2</v>
      </c>
      <c r="D47" s="65">
        <v>0</v>
      </c>
      <c r="E47" s="9">
        <f>IF(D53=0, "-", D47/D53)</f>
        <v>0</v>
      </c>
      <c r="F47" s="81">
        <v>7</v>
      </c>
      <c r="G47" s="34">
        <f>IF(F53=0, "-", F47/F53)</f>
        <v>3.6458333333333336E-2</v>
      </c>
      <c r="H47" s="65">
        <v>9</v>
      </c>
      <c r="I47" s="9">
        <f>IF(H53=0, "-", H47/H53)</f>
        <v>5.2941176470588235E-2</v>
      </c>
      <c r="J47" s="8" t="str">
        <f t="shared" si="4"/>
        <v>-</v>
      </c>
      <c r="K47" s="9">
        <f t="shared" si="5"/>
        <v>-0.22222222222222221</v>
      </c>
    </row>
    <row r="48" spans="1:11" x14ac:dyDescent="0.2">
      <c r="A48" s="7" t="s">
        <v>518</v>
      </c>
      <c r="B48" s="65">
        <v>1</v>
      </c>
      <c r="C48" s="34">
        <f>IF(B53=0, "-", B48/B53)</f>
        <v>6.6666666666666666E-2</v>
      </c>
      <c r="D48" s="65">
        <v>1</v>
      </c>
      <c r="E48" s="9">
        <f>IF(D53=0, "-", D48/D53)</f>
        <v>3.2258064516129031E-2</v>
      </c>
      <c r="F48" s="81">
        <v>15</v>
      </c>
      <c r="G48" s="34">
        <f>IF(F53=0, "-", F48/F53)</f>
        <v>7.8125E-2</v>
      </c>
      <c r="H48" s="65">
        <v>5</v>
      </c>
      <c r="I48" s="9">
        <f>IF(H53=0, "-", H48/H53)</f>
        <v>2.9411764705882353E-2</v>
      </c>
      <c r="J48" s="8">
        <f t="shared" si="4"/>
        <v>0</v>
      </c>
      <c r="K48" s="9">
        <f t="shared" si="5"/>
        <v>2</v>
      </c>
    </row>
    <row r="49" spans="1:11" x14ac:dyDescent="0.2">
      <c r="A49" s="7" t="s">
        <v>519</v>
      </c>
      <c r="B49" s="65">
        <v>0</v>
      </c>
      <c r="C49" s="34">
        <f>IF(B53=0, "-", B49/B53)</f>
        <v>0</v>
      </c>
      <c r="D49" s="65">
        <v>0</v>
      </c>
      <c r="E49" s="9">
        <f>IF(D53=0, "-", D49/D53)</f>
        <v>0</v>
      </c>
      <c r="F49" s="81">
        <v>7</v>
      </c>
      <c r="G49" s="34">
        <f>IF(F53=0, "-", F49/F53)</f>
        <v>3.6458333333333336E-2</v>
      </c>
      <c r="H49" s="65">
        <v>13</v>
      </c>
      <c r="I49" s="9">
        <f>IF(H53=0, "-", H49/H53)</f>
        <v>7.6470588235294124E-2</v>
      </c>
      <c r="J49" s="8" t="str">
        <f t="shared" si="4"/>
        <v>-</v>
      </c>
      <c r="K49" s="9">
        <f t="shared" si="5"/>
        <v>-0.46153846153846156</v>
      </c>
    </row>
    <row r="50" spans="1:11" x14ac:dyDescent="0.2">
      <c r="A50" s="7" t="s">
        <v>520</v>
      </c>
      <c r="B50" s="65">
        <v>2</v>
      </c>
      <c r="C50" s="34">
        <f>IF(B53=0, "-", B50/B53)</f>
        <v>0.13333333333333333</v>
      </c>
      <c r="D50" s="65">
        <v>2</v>
      </c>
      <c r="E50" s="9">
        <f>IF(D53=0, "-", D50/D53)</f>
        <v>6.4516129032258063E-2</v>
      </c>
      <c r="F50" s="81">
        <v>47</v>
      </c>
      <c r="G50" s="34">
        <f>IF(F53=0, "-", F50/F53)</f>
        <v>0.24479166666666666</v>
      </c>
      <c r="H50" s="65">
        <v>41</v>
      </c>
      <c r="I50" s="9">
        <f>IF(H53=0, "-", H50/H53)</f>
        <v>0.2411764705882353</v>
      </c>
      <c r="J50" s="8">
        <f t="shared" si="4"/>
        <v>0</v>
      </c>
      <c r="K50" s="9">
        <f t="shared" si="5"/>
        <v>0.14634146341463414</v>
      </c>
    </row>
    <row r="51" spans="1:11" x14ac:dyDescent="0.2">
      <c r="A51" s="7" t="s">
        <v>521</v>
      </c>
      <c r="B51" s="65">
        <v>0</v>
      </c>
      <c r="C51" s="34">
        <f>IF(B53=0, "-", B51/B53)</f>
        <v>0</v>
      </c>
      <c r="D51" s="65">
        <v>0</v>
      </c>
      <c r="E51" s="9">
        <f>IF(D53=0, "-", D51/D53)</f>
        <v>0</v>
      </c>
      <c r="F51" s="81">
        <v>5</v>
      </c>
      <c r="G51" s="34">
        <f>IF(F53=0, "-", F51/F53)</f>
        <v>2.6041666666666668E-2</v>
      </c>
      <c r="H51" s="65">
        <v>3</v>
      </c>
      <c r="I51" s="9">
        <f>IF(H53=0, "-", H51/H53)</f>
        <v>1.7647058823529412E-2</v>
      </c>
      <c r="J51" s="8" t="str">
        <f t="shared" si="4"/>
        <v>-</v>
      </c>
      <c r="K51" s="9">
        <f t="shared" si="5"/>
        <v>0.66666666666666663</v>
      </c>
    </row>
    <row r="52" spans="1:11" x14ac:dyDescent="0.2">
      <c r="A52" s="2"/>
      <c r="B52" s="68"/>
      <c r="C52" s="33"/>
      <c r="D52" s="68"/>
      <c r="E52" s="6"/>
      <c r="F52" s="82"/>
      <c r="G52" s="33"/>
      <c r="H52" s="68"/>
      <c r="I52" s="6"/>
      <c r="J52" s="5"/>
      <c r="K52" s="6"/>
    </row>
    <row r="53" spans="1:11" s="43" customFormat="1" x14ac:dyDescent="0.2">
      <c r="A53" s="162" t="s">
        <v>572</v>
      </c>
      <c r="B53" s="71">
        <f>SUM(B37:B52)</f>
        <v>15</v>
      </c>
      <c r="C53" s="40">
        <f>B53/1453</f>
        <v>1.0323468685478321E-2</v>
      </c>
      <c r="D53" s="71">
        <f>SUM(D37:D52)</f>
        <v>31</v>
      </c>
      <c r="E53" s="41">
        <f>D53/1979</f>
        <v>1.5664477008590198E-2</v>
      </c>
      <c r="F53" s="77">
        <f>SUM(F37:F52)</f>
        <v>192</v>
      </c>
      <c r="G53" s="42">
        <f>F53/18564</f>
        <v>1.0342598577892695E-2</v>
      </c>
      <c r="H53" s="71">
        <f>SUM(H37:H52)</f>
        <v>170</v>
      </c>
      <c r="I53" s="41">
        <f>H53/15673</f>
        <v>1.0846679002105532E-2</v>
      </c>
      <c r="J53" s="37">
        <f>IF(D53=0, "-", IF((B53-D53)/D53&lt;10, (B53-D53)/D53, "&gt;999%"))</f>
        <v>-0.5161290322580645</v>
      </c>
      <c r="K53" s="38">
        <f>IF(H53=0, "-", IF((F53-H53)/H53&lt;10, (F53-H53)/H53, "&gt;999%"))</f>
        <v>0.12941176470588237</v>
      </c>
    </row>
    <row r="54" spans="1:11" x14ac:dyDescent="0.2">
      <c r="B54" s="83"/>
      <c r="D54" s="83"/>
      <c r="F54" s="83"/>
      <c r="H54" s="83"/>
    </row>
    <row r="55" spans="1:11" x14ac:dyDescent="0.2">
      <c r="A55" s="27" t="s">
        <v>571</v>
      </c>
      <c r="B55" s="71">
        <v>98</v>
      </c>
      <c r="C55" s="40">
        <f>B55/1453</f>
        <v>6.7446662078458355E-2</v>
      </c>
      <c r="D55" s="71">
        <v>80</v>
      </c>
      <c r="E55" s="41">
        <f>D55/1979</f>
        <v>4.04244567963618E-2</v>
      </c>
      <c r="F55" s="77">
        <v>802</v>
      </c>
      <c r="G55" s="42">
        <f>F55/18564</f>
        <v>4.3201896143072613E-2</v>
      </c>
      <c r="H55" s="71">
        <v>671</v>
      </c>
      <c r="I55" s="41">
        <f>H55/15673</f>
        <v>4.2812480061251837E-2</v>
      </c>
      <c r="J55" s="37">
        <f>IF(D55=0, "-", IF((B55-D55)/D55&lt;10, (B55-D55)/D55, "&gt;999%"))</f>
        <v>0.22500000000000001</v>
      </c>
      <c r="K55" s="38">
        <f>IF(H55=0, "-", IF((F55-H55)/H55&lt;10, (F55-H55)/H55, "&gt;999%"))</f>
        <v>0.19523099850968703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5"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5.7109375" customWidth="1"/>
    <col min="2" max="11" width="8.42578125" customWidth="1"/>
  </cols>
  <sheetData>
    <row r="1" spans="1:11" s="52" customFormat="1" ht="20.25" x14ac:dyDescent="0.3">
      <c r="A1" s="4" t="s">
        <v>10</v>
      </c>
      <c r="B1" s="198" t="s">
        <v>578</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3</v>
      </c>
      <c r="C7" s="39">
        <f>IF(B32=0, "-", B7/B32)</f>
        <v>3.0612244897959183E-2</v>
      </c>
      <c r="D7" s="65">
        <v>0</v>
      </c>
      <c r="E7" s="21">
        <f>IF(D32=0, "-", D7/D32)</f>
        <v>0</v>
      </c>
      <c r="F7" s="81">
        <v>20</v>
      </c>
      <c r="G7" s="39">
        <f>IF(F32=0, "-", F7/F32)</f>
        <v>2.4937655860349128E-2</v>
      </c>
      <c r="H7" s="65">
        <v>15</v>
      </c>
      <c r="I7" s="21">
        <f>IF(H32=0, "-", H7/H32)</f>
        <v>2.2354694485842028E-2</v>
      </c>
      <c r="J7" s="20" t="str">
        <f t="shared" ref="J7:J30" si="0">IF(D7=0, "-", IF((B7-D7)/D7&lt;10, (B7-D7)/D7, "&gt;999%"))</f>
        <v>-</v>
      </c>
      <c r="K7" s="21">
        <f t="shared" ref="K7:K30" si="1">IF(H7=0, "-", IF((F7-H7)/H7&lt;10, (F7-H7)/H7, "&gt;999%"))</f>
        <v>0.33333333333333331</v>
      </c>
    </row>
    <row r="8" spans="1:11" x14ac:dyDescent="0.2">
      <c r="A8" s="7" t="s">
        <v>39</v>
      </c>
      <c r="B8" s="65">
        <v>1</v>
      </c>
      <c r="C8" s="39">
        <f>IF(B32=0, "-", B8/B32)</f>
        <v>1.020408163265306E-2</v>
      </c>
      <c r="D8" s="65">
        <v>0</v>
      </c>
      <c r="E8" s="21">
        <f>IF(D32=0, "-", D8/D32)</f>
        <v>0</v>
      </c>
      <c r="F8" s="81">
        <v>1</v>
      </c>
      <c r="G8" s="39">
        <f>IF(F32=0, "-", F8/F32)</f>
        <v>1.2468827930174563E-3</v>
      </c>
      <c r="H8" s="65">
        <v>0</v>
      </c>
      <c r="I8" s="21">
        <f>IF(H32=0, "-", H8/H32)</f>
        <v>0</v>
      </c>
      <c r="J8" s="20" t="str">
        <f t="shared" si="0"/>
        <v>-</v>
      </c>
      <c r="K8" s="21" t="str">
        <f t="shared" si="1"/>
        <v>-</v>
      </c>
    </row>
    <row r="9" spans="1:11" x14ac:dyDescent="0.2">
      <c r="A9" s="7" t="s">
        <v>42</v>
      </c>
      <c r="B9" s="65">
        <v>36</v>
      </c>
      <c r="C9" s="39">
        <f>IF(B32=0, "-", B9/B32)</f>
        <v>0.36734693877551022</v>
      </c>
      <c r="D9" s="65">
        <v>2</v>
      </c>
      <c r="E9" s="21">
        <f>IF(D32=0, "-", D9/D32)</f>
        <v>2.5000000000000001E-2</v>
      </c>
      <c r="F9" s="81">
        <v>81</v>
      </c>
      <c r="G9" s="39">
        <f>IF(F32=0, "-", F9/F32)</f>
        <v>0.10099750623441396</v>
      </c>
      <c r="H9" s="65">
        <v>35</v>
      </c>
      <c r="I9" s="21">
        <f>IF(H32=0, "-", H9/H32)</f>
        <v>5.216095380029806E-2</v>
      </c>
      <c r="J9" s="20" t="str">
        <f t="shared" si="0"/>
        <v>&gt;999%</v>
      </c>
      <c r="K9" s="21">
        <f t="shared" si="1"/>
        <v>1.3142857142857143</v>
      </c>
    </row>
    <row r="10" spans="1:11" x14ac:dyDescent="0.2">
      <c r="A10" s="7" t="s">
        <v>43</v>
      </c>
      <c r="B10" s="65">
        <v>1</v>
      </c>
      <c r="C10" s="39">
        <f>IF(B32=0, "-", B10/B32)</f>
        <v>1.020408163265306E-2</v>
      </c>
      <c r="D10" s="65">
        <v>4</v>
      </c>
      <c r="E10" s="21">
        <f>IF(D32=0, "-", D10/D32)</f>
        <v>0.05</v>
      </c>
      <c r="F10" s="81">
        <v>34</v>
      </c>
      <c r="G10" s="39">
        <f>IF(F32=0, "-", F10/F32)</f>
        <v>4.2394014962593519E-2</v>
      </c>
      <c r="H10" s="65">
        <v>25</v>
      </c>
      <c r="I10" s="21">
        <f>IF(H32=0, "-", H10/H32)</f>
        <v>3.7257824143070044E-2</v>
      </c>
      <c r="J10" s="20">
        <f t="shared" si="0"/>
        <v>-0.75</v>
      </c>
      <c r="K10" s="21">
        <f t="shared" si="1"/>
        <v>0.36</v>
      </c>
    </row>
    <row r="11" spans="1:11" x14ac:dyDescent="0.2">
      <c r="A11" s="7" t="s">
        <v>44</v>
      </c>
      <c r="B11" s="65">
        <v>0</v>
      </c>
      <c r="C11" s="39">
        <f>IF(B32=0, "-", B11/B32)</f>
        <v>0</v>
      </c>
      <c r="D11" s="65">
        <v>0</v>
      </c>
      <c r="E11" s="21">
        <f>IF(D32=0, "-", D11/D32)</f>
        <v>0</v>
      </c>
      <c r="F11" s="81">
        <v>4</v>
      </c>
      <c r="G11" s="39">
        <f>IF(F32=0, "-", F11/F32)</f>
        <v>4.9875311720698253E-3</v>
      </c>
      <c r="H11" s="65">
        <v>3</v>
      </c>
      <c r="I11" s="21">
        <f>IF(H32=0, "-", H11/H32)</f>
        <v>4.4709388971684054E-3</v>
      </c>
      <c r="J11" s="20" t="str">
        <f t="shared" si="0"/>
        <v>-</v>
      </c>
      <c r="K11" s="21">
        <f t="shared" si="1"/>
        <v>0.33333333333333331</v>
      </c>
    </row>
    <row r="12" spans="1:11" x14ac:dyDescent="0.2">
      <c r="A12" s="7" t="s">
        <v>45</v>
      </c>
      <c r="B12" s="65">
        <v>10</v>
      </c>
      <c r="C12" s="39">
        <f>IF(B32=0, "-", B12/B32)</f>
        <v>0.10204081632653061</v>
      </c>
      <c r="D12" s="65">
        <v>9</v>
      </c>
      <c r="E12" s="21">
        <f>IF(D32=0, "-", D12/D32)</f>
        <v>0.1125</v>
      </c>
      <c r="F12" s="81">
        <v>64</v>
      </c>
      <c r="G12" s="39">
        <f>IF(F32=0, "-", F12/F32)</f>
        <v>7.9800498753117205E-2</v>
      </c>
      <c r="H12" s="65">
        <v>64</v>
      </c>
      <c r="I12" s="21">
        <f>IF(H32=0, "-", H12/H32)</f>
        <v>9.5380029806259314E-2</v>
      </c>
      <c r="J12" s="20">
        <f t="shared" si="0"/>
        <v>0.1111111111111111</v>
      </c>
      <c r="K12" s="21">
        <f t="shared" si="1"/>
        <v>0</v>
      </c>
    </row>
    <row r="13" spans="1:11" x14ac:dyDescent="0.2">
      <c r="A13" s="7" t="s">
        <v>48</v>
      </c>
      <c r="B13" s="65">
        <v>8</v>
      </c>
      <c r="C13" s="39">
        <f>IF(B32=0, "-", B13/B32)</f>
        <v>8.1632653061224483E-2</v>
      </c>
      <c r="D13" s="65">
        <v>12</v>
      </c>
      <c r="E13" s="21">
        <f>IF(D32=0, "-", D13/D32)</f>
        <v>0.15</v>
      </c>
      <c r="F13" s="81">
        <v>109</v>
      </c>
      <c r="G13" s="39">
        <f>IF(F32=0, "-", F13/F32)</f>
        <v>0.13591022443890274</v>
      </c>
      <c r="H13" s="65">
        <v>83</v>
      </c>
      <c r="I13" s="21">
        <f>IF(H32=0, "-", H13/H32)</f>
        <v>0.12369597615499255</v>
      </c>
      <c r="J13" s="20">
        <f t="shared" si="0"/>
        <v>-0.33333333333333331</v>
      </c>
      <c r="K13" s="21">
        <f t="shared" si="1"/>
        <v>0.31325301204819278</v>
      </c>
    </row>
    <row r="14" spans="1:11" x14ac:dyDescent="0.2">
      <c r="A14" s="7" t="s">
        <v>52</v>
      </c>
      <c r="B14" s="65">
        <v>0</v>
      </c>
      <c r="C14" s="39">
        <f>IF(B32=0, "-", B14/B32)</f>
        <v>0</v>
      </c>
      <c r="D14" s="65">
        <v>0</v>
      </c>
      <c r="E14" s="21">
        <f>IF(D32=0, "-", D14/D32)</f>
        <v>0</v>
      </c>
      <c r="F14" s="81">
        <v>4</v>
      </c>
      <c r="G14" s="39">
        <f>IF(F32=0, "-", F14/F32)</f>
        <v>4.9875311720698253E-3</v>
      </c>
      <c r="H14" s="65">
        <v>1</v>
      </c>
      <c r="I14" s="21">
        <f>IF(H32=0, "-", H14/H32)</f>
        <v>1.4903129657228018E-3</v>
      </c>
      <c r="J14" s="20" t="str">
        <f t="shared" si="0"/>
        <v>-</v>
      </c>
      <c r="K14" s="21">
        <f t="shared" si="1"/>
        <v>3</v>
      </c>
    </row>
    <row r="15" spans="1:11" x14ac:dyDescent="0.2">
      <c r="A15" s="7" t="s">
        <v>53</v>
      </c>
      <c r="B15" s="65">
        <v>0</v>
      </c>
      <c r="C15" s="39">
        <f>IF(B32=0, "-", B15/B32)</f>
        <v>0</v>
      </c>
      <c r="D15" s="65">
        <v>0</v>
      </c>
      <c r="E15" s="21">
        <f>IF(D32=0, "-", D15/D32)</f>
        <v>0</v>
      </c>
      <c r="F15" s="81">
        <v>0</v>
      </c>
      <c r="G15" s="39">
        <f>IF(F32=0, "-", F15/F32)</f>
        <v>0</v>
      </c>
      <c r="H15" s="65">
        <v>1</v>
      </c>
      <c r="I15" s="21">
        <f>IF(H32=0, "-", H15/H32)</f>
        <v>1.4903129657228018E-3</v>
      </c>
      <c r="J15" s="20" t="str">
        <f t="shared" si="0"/>
        <v>-</v>
      </c>
      <c r="K15" s="21">
        <f t="shared" si="1"/>
        <v>-1</v>
      </c>
    </row>
    <row r="16" spans="1:11" x14ac:dyDescent="0.2">
      <c r="A16" s="7" t="s">
        <v>54</v>
      </c>
      <c r="B16" s="65">
        <v>24</v>
      </c>
      <c r="C16" s="39">
        <f>IF(B32=0, "-", B16/B32)</f>
        <v>0.24489795918367346</v>
      </c>
      <c r="D16" s="65">
        <v>23</v>
      </c>
      <c r="E16" s="21">
        <f>IF(D32=0, "-", D16/D32)</f>
        <v>0.28749999999999998</v>
      </c>
      <c r="F16" s="81">
        <v>189</v>
      </c>
      <c r="G16" s="39">
        <f>IF(F32=0, "-", F16/F32)</f>
        <v>0.23566084788029926</v>
      </c>
      <c r="H16" s="65">
        <v>204</v>
      </c>
      <c r="I16" s="21">
        <f>IF(H32=0, "-", H16/H32)</f>
        <v>0.30402384500745155</v>
      </c>
      <c r="J16" s="20">
        <f t="shared" si="0"/>
        <v>4.3478260869565216E-2</v>
      </c>
      <c r="K16" s="21">
        <f t="shared" si="1"/>
        <v>-7.3529411764705885E-2</v>
      </c>
    </row>
    <row r="17" spans="1:11" x14ac:dyDescent="0.2">
      <c r="A17" s="7" t="s">
        <v>56</v>
      </c>
      <c r="B17" s="65">
        <v>1</v>
      </c>
      <c r="C17" s="39">
        <f>IF(B32=0, "-", B17/B32)</f>
        <v>1.020408163265306E-2</v>
      </c>
      <c r="D17" s="65">
        <v>8</v>
      </c>
      <c r="E17" s="21">
        <f>IF(D32=0, "-", D17/D32)</f>
        <v>0.1</v>
      </c>
      <c r="F17" s="81">
        <v>26</v>
      </c>
      <c r="G17" s="39">
        <f>IF(F32=0, "-", F17/F32)</f>
        <v>3.2418952618453865E-2</v>
      </c>
      <c r="H17" s="65">
        <v>9</v>
      </c>
      <c r="I17" s="21">
        <f>IF(H32=0, "-", H17/H32)</f>
        <v>1.3412816691505217E-2</v>
      </c>
      <c r="J17" s="20">
        <f t="shared" si="0"/>
        <v>-0.875</v>
      </c>
      <c r="K17" s="21">
        <f t="shared" si="1"/>
        <v>1.8888888888888888</v>
      </c>
    </row>
    <row r="18" spans="1:11" x14ac:dyDescent="0.2">
      <c r="A18" s="7" t="s">
        <v>59</v>
      </c>
      <c r="B18" s="65">
        <v>6</v>
      </c>
      <c r="C18" s="39">
        <f>IF(B32=0, "-", B18/B32)</f>
        <v>6.1224489795918366E-2</v>
      </c>
      <c r="D18" s="65">
        <v>6</v>
      </c>
      <c r="E18" s="21">
        <f>IF(D32=0, "-", D18/D32)</f>
        <v>7.4999999999999997E-2</v>
      </c>
      <c r="F18" s="81">
        <v>48</v>
      </c>
      <c r="G18" s="39">
        <f>IF(F32=0, "-", F18/F32)</f>
        <v>5.9850374064837904E-2</v>
      </c>
      <c r="H18" s="65">
        <v>32</v>
      </c>
      <c r="I18" s="21">
        <f>IF(H32=0, "-", H18/H32)</f>
        <v>4.7690014903129657E-2</v>
      </c>
      <c r="J18" s="20">
        <f t="shared" si="0"/>
        <v>0</v>
      </c>
      <c r="K18" s="21">
        <f t="shared" si="1"/>
        <v>0.5</v>
      </c>
    </row>
    <row r="19" spans="1:11" x14ac:dyDescent="0.2">
      <c r="A19" s="7" t="s">
        <v>62</v>
      </c>
      <c r="B19" s="65">
        <v>1</v>
      </c>
      <c r="C19" s="39">
        <f>IF(B32=0, "-", B19/B32)</f>
        <v>1.020408163265306E-2</v>
      </c>
      <c r="D19" s="65">
        <v>1</v>
      </c>
      <c r="E19" s="21">
        <f>IF(D32=0, "-", D19/D32)</f>
        <v>1.2500000000000001E-2</v>
      </c>
      <c r="F19" s="81">
        <v>31</v>
      </c>
      <c r="G19" s="39">
        <f>IF(F32=0, "-", F19/F32)</f>
        <v>3.8653366583541147E-2</v>
      </c>
      <c r="H19" s="65">
        <v>3</v>
      </c>
      <c r="I19" s="21">
        <f>IF(H32=0, "-", H19/H32)</f>
        <v>4.4709388971684054E-3</v>
      </c>
      <c r="J19" s="20">
        <f t="shared" si="0"/>
        <v>0</v>
      </c>
      <c r="K19" s="21">
        <f t="shared" si="1"/>
        <v>9.3333333333333339</v>
      </c>
    </row>
    <row r="20" spans="1:11" x14ac:dyDescent="0.2">
      <c r="A20" s="7" t="s">
        <v>65</v>
      </c>
      <c r="B20" s="65">
        <v>0</v>
      </c>
      <c r="C20" s="39">
        <f>IF(B32=0, "-", B20/B32)</f>
        <v>0</v>
      </c>
      <c r="D20" s="65">
        <v>1</v>
      </c>
      <c r="E20" s="21">
        <f>IF(D32=0, "-", D20/D32)</f>
        <v>1.2500000000000001E-2</v>
      </c>
      <c r="F20" s="81">
        <v>10</v>
      </c>
      <c r="G20" s="39">
        <f>IF(F32=0, "-", F20/F32)</f>
        <v>1.2468827930174564E-2</v>
      </c>
      <c r="H20" s="65">
        <v>15</v>
      </c>
      <c r="I20" s="21">
        <f>IF(H32=0, "-", H20/H32)</f>
        <v>2.2354694485842028E-2</v>
      </c>
      <c r="J20" s="20">
        <f t="shared" si="0"/>
        <v>-1</v>
      </c>
      <c r="K20" s="21">
        <f t="shared" si="1"/>
        <v>-0.33333333333333331</v>
      </c>
    </row>
    <row r="21" spans="1:11" x14ac:dyDescent="0.2">
      <c r="A21" s="7" t="s">
        <v>66</v>
      </c>
      <c r="B21" s="65">
        <v>1</v>
      </c>
      <c r="C21" s="39">
        <f>IF(B32=0, "-", B21/B32)</f>
        <v>1.020408163265306E-2</v>
      </c>
      <c r="D21" s="65">
        <v>5</v>
      </c>
      <c r="E21" s="21">
        <f>IF(D32=0, "-", D21/D32)</f>
        <v>6.25E-2</v>
      </c>
      <c r="F21" s="81">
        <v>4</v>
      </c>
      <c r="G21" s="39">
        <f>IF(F32=0, "-", F21/F32)</f>
        <v>4.9875311720698253E-3</v>
      </c>
      <c r="H21" s="65">
        <v>6</v>
      </c>
      <c r="I21" s="21">
        <f>IF(H32=0, "-", H21/H32)</f>
        <v>8.9418777943368107E-3</v>
      </c>
      <c r="J21" s="20">
        <f t="shared" si="0"/>
        <v>-0.8</v>
      </c>
      <c r="K21" s="21">
        <f t="shared" si="1"/>
        <v>-0.33333333333333331</v>
      </c>
    </row>
    <row r="22" spans="1:11" x14ac:dyDescent="0.2">
      <c r="A22" s="7" t="s">
        <v>71</v>
      </c>
      <c r="B22" s="65">
        <v>1</v>
      </c>
      <c r="C22" s="39">
        <f>IF(B32=0, "-", B22/B32)</f>
        <v>1.020408163265306E-2</v>
      </c>
      <c r="D22" s="65">
        <v>0</v>
      </c>
      <c r="E22" s="21">
        <f>IF(D32=0, "-", D22/D32)</f>
        <v>0</v>
      </c>
      <c r="F22" s="81">
        <v>7</v>
      </c>
      <c r="G22" s="39">
        <f>IF(F32=0, "-", F22/F32)</f>
        <v>8.7281795511221939E-3</v>
      </c>
      <c r="H22" s="65">
        <v>11</v>
      </c>
      <c r="I22" s="21">
        <f>IF(H32=0, "-", H22/H32)</f>
        <v>1.6393442622950821E-2</v>
      </c>
      <c r="J22" s="20" t="str">
        <f t="shared" si="0"/>
        <v>-</v>
      </c>
      <c r="K22" s="21">
        <f t="shared" si="1"/>
        <v>-0.36363636363636365</v>
      </c>
    </row>
    <row r="23" spans="1:11" x14ac:dyDescent="0.2">
      <c r="A23" s="7" t="s">
        <v>72</v>
      </c>
      <c r="B23" s="65">
        <v>0</v>
      </c>
      <c r="C23" s="39">
        <f>IF(B32=0, "-", B23/B32)</f>
        <v>0</v>
      </c>
      <c r="D23" s="65">
        <v>3</v>
      </c>
      <c r="E23" s="21">
        <f>IF(D32=0, "-", D23/D32)</f>
        <v>3.7499999999999999E-2</v>
      </c>
      <c r="F23" s="81">
        <v>36</v>
      </c>
      <c r="G23" s="39">
        <f>IF(F32=0, "-", F23/F32)</f>
        <v>4.488778054862843E-2</v>
      </c>
      <c r="H23" s="65">
        <v>54</v>
      </c>
      <c r="I23" s="21">
        <f>IF(H32=0, "-", H23/H32)</f>
        <v>8.0476900149031291E-2</v>
      </c>
      <c r="J23" s="20">
        <f t="shared" si="0"/>
        <v>-1</v>
      </c>
      <c r="K23" s="21">
        <f t="shared" si="1"/>
        <v>-0.33333333333333331</v>
      </c>
    </row>
    <row r="24" spans="1:11" x14ac:dyDescent="0.2">
      <c r="A24" s="7" t="s">
        <v>77</v>
      </c>
      <c r="B24" s="65">
        <v>0</v>
      </c>
      <c r="C24" s="39">
        <f>IF(B32=0, "-", B24/B32)</f>
        <v>0</v>
      </c>
      <c r="D24" s="65">
        <v>0</v>
      </c>
      <c r="E24" s="21">
        <f>IF(D32=0, "-", D24/D32)</f>
        <v>0</v>
      </c>
      <c r="F24" s="81">
        <v>1</v>
      </c>
      <c r="G24" s="39">
        <f>IF(F32=0, "-", F24/F32)</f>
        <v>1.2468827930174563E-3</v>
      </c>
      <c r="H24" s="65">
        <v>0</v>
      </c>
      <c r="I24" s="21">
        <f>IF(H32=0, "-", H24/H32)</f>
        <v>0</v>
      </c>
      <c r="J24" s="20" t="str">
        <f t="shared" si="0"/>
        <v>-</v>
      </c>
      <c r="K24" s="21" t="str">
        <f t="shared" si="1"/>
        <v>-</v>
      </c>
    </row>
    <row r="25" spans="1:11" x14ac:dyDescent="0.2">
      <c r="A25" s="7" t="s">
        <v>80</v>
      </c>
      <c r="B25" s="65">
        <v>1</v>
      </c>
      <c r="C25" s="39">
        <f>IF(B32=0, "-", B25/B32)</f>
        <v>1.020408163265306E-2</v>
      </c>
      <c r="D25" s="65">
        <v>2</v>
      </c>
      <c r="E25" s="21">
        <f>IF(D32=0, "-", D25/D32)</f>
        <v>2.5000000000000001E-2</v>
      </c>
      <c r="F25" s="81">
        <v>37</v>
      </c>
      <c r="G25" s="39">
        <f>IF(F32=0, "-", F25/F32)</f>
        <v>4.6134663341645885E-2</v>
      </c>
      <c r="H25" s="65">
        <v>35</v>
      </c>
      <c r="I25" s="21">
        <f>IF(H32=0, "-", H25/H32)</f>
        <v>5.216095380029806E-2</v>
      </c>
      <c r="J25" s="20">
        <f t="shared" si="0"/>
        <v>-0.5</v>
      </c>
      <c r="K25" s="21">
        <f t="shared" si="1"/>
        <v>5.7142857142857141E-2</v>
      </c>
    </row>
    <row r="26" spans="1:11" x14ac:dyDescent="0.2">
      <c r="A26" s="7" t="s">
        <v>81</v>
      </c>
      <c r="B26" s="65">
        <v>1</v>
      </c>
      <c r="C26" s="39">
        <f>IF(B32=0, "-", B26/B32)</f>
        <v>1.020408163265306E-2</v>
      </c>
      <c r="D26" s="65">
        <v>1</v>
      </c>
      <c r="E26" s="21">
        <f>IF(D32=0, "-", D26/D32)</f>
        <v>1.2500000000000001E-2</v>
      </c>
      <c r="F26" s="81">
        <v>15</v>
      </c>
      <c r="G26" s="39">
        <f>IF(F32=0, "-", F26/F32)</f>
        <v>1.8703241895261846E-2</v>
      </c>
      <c r="H26" s="65">
        <v>5</v>
      </c>
      <c r="I26" s="21">
        <f>IF(H32=0, "-", H26/H32)</f>
        <v>7.4515648286140089E-3</v>
      </c>
      <c r="J26" s="20">
        <f t="shared" si="0"/>
        <v>0</v>
      </c>
      <c r="K26" s="21">
        <f t="shared" si="1"/>
        <v>2</v>
      </c>
    </row>
    <row r="27" spans="1:11" x14ac:dyDescent="0.2">
      <c r="A27" s="7" t="s">
        <v>87</v>
      </c>
      <c r="B27" s="65">
        <v>0</v>
      </c>
      <c r="C27" s="39">
        <f>IF(B32=0, "-", B27/B32)</f>
        <v>0</v>
      </c>
      <c r="D27" s="65">
        <v>0</v>
      </c>
      <c r="E27" s="21">
        <f>IF(D32=0, "-", D27/D32)</f>
        <v>0</v>
      </c>
      <c r="F27" s="81">
        <v>11</v>
      </c>
      <c r="G27" s="39">
        <f>IF(F32=0, "-", F27/F32)</f>
        <v>1.3715710723192019E-2</v>
      </c>
      <c r="H27" s="65">
        <v>14</v>
      </c>
      <c r="I27" s="21">
        <f>IF(H32=0, "-", H27/H32)</f>
        <v>2.0864381520119227E-2</v>
      </c>
      <c r="J27" s="20" t="str">
        <f t="shared" si="0"/>
        <v>-</v>
      </c>
      <c r="K27" s="21">
        <f t="shared" si="1"/>
        <v>-0.21428571428571427</v>
      </c>
    </row>
    <row r="28" spans="1:11" x14ac:dyDescent="0.2">
      <c r="A28" s="7" t="s">
        <v>88</v>
      </c>
      <c r="B28" s="65">
        <v>1</v>
      </c>
      <c r="C28" s="39">
        <f>IF(B32=0, "-", B28/B32)</f>
        <v>1.020408163265306E-2</v>
      </c>
      <c r="D28" s="65">
        <v>0</v>
      </c>
      <c r="E28" s="21">
        <f>IF(D32=0, "-", D28/D32)</f>
        <v>0</v>
      </c>
      <c r="F28" s="81">
        <v>16</v>
      </c>
      <c r="G28" s="39">
        <f>IF(F32=0, "-", F28/F32)</f>
        <v>1.9950124688279301E-2</v>
      </c>
      <c r="H28" s="65">
        <v>11</v>
      </c>
      <c r="I28" s="21">
        <f>IF(H32=0, "-", H28/H32)</f>
        <v>1.6393442622950821E-2</v>
      </c>
      <c r="J28" s="20" t="str">
        <f t="shared" si="0"/>
        <v>-</v>
      </c>
      <c r="K28" s="21">
        <f t="shared" si="1"/>
        <v>0.45454545454545453</v>
      </c>
    </row>
    <row r="29" spans="1:11" x14ac:dyDescent="0.2">
      <c r="A29" s="7" t="s">
        <v>90</v>
      </c>
      <c r="B29" s="65">
        <v>2</v>
      </c>
      <c r="C29" s="39">
        <f>IF(B32=0, "-", B29/B32)</f>
        <v>2.0408163265306121E-2</v>
      </c>
      <c r="D29" s="65">
        <v>3</v>
      </c>
      <c r="E29" s="21">
        <f>IF(D32=0, "-", D29/D32)</f>
        <v>3.7499999999999999E-2</v>
      </c>
      <c r="F29" s="81">
        <v>49</v>
      </c>
      <c r="G29" s="39">
        <f>IF(F32=0, "-", F29/F32)</f>
        <v>6.1097256857855359E-2</v>
      </c>
      <c r="H29" s="65">
        <v>42</v>
      </c>
      <c r="I29" s="21">
        <f>IF(H32=0, "-", H29/H32)</f>
        <v>6.259314456035768E-2</v>
      </c>
      <c r="J29" s="20">
        <f t="shared" si="0"/>
        <v>-0.33333333333333331</v>
      </c>
      <c r="K29" s="21">
        <f t="shared" si="1"/>
        <v>0.16666666666666666</v>
      </c>
    </row>
    <row r="30" spans="1:11" x14ac:dyDescent="0.2">
      <c r="A30" s="7" t="s">
        <v>91</v>
      </c>
      <c r="B30" s="65">
        <v>0</v>
      </c>
      <c r="C30" s="39">
        <f>IF(B32=0, "-", B30/B32)</f>
        <v>0</v>
      </c>
      <c r="D30" s="65">
        <v>0</v>
      </c>
      <c r="E30" s="21">
        <f>IF(D32=0, "-", D30/D32)</f>
        <v>0</v>
      </c>
      <c r="F30" s="81">
        <v>5</v>
      </c>
      <c r="G30" s="39">
        <f>IF(F32=0, "-", F30/F32)</f>
        <v>6.2344139650872821E-3</v>
      </c>
      <c r="H30" s="65">
        <v>3</v>
      </c>
      <c r="I30" s="21">
        <f>IF(H32=0, "-", H30/H32)</f>
        <v>4.4709388971684054E-3</v>
      </c>
      <c r="J30" s="20" t="str">
        <f t="shared" si="0"/>
        <v>-</v>
      </c>
      <c r="K30" s="21">
        <f t="shared" si="1"/>
        <v>0.66666666666666663</v>
      </c>
    </row>
    <row r="31" spans="1:11" x14ac:dyDescent="0.2">
      <c r="A31" s="2"/>
      <c r="B31" s="68"/>
      <c r="C31" s="33"/>
      <c r="D31" s="68"/>
      <c r="E31" s="6"/>
      <c r="F31" s="82"/>
      <c r="G31" s="33"/>
      <c r="H31" s="68"/>
      <c r="I31" s="6"/>
      <c r="J31" s="5"/>
      <c r="K31" s="6"/>
    </row>
    <row r="32" spans="1:11" s="43" customFormat="1" x14ac:dyDescent="0.2">
      <c r="A32" s="162" t="s">
        <v>571</v>
      </c>
      <c r="B32" s="71">
        <f>SUM(B7:B31)</f>
        <v>98</v>
      </c>
      <c r="C32" s="40">
        <v>1</v>
      </c>
      <c r="D32" s="71">
        <f>SUM(D7:D31)</f>
        <v>80</v>
      </c>
      <c r="E32" s="41">
        <v>1</v>
      </c>
      <c r="F32" s="77">
        <f>SUM(F7:F31)</f>
        <v>802</v>
      </c>
      <c r="G32" s="42">
        <v>1</v>
      </c>
      <c r="H32" s="71">
        <f>SUM(H7:H31)</f>
        <v>671</v>
      </c>
      <c r="I32" s="41">
        <v>1</v>
      </c>
      <c r="J32" s="37">
        <f>IF(D32=0, "-", (B32-D32)/D32)</f>
        <v>0.22500000000000001</v>
      </c>
      <c r="K32" s="38">
        <f>IF(H32=0, "-", (F32-H32)/H32)</f>
        <v>0.19523099850968703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24"/>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243</v>
      </c>
      <c r="B8" s="143">
        <v>0</v>
      </c>
      <c r="C8" s="144">
        <v>0</v>
      </c>
      <c r="D8" s="143">
        <v>5</v>
      </c>
      <c r="E8" s="144">
        <v>0</v>
      </c>
      <c r="F8" s="145"/>
      <c r="G8" s="143">
        <f>B8-C8</f>
        <v>0</v>
      </c>
      <c r="H8" s="144">
        <f>D8-E8</f>
        <v>5</v>
      </c>
      <c r="I8" s="151" t="str">
        <f>IF(C8=0, "-", IF(G8/C8&lt;10, G8/C8, "&gt;999%"))</f>
        <v>-</v>
      </c>
      <c r="J8" s="152" t="str">
        <f>IF(E8=0, "-", IF(H8/E8&lt;10, H8/E8, "&gt;999%"))</f>
        <v>-</v>
      </c>
    </row>
    <row r="9" spans="1:10" x14ac:dyDescent="0.2">
      <c r="A9" s="158" t="s">
        <v>208</v>
      </c>
      <c r="B9" s="65">
        <v>0</v>
      </c>
      <c r="C9" s="66">
        <v>1</v>
      </c>
      <c r="D9" s="65">
        <v>3</v>
      </c>
      <c r="E9" s="66">
        <v>4</v>
      </c>
      <c r="F9" s="67"/>
      <c r="G9" s="65">
        <f>B9-C9</f>
        <v>-1</v>
      </c>
      <c r="H9" s="66">
        <f>D9-E9</f>
        <v>-1</v>
      </c>
      <c r="I9" s="20">
        <f>IF(C9=0, "-", IF(G9/C9&lt;10, G9/C9, "&gt;999%"))</f>
        <v>-1</v>
      </c>
      <c r="J9" s="21">
        <f>IF(E9=0, "-", IF(H9/E9&lt;10, H9/E9, "&gt;999%"))</f>
        <v>-0.25</v>
      </c>
    </row>
    <row r="10" spans="1:10" x14ac:dyDescent="0.2">
      <c r="A10" s="158" t="s">
        <v>372</v>
      </c>
      <c r="B10" s="65">
        <v>0</v>
      </c>
      <c r="C10" s="66">
        <v>0</v>
      </c>
      <c r="D10" s="65">
        <v>3</v>
      </c>
      <c r="E10" s="66">
        <v>6</v>
      </c>
      <c r="F10" s="67"/>
      <c r="G10" s="65">
        <f>B10-C10</f>
        <v>0</v>
      </c>
      <c r="H10" s="66">
        <f>D10-E10</f>
        <v>-3</v>
      </c>
      <c r="I10" s="20" t="str">
        <f>IF(C10=0, "-", IF(G10/C10&lt;10, G10/C10, "&gt;999%"))</f>
        <v>-</v>
      </c>
      <c r="J10" s="21">
        <f>IF(E10=0, "-", IF(H10/E10&lt;10, H10/E10, "&gt;999%"))</f>
        <v>-0.5</v>
      </c>
    </row>
    <row r="11" spans="1:10" s="160" customFormat="1" x14ac:dyDescent="0.2">
      <c r="A11" s="178" t="s">
        <v>579</v>
      </c>
      <c r="B11" s="71">
        <v>0</v>
      </c>
      <c r="C11" s="72">
        <v>1</v>
      </c>
      <c r="D11" s="71">
        <v>11</v>
      </c>
      <c r="E11" s="72">
        <v>10</v>
      </c>
      <c r="F11" s="73"/>
      <c r="G11" s="71">
        <f>B11-C11</f>
        <v>-1</v>
      </c>
      <c r="H11" s="72">
        <f>D11-E11</f>
        <v>1</v>
      </c>
      <c r="I11" s="37">
        <f>IF(C11=0, "-", IF(G11/C11&lt;10, G11/C11, "&gt;999%"))</f>
        <v>-1</v>
      </c>
      <c r="J11" s="38">
        <f>IF(E11=0, "-", IF(H11/E11&lt;10, H11/E11, "&gt;999%"))</f>
        <v>0.1</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292</v>
      </c>
      <c r="B14" s="65">
        <v>0</v>
      </c>
      <c r="C14" s="66">
        <v>0</v>
      </c>
      <c r="D14" s="65">
        <v>2</v>
      </c>
      <c r="E14" s="66">
        <v>0</v>
      </c>
      <c r="F14" s="67"/>
      <c r="G14" s="65">
        <f>B14-C14</f>
        <v>0</v>
      </c>
      <c r="H14" s="66">
        <f>D14-E14</f>
        <v>2</v>
      </c>
      <c r="I14" s="20" t="str">
        <f>IF(C14=0, "-", IF(G14/C14&lt;10, G14/C14, "&gt;999%"))</f>
        <v>-</v>
      </c>
      <c r="J14" s="21" t="str">
        <f>IF(E14=0, "-", IF(H14/E14&lt;10, H14/E14, "&gt;999%"))</f>
        <v>-</v>
      </c>
    </row>
    <row r="15" spans="1:10" s="160" customFormat="1" x14ac:dyDescent="0.2">
      <c r="A15" s="178" t="s">
        <v>580</v>
      </c>
      <c r="B15" s="71">
        <v>0</v>
      </c>
      <c r="C15" s="72">
        <v>0</v>
      </c>
      <c r="D15" s="71">
        <v>2</v>
      </c>
      <c r="E15" s="72">
        <v>0</v>
      </c>
      <c r="F15" s="73"/>
      <c r="G15" s="71">
        <f>B15-C15</f>
        <v>0</v>
      </c>
      <c r="H15" s="72">
        <f>D15-E15</f>
        <v>2</v>
      </c>
      <c r="I15" s="37" t="str">
        <f>IF(C15=0, "-", IF(G15/C15&lt;10, G15/C15, "&gt;999%"))</f>
        <v>-</v>
      </c>
      <c r="J15" s="38" t="str">
        <f>IF(E15=0, "-", IF(H15/E15&lt;10, H15/E15, "&gt;999%"))</f>
        <v>-</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303</v>
      </c>
      <c r="B18" s="65">
        <v>0</v>
      </c>
      <c r="C18" s="66">
        <v>0</v>
      </c>
      <c r="D18" s="65">
        <v>0</v>
      </c>
      <c r="E18" s="66">
        <v>1</v>
      </c>
      <c r="F18" s="67"/>
      <c r="G18" s="65">
        <f>B18-C18</f>
        <v>0</v>
      </c>
      <c r="H18" s="66">
        <f>D18-E18</f>
        <v>-1</v>
      </c>
      <c r="I18" s="20" t="str">
        <f>IF(C18=0, "-", IF(G18/C18&lt;10, G18/C18, "&gt;999%"))</f>
        <v>-</v>
      </c>
      <c r="J18" s="21">
        <f>IF(E18=0, "-", IF(H18/E18&lt;10, H18/E18, "&gt;999%"))</f>
        <v>-1</v>
      </c>
    </row>
    <row r="19" spans="1:10" s="160" customFormat="1" x14ac:dyDescent="0.2">
      <c r="A19" s="178" t="s">
        <v>581</v>
      </c>
      <c r="B19" s="71">
        <v>0</v>
      </c>
      <c r="C19" s="72">
        <v>0</v>
      </c>
      <c r="D19" s="71">
        <v>0</v>
      </c>
      <c r="E19" s="72">
        <v>1</v>
      </c>
      <c r="F19" s="73"/>
      <c r="G19" s="71">
        <f>B19-C19</f>
        <v>0</v>
      </c>
      <c r="H19" s="72">
        <f>D19-E19</f>
        <v>-1</v>
      </c>
      <c r="I19" s="37" t="str">
        <f>IF(C19=0, "-", IF(G19/C19&lt;10, G19/C19, "&gt;999%"))</f>
        <v>-</v>
      </c>
      <c r="J19" s="38">
        <f>IF(E19=0, "-", IF(H19/E19&lt;10, H19/E19, "&gt;999%"))</f>
        <v>-1</v>
      </c>
    </row>
    <row r="20" spans="1:10" x14ac:dyDescent="0.2">
      <c r="A20" s="177"/>
      <c r="B20" s="143"/>
      <c r="C20" s="144"/>
      <c r="D20" s="143"/>
      <c r="E20" s="144"/>
      <c r="F20" s="145"/>
      <c r="G20" s="143"/>
      <c r="H20" s="144"/>
      <c r="I20" s="151"/>
      <c r="J20" s="152"/>
    </row>
    <row r="21" spans="1:10" s="139" customFormat="1" x14ac:dyDescent="0.2">
      <c r="A21" s="159" t="s">
        <v>34</v>
      </c>
      <c r="B21" s="65"/>
      <c r="C21" s="66"/>
      <c r="D21" s="65"/>
      <c r="E21" s="66"/>
      <c r="F21" s="67"/>
      <c r="G21" s="65"/>
      <c r="H21" s="66"/>
      <c r="I21" s="20"/>
      <c r="J21" s="21"/>
    </row>
    <row r="22" spans="1:10" x14ac:dyDescent="0.2">
      <c r="A22" s="158" t="s">
        <v>206</v>
      </c>
      <c r="B22" s="65">
        <v>0</v>
      </c>
      <c r="C22" s="66">
        <v>2</v>
      </c>
      <c r="D22" s="65">
        <v>3</v>
      </c>
      <c r="E22" s="66">
        <v>6</v>
      </c>
      <c r="F22" s="67"/>
      <c r="G22" s="65">
        <f t="shared" ref="G22:G36" si="0">B22-C22</f>
        <v>-2</v>
      </c>
      <c r="H22" s="66">
        <f t="shared" ref="H22:H36" si="1">D22-E22</f>
        <v>-3</v>
      </c>
      <c r="I22" s="20">
        <f t="shared" ref="I22:I36" si="2">IF(C22=0, "-", IF(G22/C22&lt;10, G22/C22, "&gt;999%"))</f>
        <v>-1</v>
      </c>
      <c r="J22" s="21">
        <f t="shared" ref="J22:J36" si="3">IF(E22=0, "-", IF(H22/E22&lt;10, H22/E22, "&gt;999%"))</f>
        <v>-0.5</v>
      </c>
    </row>
    <row r="23" spans="1:10" x14ac:dyDescent="0.2">
      <c r="A23" s="158" t="s">
        <v>227</v>
      </c>
      <c r="B23" s="65">
        <v>0</v>
      </c>
      <c r="C23" s="66">
        <v>2</v>
      </c>
      <c r="D23" s="65">
        <v>8</v>
      </c>
      <c r="E23" s="66">
        <v>14</v>
      </c>
      <c r="F23" s="67"/>
      <c r="G23" s="65">
        <f t="shared" si="0"/>
        <v>-2</v>
      </c>
      <c r="H23" s="66">
        <f t="shared" si="1"/>
        <v>-6</v>
      </c>
      <c r="I23" s="20">
        <f t="shared" si="2"/>
        <v>-1</v>
      </c>
      <c r="J23" s="21">
        <f t="shared" si="3"/>
        <v>-0.42857142857142855</v>
      </c>
    </row>
    <row r="24" spans="1:10" x14ac:dyDescent="0.2">
      <c r="A24" s="158" t="s">
        <v>283</v>
      </c>
      <c r="B24" s="65">
        <v>0</v>
      </c>
      <c r="C24" s="66">
        <v>0</v>
      </c>
      <c r="D24" s="65">
        <v>1</v>
      </c>
      <c r="E24" s="66">
        <v>0</v>
      </c>
      <c r="F24" s="67"/>
      <c r="G24" s="65">
        <f t="shared" si="0"/>
        <v>0</v>
      </c>
      <c r="H24" s="66">
        <f t="shared" si="1"/>
        <v>1</v>
      </c>
      <c r="I24" s="20" t="str">
        <f t="shared" si="2"/>
        <v>-</v>
      </c>
      <c r="J24" s="21" t="str">
        <f t="shared" si="3"/>
        <v>-</v>
      </c>
    </row>
    <row r="25" spans="1:10" x14ac:dyDescent="0.2">
      <c r="A25" s="158" t="s">
        <v>244</v>
      </c>
      <c r="B25" s="65">
        <v>1</v>
      </c>
      <c r="C25" s="66">
        <v>2</v>
      </c>
      <c r="D25" s="65">
        <v>9</v>
      </c>
      <c r="E25" s="66">
        <v>9</v>
      </c>
      <c r="F25" s="67"/>
      <c r="G25" s="65">
        <f t="shared" si="0"/>
        <v>-1</v>
      </c>
      <c r="H25" s="66">
        <f t="shared" si="1"/>
        <v>0</v>
      </c>
      <c r="I25" s="20">
        <f t="shared" si="2"/>
        <v>-0.5</v>
      </c>
      <c r="J25" s="21">
        <f t="shared" si="3"/>
        <v>0</v>
      </c>
    </row>
    <row r="26" spans="1:10" x14ac:dyDescent="0.2">
      <c r="A26" s="158" t="s">
        <v>293</v>
      </c>
      <c r="B26" s="65">
        <v>0</v>
      </c>
      <c r="C26" s="66">
        <v>0</v>
      </c>
      <c r="D26" s="65">
        <v>1</v>
      </c>
      <c r="E26" s="66">
        <v>1</v>
      </c>
      <c r="F26" s="67"/>
      <c r="G26" s="65">
        <f t="shared" si="0"/>
        <v>0</v>
      </c>
      <c r="H26" s="66">
        <f t="shared" si="1"/>
        <v>0</v>
      </c>
      <c r="I26" s="20" t="str">
        <f t="shared" si="2"/>
        <v>-</v>
      </c>
      <c r="J26" s="21">
        <f t="shared" si="3"/>
        <v>0</v>
      </c>
    </row>
    <row r="27" spans="1:10" x14ac:dyDescent="0.2">
      <c r="A27" s="158" t="s">
        <v>245</v>
      </c>
      <c r="B27" s="65">
        <v>0</v>
      </c>
      <c r="C27" s="66">
        <v>1</v>
      </c>
      <c r="D27" s="65">
        <v>6</v>
      </c>
      <c r="E27" s="66">
        <v>5</v>
      </c>
      <c r="F27" s="67"/>
      <c r="G27" s="65">
        <f t="shared" si="0"/>
        <v>-1</v>
      </c>
      <c r="H27" s="66">
        <f t="shared" si="1"/>
        <v>1</v>
      </c>
      <c r="I27" s="20">
        <f t="shared" si="2"/>
        <v>-1</v>
      </c>
      <c r="J27" s="21">
        <f t="shared" si="3"/>
        <v>0.2</v>
      </c>
    </row>
    <row r="28" spans="1:10" x14ac:dyDescent="0.2">
      <c r="A28" s="158" t="s">
        <v>258</v>
      </c>
      <c r="B28" s="65">
        <v>1</v>
      </c>
      <c r="C28" s="66">
        <v>0</v>
      </c>
      <c r="D28" s="65">
        <v>2</v>
      </c>
      <c r="E28" s="66">
        <v>2</v>
      </c>
      <c r="F28" s="67"/>
      <c r="G28" s="65">
        <f t="shared" si="0"/>
        <v>1</v>
      </c>
      <c r="H28" s="66">
        <f t="shared" si="1"/>
        <v>0</v>
      </c>
      <c r="I28" s="20" t="str">
        <f t="shared" si="2"/>
        <v>-</v>
      </c>
      <c r="J28" s="21">
        <f t="shared" si="3"/>
        <v>0</v>
      </c>
    </row>
    <row r="29" spans="1:10" x14ac:dyDescent="0.2">
      <c r="A29" s="158" t="s">
        <v>411</v>
      </c>
      <c r="B29" s="65">
        <v>1</v>
      </c>
      <c r="C29" s="66">
        <v>0</v>
      </c>
      <c r="D29" s="65">
        <v>5</v>
      </c>
      <c r="E29" s="66">
        <v>1</v>
      </c>
      <c r="F29" s="67"/>
      <c r="G29" s="65">
        <f t="shared" si="0"/>
        <v>1</v>
      </c>
      <c r="H29" s="66">
        <f t="shared" si="1"/>
        <v>4</v>
      </c>
      <c r="I29" s="20" t="str">
        <f t="shared" si="2"/>
        <v>-</v>
      </c>
      <c r="J29" s="21">
        <f t="shared" si="3"/>
        <v>4</v>
      </c>
    </row>
    <row r="30" spans="1:10" x14ac:dyDescent="0.2">
      <c r="A30" s="158" t="s">
        <v>342</v>
      </c>
      <c r="B30" s="65">
        <v>1</v>
      </c>
      <c r="C30" s="66">
        <v>4</v>
      </c>
      <c r="D30" s="65">
        <v>18</v>
      </c>
      <c r="E30" s="66">
        <v>18</v>
      </c>
      <c r="F30" s="67"/>
      <c r="G30" s="65">
        <f t="shared" si="0"/>
        <v>-3</v>
      </c>
      <c r="H30" s="66">
        <f t="shared" si="1"/>
        <v>0</v>
      </c>
      <c r="I30" s="20">
        <f t="shared" si="2"/>
        <v>-0.75</v>
      </c>
      <c r="J30" s="21">
        <f t="shared" si="3"/>
        <v>0</v>
      </c>
    </row>
    <row r="31" spans="1:10" x14ac:dyDescent="0.2">
      <c r="A31" s="158" t="s">
        <v>343</v>
      </c>
      <c r="B31" s="65">
        <v>9</v>
      </c>
      <c r="C31" s="66">
        <v>2</v>
      </c>
      <c r="D31" s="65">
        <v>64</v>
      </c>
      <c r="E31" s="66">
        <v>44</v>
      </c>
      <c r="F31" s="67"/>
      <c r="G31" s="65">
        <f t="shared" si="0"/>
        <v>7</v>
      </c>
      <c r="H31" s="66">
        <f t="shared" si="1"/>
        <v>20</v>
      </c>
      <c r="I31" s="20">
        <f t="shared" si="2"/>
        <v>3.5</v>
      </c>
      <c r="J31" s="21">
        <f t="shared" si="3"/>
        <v>0.45454545454545453</v>
      </c>
    </row>
    <row r="32" spans="1:10" x14ac:dyDescent="0.2">
      <c r="A32" s="158" t="s">
        <v>373</v>
      </c>
      <c r="B32" s="65">
        <v>1</v>
      </c>
      <c r="C32" s="66">
        <v>2</v>
      </c>
      <c r="D32" s="65">
        <v>47</v>
      </c>
      <c r="E32" s="66">
        <v>40</v>
      </c>
      <c r="F32" s="67"/>
      <c r="G32" s="65">
        <f t="shared" si="0"/>
        <v>-1</v>
      </c>
      <c r="H32" s="66">
        <f t="shared" si="1"/>
        <v>7</v>
      </c>
      <c r="I32" s="20">
        <f t="shared" si="2"/>
        <v>-0.5</v>
      </c>
      <c r="J32" s="21">
        <f t="shared" si="3"/>
        <v>0.17499999999999999</v>
      </c>
    </row>
    <row r="33" spans="1:10" x14ac:dyDescent="0.2">
      <c r="A33" s="158" t="s">
        <v>412</v>
      </c>
      <c r="B33" s="65">
        <v>1</v>
      </c>
      <c r="C33" s="66">
        <v>1</v>
      </c>
      <c r="D33" s="65">
        <v>12</v>
      </c>
      <c r="E33" s="66">
        <v>20</v>
      </c>
      <c r="F33" s="67"/>
      <c r="G33" s="65">
        <f t="shared" si="0"/>
        <v>0</v>
      </c>
      <c r="H33" s="66">
        <f t="shared" si="1"/>
        <v>-8</v>
      </c>
      <c r="I33" s="20">
        <f t="shared" si="2"/>
        <v>0</v>
      </c>
      <c r="J33" s="21">
        <f t="shared" si="3"/>
        <v>-0.4</v>
      </c>
    </row>
    <row r="34" spans="1:10" x14ac:dyDescent="0.2">
      <c r="A34" s="158" t="s">
        <v>431</v>
      </c>
      <c r="B34" s="65">
        <v>0</v>
      </c>
      <c r="C34" s="66">
        <v>0</v>
      </c>
      <c r="D34" s="65">
        <v>2</v>
      </c>
      <c r="E34" s="66">
        <v>2</v>
      </c>
      <c r="F34" s="67"/>
      <c r="G34" s="65">
        <f t="shared" si="0"/>
        <v>0</v>
      </c>
      <c r="H34" s="66">
        <f t="shared" si="1"/>
        <v>0</v>
      </c>
      <c r="I34" s="20" t="str">
        <f t="shared" si="2"/>
        <v>-</v>
      </c>
      <c r="J34" s="21">
        <f t="shared" si="3"/>
        <v>0</v>
      </c>
    </row>
    <row r="35" spans="1:10" x14ac:dyDescent="0.2">
      <c r="A35" s="158" t="s">
        <v>294</v>
      </c>
      <c r="B35" s="65">
        <v>0</v>
      </c>
      <c r="C35" s="66">
        <v>0</v>
      </c>
      <c r="D35" s="65">
        <v>1</v>
      </c>
      <c r="E35" s="66">
        <v>0</v>
      </c>
      <c r="F35" s="67"/>
      <c r="G35" s="65">
        <f t="shared" si="0"/>
        <v>0</v>
      </c>
      <c r="H35" s="66">
        <f t="shared" si="1"/>
        <v>1</v>
      </c>
      <c r="I35" s="20" t="str">
        <f t="shared" si="2"/>
        <v>-</v>
      </c>
      <c r="J35" s="21" t="str">
        <f t="shared" si="3"/>
        <v>-</v>
      </c>
    </row>
    <row r="36" spans="1:10" s="160" customFormat="1" x14ac:dyDescent="0.2">
      <c r="A36" s="178" t="s">
        <v>582</v>
      </c>
      <c r="B36" s="71">
        <v>15</v>
      </c>
      <c r="C36" s="72">
        <v>16</v>
      </c>
      <c r="D36" s="71">
        <v>179</v>
      </c>
      <c r="E36" s="72">
        <v>162</v>
      </c>
      <c r="F36" s="73"/>
      <c r="G36" s="71">
        <f t="shared" si="0"/>
        <v>-1</v>
      </c>
      <c r="H36" s="72">
        <f t="shared" si="1"/>
        <v>17</v>
      </c>
      <c r="I36" s="37">
        <f t="shared" si="2"/>
        <v>-6.25E-2</v>
      </c>
      <c r="J36" s="38">
        <f t="shared" si="3"/>
        <v>0.10493827160493827</v>
      </c>
    </row>
    <row r="37" spans="1:10" x14ac:dyDescent="0.2">
      <c r="A37" s="177"/>
      <c r="B37" s="143"/>
      <c r="C37" s="144"/>
      <c r="D37" s="143"/>
      <c r="E37" s="144"/>
      <c r="F37" s="145"/>
      <c r="G37" s="143"/>
      <c r="H37" s="144"/>
      <c r="I37" s="151"/>
      <c r="J37" s="152"/>
    </row>
    <row r="38" spans="1:10" s="139" customFormat="1" x14ac:dyDescent="0.2">
      <c r="A38" s="159" t="s">
        <v>35</v>
      </c>
      <c r="B38" s="65"/>
      <c r="C38" s="66"/>
      <c r="D38" s="65"/>
      <c r="E38" s="66"/>
      <c r="F38" s="67"/>
      <c r="G38" s="65"/>
      <c r="H38" s="66"/>
      <c r="I38" s="20"/>
      <c r="J38" s="21"/>
    </row>
    <row r="39" spans="1:10" x14ac:dyDescent="0.2">
      <c r="A39" s="158" t="s">
        <v>228</v>
      </c>
      <c r="B39" s="65">
        <v>3</v>
      </c>
      <c r="C39" s="66">
        <v>0</v>
      </c>
      <c r="D39" s="65">
        <v>19</v>
      </c>
      <c r="E39" s="66">
        <v>12</v>
      </c>
      <c r="F39" s="67"/>
      <c r="G39" s="65">
        <f t="shared" ref="G39:G54" si="4">B39-C39</f>
        <v>3</v>
      </c>
      <c r="H39" s="66">
        <f t="shared" ref="H39:H54" si="5">D39-E39</f>
        <v>7</v>
      </c>
      <c r="I39" s="20" t="str">
        <f t="shared" ref="I39:I54" si="6">IF(C39=0, "-", IF(G39/C39&lt;10, G39/C39, "&gt;999%"))</f>
        <v>-</v>
      </c>
      <c r="J39" s="21">
        <f t="shared" ref="J39:J54" si="7">IF(E39=0, "-", IF(H39/E39&lt;10, H39/E39, "&gt;999%"))</f>
        <v>0.58333333333333337</v>
      </c>
    </row>
    <row r="40" spans="1:10" x14ac:dyDescent="0.2">
      <c r="A40" s="158" t="s">
        <v>284</v>
      </c>
      <c r="B40" s="65">
        <v>0</v>
      </c>
      <c r="C40" s="66">
        <v>0</v>
      </c>
      <c r="D40" s="65">
        <v>6</v>
      </c>
      <c r="E40" s="66">
        <v>3</v>
      </c>
      <c r="F40" s="67"/>
      <c r="G40" s="65">
        <f t="shared" si="4"/>
        <v>0</v>
      </c>
      <c r="H40" s="66">
        <f t="shared" si="5"/>
        <v>3</v>
      </c>
      <c r="I40" s="20" t="str">
        <f t="shared" si="6"/>
        <v>-</v>
      </c>
      <c r="J40" s="21">
        <f t="shared" si="7"/>
        <v>1</v>
      </c>
    </row>
    <row r="41" spans="1:10" x14ac:dyDescent="0.2">
      <c r="A41" s="158" t="s">
        <v>229</v>
      </c>
      <c r="B41" s="65">
        <v>1</v>
      </c>
      <c r="C41" s="66">
        <v>1</v>
      </c>
      <c r="D41" s="65">
        <v>6</v>
      </c>
      <c r="E41" s="66">
        <v>6</v>
      </c>
      <c r="F41" s="67"/>
      <c r="G41" s="65">
        <f t="shared" si="4"/>
        <v>0</v>
      </c>
      <c r="H41" s="66">
        <f t="shared" si="5"/>
        <v>0</v>
      </c>
      <c r="I41" s="20">
        <f t="shared" si="6"/>
        <v>0</v>
      </c>
      <c r="J41" s="21">
        <f t="shared" si="7"/>
        <v>0</v>
      </c>
    </row>
    <row r="42" spans="1:10" x14ac:dyDescent="0.2">
      <c r="A42" s="158" t="s">
        <v>246</v>
      </c>
      <c r="B42" s="65">
        <v>2</v>
      </c>
      <c r="C42" s="66">
        <v>3</v>
      </c>
      <c r="D42" s="65">
        <v>17</v>
      </c>
      <c r="E42" s="66">
        <v>16</v>
      </c>
      <c r="F42" s="67"/>
      <c r="G42" s="65">
        <f t="shared" si="4"/>
        <v>-1</v>
      </c>
      <c r="H42" s="66">
        <f t="shared" si="5"/>
        <v>1</v>
      </c>
      <c r="I42" s="20">
        <f t="shared" si="6"/>
        <v>-0.33333333333333331</v>
      </c>
      <c r="J42" s="21">
        <f t="shared" si="7"/>
        <v>6.25E-2</v>
      </c>
    </row>
    <row r="43" spans="1:10" x14ac:dyDescent="0.2">
      <c r="A43" s="158" t="s">
        <v>295</v>
      </c>
      <c r="B43" s="65">
        <v>1</v>
      </c>
      <c r="C43" s="66">
        <v>0</v>
      </c>
      <c r="D43" s="65">
        <v>12</v>
      </c>
      <c r="E43" s="66">
        <v>2</v>
      </c>
      <c r="F43" s="67"/>
      <c r="G43" s="65">
        <f t="shared" si="4"/>
        <v>1</v>
      </c>
      <c r="H43" s="66">
        <f t="shared" si="5"/>
        <v>10</v>
      </c>
      <c r="I43" s="20" t="str">
        <f t="shared" si="6"/>
        <v>-</v>
      </c>
      <c r="J43" s="21">
        <f t="shared" si="7"/>
        <v>5</v>
      </c>
    </row>
    <row r="44" spans="1:10" x14ac:dyDescent="0.2">
      <c r="A44" s="158" t="s">
        <v>259</v>
      </c>
      <c r="B44" s="65">
        <v>0</v>
      </c>
      <c r="C44" s="66">
        <v>0</v>
      </c>
      <c r="D44" s="65">
        <v>2</v>
      </c>
      <c r="E44" s="66">
        <v>0</v>
      </c>
      <c r="F44" s="67"/>
      <c r="G44" s="65">
        <f t="shared" si="4"/>
        <v>0</v>
      </c>
      <c r="H44" s="66">
        <f t="shared" si="5"/>
        <v>2</v>
      </c>
      <c r="I44" s="20" t="str">
        <f t="shared" si="6"/>
        <v>-</v>
      </c>
      <c r="J44" s="21" t="str">
        <f t="shared" si="7"/>
        <v>-</v>
      </c>
    </row>
    <row r="45" spans="1:10" x14ac:dyDescent="0.2">
      <c r="A45" s="158" t="s">
        <v>267</v>
      </c>
      <c r="B45" s="65">
        <v>0</v>
      </c>
      <c r="C45" s="66">
        <v>0</v>
      </c>
      <c r="D45" s="65">
        <v>0</v>
      </c>
      <c r="E45" s="66">
        <v>1</v>
      </c>
      <c r="F45" s="67"/>
      <c r="G45" s="65">
        <f t="shared" si="4"/>
        <v>0</v>
      </c>
      <c r="H45" s="66">
        <f t="shared" si="5"/>
        <v>-1</v>
      </c>
      <c r="I45" s="20" t="str">
        <f t="shared" si="6"/>
        <v>-</v>
      </c>
      <c r="J45" s="21">
        <f t="shared" si="7"/>
        <v>-1</v>
      </c>
    </row>
    <row r="46" spans="1:10" x14ac:dyDescent="0.2">
      <c r="A46" s="158" t="s">
        <v>344</v>
      </c>
      <c r="B46" s="65">
        <v>0</v>
      </c>
      <c r="C46" s="66">
        <v>0</v>
      </c>
      <c r="D46" s="65">
        <v>34</v>
      </c>
      <c r="E46" s="66">
        <v>12</v>
      </c>
      <c r="F46" s="67"/>
      <c r="G46" s="65">
        <f t="shared" si="4"/>
        <v>0</v>
      </c>
      <c r="H46" s="66">
        <f t="shared" si="5"/>
        <v>22</v>
      </c>
      <c r="I46" s="20" t="str">
        <f t="shared" si="6"/>
        <v>-</v>
      </c>
      <c r="J46" s="21">
        <f t="shared" si="7"/>
        <v>1.8333333333333333</v>
      </c>
    </row>
    <row r="47" spans="1:10" x14ac:dyDescent="0.2">
      <c r="A47" s="158" t="s">
        <v>345</v>
      </c>
      <c r="B47" s="65">
        <v>1</v>
      </c>
      <c r="C47" s="66">
        <v>0</v>
      </c>
      <c r="D47" s="65">
        <v>9</v>
      </c>
      <c r="E47" s="66">
        <v>3</v>
      </c>
      <c r="F47" s="67"/>
      <c r="G47" s="65">
        <f t="shared" si="4"/>
        <v>1</v>
      </c>
      <c r="H47" s="66">
        <f t="shared" si="5"/>
        <v>6</v>
      </c>
      <c r="I47" s="20" t="str">
        <f t="shared" si="6"/>
        <v>-</v>
      </c>
      <c r="J47" s="21">
        <f t="shared" si="7"/>
        <v>2</v>
      </c>
    </row>
    <row r="48" spans="1:10" x14ac:dyDescent="0.2">
      <c r="A48" s="158" t="s">
        <v>374</v>
      </c>
      <c r="B48" s="65">
        <v>6</v>
      </c>
      <c r="C48" s="66">
        <v>2</v>
      </c>
      <c r="D48" s="65">
        <v>38</v>
      </c>
      <c r="E48" s="66">
        <v>16</v>
      </c>
      <c r="F48" s="67"/>
      <c r="G48" s="65">
        <f t="shared" si="4"/>
        <v>4</v>
      </c>
      <c r="H48" s="66">
        <f t="shared" si="5"/>
        <v>22</v>
      </c>
      <c r="I48" s="20">
        <f t="shared" si="6"/>
        <v>2</v>
      </c>
      <c r="J48" s="21">
        <f t="shared" si="7"/>
        <v>1.375</v>
      </c>
    </row>
    <row r="49" spans="1:10" x14ac:dyDescent="0.2">
      <c r="A49" s="158" t="s">
        <v>375</v>
      </c>
      <c r="B49" s="65">
        <v>1</v>
      </c>
      <c r="C49" s="66">
        <v>0</v>
      </c>
      <c r="D49" s="65">
        <v>2</v>
      </c>
      <c r="E49" s="66">
        <v>4</v>
      </c>
      <c r="F49" s="67"/>
      <c r="G49" s="65">
        <f t="shared" si="4"/>
        <v>1</v>
      </c>
      <c r="H49" s="66">
        <f t="shared" si="5"/>
        <v>-2</v>
      </c>
      <c r="I49" s="20" t="str">
        <f t="shared" si="6"/>
        <v>-</v>
      </c>
      <c r="J49" s="21">
        <f t="shared" si="7"/>
        <v>-0.5</v>
      </c>
    </row>
    <row r="50" spans="1:10" x14ac:dyDescent="0.2">
      <c r="A50" s="158" t="s">
        <v>413</v>
      </c>
      <c r="B50" s="65">
        <v>2</v>
      </c>
      <c r="C50" s="66">
        <v>2</v>
      </c>
      <c r="D50" s="65">
        <v>26</v>
      </c>
      <c r="E50" s="66">
        <v>15</v>
      </c>
      <c r="F50" s="67"/>
      <c r="G50" s="65">
        <f t="shared" si="4"/>
        <v>0</v>
      </c>
      <c r="H50" s="66">
        <f t="shared" si="5"/>
        <v>11</v>
      </c>
      <c r="I50" s="20">
        <f t="shared" si="6"/>
        <v>0</v>
      </c>
      <c r="J50" s="21">
        <f t="shared" si="7"/>
        <v>0.73333333333333328</v>
      </c>
    </row>
    <row r="51" spans="1:10" x14ac:dyDescent="0.2">
      <c r="A51" s="158" t="s">
        <v>414</v>
      </c>
      <c r="B51" s="65">
        <v>0</v>
      </c>
      <c r="C51" s="66">
        <v>0</v>
      </c>
      <c r="D51" s="65">
        <v>3</v>
      </c>
      <c r="E51" s="66">
        <v>4</v>
      </c>
      <c r="F51" s="67"/>
      <c r="G51" s="65">
        <f t="shared" si="4"/>
        <v>0</v>
      </c>
      <c r="H51" s="66">
        <f t="shared" si="5"/>
        <v>-1</v>
      </c>
      <c r="I51" s="20" t="str">
        <f t="shared" si="6"/>
        <v>-</v>
      </c>
      <c r="J51" s="21">
        <f t="shared" si="7"/>
        <v>-0.25</v>
      </c>
    </row>
    <row r="52" spans="1:10" x14ac:dyDescent="0.2">
      <c r="A52" s="158" t="s">
        <v>432</v>
      </c>
      <c r="B52" s="65">
        <v>0</v>
      </c>
      <c r="C52" s="66">
        <v>0</v>
      </c>
      <c r="D52" s="65">
        <v>0</v>
      </c>
      <c r="E52" s="66">
        <v>6</v>
      </c>
      <c r="F52" s="67"/>
      <c r="G52" s="65">
        <f t="shared" si="4"/>
        <v>0</v>
      </c>
      <c r="H52" s="66">
        <f t="shared" si="5"/>
        <v>-6</v>
      </c>
      <c r="I52" s="20" t="str">
        <f t="shared" si="6"/>
        <v>-</v>
      </c>
      <c r="J52" s="21">
        <f t="shared" si="7"/>
        <v>-1</v>
      </c>
    </row>
    <row r="53" spans="1:10" x14ac:dyDescent="0.2">
      <c r="A53" s="158" t="s">
        <v>296</v>
      </c>
      <c r="B53" s="65">
        <v>0</v>
      </c>
      <c r="C53" s="66">
        <v>0</v>
      </c>
      <c r="D53" s="65">
        <v>1</v>
      </c>
      <c r="E53" s="66">
        <v>2</v>
      </c>
      <c r="F53" s="67"/>
      <c r="G53" s="65">
        <f t="shared" si="4"/>
        <v>0</v>
      </c>
      <c r="H53" s="66">
        <f t="shared" si="5"/>
        <v>-1</v>
      </c>
      <c r="I53" s="20" t="str">
        <f t="shared" si="6"/>
        <v>-</v>
      </c>
      <c r="J53" s="21">
        <f t="shared" si="7"/>
        <v>-0.5</v>
      </c>
    </row>
    <row r="54" spans="1:10" s="160" customFormat="1" x14ac:dyDescent="0.2">
      <c r="A54" s="178" t="s">
        <v>583</v>
      </c>
      <c r="B54" s="71">
        <v>17</v>
      </c>
      <c r="C54" s="72">
        <v>8</v>
      </c>
      <c r="D54" s="71">
        <v>175</v>
      </c>
      <c r="E54" s="72">
        <v>102</v>
      </c>
      <c r="F54" s="73"/>
      <c r="G54" s="71">
        <f t="shared" si="4"/>
        <v>9</v>
      </c>
      <c r="H54" s="72">
        <f t="shared" si="5"/>
        <v>73</v>
      </c>
      <c r="I54" s="37">
        <f t="shared" si="6"/>
        <v>1.125</v>
      </c>
      <c r="J54" s="38">
        <f t="shared" si="7"/>
        <v>0.71568627450980393</v>
      </c>
    </row>
    <row r="55" spans="1:10" x14ac:dyDescent="0.2">
      <c r="A55" s="177"/>
      <c r="B55" s="143"/>
      <c r="C55" s="144"/>
      <c r="D55" s="143"/>
      <c r="E55" s="144"/>
      <c r="F55" s="145"/>
      <c r="G55" s="143"/>
      <c r="H55" s="144"/>
      <c r="I55" s="151"/>
      <c r="J55" s="152"/>
    </row>
    <row r="56" spans="1:10" s="139" customFormat="1" x14ac:dyDescent="0.2">
      <c r="A56" s="159" t="s">
        <v>36</v>
      </c>
      <c r="B56" s="65"/>
      <c r="C56" s="66"/>
      <c r="D56" s="65"/>
      <c r="E56" s="66"/>
      <c r="F56" s="67"/>
      <c r="G56" s="65"/>
      <c r="H56" s="66"/>
      <c r="I56" s="20"/>
      <c r="J56" s="21"/>
    </row>
    <row r="57" spans="1:10" x14ac:dyDescent="0.2">
      <c r="A57" s="158" t="s">
        <v>469</v>
      </c>
      <c r="B57" s="65">
        <v>5</v>
      </c>
      <c r="C57" s="66">
        <v>1</v>
      </c>
      <c r="D57" s="65">
        <v>38</v>
      </c>
      <c r="E57" s="66">
        <v>1</v>
      </c>
      <c r="F57" s="67"/>
      <c r="G57" s="65">
        <f>B57-C57</f>
        <v>4</v>
      </c>
      <c r="H57" s="66">
        <f>D57-E57</f>
        <v>37</v>
      </c>
      <c r="I57" s="20">
        <f>IF(C57=0, "-", IF(G57/C57&lt;10, G57/C57, "&gt;999%"))</f>
        <v>4</v>
      </c>
      <c r="J57" s="21" t="str">
        <f>IF(E57=0, "-", IF(H57/E57&lt;10, H57/E57, "&gt;999%"))</f>
        <v>&gt;999%</v>
      </c>
    </row>
    <row r="58" spans="1:10" s="160" customFormat="1" x14ac:dyDescent="0.2">
      <c r="A58" s="178" t="s">
        <v>584</v>
      </c>
      <c r="B58" s="71">
        <v>5</v>
      </c>
      <c r="C58" s="72">
        <v>1</v>
      </c>
      <c r="D58" s="71">
        <v>38</v>
      </c>
      <c r="E58" s="72">
        <v>1</v>
      </c>
      <c r="F58" s="73"/>
      <c r="G58" s="71">
        <f>B58-C58</f>
        <v>4</v>
      </c>
      <c r="H58" s="72">
        <f>D58-E58</f>
        <v>37</v>
      </c>
      <c r="I58" s="37">
        <f>IF(C58=0, "-", IF(G58/C58&lt;10, G58/C58, "&gt;999%"))</f>
        <v>4</v>
      </c>
      <c r="J58" s="38" t="str">
        <f>IF(E58=0, "-", IF(H58/E58&lt;10, H58/E58, "&gt;999%"))</f>
        <v>&gt;999%</v>
      </c>
    </row>
    <row r="59" spans="1:10" x14ac:dyDescent="0.2">
      <c r="A59" s="177"/>
      <c r="B59" s="143"/>
      <c r="C59" s="144"/>
      <c r="D59" s="143"/>
      <c r="E59" s="144"/>
      <c r="F59" s="145"/>
      <c r="G59" s="143"/>
      <c r="H59" s="144"/>
      <c r="I59" s="151"/>
      <c r="J59" s="152"/>
    </row>
    <row r="60" spans="1:10" s="139" customFormat="1" x14ac:dyDescent="0.2">
      <c r="A60" s="159" t="s">
        <v>37</v>
      </c>
      <c r="B60" s="65"/>
      <c r="C60" s="66"/>
      <c r="D60" s="65"/>
      <c r="E60" s="66"/>
      <c r="F60" s="67"/>
      <c r="G60" s="65"/>
      <c r="H60" s="66"/>
      <c r="I60" s="20"/>
      <c r="J60" s="21"/>
    </row>
    <row r="61" spans="1:10" x14ac:dyDescent="0.2">
      <c r="A61" s="158" t="s">
        <v>266</v>
      </c>
      <c r="B61" s="65">
        <v>0</v>
      </c>
      <c r="C61" s="66">
        <v>0</v>
      </c>
      <c r="D61" s="65">
        <v>1</v>
      </c>
      <c r="E61" s="66">
        <v>4</v>
      </c>
      <c r="F61" s="67"/>
      <c r="G61" s="65">
        <f>B61-C61</f>
        <v>0</v>
      </c>
      <c r="H61" s="66">
        <f>D61-E61</f>
        <v>-3</v>
      </c>
      <c r="I61" s="20" t="str">
        <f>IF(C61=0, "-", IF(G61/C61&lt;10, G61/C61, "&gt;999%"))</f>
        <v>-</v>
      </c>
      <c r="J61" s="21">
        <f>IF(E61=0, "-", IF(H61/E61&lt;10, H61/E61, "&gt;999%"))</f>
        <v>-0.75</v>
      </c>
    </row>
    <row r="62" spans="1:10" s="160" customFormat="1" x14ac:dyDescent="0.2">
      <c r="A62" s="178" t="s">
        <v>585</v>
      </c>
      <c r="B62" s="71">
        <v>0</v>
      </c>
      <c r="C62" s="72">
        <v>0</v>
      </c>
      <c r="D62" s="71">
        <v>1</v>
      </c>
      <c r="E62" s="72">
        <v>4</v>
      </c>
      <c r="F62" s="73"/>
      <c r="G62" s="71">
        <f>B62-C62</f>
        <v>0</v>
      </c>
      <c r="H62" s="72">
        <f>D62-E62</f>
        <v>-3</v>
      </c>
      <c r="I62" s="37" t="str">
        <f>IF(C62=0, "-", IF(G62/C62&lt;10, G62/C62, "&gt;999%"))</f>
        <v>-</v>
      </c>
      <c r="J62" s="38">
        <f>IF(E62=0, "-", IF(H62/E62&lt;10, H62/E62, "&gt;999%"))</f>
        <v>-0.75</v>
      </c>
    </row>
    <row r="63" spans="1:10" x14ac:dyDescent="0.2">
      <c r="A63" s="177"/>
      <c r="B63" s="143"/>
      <c r="C63" s="144"/>
      <c r="D63" s="143"/>
      <c r="E63" s="144"/>
      <c r="F63" s="145"/>
      <c r="G63" s="143"/>
      <c r="H63" s="144"/>
      <c r="I63" s="151"/>
      <c r="J63" s="152"/>
    </row>
    <row r="64" spans="1:10" s="139" customFormat="1" x14ac:dyDescent="0.2">
      <c r="A64" s="159" t="s">
        <v>38</v>
      </c>
      <c r="B64" s="65"/>
      <c r="C64" s="66"/>
      <c r="D64" s="65"/>
      <c r="E64" s="66"/>
      <c r="F64" s="67"/>
      <c r="G64" s="65"/>
      <c r="H64" s="66"/>
      <c r="I64" s="20"/>
      <c r="J64" s="21"/>
    </row>
    <row r="65" spans="1:10" x14ac:dyDescent="0.2">
      <c r="A65" s="158" t="s">
        <v>509</v>
      </c>
      <c r="B65" s="65">
        <v>3</v>
      </c>
      <c r="C65" s="66">
        <v>0</v>
      </c>
      <c r="D65" s="65">
        <v>17</v>
      </c>
      <c r="E65" s="66">
        <v>15</v>
      </c>
      <c r="F65" s="67"/>
      <c r="G65" s="65">
        <f>B65-C65</f>
        <v>3</v>
      </c>
      <c r="H65" s="66">
        <f>D65-E65</f>
        <v>2</v>
      </c>
      <c r="I65" s="20" t="str">
        <f>IF(C65=0, "-", IF(G65/C65&lt;10, G65/C65, "&gt;999%"))</f>
        <v>-</v>
      </c>
      <c r="J65" s="21">
        <f>IF(E65=0, "-", IF(H65/E65&lt;10, H65/E65, "&gt;999%"))</f>
        <v>0.13333333333333333</v>
      </c>
    </row>
    <row r="66" spans="1:10" x14ac:dyDescent="0.2">
      <c r="A66" s="158" t="s">
        <v>499</v>
      </c>
      <c r="B66" s="65">
        <v>0</v>
      </c>
      <c r="C66" s="66">
        <v>0</v>
      </c>
      <c r="D66" s="65">
        <v>3</v>
      </c>
      <c r="E66" s="66">
        <v>0</v>
      </c>
      <c r="F66" s="67"/>
      <c r="G66" s="65">
        <f>B66-C66</f>
        <v>0</v>
      </c>
      <c r="H66" s="66">
        <f>D66-E66</f>
        <v>3</v>
      </c>
      <c r="I66" s="20" t="str">
        <f>IF(C66=0, "-", IF(G66/C66&lt;10, G66/C66, "&gt;999%"))</f>
        <v>-</v>
      </c>
      <c r="J66" s="21" t="str">
        <f>IF(E66=0, "-", IF(H66/E66&lt;10, H66/E66, "&gt;999%"))</f>
        <v>-</v>
      </c>
    </row>
    <row r="67" spans="1:10" s="160" customFormat="1" x14ac:dyDescent="0.2">
      <c r="A67" s="178" t="s">
        <v>586</v>
      </c>
      <c r="B67" s="71">
        <v>3</v>
      </c>
      <c r="C67" s="72">
        <v>0</v>
      </c>
      <c r="D67" s="71">
        <v>20</v>
      </c>
      <c r="E67" s="72">
        <v>15</v>
      </c>
      <c r="F67" s="73"/>
      <c r="G67" s="71">
        <f>B67-C67</f>
        <v>3</v>
      </c>
      <c r="H67" s="72">
        <f>D67-E67</f>
        <v>5</v>
      </c>
      <c r="I67" s="37" t="str">
        <f>IF(C67=0, "-", IF(G67/C67&lt;10, G67/C67, "&gt;999%"))</f>
        <v>-</v>
      </c>
      <c r="J67" s="38">
        <f>IF(E67=0, "-", IF(H67/E67&lt;10, H67/E67, "&gt;999%"))</f>
        <v>0.33333333333333331</v>
      </c>
    </row>
    <row r="68" spans="1:10" x14ac:dyDescent="0.2">
      <c r="A68" s="177"/>
      <c r="B68" s="143"/>
      <c r="C68" s="144"/>
      <c r="D68" s="143"/>
      <c r="E68" s="144"/>
      <c r="F68" s="145"/>
      <c r="G68" s="143"/>
      <c r="H68" s="144"/>
      <c r="I68" s="151"/>
      <c r="J68" s="152"/>
    </row>
    <row r="69" spans="1:10" s="139" customFormat="1" x14ac:dyDescent="0.2">
      <c r="A69" s="159" t="s">
        <v>39</v>
      </c>
      <c r="B69" s="65"/>
      <c r="C69" s="66"/>
      <c r="D69" s="65"/>
      <c r="E69" s="66"/>
      <c r="F69" s="67"/>
      <c r="G69" s="65"/>
      <c r="H69" s="66"/>
      <c r="I69" s="20"/>
      <c r="J69" s="21"/>
    </row>
    <row r="70" spans="1:10" x14ac:dyDescent="0.2">
      <c r="A70" s="158" t="s">
        <v>500</v>
      </c>
      <c r="B70" s="65">
        <v>1</v>
      </c>
      <c r="C70" s="66">
        <v>0</v>
      </c>
      <c r="D70" s="65">
        <v>1</v>
      </c>
      <c r="E70" s="66">
        <v>0</v>
      </c>
      <c r="F70" s="67"/>
      <c r="G70" s="65">
        <f>B70-C70</f>
        <v>1</v>
      </c>
      <c r="H70" s="66">
        <f>D70-E70</f>
        <v>1</v>
      </c>
      <c r="I70" s="20" t="str">
        <f>IF(C70=0, "-", IF(G70/C70&lt;10, G70/C70, "&gt;999%"))</f>
        <v>-</v>
      </c>
      <c r="J70" s="21" t="str">
        <f>IF(E70=0, "-", IF(H70/E70&lt;10, H70/E70, "&gt;999%"))</f>
        <v>-</v>
      </c>
    </row>
    <row r="71" spans="1:10" s="160" customFormat="1" x14ac:dyDescent="0.2">
      <c r="A71" s="178" t="s">
        <v>587</v>
      </c>
      <c r="B71" s="71">
        <v>1</v>
      </c>
      <c r="C71" s="72">
        <v>0</v>
      </c>
      <c r="D71" s="71">
        <v>1</v>
      </c>
      <c r="E71" s="72">
        <v>0</v>
      </c>
      <c r="F71" s="73"/>
      <c r="G71" s="71">
        <f>B71-C71</f>
        <v>1</v>
      </c>
      <c r="H71" s="72">
        <f>D71-E71</f>
        <v>1</v>
      </c>
      <c r="I71" s="37" t="str">
        <f>IF(C71=0, "-", IF(G71/C71&lt;10, G71/C71, "&gt;999%"))</f>
        <v>-</v>
      </c>
      <c r="J71" s="38" t="str">
        <f>IF(E71=0, "-", IF(H71/E71&lt;10, H71/E71, "&gt;999%"))</f>
        <v>-</v>
      </c>
    </row>
    <row r="72" spans="1:10" x14ac:dyDescent="0.2">
      <c r="A72" s="177"/>
      <c r="B72" s="143"/>
      <c r="C72" s="144"/>
      <c r="D72" s="143"/>
      <c r="E72" s="144"/>
      <c r="F72" s="145"/>
      <c r="G72" s="143"/>
      <c r="H72" s="144"/>
      <c r="I72" s="151"/>
      <c r="J72" s="152"/>
    </row>
    <row r="73" spans="1:10" s="139" customFormat="1" x14ac:dyDescent="0.2">
      <c r="A73" s="159" t="s">
        <v>40</v>
      </c>
      <c r="B73" s="65"/>
      <c r="C73" s="66"/>
      <c r="D73" s="65"/>
      <c r="E73" s="66"/>
      <c r="F73" s="67"/>
      <c r="G73" s="65"/>
      <c r="H73" s="66"/>
      <c r="I73" s="20"/>
      <c r="J73" s="21"/>
    </row>
    <row r="74" spans="1:10" x14ac:dyDescent="0.2">
      <c r="A74" s="158" t="s">
        <v>304</v>
      </c>
      <c r="B74" s="65">
        <v>0</v>
      </c>
      <c r="C74" s="66">
        <v>0</v>
      </c>
      <c r="D74" s="65">
        <v>1</v>
      </c>
      <c r="E74" s="66">
        <v>0</v>
      </c>
      <c r="F74" s="67"/>
      <c r="G74" s="65">
        <f>B74-C74</f>
        <v>0</v>
      </c>
      <c r="H74" s="66">
        <f>D74-E74</f>
        <v>1</v>
      </c>
      <c r="I74" s="20" t="str">
        <f>IF(C74=0, "-", IF(G74/C74&lt;10, G74/C74, "&gt;999%"))</f>
        <v>-</v>
      </c>
      <c r="J74" s="21" t="str">
        <f>IF(E74=0, "-", IF(H74/E74&lt;10, H74/E74, "&gt;999%"))</f>
        <v>-</v>
      </c>
    </row>
    <row r="75" spans="1:10" s="160" customFormat="1" x14ac:dyDescent="0.2">
      <c r="A75" s="178" t="s">
        <v>588</v>
      </c>
      <c r="B75" s="71">
        <v>0</v>
      </c>
      <c r="C75" s="72">
        <v>0</v>
      </c>
      <c r="D75" s="71">
        <v>1</v>
      </c>
      <c r="E75" s="72">
        <v>0</v>
      </c>
      <c r="F75" s="73"/>
      <c r="G75" s="71">
        <f>B75-C75</f>
        <v>0</v>
      </c>
      <c r="H75" s="72">
        <f>D75-E75</f>
        <v>1</v>
      </c>
      <c r="I75" s="37" t="str">
        <f>IF(C75=0, "-", IF(G75/C75&lt;10, G75/C75, "&gt;999%"))</f>
        <v>-</v>
      </c>
      <c r="J75" s="38" t="str">
        <f>IF(E75=0, "-", IF(H75/E75&lt;10, H75/E75, "&gt;999%"))</f>
        <v>-</v>
      </c>
    </row>
    <row r="76" spans="1:10" x14ac:dyDescent="0.2">
      <c r="A76" s="177"/>
      <c r="B76" s="143"/>
      <c r="C76" s="144"/>
      <c r="D76" s="143"/>
      <c r="E76" s="144"/>
      <c r="F76" s="145"/>
      <c r="G76" s="143"/>
      <c r="H76" s="144"/>
      <c r="I76" s="151"/>
      <c r="J76" s="152"/>
    </row>
    <row r="77" spans="1:10" s="139" customFormat="1" x14ac:dyDescent="0.2">
      <c r="A77" s="159" t="s">
        <v>41</v>
      </c>
      <c r="B77" s="65"/>
      <c r="C77" s="66"/>
      <c r="D77" s="65"/>
      <c r="E77" s="66"/>
      <c r="F77" s="67"/>
      <c r="G77" s="65"/>
      <c r="H77" s="66"/>
      <c r="I77" s="20"/>
      <c r="J77" s="21"/>
    </row>
    <row r="78" spans="1:10" x14ac:dyDescent="0.2">
      <c r="A78" s="158" t="s">
        <v>190</v>
      </c>
      <c r="B78" s="65">
        <v>1</v>
      </c>
      <c r="C78" s="66">
        <v>0</v>
      </c>
      <c r="D78" s="65">
        <v>3</v>
      </c>
      <c r="E78" s="66">
        <v>1</v>
      </c>
      <c r="F78" s="67"/>
      <c r="G78" s="65">
        <f>B78-C78</f>
        <v>1</v>
      </c>
      <c r="H78" s="66">
        <f>D78-E78</f>
        <v>2</v>
      </c>
      <c r="I78" s="20" t="str">
        <f>IF(C78=0, "-", IF(G78/C78&lt;10, G78/C78, "&gt;999%"))</f>
        <v>-</v>
      </c>
      <c r="J78" s="21">
        <f>IF(E78=0, "-", IF(H78/E78&lt;10, H78/E78, "&gt;999%"))</f>
        <v>2</v>
      </c>
    </row>
    <row r="79" spans="1:10" s="160" customFormat="1" x14ac:dyDescent="0.2">
      <c r="A79" s="178" t="s">
        <v>589</v>
      </c>
      <c r="B79" s="71">
        <v>1</v>
      </c>
      <c r="C79" s="72">
        <v>0</v>
      </c>
      <c r="D79" s="71">
        <v>3</v>
      </c>
      <c r="E79" s="72">
        <v>1</v>
      </c>
      <c r="F79" s="73"/>
      <c r="G79" s="71">
        <f>B79-C79</f>
        <v>1</v>
      </c>
      <c r="H79" s="72">
        <f>D79-E79</f>
        <v>2</v>
      </c>
      <c r="I79" s="37" t="str">
        <f>IF(C79=0, "-", IF(G79/C79&lt;10, G79/C79, "&gt;999%"))</f>
        <v>-</v>
      </c>
      <c r="J79" s="38">
        <f>IF(E79=0, "-", IF(H79/E79&lt;10, H79/E79, "&gt;999%"))</f>
        <v>2</v>
      </c>
    </row>
    <row r="80" spans="1:10" x14ac:dyDescent="0.2">
      <c r="A80" s="177"/>
      <c r="B80" s="143"/>
      <c r="C80" s="144"/>
      <c r="D80" s="143"/>
      <c r="E80" s="144"/>
      <c r="F80" s="145"/>
      <c r="G80" s="143"/>
      <c r="H80" s="144"/>
      <c r="I80" s="151"/>
      <c r="J80" s="152"/>
    </row>
    <row r="81" spans="1:10" s="139" customFormat="1" x14ac:dyDescent="0.2">
      <c r="A81" s="159" t="s">
        <v>42</v>
      </c>
      <c r="B81" s="65"/>
      <c r="C81" s="66"/>
      <c r="D81" s="65"/>
      <c r="E81" s="66"/>
      <c r="F81" s="67"/>
      <c r="G81" s="65"/>
      <c r="H81" s="66"/>
      <c r="I81" s="20"/>
      <c r="J81" s="21"/>
    </row>
    <row r="82" spans="1:10" x14ac:dyDescent="0.2">
      <c r="A82" s="158" t="s">
        <v>487</v>
      </c>
      <c r="B82" s="65">
        <v>36</v>
      </c>
      <c r="C82" s="66">
        <v>2</v>
      </c>
      <c r="D82" s="65">
        <v>81</v>
      </c>
      <c r="E82" s="66">
        <v>35</v>
      </c>
      <c r="F82" s="67"/>
      <c r="G82" s="65">
        <f>B82-C82</f>
        <v>34</v>
      </c>
      <c r="H82" s="66">
        <f>D82-E82</f>
        <v>46</v>
      </c>
      <c r="I82" s="20" t="str">
        <f>IF(C82=0, "-", IF(G82/C82&lt;10, G82/C82, "&gt;999%"))</f>
        <v>&gt;999%</v>
      </c>
      <c r="J82" s="21">
        <f>IF(E82=0, "-", IF(H82/E82&lt;10, H82/E82, "&gt;999%"))</f>
        <v>1.3142857142857143</v>
      </c>
    </row>
    <row r="83" spans="1:10" s="160" customFormat="1" x14ac:dyDescent="0.2">
      <c r="A83" s="178" t="s">
        <v>590</v>
      </c>
      <c r="B83" s="71">
        <v>36</v>
      </c>
      <c r="C83" s="72">
        <v>2</v>
      </c>
      <c r="D83" s="71">
        <v>81</v>
      </c>
      <c r="E83" s="72">
        <v>35</v>
      </c>
      <c r="F83" s="73"/>
      <c r="G83" s="71">
        <f>B83-C83</f>
        <v>34</v>
      </c>
      <c r="H83" s="72">
        <f>D83-E83</f>
        <v>46</v>
      </c>
      <c r="I83" s="37" t="str">
        <f>IF(C83=0, "-", IF(G83/C83&lt;10, G83/C83, "&gt;999%"))</f>
        <v>&gt;999%</v>
      </c>
      <c r="J83" s="38">
        <f>IF(E83=0, "-", IF(H83/E83&lt;10, H83/E83, "&gt;999%"))</f>
        <v>1.3142857142857143</v>
      </c>
    </row>
    <row r="84" spans="1:10" x14ac:dyDescent="0.2">
      <c r="A84" s="177"/>
      <c r="B84" s="143"/>
      <c r="C84" s="144"/>
      <c r="D84" s="143"/>
      <c r="E84" s="144"/>
      <c r="F84" s="145"/>
      <c r="G84" s="143"/>
      <c r="H84" s="144"/>
      <c r="I84" s="151"/>
      <c r="J84" s="152"/>
    </row>
    <row r="85" spans="1:10" s="139" customFormat="1" x14ac:dyDescent="0.2">
      <c r="A85" s="159" t="s">
        <v>43</v>
      </c>
      <c r="B85" s="65"/>
      <c r="C85" s="66"/>
      <c r="D85" s="65"/>
      <c r="E85" s="66"/>
      <c r="F85" s="67"/>
      <c r="G85" s="65"/>
      <c r="H85" s="66"/>
      <c r="I85" s="20"/>
      <c r="J85" s="21"/>
    </row>
    <row r="86" spans="1:10" x14ac:dyDescent="0.2">
      <c r="A86" s="158" t="s">
        <v>387</v>
      </c>
      <c r="B86" s="65">
        <v>0</v>
      </c>
      <c r="C86" s="66">
        <v>2</v>
      </c>
      <c r="D86" s="65">
        <v>4</v>
      </c>
      <c r="E86" s="66">
        <v>25</v>
      </c>
      <c r="F86" s="67"/>
      <c r="G86" s="65">
        <f t="shared" ref="G86:G98" si="8">B86-C86</f>
        <v>-2</v>
      </c>
      <c r="H86" s="66">
        <f t="shared" ref="H86:H98" si="9">D86-E86</f>
        <v>-21</v>
      </c>
      <c r="I86" s="20">
        <f t="shared" ref="I86:I98" si="10">IF(C86=0, "-", IF(G86/C86&lt;10, G86/C86, "&gt;999%"))</f>
        <v>-1</v>
      </c>
      <c r="J86" s="21">
        <f t="shared" ref="J86:J98" si="11">IF(E86=0, "-", IF(H86/E86&lt;10, H86/E86, "&gt;999%"))</f>
        <v>-0.84</v>
      </c>
    </row>
    <row r="87" spans="1:10" x14ac:dyDescent="0.2">
      <c r="A87" s="158" t="s">
        <v>352</v>
      </c>
      <c r="B87" s="65">
        <v>2</v>
      </c>
      <c r="C87" s="66">
        <v>4</v>
      </c>
      <c r="D87" s="65">
        <v>28</v>
      </c>
      <c r="E87" s="66">
        <v>28</v>
      </c>
      <c r="F87" s="67"/>
      <c r="G87" s="65">
        <f t="shared" si="8"/>
        <v>-2</v>
      </c>
      <c r="H87" s="66">
        <f t="shared" si="9"/>
        <v>0</v>
      </c>
      <c r="I87" s="20">
        <f t="shared" si="10"/>
        <v>-0.5</v>
      </c>
      <c r="J87" s="21">
        <f t="shared" si="11"/>
        <v>0</v>
      </c>
    </row>
    <row r="88" spans="1:10" x14ac:dyDescent="0.2">
      <c r="A88" s="158" t="s">
        <v>388</v>
      </c>
      <c r="B88" s="65">
        <v>15</v>
      </c>
      <c r="C88" s="66">
        <v>4</v>
      </c>
      <c r="D88" s="65">
        <v>143</v>
      </c>
      <c r="E88" s="66">
        <v>70</v>
      </c>
      <c r="F88" s="67"/>
      <c r="G88" s="65">
        <f t="shared" si="8"/>
        <v>11</v>
      </c>
      <c r="H88" s="66">
        <f t="shared" si="9"/>
        <v>73</v>
      </c>
      <c r="I88" s="20">
        <f t="shared" si="10"/>
        <v>2.75</v>
      </c>
      <c r="J88" s="21">
        <f t="shared" si="11"/>
        <v>1.0428571428571429</v>
      </c>
    </row>
    <row r="89" spans="1:10" x14ac:dyDescent="0.2">
      <c r="A89" s="158" t="s">
        <v>193</v>
      </c>
      <c r="B89" s="65">
        <v>0</v>
      </c>
      <c r="C89" s="66">
        <v>1</v>
      </c>
      <c r="D89" s="65">
        <v>5</v>
      </c>
      <c r="E89" s="66">
        <v>5</v>
      </c>
      <c r="F89" s="67"/>
      <c r="G89" s="65">
        <f t="shared" si="8"/>
        <v>-1</v>
      </c>
      <c r="H89" s="66">
        <f t="shared" si="9"/>
        <v>0</v>
      </c>
      <c r="I89" s="20">
        <f t="shared" si="10"/>
        <v>-1</v>
      </c>
      <c r="J89" s="21">
        <f t="shared" si="11"/>
        <v>0</v>
      </c>
    </row>
    <row r="90" spans="1:10" x14ac:dyDescent="0.2">
      <c r="A90" s="158" t="s">
        <v>209</v>
      </c>
      <c r="B90" s="65">
        <v>0</v>
      </c>
      <c r="C90" s="66">
        <v>1</v>
      </c>
      <c r="D90" s="65">
        <v>10</v>
      </c>
      <c r="E90" s="66">
        <v>24</v>
      </c>
      <c r="F90" s="67"/>
      <c r="G90" s="65">
        <f t="shared" si="8"/>
        <v>-1</v>
      </c>
      <c r="H90" s="66">
        <f t="shared" si="9"/>
        <v>-14</v>
      </c>
      <c r="I90" s="20">
        <f t="shared" si="10"/>
        <v>-1</v>
      </c>
      <c r="J90" s="21">
        <f t="shared" si="11"/>
        <v>-0.58333333333333337</v>
      </c>
    </row>
    <row r="91" spans="1:10" x14ac:dyDescent="0.2">
      <c r="A91" s="158" t="s">
        <v>285</v>
      </c>
      <c r="B91" s="65">
        <v>0</v>
      </c>
      <c r="C91" s="66">
        <v>2</v>
      </c>
      <c r="D91" s="65">
        <v>30</v>
      </c>
      <c r="E91" s="66">
        <v>27</v>
      </c>
      <c r="F91" s="67"/>
      <c r="G91" s="65">
        <f t="shared" si="8"/>
        <v>-2</v>
      </c>
      <c r="H91" s="66">
        <f t="shared" si="9"/>
        <v>3</v>
      </c>
      <c r="I91" s="20">
        <f t="shared" si="10"/>
        <v>-1</v>
      </c>
      <c r="J91" s="21">
        <f t="shared" si="11"/>
        <v>0.1111111111111111</v>
      </c>
    </row>
    <row r="92" spans="1:10" x14ac:dyDescent="0.2">
      <c r="A92" s="158" t="s">
        <v>308</v>
      </c>
      <c r="B92" s="65">
        <v>3</v>
      </c>
      <c r="C92" s="66">
        <v>0</v>
      </c>
      <c r="D92" s="65">
        <v>47</v>
      </c>
      <c r="E92" s="66">
        <v>6</v>
      </c>
      <c r="F92" s="67"/>
      <c r="G92" s="65">
        <f t="shared" si="8"/>
        <v>3</v>
      </c>
      <c r="H92" s="66">
        <f t="shared" si="9"/>
        <v>41</v>
      </c>
      <c r="I92" s="20" t="str">
        <f t="shared" si="10"/>
        <v>-</v>
      </c>
      <c r="J92" s="21">
        <f t="shared" si="11"/>
        <v>6.833333333333333</v>
      </c>
    </row>
    <row r="93" spans="1:10" x14ac:dyDescent="0.2">
      <c r="A93" s="158" t="s">
        <v>458</v>
      </c>
      <c r="B93" s="65">
        <v>11</v>
      </c>
      <c r="C93" s="66">
        <v>7</v>
      </c>
      <c r="D93" s="65">
        <v>81</v>
      </c>
      <c r="E93" s="66">
        <v>69</v>
      </c>
      <c r="F93" s="67"/>
      <c r="G93" s="65">
        <f t="shared" si="8"/>
        <v>4</v>
      </c>
      <c r="H93" s="66">
        <f t="shared" si="9"/>
        <v>12</v>
      </c>
      <c r="I93" s="20">
        <f t="shared" si="10"/>
        <v>0.5714285714285714</v>
      </c>
      <c r="J93" s="21">
        <f t="shared" si="11"/>
        <v>0.17391304347826086</v>
      </c>
    </row>
    <row r="94" spans="1:10" x14ac:dyDescent="0.2">
      <c r="A94" s="158" t="s">
        <v>470</v>
      </c>
      <c r="B94" s="65">
        <v>68</v>
      </c>
      <c r="C94" s="66">
        <v>74</v>
      </c>
      <c r="D94" s="65">
        <v>1015</v>
      </c>
      <c r="E94" s="66">
        <v>861</v>
      </c>
      <c r="F94" s="67"/>
      <c r="G94" s="65">
        <f t="shared" si="8"/>
        <v>-6</v>
      </c>
      <c r="H94" s="66">
        <f t="shared" si="9"/>
        <v>154</v>
      </c>
      <c r="I94" s="20">
        <f t="shared" si="10"/>
        <v>-8.1081081081081086E-2</v>
      </c>
      <c r="J94" s="21">
        <f t="shared" si="11"/>
        <v>0.17886178861788618</v>
      </c>
    </row>
    <row r="95" spans="1:10" x14ac:dyDescent="0.2">
      <c r="A95" s="158" t="s">
        <v>437</v>
      </c>
      <c r="B95" s="65">
        <v>0</v>
      </c>
      <c r="C95" s="66">
        <v>0</v>
      </c>
      <c r="D95" s="65">
        <v>3</v>
      </c>
      <c r="E95" s="66">
        <v>0</v>
      </c>
      <c r="F95" s="67"/>
      <c r="G95" s="65">
        <f t="shared" si="8"/>
        <v>0</v>
      </c>
      <c r="H95" s="66">
        <f t="shared" si="9"/>
        <v>3</v>
      </c>
      <c r="I95" s="20" t="str">
        <f t="shared" si="10"/>
        <v>-</v>
      </c>
      <c r="J95" s="21" t="str">
        <f t="shared" si="11"/>
        <v>-</v>
      </c>
    </row>
    <row r="96" spans="1:10" x14ac:dyDescent="0.2">
      <c r="A96" s="158" t="s">
        <v>447</v>
      </c>
      <c r="B96" s="65">
        <v>0</v>
      </c>
      <c r="C96" s="66">
        <v>2</v>
      </c>
      <c r="D96" s="65">
        <v>52</v>
      </c>
      <c r="E96" s="66">
        <v>48</v>
      </c>
      <c r="F96" s="67"/>
      <c r="G96" s="65">
        <f t="shared" si="8"/>
        <v>-2</v>
      </c>
      <c r="H96" s="66">
        <f t="shared" si="9"/>
        <v>4</v>
      </c>
      <c r="I96" s="20">
        <f t="shared" si="10"/>
        <v>-1</v>
      </c>
      <c r="J96" s="21">
        <f t="shared" si="11"/>
        <v>8.3333333333333329E-2</v>
      </c>
    </row>
    <row r="97" spans="1:10" x14ac:dyDescent="0.2">
      <c r="A97" s="158" t="s">
        <v>488</v>
      </c>
      <c r="B97" s="65">
        <v>1</v>
      </c>
      <c r="C97" s="66">
        <v>4</v>
      </c>
      <c r="D97" s="65">
        <v>34</v>
      </c>
      <c r="E97" s="66">
        <v>25</v>
      </c>
      <c r="F97" s="67"/>
      <c r="G97" s="65">
        <f t="shared" si="8"/>
        <v>-3</v>
      </c>
      <c r="H97" s="66">
        <f t="shared" si="9"/>
        <v>9</v>
      </c>
      <c r="I97" s="20">
        <f t="shared" si="10"/>
        <v>-0.75</v>
      </c>
      <c r="J97" s="21">
        <f t="shared" si="11"/>
        <v>0.36</v>
      </c>
    </row>
    <row r="98" spans="1:10" s="160" customFormat="1" x14ac:dyDescent="0.2">
      <c r="A98" s="178" t="s">
        <v>591</v>
      </c>
      <c r="B98" s="71">
        <v>100</v>
      </c>
      <c r="C98" s="72">
        <v>101</v>
      </c>
      <c r="D98" s="71">
        <v>1452</v>
      </c>
      <c r="E98" s="72">
        <v>1188</v>
      </c>
      <c r="F98" s="73"/>
      <c r="G98" s="71">
        <f t="shared" si="8"/>
        <v>-1</v>
      </c>
      <c r="H98" s="72">
        <f t="shared" si="9"/>
        <v>264</v>
      </c>
      <c r="I98" s="37">
        <f t="shared" si="10"/>
        <v>-9.9009900990099011E-3</v>
      </c>
      <c r="J98" s="38">
        <f t="shared" si="11"/>
        <v>0.22222222222222221</v>
      </c>
    </row>
    <row r="99" spans="1:10" x14ac:dyDescent="0.2">
      <c r="A99" s="177"/>
      <c r="B99" s="143"/>
      <c r="C99" s="144"/>
      <c r="D99" s="143"/>
      <c r="E99" s="144"/>
      <c r="F99" s="145"/>
      <c r="G99" s="143"/>
      <c r="H99" s="144"/>
      <c r="I99" s="151"/>
      <c r="J99" s="152"/>
    </row>
    <row r="100" spans="1:10" s="139" customFormat="1" x14ac:dyDescent="0.2">
      <c r="A100" s="159" t="s">
        <v>44</v>
      </c>
      <c r="B100" s="65"/>
      <c r="C100" s="66"/>
      <c r="D100" s="65"/>
      <c r="E100" s="66"/>
      <c r="F100" s="67"/>
      <c r="G100" s="65"/>
      <c r="H100" s="66"/>
      <c r="I100" s="20"/>
      <c r="J100" s="21"/>
    </row>
    <row r="101" spans="1:10" x14ac:dyDescent="0.2">
      <c r="A101" s="158" t="s">
        <v>510</v>
      </c>
      <c r="B101" s="65">
        <v>0</v>
      </c>
      <c r="C101" s="66">
        <v>0</v>
      </c>
      <c r="D101" s="65">
        <v>4</v>
      </c>
      <c r="E101" s="66">
        <v>3</v>
      </c>
      <c r="F101" s="67"/>
      <c r="G101" s="65">
        <f>B101-C101</f>
        <v>0</v>
      </c>
      <c r="H101" s="66">
        <f>D101-E101</f>
        <v>1</v>
      </c>
      <c r="I101" s="20" t="str">
        <f>IF(C101=0, "-", IF(G101/C101&lt;10, G101/C101, "&gt;999%"))</f>
        <v>-</v>
      </c>
      <c r="J101" s="21">
        <f>IF(E101=0, "-", IF(H101/E101&lt;10, H101/E101, "&gt;999%"))</f>
        <v>0.33333333333333331</v>
      </c>
    </row>
    <row r="102" spans="1:10" s="160" customFormat="1" x14ac:dyDescent="0.2">
      <c r="A102" s="178" t="s">
        <v>592</v>
      </c>
      <c r="B102" s="71">
        <v>0</v>
      </c>
      <c r="C102" s="72">
        <v>0</v>
      </c>
      <c r="D102" s="71">
        <v>4</v>
      </c>
      <c r="E102" s="72">
        <v>3</v>
      </c>
      <c r="F102" s="73"/>
      <c r="G102" s="71">
        <f>B102-C102</f>
        <v>0</v>
      </c>
      <c r="H102" s="72">
        <f>D102-E102</f>
        <v>1</v>
      </c>
      <c r="I102" s="37" t="str">
        <f>IF(C102=0, "-", IF(G102/C102&lt;10, G102/C102, "&gt;999%"))</f>
        <v>-</v>
      </c>
      <c r="J102" s="38">
        <f>IF(E102=0, "-", IF(H102/E102&lt;10, H102/E102, "&gt;999%"))</f>
        <v>0.33333333333333331</v>
      </c>
    </row>
    <row r="103" spans="1:10" x14ac:dyDescent="0.2">
      <c r="A103" s="177"/>
      <c r="B103" s="143"/>
      <c r="C103" s="144"/>
      <c r="D103" s="143"/>
      <c r="E103" s="144"/>
      <c r="F103" s="145"/>
      <c r="G103" s="143"/>
      <c r="H103" s="144"/>
      <c r="I103" s="151"/>
      <c r="J103" s="152"/>
    </row>
    <row r="104" spans="1:10" s="139" customFormat="1" x14ac:dyDescent="0.2">
      <c r="A104" s="159" t="s">
        <v>45</v>
      </c>
      <c r="B104" s="65"/>
      <c r="C104" s="66"/>
      <c r="D104" s="65"/>
      <c r="E104" s="66"/>
      <c r="F104" s="67"/>
      <c r="G104" s="65"/>
      <c r="H104" s="66"/>
      <c r="I104" s="20"/>
      <c r="J104" s="21"/>
    </row>
    <row r="105" spans="1:10" x14ac:dyDescent="0.2">
      <c r="A105" s="158" t="s">
        <v>489</v>
      </c>
      <c r="B105" s="65">
        <v>8</v>
      </c>
      <c r="C105" s="66">
        <v>4</v>
      </c>
      <c r="D105" s="65">
        <v>33</v>
      </c>
      <c r="E105" s="66">
        <v>40</v>
      </c>
      <c r="F105" s="67"/>
      <c r="G105" s="65">
        <f>B105-C105</f>
        <v>4</v>
      </c>
      <c r="H105" s="66">
        <f>D105-E105</f>
        <v>-7</v>
      </c>
      <c r="I105" s="20">
        <f>IF(C105=0, "-", IF(G105/C105&lt;10, G105/C105, "&gt;999%"))</f>
        <v>1</v>
      </c>
      <c r="J105" s="21">
        <f>IF(E105=0, "-", IF(H105/E105&lt;10, H105/E105, "&gt;999%"))</f>
        <v>-0.17499999999999999</v>
      </c>
    </row>
    <row r="106" spans="1:10" x14ac:dyDescent="0.2">
      <c r="A106" s="158" t="s">
        <v>501</v>
      </c>
      <c r="B106" s="65">
        <v>1</v>
      </c>
      <c r="C106" s="66">
        <v>4</v>
      </c>
      <c r="D106" s="65">
        <v>25</v>
      </c>
      <c r="E106" s="66">
        <v>22</v>
      </c>
      <c r="F106" s="67"/>
      <c r="G106" s="65">
        <f>B106-C106</f>
        <v>-3</v>
      </c>
      <c r="H106" s="66">
        <f>D106-E106</f>
        <v>3</v>
      </c>
      <c r="I106" s="20">
        <f>IF(C106=0, "-", IF(G106/C106&lt;10, G106/C106, "&gt;999%"))</f>
        <v>-0.75</v>
      </c>
      <c r="J106" s="21">
        <f>IF(E106=0, "-", IF(H106/E106&lt;10, H106/E106, "&gt;999%"))</f>
        <v>0.13636363636363635</v>
      </c>
    </row>
    <row r="107" spans="1:10" x14ac:dyDescent="0.2">
      <c r="A107" s="158" t="s">
        <v>511</v>
      </c>
      <c r="B107" s="65">
        <v>1</v>
      </c>
      <c r="C107" s="66">
        <v>1</v>
      </c>
      <c r="D107" s="65">
        <v>6</v>
      </c>
      <c r="E107" s="66">
        <v>2</v>
      </c>
      <c r="F107" s="67"/>
      <c r="G107" s="65">
        <f>B107-C107</f>
        <v>0</v>
      </c>
      <c r="H107" s="66">
        <f>D107-E107</f>
        <v>4</v>
      </c>
      <c r="I107" s="20">
        <f>IF(C107=0, "-", IF(G107/C107&lt;10, G107/C107, "&gt;999%"))</f>
        <v>0</v>
      </c>
      <c r="J107" s="21">
        <f>IF(E107=0, "-", IF(H107/E107&lt;10, H107/E107, "&gt;999%"))</f>
        <v>2</v>
      </c>
    </row>
    <row r="108" spans="1:10" s="160" customFormat="1" x14ac:dyDescent="0.2">
      <c r="A108" s="178" t="s">
        <v>593</v>
      </c>
      <c r="B108" s="71">
        <v>10</v>
      </c>
      <c r="C108" s="72">
        <v>9</v>
      </c>
      <c r="D108" s="71">
        <v>64</v>
      </c>
      <c r="E108" s="72">
        <v>64</v>
      </c>
      <c r="F108" s="73"/>
      <c r="G108" s="71">
        <f>B108-C108</f>
        <v>1</v>
      </c>
      <c r="H108" s="72">
        <f>D108-E108</f>
        <v>0</v>
      </c>
      <c r="I108" s="37">
        <f>IF(C108=0, "-", IF(G108/C108&lt;10, G108/C108, "&gt;999%"))</f>
        <v>0.1111111111111111</v>
      </c>
      <c r="J108" s="38">
        <f>IF(E108=0, "-", IF(H108/E108&lt;10, H108/E108, "&gt;999%"))</f>
        <v>0</v>
      </c>
    </row>
    <row r="109" spans="1:10" x14ac:dyDescent="0.2">
      <c r="A109" s="177"/>
      <c r="B109" s="143"/>
      <c r="C109" s="144"/>
      <c r="D109" s="143"/>
      <c r="E109" s="144"/>
      <c r="F109" s="145"/>
      <c r="G109" s="143"/>
      <c r="H109" s="144"/>
      <c r="I109" s="151"/>
      <c r="J109" s="152"/>
    </row>
    <row r="110" spans="1:10" s="139" customFormat="1" x14ac:dyDescent="0.2">
      <c r="A110" s="159" t="s">
        <v>46</v>
      </c>
      <c r="B110" s="65"/>
      <c r="C110" s="66"/>
      <c r="D110" s="65"/>
      <c r="E110" s="66"/>
      <c r="F110" s="67"/>
      <c r="G110" s="65"/>
      <c r="H110" s="66"/>
      <c r="I110" s="20"/>
      <c r="J110" s="21"/>
    </row>
    <row r="111" spans="1:10" x14ac:dyDescent="0.2">
      <c r="A111" s="158" t="s">
        <v>260</v>
      </c>
      <c r="B111" s="65">
        <v>0</v>
      </c>
      <c r="C111" s="66">
        <v>0</v>
      </c>
      <c r="D111" s="65">
        <v>1</v>
      </c>
      <c r="E111" s="66">
        <v>0</v>
      </c>
      <c r="F111" s="67"/>
      <c r="G111" s="65">
        <f>B111-C111</f>
        <v>0</v>
      </c>
      <c r="H111" s="66">
        <f>D111-E111</f>
        <v>1</v>
      </c>
      <c r="I111" s="20" t="str">
        <f>IF(C111=0, "-", IF(G111/C111&lt;10, G111/C111, "&gt;999%"))</f>
        <v>-</v>
      </c>
      <c r="J111" s="21" t="str">
        <f>IF(E111=0, "-", IF(H111/E111&lt;10, H111/E111, "&gt;999%"))</f>
        <v>-</v>
      </c>
    </row>
    <row r="112" spans="1:10" x14ac:dyDescent="0.2">
      <c r="A112" s="158" t="s">
        <v>376</v>
      </c>
      <c r="B112" s="65">
        <v>0</v>
      </c>
      <c r="C112" s="66">
        <v>0</v>
      </c>
      <c r="D112" s="65">
        <v>1</v>
      </c>
      <c r="E112" s="66">
        <v>0</v>
      </c>
      <c r="F112" s="67"/>
      <c r="G112" s="65">
        <f>B112-C112</f>
        <v>0</v>
      </c>
      <c r="H112" s="66">
        <f>D112-E112</f>
        <v>1</v>
      </c>
      <c r="I112" s="20" t="str">
        <f>IF(C112=0, "-", IF(G112/C112&lt;10, G112/C112, "&gt;999%"))</f>
        <v>-</v>
      </c>
      <c r="J112" s="21" t="str">
        <f>IF(E112=0, "-", IF(H112/E112&lt;10, H112/E112, "&gt;999%"))</f>
        <v>-</v>
      </c>
    </row>
    <row r="113" spans="1:10" x14ac:dyDescent="0.2">
      <c r="A113" s="158" t="s">
        <v>415</v>
      </c>
      <c r="B113" s="65">
        <v>0</v>
      </c>
      <c r="C113" s="66">
        <v>0</v>
      </c>
      <c r="D113" s="65">
        <v>2</v>
      </c>
      <c r="E113" s="66">
        <v>0</v>
      </c>
      <c r="F113" s="67"/>
      <c r="G113" s="65">
        <f>B113-C113</f>
        <v>0</v>
      </c>
      <c r="H113" s="66">
        <f>D113-E113</f>
        <v>2</v>
      </c>
      <c r="I113" s="20" t="str">
        <f>IF(C113=0, "-", IF(G113/C113&lt;10, G113/C113, "&gt;999%"))</f>
        <v>-</v>
      </c>
      <c r="J113" s="21" t="str">
        <f>IF(E113=0, "-", IF(H113/E113&lt;10, H113/E113, "&gt;999%"))</f>
        <v>-</v>
      </c>
    </row>
    <row r="114" spans="1:10" s="160" customFormat="1" x14ac:dyDescent="0.2">
      <c r="A114" s="178" t="s">
        <v>594</v>
      </c>
      <c r="B114" s="71">
        <v>0</v>
      </c>
      <c r="C114" s="72">
        <v>0</v>
      </c>
      <c r="D114" s="71">
        <v>4</v>
      </c>
      <c r="E114" s="72">
        <v>0</v>
      </c>
      <c r="F114" s="73"/>
      <c r="G114" s="71">
        <f>B114-C114</f>
        <v>0</v>
      </c>
      <c r="H114" s="72">
        <f>D114-E114</f>
        <v>4</v>
      </c>
      <c r="I114" s="37" t="str">
        <f>IF(C114=0, "-", IF(G114/C114&lt;10, G114/C114, "&gt;999%"))</f>
        <v>-</v>
      </c>
      <c r="J114" s="38" t="str">
        <f>IF(E114=0, "-", IF(H114/E114&lt;10, H114/E114, "&gt;999%"))</f>
        <v>-</v>
      </c>
    </row>
    <row r="115" spans="1:10" x14ac:dyDescent="0.2">
      <c r="A115" s="177"/>
      <c r="B115" s="143"/>
      <c r="C115" s="144"/>
      <c r="D115" s="143"/>
      <c r="E115" s="144"/>
      <c r="F115" s="145"/>
      <c r="G115" s="143"/>
      <c r="H115" s="144"/>
      <c r="I115" s="151"/>
      <c r="J115" s="152"/>
    </row>
    <row r="116" spans="1:10" s="139" customFormat="1" x14ac:dyDescent="0.2">
      <c r="A116" s="159" t="s">
        <v>47</v>
      </c>
      <c r="B116" s="65"/>
      <c r="C116" s="66"/>
      <c r="D116" s="65"/>
      <c r="E116" s="66"/>
      <c r="F116" s="67"/>
      <c r="G116" s="65"/>
      <c r="H116" s="66"/>
      <c r="I116" s="20"/>
      <c r="J116" s="21"/>
    </row>
    <row r="117" spans="1:10" x14ac:dyDescent="0.2">
      <c r="A117" s="158" t="s">
        <v>320</v>
      </c>
      <c r="B117" s="65">
        <v>0</v>
      </c>
      <c r="C117" s="66">
        <v>0</v>
      </c>
      <c r="D117" s="65">
        <v>12</v>
      </c>
      <c r="E117" s="66">
        <v>0</v>
      </c>
      <c r="F117" s="67"/>
      <c r="G117" s="65">
        <f t="shared" ref="G117:G124" si="12">B117-C117</f>
        <v>0</v>
      </c>
      <c r="H117" s="66">
        <f t="shared" ref="H117:H124" si="13">D117-E117</f>
        <v>12</v>
      </c>
      <c r="I117" s="20" t="str">
        <f t="shared" ref="I117:I124" si="14">IF(C117=0, "-", IF(G117/C117&lt;10, G117/C117, "&gt;999%"))</f>
        <v>-</v>
      </c>
      <c r="J117" s="21" t="str">
        <f t="shared" ref="J117:J124" si="15">IF(E117=0, "-", IF(H117/E117&lt;10, H117/E117, "&gt;999%"))</f>
        <v>-</v>
      </c>
    </row>
    <row r="118" spans="1:10" x14ac:dyDescent="0.2">
      <c r="A118" s="158" t="s">
        <v>353</v>
      </c>
      <c r="B118" s="65">
        <v>0</v>
      </c>
      <c r="C118" s="66">
        <v>0</v>
      </c>
      <c r="D118" s="65">
        <v>1</v>
      </c>
      <c r="E118" s="66">
        <v>0</v>
      </c>
      <c r="F118" s="67"/>
      <c r="G118" s="65">
        <f t="shared" si="12"/>
        <v>0</v>
      </c>
      <c r="H118" s="66">
        <f t="shared" si="13"/>
        <v>1</v>
      </c>
      <c r="I118" s="20" t="str">
        <f t="shared" si="14"/>
        <v>-</v>
      </c>
      <c r="J118" s="21" t="str">
        <f t="shared" si="15"/>
        <v>-</v>
      </c>
    </row>
    <row r="119" spans="1:10" x14ac:dyDescent="0.2">
      <c r="A119" s="158" t="s">
        <v>321</v>
      </c>
      <c r="B119" s="65">
        <v>0</v>
      </c>
      <c r="C119" s="66">
        <v>0</v>
      </c>
      <c r="D119" s="65">
        <v>17</v>
      </c>
      <c r="E119" s="66">
        <v>0</v>
      </c>
      <c r="F119" s="67"/>
      <c r="G119" s="65">
        <f t="shared" si="12"/>
        <v>0</v>
      </c>
      <c r="H119" s="66">
        <f t="shared" si="13"/>
        <v>17</v>
      </c>
      <c r="I119" s="20" t="str">
        <f t="shared" si="14"/>
        <v>-</v>
      </c>
      <c r="J119" s="21" t="str">
        <f t="shared" si="15"/>
        <v>-</v>
      </c>
    </row>
    <row r="120" spans="1:10" x14ac:dyDescent="0.2">
      <c r="A120" s="158" t="s">
        <v>459</v>
      </c>
      <c r="B120" s="65">
        <v>1</v>
      </c>
      <c r="C120" s="66">
        <v>7</v>
      </c>
      <c r="D120" s="65">
        <v>17</v>
      </c>
      <c r="E120" s="66">
        <v>30</v>
      </c>
      <c r="F120" s="67"/>
      <c r="G120" s="65">
        <f t="shared" si="12"/>
        <v>-6</v>
      </c>
      <c r="H120" s="66">
        <f t="shared" si="13"/>
        <v>-13</v>
      </c>
      <c r="I120" s="20">
        <f t="shared" si="14"/>
        <v>-0.8571428571428571</v>
      </c>
      <c r="J120" s="21">
        <f t="shared" si="15"/>
        <v>-0.43333333333333335</v>
      </c>
    </row>
    <row r="121" spans="1:10" x14ac:dyDescent="0.2">
      <c r="A121" s="158" t="s">
        <v>471</v>
      </c>
      <c r="B121" s="65">
        <v>0</v>
      </c>
      <c r="C121" s="66">
        <v>4</v>
      </c>
      <c r="D121" s="65">
        <v>24</v>
      </c>
      <c r="E121" s="66">
        <v>26</v>
      </c>
      <c r="F121" s="67"/>
      <c r="G121" s="65">
        <f t="shared" si="12"/>
        <v>-4</v>
      </c>
      <c r="H121" s="66">
        <f t="shared" si="13"/>
        <v>-2</v>
      </c>
      <c r="I121" s="20">
        <f t="shared" si="14"/>
        <v>-1</v>
      </c>
      <c r="J121" s="21">
        <f t="shared" si="15"/>
        <v>-7.6923076923076927E-2</v>
      </c>
    </row>
    <row r="122" spans="1:10" x14ac:dyDescent="0.2">
      <c r="A122" s="158" t="s">
        <v>460</v>
      </c>
      <c r="B122" s="65">
        <v>2</v>
      </c>
      <c r="C122" s="66">
        <v>0</v>
      </c>
      <c r="D122" s="65">
        <v>4</v>
      </c>
      <c r="E122" s="66">
        <v>0</v>
      </c>
      <c r="F122" s="67"/>
      <c r="G122" s="65">
        <f t="shared" si="12"/>
        <v>2</v>
      </c>
      <c r="H122" s="66">
        <f t="shared" si="13"/>
        <v>4</v>
      </c>
      <c r="I122" s="20" t="str">
        <f t="shared" si="14"/>
        <v>-</v>
      </c>
      <c r="J122" s="21" t="str">
        <f t="shared" si="15"/>
        <v>-</v>
      </c>
    </row>
    <row r="123" spans="1:10" x14ac:dyDescent="0.2">
      <c r="A123" s="158" t="s">
        <v>472</v>
      </c>
      <c r="B123" s="65">
        <v>8</v>
      </c>
      <c r="C123" s="66">
        <v>1</v>
      </c>
      <c r="D123" s="65">
        <v>86</v>
      </c>
      <c r="E123" s="66">
        <v>1</v>
      </c>
      <c r="F123" s="67"/>
      <c r="G123" s="65">
        <f t="shared" si="12"/>
        <v>7</v>
      </c>
      <c r="H123" s="66">
        <f t="shared" si="13"/>
        <v>85</v>
      </c>
      <c r="I123" s="20">
        <f t="shared" si="14"/>
        <v>7</v>
      </c>
      <c r="J123" s="21" t="str">
        <f t="shared" si="15"/>
        <v>&gt;999%</v>
      </c>
    </row>
    <row r="124" spans="1:10" s="160" customFormat="1" x14ac:dyDescent="0.2">
      <c r="A124" s="178" t="s">
        <v>595</v>
      </c>
      <c r="B124" s="71">
        <v>11</v>
      </c>
      <c r="C124" s="72">
        <v>12</v>
      </c>
      <c r="D124" s="71">
        <v>161</v>
      </c>
      <c r="E124" s="72">
        <v>57</v>
      </c>
      <c r="F124" s="73"/>
      <c r="G124" s="71">
        <f t="shared" si="12"/>
        <v>-1</v>
      </c>
      <c r="H124" s="72">
        <f t="shared" si="13"/>
        <v>104</v>
      </c>
      <c r="I124" s="37">
        <f t="shared" si="14"/>
        <v>-8.3333333333333329E-2</v>
      </c>
      <c r="J124" s="38">
        <f t="shared" si="15"/>
        <v>1.8245614035087718</v>
      </c>
    </row>
    <row r="125" spans="1:10" x14ac:dyDescent="0.2">
      <c r="A125" s="177"/>
      <c r="B125" s="143"/>
      <c r="C125" s="144"/>
      <c r="D125" s="143"/>
      <c r="E125" s="144"/>
      <c r="F125" s="145"/>
      <c r="G125" s="143"/>
      <c r="H125" s="144"/>
      <c r="I125" s="151"/>
      <c r="J125" s="152"/>
    </row>
    <row r="126" spans="1:10" s="139" customFormat="1" x14ac:dyDescent="0.2">
      <c r="A126" s="159" t="s">
        <v>48</v>
      </c>
      <c r="B126" s="65"/>
      <c r="C126" s="66"/>
      <c r="D126" s="65"/>
      <c r="E126" s="66"/>
      <c r="F126" s="67"/>
      <c r="G126" s="65"/>
      <c r="H126" s="66"/>
      <c r="I126" s="20"/>
      <c r="J126" s="21"/>
    </row>
    <row r="127" spans="1:10" x14ac:dyDescent="0.2">
      <c r="A127" s="158" t="s">
        <v>512</v>
      </c>
      <c r="B127" s="65">
        <v>0</v>
      </c>
      <c r="C127" s="66">
        <v>2</v>
      </c>
      <c r="D127" s="65">
        <v>3</v>
      </c>
      <c r="E127" s="66">
        <v>6</v>
      </c>
      <c r="F127" s="67"/>
      <c r="G127" s="65">
        <f>B127-C127</f>
        <v>-2</v>
      </c>
      <c r="H127" s="66">
        <f>D127-E127</f>
        <v>-3</v>
      </c>
      <c r="I127" s="20">
        <f>IF(C127=0, "-", IF(G127/C127&lt;10, G127/C127, "&gt;999%"))</f>
        <v>-1</v>
      </c>
      <c r="J127" s="21">
        <f>IF(E127=0, "-", IF(H127/E127&lt;10, H127/E127, "&gt;999%"))</f>
        <v>-0.5</v>
      </c>
    </row>
    <row r="128" spans="1:10" x14ac:dyDescent="0.2">
      <c r="A128" s="158" t="s">
        <v>490</v>
      </c>
      <c r="B128" s="65">
        <v>5</v>
      </c>
      <c r="C128" s="66">
        <v>5</v>
      </c>
      <c r="D128" s="65">
        <v>72</v>
      </c>
      <c r="E128" s="66">
        <v>39</v>
      </c>
      <c r="F128" s="67"/>
      <c r="G128" s="65">
        <f>B128-C128</f>
        <v>0</v>
      </c>
      <c r="H128" s="66">
        <f>D128-E128</f>
        <v>33</v>
      </c>
      <c r="I128" s="20">
        <f>IF(C128=0, "-", IF(G128/C128&lt;10, G128/C128, "&gt;999%"))</f>
        <v>0</v>
      </c>
      <c r="J128" s="21">
        <f>IF(E128=0, "-", IF(H128/E128&lt;10, H128/E128, "&gt;999%"))</f>
        <v>0.84615384615384615</v>
      </c>
    </row>
    <row r="129" spans="1:10" x14ac:dyDescent="0.2">
      <c r="A129" s="158" t="s">
        <v>502</v>
      </c>
      <c r="B129" s="65">
        <v>3</v>
      </c>
      <c r="C129" s="66">
        <v>5</v>
      </c>
      <c r="D129" s="65">
        <v>34</v>
      </c>
      <c r="E129" s="66">
        <v>38</v>
      </c>
      <c r="F129" s="67"/>
      <c r="G129" s="65">
        <f>B129-C129</f>
        <v>-2</v>
      </c>
      <c r="H129" s="66">
        <f>D129-E129</f>
        <v>-4</v>
      </c>
      <c r="I129" s="20">
        <f>IF(C129=0, "-", IF(G129/C129&lt;10, G129/C129, "&gt;999%"))</f>
        <v>-0.4</v>
      </c>
      <c r="J129" s="21">
        <f>IF(E129=0, "-", IF(H129/E129&lt;10, H129/E129, "&gt;999%"))</f>
        <v>-0.10526315789473684</v>
      </c>
    </row>
    <row r="130" spans="1:10" s="160" customFormat="1" x14ac:dyDescent="0.2">
      <c r="A130" s="178" t="s">
        <v>596</v>
      </c>
      <c r="B130" s="71">
        <v>8</v>
      </c>
      <c r="C130" s="72">
        <v>12</v>
      </c>
      <c r="D130" s="71">
        <v>109</v>
      </c>
      <c r="E130" s="72">
        <v>83</v>
      </c>
      <c r="F130" s="73"/>
      <c r="G130" s="71">
        <f>B130-C130</f>
        <v>-4</v>
      </c>
      <c r="H130" s="72">
        <f>D130-E130</f>
        <v>26</v>
      </c>
      <c r="I130" s="37">
        <f>IF(C130=0, "-", IF(G130/C130&lt;10, G130/C130, "&gt;999%"))</f>
        <v>-0.33333333333333331</v>
      </c>
      <c r="J130" s="38">
        <f>IF(E130=0, "-", IF(H130/E130&lt;10, H130/E130, "&gt;999%"))</f>
        <v>0.31325301204819278</v>
      </c>
    </row>
    <row r="131" spans="1:10" x14ac:dyDescent="0.2">
      <c r="A131" s="177"/>
      <c r="B131" s="143"/>
      <c r="C131" s="144"/>
      <c r="D131" s="143"/>
      <c r="E131" s="144"/>
      <c r="F131" s="145"/>
      <c r="G131" s="143"/>
      <c r="H131" s="144"/>
      <c r="I131" s="151"/>
      <c r="J131" s="152"/>
    </row>
    <row r="132" spans="1:10" s="139" customFormat="1" x14ac:dyDescent="0.2">
      <c r="A132" s="159" t="s">
        <v>49</v>
      </c>
      <c r="B132" s="65"/>
      <c r="C132" s="66"/>
      <c r="D132" s="65"/>
      <c r="E132" s="66"/>
      <c r="F132" s="67"/>
      <c r="G132" s="65"/>
      <c r="H132" s="66"/>
      <c r="I132" s="20"/>
      <c r="J132" s="21"/>
    </row>
    <row r="133" spans="1:10" x14ac:dyDescent="0.2">
      <c r="A133" s="158" t="s">
        <v>389</v>
      </c>
      <c r="B133" s="65">
        <v>0</v>
      </c>
      <c r="C133" s="66">
        <v>0</v>
      </c>
      <c r="D133" s="65">
        <v>0</v>
      </c>
      <c r="E133" s="66">
        <v>14</v>
      </c>
      <c r="F133" s="67"/>
      <c r="G133" s="65">
        <f t="shared" ref="G133:G141" si="16">B133-C133</f>
        <v>0</v>
      </c>
      <c r="H133" s="66">
        <f t="shared" ref="H133:H141" si="17">D133-E133</f>
        <v>-14</v>
      </c>
      <c r="I133" s="20" t="str">
        <f t="shared" ref="I133:I141" si="18">IF(C133=0, "-", IF(G133/C133&lt;10, G133/C133, "&gt;999%"))</f>
        <v>-</v>
      </c>
      <c r="J133" s="21">
        <f t="shared" ref="J133:J141" si="19">IF(E133=0, "-", IF(H133/E133&lt;10, H133/E133, "&gt;999%"))</f>
        <v>-1</v>
      </c>
    </row>
    <row r="134" spans="1:10" x14ac:dyDescent="0.2">
      <c r="A134" s="158" t="s">
        <v>210</v>
      </c>
      <c r="B134" s="65">
        <v>0</v>
      </c>
      <c r="C134" s="66">
        <v>0</v>
      </c>
      <c r="D134" s="65">
        <v>0</v>
      </c>
      <c r="E134" s="66">
        <v>21</v>
      </c>
      <c r="F134" s="67"/>
      <c r="G134" s="65">
        <f t="shared" si="16"/>
        <v>0</v>
      </c>
      <c r="H134" s="66">
        <f t="shared" si="17"/>
        <v>-21</v>
      </c>
      <c r="I134" s="20" t="str">
        <f t="shared" si="18"/>
        <v>-</v>
      </c>
      <c r="J134" s="21">
        <f t="shared" si="19"/>
        <v>-1</v>
      </c>
    </row>
    <row r="135" spans="1:10" x14ac:dyDescent="0.2">
      <c r="A135" s="158" t="s">
        <v>461</v>
      </c>
      <c r="B135" s="65">
        <v>0</v>
      </c>
      <c r="C135" s="66">
        <v>0</v>
      </c>
      <c r="D135" s="65">
        <v>0</v>
      </c>
      <c r="E135" s="66">
        <v>7</v>
      </c>
      <c r="F135" s="67"/>
      <c r="G135" s="65">
        <f t="shared" si="16"/>
        <v>0</v>
      </c>
      <c r="H135" s="66">
        <f t="shared" si="17"/>
        <v>-7</v>
      </c>
      <c r="I135" s="20" t="str">
        <f t="shared" si="18"/>
        <v>-</v>
      </c>
      <c r="J135" s="21">
        <f t="shared" si="19"/>
        <v>-1</v>
      </c>
    </row>
    <row r="136" spans="1:10" x14ac:dyDescent="0.2">
      <c r="A136" s="158" t="s">
        <v>473</v>
      </c>
      <c r="B136" s="65">
        <v>0</v>
      </c>
      <c r="C136" s="66">
        <v>0</v>
      </c>
      <c r="D136" s="65">
        <v>0</v>
      </c>
      <c r="E136" s="66">
        <v>225</v>
      </c>
      <c r="F136" s="67"/>
      <c r="G136" s="65">
        <f t="shared" si="16"/>
        <v>0</v>
      </c>
      <c r="H136" s="66">
        <f t="shared" si="17"/>
        <v>-225</v>
      </c>
      <c r="I136" s="20" t="str">
        <f t="shared" si="18"/>
        <v>-</v>
      </c>
      <c r="J136" s="21">
        <f t="shared" si="19"/>
        <v>-1</v>
      </c>
    </row>
    <row r="137" spans="1:10" x14ac:dyDescent="0.2">
      <c r="A137" s="158" t="s">
        <v>255</v>
      </c>
      <c r="B137" s="65">
        <v>0</v>
      </c>
      <c r="C137" s="66">
        <v>0</v>
      </c>
      <c r="D137" s="65">
        <v>0</v>
      </c>
      <c r="E137" s="66">
        <v>5</v>
      </c>
      <c r="F137" s="67"/>
      <c r="G137" s="65">
        <f t="shared" si="16"/>
        <v>0</v>
      </c>
      <c r="H137" s="66">
        <f t="shared" si="17"/>
        <v>-5</v>
      </c>
      <c r="I137" s="20" t="str">
        <f t="shared" si="18"/>
        <v>-</v>
      </c>
      <c r="J137" s="21">
        <f t="shared" si="19"/>
        <v>-1</v>
      </c>
    </row>
    <row r="138" spans="1:10" x14ac:dyDescent="0.2">
      <c r="A138" s="158" t="s">
        <v>354</v>
      </c>
      <c r="B138" s="65">
        <v>0</v>
      </c>
      <c r="C138" s="66">
        <v>0</v>
      </c>
      <c r="D138" s="65">
        <v>0</v>
      </c>
      <c r="E138" s="66">
        <v>23</v>
      </c>
      <c r="F138" s="67"/>
      <c r="G138" s="65">
        <f t="shared" si="16"/>
        <v>0</v>
      </c>
      <c r="H138" s="66">
        <f t="shared" si="17"/>
        <v>-23</v>
      </c>
      <c r="I138" s="20" t="str">
        <f t="shared" si="18"/>
        <v>-</v>
      </c>
      <c r="J138" s="21">
        <f t="shared" si="19"/>
        <v>-1</v>
      </c>
    </row>
    <row r="139" spans="1:10" x14ac:dyDescent="0.2">
      <c r="A139" s="158" t="s">
        <v>390</v>
      </c>
      <c r="B139" s="65">
        <v>0</v>
      </c>
      <c r="C139" s="66">
        <v>0</v>
      </c>
      <c r="D139" s="65">
        <v>0</v>
      </c>
      <c r="E139" s="66">
        <v>28</v>
      </c>
      <c r="F139" s="67"/>
      <c r="G139" s="65">
        <f t="shared" si="16"/>
        <v>0</v>
      </c>
      <c r="H139" s="66">
        <f t="shared" si="17"/>
        <v>-28</v>
      </c>
      <c r="I139" s="20" t="str">
        <f t="shared" si="18"/>
        <v>-</v>
      </c>
      <c r="J139" s="21">
        <f t="shared" si="19"/>
        <v>-1</v>
      </c>
    </row>
    <row r="140" spans="1:10" x14ac:dyDescent="0.2">
      <c r="A140" s="158" t="s">
        <v>309</v>
      </c>
      <c r="B140" s="65">
        <v>0</v>
      </c>
      <c r="C140" s="66">
        <v>0</v>
      </c>
      <c r="D140" s="65">
        <v>0</v>
      </c>
      <c r="E140" s="66">
        <v>49</v>
      </c>
      <c r="F140" s="67"/>
      <c r="G140" s="65">
        <f t="shared" si="16"/>
        <v>0</v>
      </c>
      <c r="H140" s="66">
        <f t="shared" si="17"/>
        <v>-49</v>
      </c>
      <c r="I140" s="20" t="str">
        <f t="shared" si="18"/>
        <v>-</v>
      </c>
      <c r="J140" s="21">
        <f t="shared" si="19"/>
        <v>-1</v>
      </c>
    </row>
    <row r="141" spans="1:10" s="160" customFormat="1" x14ac:dyDescent="0.2">
      <c r="A141" s="178" t="s">
        <v>597</v>
      </c>
      <c r="B141" s="71">
        <v>0</v>
      </c>
      <c r="C141" s="72">
        <v>0</v>
      </c>
      <c r="D141" s="71">
        <v>0</v>
      </c>
      <c r="E141" s="72">
        <v>372</v>
      </c>
      <c r="F141" s="73"/>
      <c r="G141" s="71">
        <f t="shared" si="16"/>
        <v>0</v>
      </c>
      <c r="H141" s="72">
        <f t="shared" si="17"/>
        <v>-372</v>
      </c>
      <c r="I141" s="37" t="str">
        <f t="shared" si="18"/>
        <v>-</v>
      </c>
      <c r="J141" s="38">
        <f t="shared" si="19"/>
        <v>-1</v>
      </c>
    </row>
    <row r="142" spans="1:10" x14ac:dyDescent="0.2">
      <c r="A142" s="177"/>
      <c r="B142" s="143"/>
      <c r="C142" s="144"/>
      <c r="D142" s="143"/>
      <c r="E142" s="144"/>
      <c r="F142" s="145"/>
      <c r="G142" s="143"/>
      <c r="H142" s="144"/>
      <c r="I142" s="151"/>
      <c r="J142" s="152"/>
    </row>
    <row r="143" spans="1:10" s="139" customFormat="1" x14ac:dyDescent="0.2">
      <c r="A143" s="159" t="s">
        <v>50</v>
      </c>
      <c r="B143" s="65"/>
      <c r="C143" s="66"/>
      <c r="D143" s="65"/>
      <c r="E143" s="66"/>
      <c r="F143" s="67"/>
      <c r="G143" s="65"/>
      <c r="H143" s="66"/>
      <c r="I143" s="20"/>
      <c r="J143" s="21"/>
    </row>
    <row r="144" spans="1:10" x14ac:dyDescent="0.2">
      <c r="A144" s="158" t="s">
        <v>234</v>
      </c>
      <c r="B144" s="65">
        <v>0</v>
      </c>
      <c r="C144" s="66">
        <v>0</v>
      </c>
      <c r="D144" s="65">
        <v>1</v>
      </c>
      <c r="E144" s="66">
        <v>1</v>
      </c>
      <c r="F144" s="67"/>
      <c r="G144" s="65">
        <f t="shared" ref="G144:G151" si="20">B144-C144</f>
        <v>0</v>
      </c>
      <c r="H144" s="66">
        <f t="shared" ref="H144:H151" si="21">D144-E144</f>
        <v>0</v>
      </c>
      <c r="I144" s="20" t="str">
        <f t="shared" ref="I144:I151" si="22">IF(C144=0, "-", IF(G144/C144&lt;10, G144/C144, "&gt;999%"))</f>
        <v>-</v>
      </c>
      <c r="J144" s="21">
        <f t="shared" ref="J144:J151" si="23">IF(E144=0, "-", IF(H144/E144&lt;10, H144/E144, "&gt;999%"))</f>
        <v>0</v>
      </c>
    </row>
    <row r="145" spans="1:10" x14ac:dyDescent="0.2">
      <c r="A145" s="158" t="s">
        <v>194</v>
      </c>
      <c r="B145" s="65">
        <v>0</v>
      </c>
      <c r="C145" s="66">
        <v>0</v>
      </c>
      <c r="D145" s="65">
        <v>0</v>
      </c>
      <c r="E145" s="66">
        <v>1</v>
      </c>
      <c r="F145" s="67"/>
      <c r="G145" s="65">
        <f t="shared" si="20"/>
        <v>0</v>
      </c>
      <c r="H145" s="66">
        <f t="shared" si="21"/>
        <v>-1</v>
      </c>
      <c r="I145" s="20" t="str">
        <f t="shared" si="22"/>
        <v>-</v>
      </c>
      <c r="J145" s="21">
        <f t="shared" si="23"/>
        <v>-1</v>
      </c>
    </row>
    <row r="146" spans="1:10" x14ac:dyDescent="0.2">
      <c r="A146" s="158" t="s">
        <v>211</v>
      </c>
      <c r="B146" s="65">
        <v>0</v>
      </c>
      <c r="C146" s="66">
        <v>10</v>
      </c>
      <c r="D146" s="65">
        <v>38</v>
      </c>
      <c r="E146" s="66">
        <v>79</v>
      </c>
      <c r="F146" s="67"/>
      <c r="G146" s="65">
        <f t="shared" si="20"/>
        <v>-10</v>
      </c>
      <c r="H146" s="66">
        <f t="shared" si="21"/>
        <v>-41</v>
      </c>
      <c r="I146" s="20">
        <f t="shared" si="22"/>
        <v>-1</v>
      </c>
      <c r="J146" s="21">
        <f t="shared" si="23"/>
        <v>-0.51898734177215189</v>
      </c>
    </row>
    <row r="147" spans="1:10" x14ac:dyDescent="0.2">
      <c r="A147" s="158" t="s">
        <v>355</v>
      </c>
      <c r="B147" s="65">
        <v>14</v>
      </c>
      <c r="C147" s="66">
        <v>7</v>
      </c>
      <c r="D147" s="65">
        <v>162</v>
      </c>
      <c r="E147" s="66">
        <v>142</v>
      </c>
      <c r="F147" s="67"/>
      <c r="G147" s="65">
        <f t="shared" si="20"/>
        <v>7</v>
      </c>
      <c r="H147" s="66">
        <f t="shared" si="21"/>
        <v>20</v>
      </c>
      <c r="I147" s="20">
        <f t="shared" si="22"/>
        <v>1</v>
      </c>
      <c r="J147" s="21">
        <f t="shared" si="23"/>
        <v>0.14084507042253522</v>
      </c>
    </row>
    <row r="148" spans="1:10" x14ac:dyDescent="0.2">
      <c r="A148" s="158" t="s">
        <v>322</v>
      </c>
      <c r="B148" s="65">
        <v>25</v>
      </c>
      <c r="C148" s="66">
        <v>9</v>
      </c>
      <c r="D148" s="65">
        <v>165</v>
      </c>
      <c r="E148" s="66">
        <v>160</v>
      </c>
      <c r="F148" s="67"/>
      <c r="G148" s="65">
        <f t="shared" si="20"/>
        <v>16</v>
      </c>
      <c r="H148" s="66">
        <f t="shared" si="21"/>
        <v>5</v>
      </c>
      <c r="I148" s="20">
        <f t="shared" si="22"/>
        <v>1.7777777777777777</v>
      </c>
      <c r="J148" s="21">
        <f t="shared" si="23"/>
        <v>3.125E-2</v>
      </c>
    </row>
    <row r="149" spans="1:10" x14ac:dyDescent="0.2">
      <c r="A149" s="158" t="s">
        <v>195</v>
      </c>
      <c r="B149" s="65">
        <v>0</v>
      </c>
      <c r="C149" s="66">
        <v>11</v>
      </c>
      <c r="D149" s="65">
        <v>13</v>
      </c>
      <c r="E149" s="66">
        <v>67</v>
      </c>
      <c r="F149" s="67"/>
      <c r="G149" s="65">
        <f t="shared" si="20"/>
        <v>-11</v>
      </c>
      <c r="H149" s="66">
        <f t="shared" si="21"/>
        <v>-54</v>
      </c>
      <c r="I149" s="20">
        <f t="shared" si="22"/>
        <v>-1</v>
      </c>
      <c r="J149" s="21">
        <f t="shared" si="23"/>
        <v>-0.80597014925373134</v>
      </c>
    </row>
    <row r="150" spans="1:10" x14ac:dyDescent="0.2">
      <c r="A150" s="158" t="s">
        <v>270</v>
      </c>
      <c r="B150" s="65">
        <v>2</v>
      </c>
      <c r="C150" s="66">
        <v>0</v>
      </c>
      <c r="D150" s="65">
        <v>11</v>
      </c>
      <c r="E150" s="66">
        <v>8</v>
      </c>
      <c r="F150" s="67"/>
      <c r="G150" s="65">
        <f t="shared" si="20"/>
        <v>2</v>
      </c>
      <c r="H150" s="66">
        <f t="shared" si="21"/>
        <v>3</v>
      </c>
      <c r="I150" s="20" t="str">
        <f t="shared" si="22"/>
        <v>-</v>
      </c>
      <c r="J150" s="21">
        <f t="shared" si="23"/>
        <v>0.375</v>
      </c>
    </row>
    <row r="151" spans="1:10" s="160" customFormat="1" x14ac:dyDescent="0.2">
      <c r="A151" s="178" t="s">
        <v>598</v>
      </c>
      <c r="B151" s="71">
        <v>41</v>
      </c>
      <c r="C151" s="72">
        <v>37</v>
      </c>
      <c r="D151" s="71">
        <v>390</v>
      </c>
      <c r="E151" s="72">
        <v>458</v>
      </c>
      <c r="F151" s="73"/>
      <c r="G151" s="71">
        <f t="shared" si="20"/>
        <v>4</v>
      </c>
      <c r="H151" s="72">
        <f t="shared" si="21"/>
        <v>-68</v>
      </c>
      <c r="I151" s="37">
        <f t="shared" si="22"/>
        <v>0.10810810810810811</v>
      </c>
      <c r="J151" s="38">
        <f t="shared" si="23"/>
        <v>-0.14847161572052403</v>
      </c>
    </row>
    <row r="152" spans="1:10" x14ac:dyDescent="0.2">
      <c r="A152" s="177"/>
      <c r="B152" s="143"/>
      <c r="C152" s="144"/>
      <c r="D152" s="143"/>
      <c r="E152" s="144"/>
      <c r="F152" s="145"/>
      <c r="G152" s="143"/>
      <c r="H152" s="144"/>
      <c r="I152" s="151"/>
      <c r="J152" s="152"/>
    </row>
    <row r="153" spans="1:10" s="139" customFormat="1" x14ac:dyDescent="0.2">
      <c r="A153" s="159" t="s">
        <v>51</v>
      </c>
      <c r="B153" s="65"/>
      <c r="C153" s="66"/>
      <c r="D153" s="65"/>
      <c r="E153" s="66"/>
      <c r="F153" s="67"/>
      <c r="G153" s="65"/>
      <c r="H153" s="66"/>
      <c r="I153" s="20"/>
      <c r="J153" s="21"/>
    </row>
    <row r="154" spans="1:10" x14ac:dyDescent="0.2">
      <c r="A154" s="158" t="s">
        <v>212</v>
      </c>
      <c r="B154" s="65">
        <v>0</v>
      </c>
      <c r="C154" s="66">
        <v>2</v>
      </c>
      <c r="D154" s="65">
        <v>3</v>
      </c>
      <c r="E154" s="66">
        <v>28</v>
      </c>
      <c r="F154" s="67"/>
      <c r="G154" s="65">
        <f t="shared" ref="G154:G170" si="24">B154-C154</f>
        <v>-2</v>
      </c>
      <c r="H154" s="66">
        <f t="shared" ref="H154:H170" si="25">D154-E154</f>
        <v>-25</v>
      </c>
      <c r="I154" s="20">
        <f t="shared" ref="I154:I170" si="26">IF(C154=0, "-", IF(G154/C154&lt;10, G154/C154, "&gt;999%"))</f>
        <v>-1</v>
      </c>
      <c r="J154" s="21">
        <f t="shared" ref="J154:J170" si="27">IF(E154=0, "-", IF(H154/E154&lt;10, H154/E154, "&gt;999%"))</f>
        <v>-0.8928571428571429</v>
      </c>
    </row>
    <row r="155" spans="1:10" x14ac:dyDescent="0.2">
      <c r="A155" s="158" t="s">
        <v>196</v>
      </c>
      <c r="B155" s="65">
        <v>5</v>
      </c>
      <c r="C155" s="66">
        <v>0</v>
      </c>
      <c r="D155" s="65">
        <v>5</v>
      </c>
      <c r="E155" s="66">
        <v>0</v>
      </c>
      <c r="F155" s="67"/>
      <c r="G155" s="65">
        <f t="shared" si="24"/>
        <v>5</v>
      </c>
      <c r="H155" s="66">
        <f t="shared" si="25"/>
        <v>5</v>
      </c>
      <c r="I155" s="20" t="str">
        <f t="shared" si="26"/>
        <v>-</v>
      </c>
      <c r="J155" s="21" t="str">
        <f t="shared" si="27"/>
        <v>-</v>
      </c>
    </row>
    <row r="156" spans="1:10" x14ac:dyDescent="0.2">
      <c r="A156" s="158" t="s">
        <v>213</v>
      </c>
      <c r="B156" s="65">
        <v>52</v>
      </c>
      <c r="C156" s="66">
        <v>72</v>
      </c>
      <c r="D156" s="65">
        <v>384</v>
      </c>
      <c r="E156" s="66">
        <v>244</v>
      </c>
      <c r="F156" s="67"/>
      <c r="G156" s="65">
        <f t="shared" si="24"/>
        <v>-20</v>
      </c>
      <c r="H156" s="66">
        <f t="shared" si="25"/>
        <v>140</v>
      </c>
      <c r="I156" s="20">
        <f t="shared" si="26"/>
        <v>-0.27777777777777779</v>
      </c>
      <c r="J156" s="21">
        <f t="shared" si="27"/>
        <v>0.57377049180327866</v>
      </c>
    </row>
    <row r="157" spans="1:10" x14ac:dyDescent="0.2">
      <c r="A157" s="158" t="s">
        <v>448</v>
      </c>
      <c r="B157" s="65">
        <v>0</v>
      </c>
      <c r="C157" s="66">
        <v>6</v>
      </c>
      <c r="D157" s="65">
        <v>25</v>
      </c>
      <c r="E157" s="66">
        <v>46</v>
      </c>
      <c r="F157" s="67"/>
      <c r="G157" s="65">
        <f t="shared" si="24"/>
        <v>-6</v>
      </c>
      <c r="H157" s="66">
        <f t="shared" si="25"/>
        <v>-21</v>
      </c>
      <c r="I157" s="20">
        <f t="shared" si="26"/>
        <v>-1</v>
      </c>
      <c r="J157" s="21">
        <f t="shared" si="27"/>
        <v>-0.45652173913043476</v>
      </c>
    </row>
    <row r="158" spans="1:10" x14ac:dyDescent="0.2">
      <c r="A158" s="158" t="s">
        <v>271</v>
      </c>
      <c r="B158" s="65">
        <v>0</v>
      </c>
      <c r="C158" s="66">
        <v>0</v>
      </c>
      <c r="D158" s="65">
        <v>8</v>
      </c>
      <c r="E158" s="66">
        <v>16</v>
      </c>
      <c r="F158" s="67"/>
      <c r="G158" s="65">
        <f t="shared" si="24"/>
        <v>0</v>
      </c>
      <c r="H158" s="66">
        <f t="shared" si="25"/>
        <v>-8</v>
      </c>
      <c r="I158" s="20" t="str">
        <f t="shared" si="26"/>
        <v>-</v>
      </c>
      <c r="J158" s="21">
        <f t="shared" si="27"/>
        <v>-0.5</v>
      </c>
    </row>
    <row r="159" spans="1:10" x14ac:dyDescent="0.2">
      <c r="A159" s="158" t="s">
        <v>214</v>
      </c>
      <c r="B159" s="65">
        <v>3</v>
      </c>
      <c r="C159" s="66">
        <v>0</v>
      </c>
      <c r="D159" s="65">
        <v>16</v>
      </c>
      <c r="E159" s="66">
        <v>18</v>
      </c>
      <c r="F159" s="67"/>
      <c r="G159" s="65">
        <f t="shared" si="24"/>
        <v>3</v>
      </c>
      <c r="H159" s="66">
        <f t="shared" si="25"/>
        <v>-2</v>
      </c>
      <c r="I159" s="20" t="str">
        <f t="shared" si="26"/>
        <v>-</v>
      </c>
      <c r="J159" s="21">
        <f t="shared" si="27"/>
        <v>-0.1111111111111111</v>
      </c>
    </row>
    <row r="160" spans="1:10" x14ac:dyDescent="0.2">
      <c r="A160" s="158" t="s">
        <v>377</v>
      </c>
      <c r="B160" s="65">
        <v>3</v>
      </c>
      <c r="C160" s="66">
        <v>0</v>
      </c>
      <c r="D160" s="65">
        <v>3</v>
      </c>
      <c r="E160" s="66">
        <v>0</v>
      </c>
      <c r="F160" s="67"/>
      <c r="G160" s="65">
        <f t="shared" si="24"/>
        <v>3</v>
      </c>
      <c r="H160" s="66">
        <f t="shared" si="25"/>
        <v>3</v>
      </c>
      <c r="I160" s="20" t="str">
        <f t="shared" si="26"/>
        <v>-</v>
      </c>
      <c r="J160" s="21" t="str">
        <f t="shared" si="27"/>
        <v>-</v>
      </c>
    </row>
    <row r="161" spans="1:10" x14ac:dyDescent="0.2">
      <c r="A161" s="158" t="s">
        <v>323</v>
      </c>
      <c r="B161" s="65">
        <v>21</v>
      </c>
      <c r="C161" s="66">
        <v>86</v>
      </c>
      <c r="D161" s="65">
        <v>339</v>
      </c>
      <c r="E161" s="66">
        <v>379</v>
      </c>
      <c r="F161" s="67"/>
      <c r="G161" s="65">
        <f t="shared" si="24"/>
        <v>-65</v>
      </c>
      <c r="H161" s="66">
        <f t="shared" si="25"/>
        <v>-40</v>
      </c>
      <c r="I161" s="20">
        <f t="shared" si="26"/>
        <v>-0.7558139534883721</v>
      </c>
      <c r="J161" s="21">
        <f t="shared" si="27"/>
        <v>-0.10554089709762533</v>
      </c>
    </row>
    <row r="162" spans="1:10" x14ac:dyDescent="0.2">
      <c r="A162" s="158" t="s">
        <v>391</v>
      </c>
      <c r="B162" s="65">
        <v>5</v>
      </c>
      <c r="C162" s="66">
        <v>0</v>
      </c>
      <c r="D162" s="65">
        <v>31</v>
      </c>
      <c r="E162" s="66">
        <v>0</v>
      </c>
      <c r="F162" s="67"/>
      <c r="G162" s="65">
        <f t="shared" si="24"/>
        <v>5</v>
      </c>
      <c r="H162" s="66">
        <f t="shared" si="25"/>
        <v>31</v>
      </c>
      <c r="I162" s="20" t="str">
        <f t="shared" si="26"/>
        <v>-</v>
      </c>
      <c r="J162" s="21" t="str">
        <f t="shared" si="27"/>
        <v>-</v>
      </c>
    </row>
    <row r="163" spans="1:10" x14ac:dyDescent="0.2">
      <c r="A163" s="158" t="s">
        <v>392</v>
      </c>
      <c r="B163" s="65">
        <v>3</v>
      </c>
      <c r="C163" s="66">
        <v>7</v>
      </c>
      <c r="D163" s="65">
        <v>90</v>
      </c>
      <c r="E163" s="66">
        <v>68</v>
      </c>
      <c r="F163" s="67"/>
      <c r="G163" s="65">
        <f t="shared" si="24"/>
        <v>-4</v>
      </c>
      <c r="H163" s="66">
        <f t="shared" si="25"/>
        <v>22</v>
      </c>
      <c r="I163" s="20">
        <f t="shared" si="26"/>
        <v>-0.5714285714285714</v>
      </c>
      <c r="J163" s="21">
        <f t="shared" si="27"/>
        <v>0.3235294117647059</v>
      </c>
    </row>
    <row r="164" spans="1:10" x14ac:dyDescent="0.2">
      <c r="A164" s="158" t="s">
        <v>235</v>
      </c>
      <c r="B164" s="65">
        <v>2</v>
      </c>
      <c r="C164" s="66">
        <v>0</v>
      </c>
      <c r="D164" s="65">
        <v>5</v>
      </c>
      <c r="E164" s="66">
        <v>0</v>
      </c>
      <c r="F164" s="67"/>
      <c r="G164" s="65">
        <f t="shared" si="24"/>
        <v>2</v>
      </c>
      <c r="H164" s="66">
        <f t="shared" si="25"/>
        <v>5</v>
      </c>
      <c r="I164" s="20" t="str">
        <f t="shared" si="26"/>
        <v>-</v>
      </c>
      <c r="J164" s="21" t="str">
        <f t="shared" si="27"/>
        <v>-</v>
      </c>
    </row>
    <row r="165" spans="1:10" x14ac:dyDescent="0.2">
      <c r="A165" s="158" t="s">
        <v>272</v>
      </c>
      <c r="B165" s="65">
        <v>1</v>
      </c>
      <c r="C165" s="66">
        <v>0</v>
      </c>
      <c r="D165" s="65">
        <v>6</v>
      </c>
      <c r="E165" s="66">
        <v>0</v>
      </c>
      <c r="F165" s="67"/>
      <c r="G165" s="65">
        <f t="shared" si="24"/>
        <v>1</v>
      </c>
      <c r="H165" s="66">
        <f t="shared" si="25"/>
        <v>6</v>
      </c>
      <c r="I165" s="20" t="str">
        <f t="shared" si="26"/>
        <v>-</v>
      </c>
      <c r="J165" s="21" t="str">
        <f t="shared" si="27"/>
        <v>-</v>
      </c>
    </row>
    <row r="166" spans="1:10" x14ac:dyDescent="0.2">
      <c r="A166" s="158" t="s">
        <v>449</v>
      </c>
      <c r="B166" s="65">
        <v>2</v>
      </c>
      <c r="C166" s="66">
        <v>0</v>
      </c>
      <c r="D166" s="65">
        <v>8</v>
      </c>
      <c r="E166" s="66">
        <v>0</v>
      </c>
      <c r="F166" s="67"/>
      <c r="G166" s="65">
        <f t="shared" si="24"/>
        <v>2</v>
      </c>
      <c r="H166" s="66">
        <f t="shared" si="25"/>
        <v>8</v>
      </c>
      <c r="I166" s="20" t="str">
        <f t="shared" si="26"/>
        <v>-</v>
      </c>
      <c r="J166" s="21" t="str">
        <f t="shared" si="27"/>
        <v>-</v>
      </c>
    </row>
    <row r="167" spans="1:10" x14ac:dyDescent="0.2">
      <c r="A167" s="158" t="s">
        <v>356</v>
      </c>
      <c r="B167" s="65">
        <v>21</v>
      </c>
      <c r="C167" s="66">
        <v>27</v>
      </c>
      <c r="D167" s="65">
        <v>272</v>
      </c>
      <c r="E167" s="66">
        <v>218</v>
      </c>
      <c r="F167" s="67"/>
      <c r="G167" s="65">
        <f t="shared" si="24"/>
        <v>-6</v>
      </c>
      <c r="H167" s="66">
        <f t="shared" si="25"/>
        <v>54</v>
      </c>
      <c r="I167" s="20">
        <f t="shared" si="26"/>
        <v>-0.22222222222222221</v>
      </c>
      <c r="J167" s="21">
        <f t="shared" si="27"/>
        <v>0.24770642201834864</v>
      </c>
    </row>
    <row r="168" spans="1:10" x14ac:dyDescent="0.2">
      <c r="A168" s="158" t="s">
        <v>286</v>
      </c>
      <c r="B168" s="65">
        <v>0</v>
      </c>
      <c r="C168" s="66">
        <v>0</v>
      </c>
      <c r="D168" s="65">
        <v>0</v>
      </c>
      <c r="E168" s="66">
        <v>8</v>
      </c>
      <c r="F168" s="67"/>
      <c r="G168" s="65">
        <f t="shared" si="24"/>
        <v>0</v>
      </c>
      <c r="H168" s="66">
        <f t="shared" si="25"/>
        <v>-8</v>
      </c>
      <c r="I168" s="20" t="str">
        <f t="shared" si="26"/>
        <v>-</v>
      </c>
      <c r="J168" s="21">
        <f t="shared" si="27"/>
        <v>-1</v>
      </c>
    </row>
    <row r="169" spans="1:10" x14ac:dyDescent="0.2">
      <c r="A169" s="158" t="s">
        <v>310</v>
      </c>
      <c r="B169" s="65">
        <v>2</v>
      </c>
      <c r="C169" s="66">
        <v>7</v>
      </c>
      <c r="D169" s="65">
        <v>100</v>
      </c>
      <c r="E169" s="66">
        <v>81</v>
      </c>
      <c r="F169" s="67"/>
      <c r="G169" s="65">
        <f t="shared" si="24"/>
        <v>-5</v>
      </c>
      <c r="H169" s="66">
        <f t="shared" si="25"/>
        <v>19</v>
      </c>
      <c r="I169" s="20">
        <f t="shared" si="26"/>
        <v>-0.7142857142857143</v>
      </c>
      <c r="J169" s="21">
        <f t="shared" si="27"/>
        <v>0.23456790123456789</v>
      </c>
    </row>
    <row r="170" spans="1:10" s="160" customFormat="1" x14ac:dyDescent="0.2">
      <c r="A170" s="178" t="s">
        <v>599</v>
      </c>
      <c r="B170" s="71">
        <v>120</v>
      </c>
      <c r="C170" s="72">
        <v>207</v>
      </c>
      <c r="D170" s="71">
        <v>1295</v>
      </c>
      <c r="E170" s="72">
        <v>1106</v>
      </c>
      <c r="F170" s="73"/>
      <c r="G170" s="71">
        <f t="shared" si="24"/>
        <v>-87</v>
      </c>
      <c r="H170" s="72">
        <f t="shared" si="25"/>
        <v>189</v>
      </c>
      <c r="I170" s="37">
        <f t="shared" si="26"/>
        <v>-0.42028985507246375</v>
      </c>
      <c r="J170" s="38">
        <f t="shared" si="27"/>
        <v>0.17088607594936708</v>
      </c>
    </row>
    <row r="171" spans="1:10" x14ac:dyDescent="0.2">
      <c r="A171" s="177"/>
      <c r="B171" s="143"/>
      <c r="C171" s="144"/>
      <c r="D171" s="143"/>
      <c r="E171" s="144"/>
      <c r="F171" s="145"/>
      <c r="G171" s="143"/>
      <c r="H171" s="144"/>
      <c r="I171" s="151"/>
      <c r="J171" s="152"/>
    </row>
    <row r="172" spans="1:10" s="139" customFormat="1" x14ac:dyDescent="0.2">
      <c r="A172" s="159" t="s">
        <v>52</v>
      </c>
      <c r="B172" s="65"/>
      <c r="C172" s="66"/>
      <c r="D172" s="65"/>
      <c r="E172" s="66"/>
      <c r="F172" s="67"/>
      <c r="G172" s="65"/>
      <c r="H172" s="66"/>
      <c r="I172" s="20"/>
      <c r="J172" s="21"/>
    </row>
    <row r="173" spans="1:10" x14ac:dyDescent="0.2">
      <c r="A173" s="158" t="s">
        <v>491</v>
      </c>
      <c r="B173" s="65">
        <v>0</v>
      </c>
      <c r="C173" s="66">
        <v>0</v>
      </c>
      <c r="D173" s="65">
        <v>4</v>
      </c>
      <c r="E173" s="66">
        <v>1</v>
      </c>
      <c r="F173" s="67"/>
      <c r="G173" s="65">
        <f>B173-C173</f>
        <v>0</v>
      </c>
      <c r="H173" s="66">
        <f>D173-E173</f>
        <v>3</v>
      </c>
      <c r="I173" s="20" t="str">
        <f>IF(C173=0, "-", IF(G173/C173&lt;10, G173/C173, "&gt;999%"))</f>
        <v>-</v>
      </c>
      <c r="J173" s="21">
        <f>IF(E173=0, "-", IF(H173/E173&lt;10, H173/E173, "&gt;999%"))</f>
        <v>3</v>
      </c>
    </row>
    <row r="174" spans="1:10" s="160" customFormat="1" x14ac:dyDescent="0.2">
      <c r="A174" s="178" t="s">
        <v>600</v>
      </c>
      <c r="B174" s="71">
        <v>0</v>
      </c>
      <c r="C174" s="72">
        <v>0</v>
      </c>
      <c r="D174" s="71">
        <v>4</v>
      </c>
      <c r="E174" s="72">
        <v>1</v>
      </c>
      <c r="F174" s="73"/>
      <c r="G174" s="71">
        <f>B174-C174</f>
        <v>0</v>
      </c>
      <c r="H174" s="72">
        <f>D174-E174</f>
        <v>3</v>
      </c>
      <c r="I174" s="37" t="str">
        <f>IF(C174=0, "-", IF(G174/C174&lt;10, G174/C174, "&gt;999%"))</f>
        <v>-</v>
      </c>
      <c r="J174" s="38">
        <f>IF(E174=0, "-", IF(H174/E174&lt;10, H174/E174, "&gt;999%"))</f>
        <v>3</v>
      </c>
    </row>
    <row r="175" spans="1:10" x14ac:dyDescent="0.2">
      <c r="A175" s="177"/>
      <c r="B175" s="143"/>
      <c r="C175" s="144"/>
      <c r="D175" s="143"/>
      <c r="E175" s="144"/>
      <c r="F175" s="145"/>
      <c r="G175" s="143"/>
      <c r="H175" s="144"/>
      <c r="I175" s="151"/>
      <c r="J175" s="152"/>
    </row>
    <row r="176" spans="1:10" s="139" customFormat="1" x14ac:dyDescent="0.2">
      <c r="A176" s="159" t="s">
        <v>53</v>
      </c>
      <c r="B176" s="65"/>
      <c r="C176" s="66"/>
      <c r="D176" s="65"/>
      <c r="E176" s="66"/>
      <c r="F176" s="67"/>
      <c r="G176" s="65"/>
      <c r="H176" s="66"/>
      <c r="I176" s="20"/>
      <c r="J176" s="21"/>
    </row>
    <row r="177" spans="1:10" x14ac:dyDescent="0.2">
      <c r="A177" s="158" t="s">
        <v>53</v>
      </c>
      <c r="B177" s="65">
        <v>0</v>
      </c>
      <c r="C177" s="66">
        <v>0</v>
      </c>
      <c r="D177" s="65">
        <v>0</v>
      </c>
      <c r="E177" s="66">
        <v>1</v>
      </c>
      <c r="F177" s="67"/>
      <c r="G177" s="65">
        <f>B177-C177</f>
        <v>0</v>
      </c>
      <c r="H177" s="66">
        <f>D177-E177</f>
        <v>-1</v>
      </c>
      <c r="I177" s="20" t="str">
        <f>IF(C177=0, "-", IF(G177/C177&lt;10, G177/C177, "&gt;999%"))</f>
        <v>-</v>
      </c>
      <c r="J177" s="21">
        <f>IF(E177=0, "-", IF(H177/E177&lt;10, H177/E177, "&gt;999%"))</f>
        <v>-1</v>
      </c>
    </row>
    <row r="178" spans="1:10" s="160" customFormat="1" x14ac:dyDescent="0.2">
      <c r="A178" s="178" t="s">
        <v>601</v>
      </c>
      <c r="B178" s="71">
        <v>0</v>
      </c>
      <c r="C178" s="72">
        <v>0</v>
      </c>
      <c r="D178" s="71">
        <v>0</v>
      </c>
      <c r="E178" s="72">
        <v>1</v>
      </c>
      <c r="F178" s="73"/>
      <c r="G178" s="71">
        <f>B178-C178</f>
        <v>0</v>
      </c>
      <c r="H178" s="72">
        <f>D178-E178</f>
        <v>-1</v>
      </c>
      <c r="I178" s="37" t="str">
        <f>IF(C178=0, "-", IF(G178/C178&lt;10, G178/C178, "&gt;999%"))</f>
        <v>-</v>
      </c>
      <c r="J178" s="38">
        <f>IF(E178=0, "-", IF(H178/E178&lt;10, H178/E178, "&gt;999%"))</f>
        <v>-1</v>
      </c>
    </row>
    <row r="179" spans="1:10" x14ac:dyDescent="0.2">
      <c r="A179" s="177"/>
      <c r="B179" s="143"/>
      <c r="C179" s="144"/>
      <c r="D179" s="143"/>
      <c r="E179" s="144"/>
      <c r="F179" s="145"/>
      <c r="G179" s="143"/>
      <c r="H179" s="144"/>
      <c r="I179" s="151"/>
      <c r="J179" s="152"/>
    </row>
    <row r="180" spans="1:10" s="139" customFormat="1" x14ac:dyDescent="0.2">
      <c r="A180" s="159" t="s">
        <v>54</v>
      </c>
      <c r="B180" s="65"/>
      <c r="C180" s="66"/>
      <c r="D180" s="65"/>
      <c r="E180" s="66"/>
      <c r="F180" s="67"/>
      <c r="G180" s="65"/>
      <c r="H180" s="66"/>
      <c r="I180" s="20"/>
      <c r="J180" s="21"/>
    </row>
    <row r="181" spans="1:10" x14ac:dyDescent="0.2">
      <c r="A181" s="158" t="s">
        <v>513</v>
      </c>
      <c r="B181" s="65">
        <v>1</v>
      </c>
      <c r="C181" s="66">
        <v>5</v>
      </c>
      <c r="D181" s="65">
        <v>13</v>
      </c>
      <c r="E181" s="66">
        <v>11</v>
      </c>
      <c r="F181" s="67"/>
      <c r="G181" s="65">
        <f>B181-C181</f>
        <v>-4</v>
      </c>
      <c r="H181" s="66">
        <f>D181-E181</f>
        <v>2</v>
      </c>
      <c r="I181" s="20">
        <f>IF(C181=0, "-", IF(G181/C181&lt;10, G181/C181, "&gt;999%"))</f>
        <v>-0.8</v>
      </c>
      <c r="J181" s="21">
        <f>IF(E181=0, "-", IF(H181/E181&lt;10, H181/E181, "&gt;999%"))</f>
        <v>0.18181818181818182</v>
      </c>
    </row>
    <row r="182" spans="1:10" x14ac:dyDescent="0.2">
      <c r="A182" s="158" t="s">
        <v>492</v>
      </c>
      <c r="B182" s="65">
        <v>14</v>
      </c>
      <c r="C182" s="66">
        <v>12</v>
      </c>
      <c r="D182" s="65">
        <v>124</v>
      </c>
      <c r="E182" s="66">
        <v>111</v>
      </c>
      <c r="F182" s="67"/>
      <c r="G182" s="65">
        <f>B182-C182</f>
        <v>2</v>
      </c>
      <c r="H182" s="66">
        <f>D182-E182</f>
        <v>13</v>
      </c>
      <c r="I182" s="20">
        <f>IF(C182=0, "-", IF(G182/C182&lt;10, G182/C182, "&gt;999%"))</f>
        <v>0.16666666666666666</v>
      </c>
      <c r="J182" s="21">
        <f>IF(E182=0, "-", IF(H182/E182&lt;10, H182/E182, "&gt;999%"))</f>
        <v>0.11711711711711711</v>
      </c>
    </row>
    <row r="183" spans="1:10" x14ac:dyDescent="0.2">
      <c r="A183" s="158" t="s">
        <v>503</v>
      </c>
      <c r="B183" s="65">
        <v>9</v>
      </c>
      <c r="C183" s="66">
        <v>6</v>
      </c>
      <c r="D183" s="65">
        <v>52</v>
      </c>
      <c r="E183" s="66">
        <v>82</v>
      </c>
      <c r="F183" s="67"/>
      <c r="G183" s="65">
        <f>B183-C183</f>
        <v>3</v>
      </c>
      <c r="H183" s="66">
        <f>D183-E183</f>
        <v>-30</v>
      </c>
      <c r="I183" s="20">
        <f>IF(C183=0, "-", IF(G183/C183&lt;10, G183/C183, "&gt;999%"))</f>
        <v>0.5</v>
      </c>
      <c r="J183" s="21">
        <f>IF(E183=0, "-", IF(H183/E183&lt;10, H183/E183, "&gt;999%"))</f>
        <v>-0.36585365853658536</v>
      </c>
    </row>
    <row r="184" spans="1:10" s="160" customFormat="1" x14ac:dyDescent="0.2">
      <c r="A184" s="178" t="s">
        <v>602</v>
      </c>
      <c r="B184" s="71">
        <v>24</v>
      </c>
      <c r="C184" s="72">
        <v>23</v>
      </c>
      <c r="D184" s="71">
        <v>189</v>
      </c>
      <c r="E184" s="72">
        <v>204</v>
      </c>
      <c r="F184" s="73"/>
      <c r="G184" s="71">
        <f>B184-C184</f>
        <v>1</v>
      </c>
      <c r="H184" s="72">
        <f>D184-E184</f>
        <v>-15</v>
      </c>
      <c r="I184" s="37">
        <f>IF(C184=0, "-", IF(G184/C184&lt;10, G184/C184, "&gt;999%"))</f>
        <v>4.3478260869565216E-2</v>
      </c>
      <c r="J184" s="38">
        <f>IF(E184=0, "-", IF(H184/E184&lt;10, H184/E184, "&gt;999%"))</f>
        <v>-7.3529411764705885E-2</v>
      </c>
    </row>
    <row r="185" spans="1:10" x14ac:dyDescent="0.2">
      <c r="A185" s="177"/>
      <c r="B185" s="143"/>
      <c r="C185" s="144"/>
      <c r="D185" s="143"/>
      <c r="E185" s="144"/>
      <c r="F185" s="145"/>
      <c r="G185" s="143"/>
      <c r="H185" s="144"/>
      <c r="I185" s="151"/>
      <c r="J185" s="152"/>
    </row>
    <row r="186" spans="1:10" s="139" customFormat="1" x14ac:dyDescent="0.2">
      <c r="A186" s="159" t="s">
        <v>55</v>
      </c>
      <c r="B186" s="65"/>
      <c r="C186" s="66"/>
      <c r="D186" s="65"/>
      <c r="E186" s="66"/>
      <c r="F186" s="67"/>
      <c r="G186" s="65"/>
      <c r="H186" s="66"/>
      <c r="I186" s="20"/>
      <c r="J186" s="21"/>
    </row>
    <row r="187" spans="1:10" x14ac:dyDescent="0.2">
      <c r="A187" s="158" t="s">
        <v>462</v>
      </c>
      <c r="B187" s="65">
        <v>12</v>
      </c>
      <c r="C187" s="66">
        <v>11</v>
      </c>
      <c r="D187" s="65">
        <v>107</v>
      </c>
      <c r="E187" s="66">
        <v>76</v>
      </c>
      <c r="F187" s="67"/>
      <c r="G187" s="65">
        <f>B187-C187</f>
        <v>1</v>
      </c>
      <c r="H187" s="66">
        <f>D187-E187</f>
        <v>31</v>
      </c>
      <c r="I187" s="20">
        <f>IF(C187=0, "-", IF(G187/C187&lt;10, G187/C187, "&gt;999%"))</f>
        <v>9.0909090909090912E-2</v>
      </c>
      <c r="J187" s="21">
        <f>IF(E187=0, "-", IF(H187/E187&lt;10, H187/E187, "&gt;999%"))</f>
        <v>0.40789473684210525</v>
      </c>
    </row>
    <row r="188" spans="1:10" x14ac:dyDescent="0.2">
      <c r="A188" s="158" t="s">
        <v>474</v>
      </c>
      <c r="B188" s="65">
        <v>20</v>
      </c>
      <c r="C188" s="66">
        <v>47</v>
      </c>
      <c r="D188" s="65">
        <v>402</v>
      </c>
      <c r="E188" s="66">
        <v>275</v>
      </c>
      <c r="F188" s="67"/>
      <c r="G188" s="65">
        <f>B188-C188</f>
        <v>-27</v>
      </c>
      <c r="H188" s="66">
        <f>D188-E188</f>
        <v>127</v>
      </c>
      <c r="I188" s="20">
        <f>IF(C188=0, "-", IF(G188/C188&lt;10, G188/C188, "&gt;999%"))</f>
        <v>-0.57446808510638303</v>
      </c>
      <c r="J188" s="21">
        <f>IF(E188=0, "-", IF(H188/E188&lt;10, H188/E188, "&gt;999%"))</f>
        <v>0.46181818181818179</v>
      </c>
    </row>
    <row r="189" spans="1:10" x14ac:dyDescent="0.2">
      <c r="A189" s="158" t="s">
        <v>393</v>
      </c>
      <c r="B189" s="65">
        <v>18</v>
      </c>
      <c r="C189" s="66">
        <v>10</v>
      </c>
      <c r="D189" s="65">
        <v>171</v>
      </c>
      <c r="E189" s="66">
        <v>86</v>
      </c>
      <c r="F189" s="67"/>
      <c r="G189" s="65">
        <f>B189-C189</f>
        <v>8</v>
      </c>
      <c r="H189" s="66">
        <f>D189-E189</f>
        <v>85</v>
      </c>
      <c r="I189" s="20">
        <f>IF(C189=0, "-", IF(G189/C189&lt;10, G189/C189, "&gt;999%"))</f>
        <v>0.8</v>
      </c>
      <c r="J189" s="21">
        <f>IF(E189=0, "-", IF(H189/E189&lt;10, H189/E189, "&gt;999%"))</f>
        <v>0.98837209302325579</v>
      </c>
    </row>
    <row r="190" spans="1:10" s="160" customFormat="1" x14ac:dyDescent="0.2">
      <c r="A190" s="178" t="s">
        <v>603</v>
      </c>
      <c r="B190" s="71">
        <v>50</v>
      </c>
      <c r="C190" s="72">
        <v>68</v>
      </c>
      <c r="D190" s="71">
        <v>680</v>
      </c>
      <c r="E190" s="72">
        <v>437</v>
      </c>
      <c r="F190" s="73"/>
      <c r="G190" s="71">
        <f>B190-C190</f>
        <v>-18</v>
      </c>
      <c r="H190" s="72">
        <f>D190-E190</f>
        <v>243</v>
      </c>
      <c r="I190" s="37">
        <f>IF(C190=0, "-", IF(G190/C190&lt;10, G190/C190, "&gt;999%"))</f>
        <v>-0.26470588235294118</v>
      </c>
      <c r="J190" s="38">
        <f>IF(E190=0, "-", IF(H190/E190&lt;10, H190/E190, "&gt;999%"))</f>
        <v>0.55606407322654461</v>
      </c>
    </row>
    <row r="191" spans="1:10" x14ac:dyDescent="0.2">
      <c r="A191" s="177"/>
      <c r="B191" s="143"/>
      <c r="C191" s="144"/>
      <c r="D191" s="143"/>
      <c r="E191" s="144"/>
      <c r="F191" s="145"/>
      <c r="G191" s="143"/>
      <c r="H191" s="144"/>
      <c r="I191" s="151"/>
      <c r="J191" s="152"/>
    </row>
    <row r="192" spans="1:10" s="139" customFormat="1" x14ac:dyDescent="0.2">
      <c r="A192" s="159" t="s">
        <v>56</v>
      </c>
      <c r="B192" s="65"/>
      <c r="C192" s="66"/>
      <c r="D192" s="65"/>
      <c r="E192" s="66"/>
      <c r="F192" s="67"/>
      <c r="G192" s="65"/>
      <c r="H192" s="66"/>
      <c r="I192" s="20"/>
      <c r="J192" s="21"/>
    </row>
    <row r="193" spans="1:10" x14ac:dyDescent="0.2">
      <c r="A193" s="158" t="s">
        <v>514</v>
      </c>
      <c r="B193" s="65">
        <v>0</v>
      </c>
      <c r="C193" s="66">
        <v>8</v>
      </c>
      <c r="D193" s="65">
        <v>9</v>
      </c>
      <c r="E193" s="66">
        <v>8</v>
      </c>
      <c r="F193" s="67"/>
      <c r="G193" s="65">
        <f>B193-C193</f>
        <v>-8</v>
      </c>
      <c r="H193" s="66">
        <f>D193-E193</f>
        <v>1</v>
      </c>
      <c r="I193" s="20">
        <f>IF(C193=0, "-", IF(G193/C193&lt;10, G193/C193, "&gt;999%"))</f>
        <v>-1</v>
      </c>
      <c r="J193" s="21">
        <f>IF(E193=0, "-", IF(H193/E193&lt;10, H193/E193, "&gt;999%"))</f>
        <v>0.125</v>
      </c>
    </row>
    <row r="194" spans="1:10" x14ac:dyDescent="0.2">
      <c r="A194" s="158" t="s">
        <v>504</v>
      </c>
      <c r="B194" s="65">
        <v>1</v>
      </c>
      <c r="C194" s="66">
        <v>0</v>
      </c>
      <c r="D194" s="65">
        <v>3</v>
      </c>
      <c r="E194" s="66">
        <v>0</v>
      </c>
      <c r="F194" s="67"/>
      <c r="G194" s="65">
        <f>B194-C194</f>
        <v>1</v>
      </c>
      <c r="H194" s="66">
        <f>D194-E194</f>
        <v>3</v>
      </c>
      <c r="I194" s="20" t="str">
        <f>IF(C194=0, "-", IF(G194/C194&lt;10, G194/C194, "&gt;999%"))</f>
        <v>-</v>
      </c>
      <c r="J194" s="21" t="str">
        <f>IF(E194=0, "-", IF(H194/E194&lt;10, H194/E194, "&gt;999%"))</f>
        <v>-</v>
      </c>
    </row>
    <row r="195" spans="1:10" x14ac:dyDescent="0.2">
      <c r="A195" s="158" t="s">
        <v>493</v>
      </c>
      <c r="B195" s="65">
        <v>0</v>
      </c>
      <c r="C195" s="66">
        <v>0</v>
      </c>
      <c r="D195" s="65">
        <v>14</v>
      </c>
      <c r="E195" s="66">
        <v>1</v>
      </c>
      <c r="F195" s="67"/>
      <c r="G195" s="65">
        <f>B195-C195</f>
        <v>0</v>
      </c>
      <c r="H195" s="66">
        <f>D195-E195</f>
        <v>13</v>
      </c>
      <c r="I195" s="20" t="str">
        <f>IF(C195=0, "-", IF(G195/C195&lt;10, G195/C195, "&gt;999%"))</f>
        <v>-</v>
      </c>
      <c r="J195" s="21" t="str">
        <f>IF(E195=0, "-", IF(H195/E195&lt;10, H195/E195, "&gt;999%"))</f>
        <v>&gt;999%</v>
      </c>
    </row>
    <row r="196" spans="1:10" s="160" customFormat="1" x14ac:dyDescent="0.2">
      <c r="A196" s="178" t="s">
        <v>604</v>
      </c>
      <c r="B196" s="71">
        <v>1</v>
      </c>
      <c r="C196" s="72">
        <v>8</v>
      </c>
      <c r="D196" s="71">
        <v>26</v>
      </c>
      <c r="E196" s="72">
        <v>9</v>
      </c>
      <c r="F196" s="73"/>
      <c r="G196" s="71">
        <f>B196-C196</f>
        <v>-7</v>
      </c>
      <c r="H196" s="72">
        <f>D196-E196</f>
        <v>17</v>
      </c>
      <c r="I196" s="37">
        <f>IF(C196=0, "-", IF(G196/C196&lt;10, G196/C196, "&gt;999%"))</f>
        <v>-0.875</v>
      </c>
      <c r="J196" s="38">
        <f>IF(E196=0, "-", IF(H196/E196&lt;10, H196/E196, "&gt;999%"))</f>
        <v>1.8888888888888888</v>
      </c>
    </row>
    <row r="197" spans="1:10" x14ac:dyDescent="0.2">
      <c r="A197" s="177"/>
      <c r="B197" s="143"/>
      <c r="C197" s="144"/>
      <c r="D197" s="143"/>
      <c r="E197" s="144"/>
      <c r="F197" s="145"/>
      <c r="G197" s="143"/>
      <c r="H197" s="144"/>
      <c r="I197" s="151"/>
      <c r="J197" s="152"/>
    </row>
    <row r="198" spans="1:10" s="139" customFormat="1" x14ac:dyDescent="0.2">
      <c r="A198" s="159" t="s">
        <v>57</v>
      </c>
      <c r="B198" s="65"/>
      <c r="C198" s="66"/>
      <c r="D198" s="65"/>
      <c r="E198" s="66"/>
      <c r="F198" s="67"/>
      <c r="G198" s="65"/>
      <c r="H198" s="66"/>
      <c r="I198" s="20"/>
      <c r="J198" s="21"/>
    </row>
    <row r="199" spans="1:10" x14ac:dyDescent="0.2">
      <c r="A199" s="158" t="s">
        <v>346</v>
      </c>
      <c r="B199" s="65">
        <v>1</v>
      </c>
      <c r="C199" s="66">
        <v>0</v>
      </c>
      <c r="D199" s="65">
        <v>16</v>
      </c>
      <c r="E199" s="66">
        <v>11</v>
      </c>
      <c r="F199" s="67"/>
      <c r="G199" s="65">
        <f t="shared" ref="G199:G204" si="28">B199-C199</f>
        <v>1</v>
      </c>
      <c r="H199" s="66">
        <f t="shared" ref="H199:H204" si="29">D199-E199</f>
        <v>5</v>
      </c>
      <c r="I199" s="20" t="str">
        <f t="shared" ref="I199:I204" si="30">IF(C199=0, "-", IF(G199/C199&lt;10, G199/C199, "&gt;999%"))</f>
        <v>-</v>
      </c>
      <c r="J199" s="21">
        <f t="shared" ref="J199:J204" si="31">IF(E199=0, "-", IF(H199/E199&lt;10, H199/E199, "&gt;999%"))</f>
        <v>0.45454545454545453</v>
      </c>
    </row>
    <row r="200" spans="1:10" x14ac:dyDescent="0.2">
      <c r="A200" s="158" t="s">
        <v>416</v>
      </c>
      <c r="B200" s="65">
        <v>0</v>
      </c>
      <c r="C200" s="66">
        <v>0</v>
      </c>
      <c r="D200" s="65">
        <v>11</v>
      </c>
      <c r="E200" s="66">
        <v>8</v>
      </c>
      <c r="F200" s="67"/>
      <c r="G200" s="65">
        <f t="shared" si="28"/>
        <v>0</v>
      </c>
      <c r="H200" s="66">
        <f t="shared" si="29"/>
        <v>3</v>
      </c>
      <c r="I200" s="20" t="str">
        <f t="shared" si="30"/>
        <v>-</v>
      </c>
      <c r="J200" s="21">
        <f t="shared" si="31"/>
        <v>0.375</v>
      </c>
    </row>
    <row r="201" spans="1:10" x14ac:dyDescent="0.2">
      <c r="A201" s="158" t="s">
        <v>417</v>
      </c>
      <c r="B201" s="65">
        <v>0</v>
      </c>
      <c r="C201" s="66">
        <v>0</v>
      </c>
      <c r="D201" s="65">
        <v>1</v>
      </c>
      <c r="E201" s="66">
        <v>0</v>
      </c>
      <c r="F201" s="67"/>
      <c r="G201" s="65">
        <f t="shared" si="28"/>
        <v>0</v>
      </c>
      <c r="H201" s="66">
        <f t="shared" si="29"/>
        <v>1</v>
      </c>
      <c r="I201" s="20" t="str">
        <f t="shared" si="30"/>
        <v>-</v>
      </c>
      <c r="J201" s="21" t="str">
        <f t="shared" si="31"/>
        <v>-</v>
      </c>
    </row>
    <row r="202" spans="1:10" x14ac:dyDescent="0.2">
      <c r="A202" s="158" t="s">
        <v>247</v>
      </c>
      <c r="B202" s="65">
        <v>0</v>
      </c>
      <c r="C202" s="66">
        <v>0</v>
      </c>
      <c r="D202" s="65">
        <v>2</v>
      </c>
      <c r="E202" s="66">
        <v>2</v>
      </c>
      <c r="F202" s="67"/>
      <c r="G202" s="65">
        <f t="shared" si="28"/>
        <v>0</v>
      </c>
      <c r="H202" s="66">
        <f t="shared" si="29"/>
        <v>0</v>
      </c>
      <c r="I202" s="20" t="str">
        <f t="shared" si="30"/>
        <v>-</v>
      </c>
      <c r="J202" s="21">
        <f t="shared" si="31"/>
        <v>0</v>
      </c>
    </row>
    <row r="203" spans="1:10" x14ac:dyDescent="0.2">
      <c r="A203" s="158" t="s">
        <v>261</v>
      </c>
      <c r="B203" s="65">
        <v>0</v>
      </c>
      <c r="C203" s="66">
        <v>0</v>
      </c>
      <c r="D203" s="65">
        <v>0</v>
      </c>
      <c r="E203" s="66">
        <v>1</v>
      </c>
      <c r="F203" s="67"/>
      <c r="G203" s="65">
        <f t="shared" si="28"/>
        <v>0</v>
      </c>
      <c r="H203" s="66">
        <f t="shared" si="29"/>
        <v>-1</v>
      </c>
      <c r="I203" s="20" t="str">
        <f t="shared" si="30"/>
        <v>-</v>
      </c>
      <c r="J203" s="21">
        <f t="shared" si="31"/>
        <v>-1</v>
      </c>
    </row>
    <row r="204" spans="1:10" s="160" customFormat="1" x14ac:dyDescent="0.2">
      <c r="A204" s="178" t="s">
        <v>605</v>
      </c>
      <c r="B204" s="71">
        <v>1</v>
      </c>
      <c r="C204" s="72">
        <v>0</v>
      </c>
      <c r="D204" s="71">
        <v>30</v>
      </c>
      <c r="E204" s="72">
        <v>22</v>
      </c>
      <c r="F204" s="73"/>
      <c r="G204" s="71">
        <f t="shared" si="28"/>
        <v>1</v>
      </c>
      <c r="H204" s="72">
        <f t="shared" si="29"/>
        <v>8</v>
      </c>
      <c r="I204" s="37" t="str">
        <f t="shared" si="30"/>
        <v>-</v>
      </c>
      <c r="J204" s="38">
        <f t="shared" si="31"/>
        <v>0.36363636363636365</v>
      </c>
    </row>
    <row r="205" spans="1:10" x14ac:dyDescent="0.2">
      <c r="A205" s="177"/>
      <c r="B205" s="143"/>
      <c r="C205" s="144"/>
      <c r="D205" s="143"/>
      <c r="E205" s="144"/>
      <c r="F205" s="145"/>
      <c r="G205" s="143"/>
      <c r="H205" s="144"/>
      <c r="I205" s="151"/>
      <c r="J205" s="152"/>
    </row>
    <row r="206" spans="1:10" s="139" customFormat="1" x14ac:dyDescent="0.2">
      <c r="A206" s="159" t="s">
        <v>58</v>
      </c>
      <c r="B206" s="65"/>
      <c r="C206" s="66"/>
      <c r="D206" s="65"/>
      <c r="E206" s="66"/>
      <c r="F206" s="67"/>
      <c r="G206" s="65"/>
      <c r="H206" s="66"/>
      <c r="I206" s="20"/>
      <c r="J206" s="21"/>
    </row>
    <row r="207" spans="1:10" x14ac:dyDescent="0.2">
      <c r="A207" s="158" t="s">
        <v>357</v>
      </c>
      <c r="B207" s="65">
        <v>0</v>
      </c>
      <c r="C207" s="66">
        <v>0</v>
      </c>
      <c r="D207" s="65">
        <v>6</v>
      </c>
      <c r="E207" s="66">
        <v>6</v>
      </c>
      <c r="F207" s="67"/>
      <c r="G207" s="65">
        <f t="shared" ref="G207:G212" si="32">B207-C207</f>
        <v>0</v>
      </c>
      <c r="H207" s="66">
        <f t="shared" ref="H207:H212" si="33">D207-E207</f>
        <v>0</v>
      </c>
      <c r="I207" s="20" t="str">
        <f t="shared" ref="I207:I212" si="34">IF(C207=0, "-", IF(G207/C207&lt;10, G207/C207, "&gt;999%"))</f>
        <v>-</v>
      </c>
      <c r="J207" s="21">
        <f t="shared" ref="J207:J212" si="35">IF(E207=0, "-", IF(H207/E207&lt;10, H207/E207, "&gt;999%"))</f>
        <v>0</v>
      </c>
    </row>
    <row r="208" spans="1:10" x14ac:dyDescent="0.2">
      <c r="A208" s="158" t="s">
        <v>324</v>
      </c>
      <c r="B208" s="65">
        <v>4</v>
      </c>
      <c r="C208" s="66">
        <v>3</v>
      </c>
      <c r="D208" s="65">
        <v>22</v>
      </c>
      <c r="E208" s="66">
        <v>11</v>
      </c>
      <c r="F208" s="67"/>
      <c r="G208" s="65">
        <f t="shared" si="32"/>
        <v>1</v>
      </c>
      <c r="H208" s="66">
        <f t="shared" si="33"/>
        <v>11</v>
      </c>
      <c r="I208" s="20">
        <f t="shared" si="34"/>
        <v>0.33333333333333331</v>
      </c>
      <c r="J208" s="21">
        <f t="shared" si="35"/>
        <v>1</v>
      </c>
    </row>
    <row r="209" spans="1:10" x14ac:dyDescent="0.2">
      <c r="A209" s="158" t="s">
        <v>475</v>
      </c>
      <c r="B209" s="65">
        <v>3</v>
      </c>
      <c r="C209" s="66">
        <v>1</v>
      </c>
      <c r="D209" s="65">
        <v>23</v>
      </c>
      <c r="E209" s="66">
        <v>18</v>
      </c>
      <c r="F209" s="67"/>
      <c r="G209" s="65">
        <f t="shared" si="32"/>
        <v>2</v>
      </c>
      <c r="H209" s="66">
        <f t="shared" si="33"/>
        <v>5</v>
      </c>
      <c r="I209" s="20">
        <f t="shared" si="34"/>
        <v>2</v>
      </c>
      <c r="J209" s="21">
        <f t="shared" si="35"/>
        <v>0.27777777777777779</v>
      </c>
    </row>
    <row r="210" spans="1:10" x14ac:dyDescent="0.2">
      <c r="A210" s="158" t="s">
        <v>394</v>
      </c>
      <c r="B210" s="65">
        <v>2</v>
      </c>
      <c r="C210" s="66">
        <v>8</v>
      </c>
      <c r="D210" s="65">
        <v>47</v>
      </c>
      <c r="E210" s="66">
        <v>38</v>
      </c>
      <c r="F210" s="67"/>
      <c r="G210" s="65">
        <f t="shared" si="32"/>
        <v>-6</v>
      </c>
      <c r="H210" s="66">
        <f t="shared" si="33"/>
        <v>9</v>
      </c>
      <c r="I210" s="20">
        <f t="shared" si="34"/>
        <v>-0.75</v>
      </c>
      <c r="J210" s="21">
        <f t="shared" si="35"/>
        <v>0.23684210526315788</v>
      </c>
    </row>
    <row r="211" spans="1:10" x14ac:dyDescent="0.2">
      <c r="A211" s="158" t="s">
        <v>395</v>
      </c>
      <c r="B211" s="65">
        <v>2</v>
      </c>
      <c r="C211" s="66">
        <v>1</v>
      </c>
      <c r="D211" s="65">
        <v>21</v>
      </c>
      <c r="E211" s="66">
        <v>14</v>
      </c>
      <c r="F211" s="67"/>
      <c r="G211" s="65">
        <f t="shared" si="32"/>
        <v>1</v>
      </c>
      <c r="H211" s="66">
        <f t="shared" si="33"/>
        <v>7</v>
      </c>
      <c r="I211" s="20">
        <f t="shared" si="34"/>
        <v>1</v>
      </c>
      <c r="J211" s="21">
        <f t="shared" si="35"/>
        <v>0.5</v>
      </c>
    </row>
    <row r="212" spans="1:10" s="160" customFormat="1" x14ac:dyDescent="0.2">
      <c r="A212" s="178" t="s">
        <v>606</v>
      </c>
      <c r="B212" s="71">
        <v>11</v>
      </c>
      <c r="C212" s="72">
        <v>13</v>
      </c>
      <c r="D212" s="71">
        <v>119</v>
      </c>
      <c r="E212" s="72">
        <v>87</v>
      </c>
      <c r="F212" s="73"/>
      <c r="G212" s="71">
        <f t="shared" si="32"/>
        <v>-2</v>
      </c>
      <c r="H212" s="72">
        <f t="shared" si="33"/>
        <v>32</v>
      </c>
      <c r="I212" s="37">
        <f t="shared" si="34"/>
        <v>-0.15384615384615385</v>
      </c>
      <c r="J212" s="38">
        <f t="shared" si="35"/>
        <v>0.36781609195402298</v>
      </c>
    </row>
    <row r="213" spans="1:10" x14ac:dyDescent="0.2">
      <c r="A213" s="177"/>
      <c r="B213" s="143"/>
      <c r="C213" s="144"/>
      <c r="D213" s="143"/>
      <c r="E213" s="144"/>
      <c r="F213" s="145"/>
      <c r="G213" s="143"/>
      <c r="H213" s="144"/>
      <c r="I213" s="151"/>
      <c r="J213" s="152"/>
    </row>
    <row r="214" spans="1:10" s="139" customFormat="1" x14ac:dyDescent="0.2">
      <c r="A214" s="159" t="s">
        <v>59</v>
      </c>
      <c r="B214" s="65"/>
      <c r="C214" s="66"/>
      <c r="D214" s="65"/>
      <c r="E214" s="66"/>
      <c r="F214" s="67"/>
      <c r="G214" s="65"/>
      <c r="H214" s="66"/>
      <c r="I214" s="20"/>
      <c r="J214" s="21"/>
    </row>
    <row r="215" spans="1:10" x14ac:dyDescent="0.2">
      <c r="A215" s="158" t="s">
        <v>59</v>
      </c>
      <c r="B215" s="65">
        <v>6</v>
      </c>
      <c r="C215" s="66">
        <v>6</v>
      </c>
      <c r="D215" s="65">
        <v>48</v>
      </c>
      <c r="E215" s="66">
        <v>32</v>
      </c>
      <c r="F215" s="67"/>
      <c r="G215" s="65">
        <f>B215-C215</f>
        <v>0</v>
      </c>
      <c r="H215" s="66">
        <f>D215-E215</f>
        <v>16</v>
      </c>
      <c r="I215" s="20">
        <f>IF(C215=0, "-", IF(G215/C215&lt;10, G215/C215, "&gt;999%"))</f>
        <v>0</v>
      </c>
      <c r="J215" s="21">
        <f>IF(E215=0, "-", IF(H215/E215&lt;10, H215/E215, "&gt;999%"))</f>
        <v>0.5</v>
      </c>
    </row>
    <row r="216" spans="1:10" s="160" customFormat="1" x14ac:dyDescent="0.2">
      <c r="A216" s="178" t="s">
        <v>607</v>
      </c>
      <c r="B216" s="71">
        <v>6</v>
      </c>
      <c r="C216" s="72">
        <v>6</v>
      </c>
      <c r="D216" s="71">
        <v>48</v>
      </c>
      <c r="E216" s="72">
        <v>32</v>
      </c>
      <c r="F216" s="73"/>
      <c r="G216" s="71">
        <f>B216-C216</f>
        <v>0</v>
      </c>
      <c r="H216" s="72">
        <f>D216-E216</f>
        <v>16</v>
      </c>
      <c r="I216" s="37">
        <f>IF(C216=0, "-", IF(G216/C216&lt;10, G216/C216, "&gt;999%"))</f>
        <v>0</v>
      </c>
      <c r="J216" s="38">
        <f>IF(E216=0, "-", IF(H216/E216&lt;10, H216/E216, "&gt;999%"))</f>
        <v>0.5</v>
      </c>
    </row>
    <row r="217" spans="1:10" x14ac:dyDescent="0.2">
      <c r="A217" s="177"/>
      <c r="B217" s="143"/>
      <c r="C217" s="144"/>
      <c r="D217" s="143"/>
      <c r="E217" s="144"/>
      <c r="F217" s="145"/>
      <c r="G217" s="143"/>
      <c r="H217" s="144"/>
      <c r="I217" s="151"/>
      <c r="J217" s="152"/>
    </row>
    <row r="218" spans="1:10" s="139" customFormat="1" x14ac:dyDescent="0.2">
      <c r="A218" s="159" t="s">
        <v>60</v>
      </c>
      <c r="B218" s="65"/>
      <c r="C218" s="66"/>
      <c r="D218" s="65"/>
      <c r="E218" s="66"/>
      <c r="F218" s="67"/>
      <c r="G218" s="65"/>
      <c r="H218" s="66"/>
      <c r="I218" s="20"/>
      <c r="J218" s="21"/>
    </row>
    <row r="219" spans="1:10" x14ac:dyDescent="0.2">
      <c r="A219" s="158" t="s">
        <v>273</v>
      </c>
      <c r="B219" s="65">
        <v>6</v>
      </c>
      <c r="C219" s="66">
        <v>2</v>
      </c>
      <c r="D219" s="65">
        <v>109</v>
      </c>
      <c r="E219" s="66">
        <v>39</v>
      </c>
      <c r="F219" s="67"/>
      <c r="G219" s="65">
        <f t="shared" ref="G219:G229" si="36">B219-C219</f>
        <v>4</v>
      </c>
      <c r="H219" s="66">
        <f t="shared" ref="H219:H229" si="37">D219-E219</f>
        <v>70</v>
      </c>
      <c r="I219" s="20">
        <f t="shared" ref="I219:I229" si="38">IF(C219=0, "-", IF(G219/C219&lt;10, G219/C219, "&gt;999%"))</f>
        <v>2</v>
      </c>
      <c r="J219" s="21">
        <f t="shared" ref="J219:J229" si="39">IF(E219=0, "-", IF(H219/E219&lt;10, H219/E219, "&gt;999%"))</f>
        <v>1.7948717948717949</v>
      </c>
    </row>
    <row r="220" spans="1:10" x14ac:dyDescent="0.2">
      <c r="A220" s="158" t="s">
        <v>215</v>
      </c>
      <c r="B220" s="65">
        <v>3</v>
      </c>
      <c r="C220" s="66">
        <v>40</v>
      </c>
      <c r="D220" s="65">
        <v>154</v>
      </c>
      <c r="E220" s="66">
        <v>108</v>
      </c>
      <c r="F220" s="67"/>
      <c r="G220" s="65">
        <f t="shared" si="36"/>
        <v>-37</v>
      </c>
      <c r="H220" s="66">
        <f t="shared" si="37"/>
        <v>46</v>
      </c>
      <c r="I220" s="20">
        <f t="shared" si="38"/>
        <v>-0.92500000000000004</v>
      </c>
      <c r="J220" s="21">
        <f t="shared" si="39"/>
        <v>0.42592592592592593</v>
      </c>
    </row>
    <row r="221" spans="1:10" x14ac:dyDescent="0.2">
      <c r="A221" s="158" t="s">
        <v>325</v>
      </c>
      <c r="B221" s="65">
        <v>0</v>
      </c>
      <c r="C221" s="66">
        <v>0</v>
      </c>
      <c r="D221" s="65">
        <v>12</v>
      </c>
      <c r="E221" s="66">
        <v>0</v>
      </c>
      <c r="F221" s="67"/>
      <c r="G221" s="65">
        <f t="shared" si="36"/>
        <v>0</v>
      </c>
      <c r="H221" s="66">
        <f t="shared" si="37"/>
        <v>12</v>
      </c>
      <c r="I221" s="20" t="str">
        <f t="shared" si="38"/>
        <v>-</v>
      </c>
      <c r="J221" s="21" t="str">
        <f t="shared" si="39"/>
        <v>-</v>
      </c>
    </row>
    <row r="222" spans="1:10" x14ac:dyDescent="0.2">
      <c r="A222" s="158" t="s">
        <v>191</v>
      </c>
      <c r="B222" s="65">
        <v>5</v>
      </c>
      <c r="C222" s="66">
        <v>6</v>
      </c>
      <c r="D222" s="65">
        <v>78</v>
      </c>
      <c r="E222" s="66">
        <v>44</v>
      </c>
      <c r="F222" s="67"/>
      <c r="G222" s="65">
        <f t="shared" si="36"/>
        <v>-1</v>
      </c>
      <c r="H222" s="66">
        <f t="shared" si="37"/>
        <v>34</v>
      </c>
      <c r="I222" s="20">
        <f t="shared" si="38"/>
        <v>-0.16666666666666666</v>
      </c>
      <c r="J222" s="21">
        <f t="shared" si="39"/>
        <v>0.77272727272727271</v>
      </c>
    </row>
    <row r="223" spans="1:10" x14ac:dyDescent="0.2">
      <c r="A223" s="158" t="s">
        <v>197</v>
      </c>
      <c r="B223" s="65">
        <v>1</v>
      </c>
      <c r="C223" s="66">
        <v>8</v>
      </c>
      <c r="D223" s="65">
        <v>96</v>
      </c>
      <c r="E223" s="66">
        <v>70</v>
      </c>
      <c r="F223" s="67"/>
      <c r="G223" s="65">
        <f t="shared" si="36"/>
        <v>-7</v>
      </c>
      <c r="H223" s="66">
        <f t="shared" si="37"/>
        <v>26</v>
      </c>
      <c r="I223" s="20">
        <f t="shared" si="38"/>
        <v>-0.875</v>
      </c>
      <c r="J223" s="21">
        <f t="shared" si="39"/>
        <v>0.37142857142857144</v>
      </c>
    </row>
    <row r="224" spans="1:10" x14ac:dyDescent="0.2">
      <c r="A224" s="158" t="s">
        <v>326</v>
      </c>
      <c r="B224" s="65">
        <v>7</v>
      </c>
      <c r="C224" s="66">
        <v>13</v>
      </c>
      <c r="D224" s="65">
        <v>162</v>
      </c>
      <c r="E224" s="66">
        <v>136</v>
      </c>
      <c r="F224" s="67"/>
      <c r="G224" s="65">
        <f t="shared" si="36"/>
        <v>-6</v>
      </c>
      <c r="H224" s="66">
        <f t="shared" si="37"/>
        <v>26</v>
      </c>
      <c r="I224" s="20">
        <f t="shared" si="38"/>
        <v>-0.46153846153846156</v>
      </c>
      <c r="J224" s="21">
        <f t="shared" si="39"/>
        <v>0.19117647058823528</v>
      </c>
    </row>
    <row r="225" spans="1:10" x14ac:dyDescent="0.2">
      <c r="A225" s="158" t="s">
        <v>396</v>
      </c>
      <c r="B225" s="65">
        <v>1</v>
      </c>
      <c r="C225" s="66">
        <v>22</v>
      </c>
      <c r="D225" s="65">
        <v>63</v>
      </c>
      <c r="E225" s="66">
        <v>54</v>
      </c>
      <c r="F225" s="67"/>
      <c r="G225" s="65">
        <f t="shared" si="36"/>
        <v>-21</v>
      </c>
      <c r="H225" s="66">
        <f t="shared" si="37"/>
        <v>9</v>
      </c>
      <c r="I225" s="20">
        <f t="shared" si="38"/>
        <v>-0.95454545454545459</v>
      </c>
      <c r="J225" s="21">
        <f t="shared" si="39"/>
        <v>0.16666666666666666</v>
      </c>
    </row>
    <row r="226" spans="1:10" x14ac:dyDescent="0.2">
      <c r="A226" s="158" t="s">
        <v>358</v>
      </c>
      <c r="B226" s="65">
        <v>10</v>
      </c>
      <c r="C226" s="66">
        <v>2</v>
      </c>
      <c r="D226" s="65">
        <v>132</v>
      </c>
      <c r="E226" s="66">
        <v>76</v>
      </c>
      <c r="F226" s="67"/>
      <c r="G226" s="65">
        <f t="shared" si="36"/>
        <v>8</v>
      </c>
      <c r="H226" s="66">
        <f t="shared" si="37"/>
        <v>56</v>
      </c>
      <c r="I226" s="20">
        <f t="shared" si="38"/>
        <v>4</v>
      </c>
      <c r="J226" s="21">
        <f t="shared" si="39"/>
        <v>0.73684210526315785</v>
      </c>
    </row>
    <row r="227" spans="1:10" x14ac:dyDescent="0.2">
      <c r="A227" s="158" t="s">
        <v>256</v>
      </c>
      <c r="B227" s="65">
        <v>0</v>
      </c>
      <c r="C227" s="66">
        <v>2</v>
      </c>
      <c r="D227" s="65">
        <v>13</v>
      </c>
      <c r="E227" s="66">
        <v>9</v>
      </c>
      <c r="F227" s="67"/>
      <c r="G227" s="65">
        <f t="shared" si="36"/>
        <v>-2</v>
      </c>
      <c r="H227" s="66">
        <f t="shared" si="37"/>
        <v>4</v>
      </c>
      <c r="I227" s="20">
        <f t="shared" si="38"/>
        <v>-1</v>
      </c>
      <c r="J227" s="21">
        <f t="shared" si="39"/>
        <v>0.44444444444444442</v>
      </c>
    </row>
    <row r="228" spans="1:10" x14ac:dyDescent="0.2">
      <c r="A228" s="158" t="s">
        <v>311</v>
      </c>
      <c r="B228" s="65">
        <v>11</v>
      </c>
      <c r="C228" s="66">
        <v>0</v>
      </c>
      <c r="D228" s="65">
        <v>92</v>
      </c>
      <c r="E228" s="66">
        <v>0</v>
      </c>
      <c r="F228" s="67"/>
      <c r="G228" s="65">
        <f t="shared" si="36"/>
        <v>11</v>
      </c>
      <c r="H228" s="66">
        <f t="shared" si="37"/>
        <v>92</v>
      </c>
      <c r="I228" s="20" t="str">
        <f t="shared" si="38"/>
        <v>-</v>
      </c>
      <c r="J228" s="21" t="str">
        <f t="shared" si="39"/>
        <v>-</v>
      </c>
    </row>
    <row r="229" spans="1:10" s="160" customFormat="1" x14ac:dyDescent="0.2">
      <c r="A229" s="178" t="s">
        <v>608</v>
      </c>
      <c r="B229" s="71">
        <v>44</v>
      </c>
      <c r="C229" s="72">
        <v>95</v>
      </c>
      <c r="D229" s="71">
        <v>911</v>
      </c>
      <c r="E229" s="72">
        <v>536</v>
      </c>
      <c r="F229" s="73"/>
      <c r="G229" s="71">
        <f t="shared" si="36"/>
        <v>-51</v>
      </c>
      <c r="H229" s="72">
        <f t="shared" si="37"/>
        <v>375</v>
      </c>
      <c r="I229" s="37">
        <f t="shared" si="38"/>
        <v>-0.5368421052631579</v>
      </c>
      <c r="J229" s="38">
        <f t="shared" si="39"/>
        <v>0.69962686567164178</v>
      </c>
    </row>
    <row r="230" spans="1:10" x14ac:dyDescent="0.2">
      <c r="A230" s="177"/>
      <c r="B230" s="143"/>
      <c r="C230" s="144"/>
      <c r="D230" s="143"/>
      <c r="E230" s="144"/>
      <c r="F230" s="145"/>
      <c r="G230" s="143"/>
      <c r="H230" s="144"/>
      <c r="I230" s="151"/>
      <c r="J230" s="152"/>
    </row>
    <row r="231" spans="1:10" s="139" customFormat="1" x14ac:dyDescent="0.2">
      <c r="A231" s="159" t="s">
        <v>61</v>
      </c>
      <c r="B231" s="65"/>
      <c r="C231" s="66"/>
      <c r="D231" s="65"/>
      <c r="E231" s="66"/>
      <c r="F231" s="67"/>
      <c r="G231" s="65"/>
      <c r="H231" s="66"/>
      <c r="I231" s="20"/>
      <c r="J231" s="21"/>
    </row>
    <row r="232" spans="1:10" x14ac:dyDescent="0.2">
      <c r="A232" s="158" t="s">
        <v>418</v>
      </c>
      <c r="B232" s="65">
        <v>1</v>
      </c>
      <c r="C232" s="66">
        <v>3</v>
      </c>
      <c r="D232" s="65">
        <v>25</v>
      </c>
      <c r="E232" s="66">
        <v>13</v>
      </c>
      <c r="F232" s="67"/>
      <c r="G232" s="65">
        <f t="shared" ref="G232:G239" si="40">B232-C232</f>
        <v>-2</v>
      </c>
      <c r="H232" s="66">
        <f t="shared" ref="H232:H239" si="41">D232-E232</f>
        <v>12</v>
      </c>
      <c r="I232" s="20">
        <f t="shared" ref="I232:I239" si="42">IF(C232=0, "-", IF(G232/C232&lt;10, G232/C232, "&gt;999%"))</f>
        <v>-0.66666666666666663</v>
      </c>
      <c r="J232" s="21">
        <f t="shared" ref="J232:J239" si="43">IF(E232=0, "-", IF(H232/E232&lt;10, H232/E232, "&gt;999%"))</f>
        <v>0.92307692307692313</v>
      </c>
    </row>
    <row r="233" spans="1:10" x14ac:dyDescent="0.2">
      <c r="A233" s="158" t="s">
        <v>433</v>
      </c>
      <c r="B233" s="65">
        <v>0</v>
      </c>
      <c r="C233" s="66">
        <v>2</v>
      </c>
      <c r="D233" s="65">
        <v>11</v>
      </c>
      <c r="E233" s="66">
        <v>10</v>
      </c>
      <c r="F233" s="67"/>
      <c r="G233" s="65">
        <f t="shared" si="40"/>
        <v>-2</v>
      </c>
      <c r="H233" s="66">
        <f t="shared" si="41"/>
        <v>1</v>
      </c>
      <c r="I233" s="20">
        <f t="shared" si="42"/>
        <v>-1</v>
      </c>
      <c r="J233" s="21">
        <f t="shared" si="43"/>
        <v>0.1</v>
      </c>
    </row>
    <row r="234" spans="1:10" x14ac:dyDescent="0.2">
      <c r="A234" s="158" t="s">
        <v>378</v>
      </c>
      <c r="B234" s="65">
        <v>0</v>
      </c>
      <c r="C234" s="66">
        <v>1</v>
      </c>
      <c r="D234" s="65">
        <v>12</v>
      </c>
      <c r="E234" s="66">
        <v>15</v>
      </c>
      <c r="F234" s="67"/>
      <c r="G234" s="65">
        <f t="shared" si="40"/>
        <v>-1</v>
      </c>
      <c r="H234" s="66">
        <f t="shared" si="41"/>
        <v>-3</v>
      </c>
      <c r="I234" s="20">
        <f t="shared" si="42"/>
        <v>-1</v>
      </c>
      <c r="J234" s="21">
        <f t="shared" si="43"/>
        <v>-0.2</v>
      </c>
    </row>
    <row r="235" spans="1:10" x14ac:dyDescent="0.2">
      <c r="A235" s="158" t="s">
        <v>434</v>
      </c>
      <c r="B235" s="65">
        <v>0</v>
      </c>
      <c r="C235" s="66">
        <v>0</v>
      </c>
      <c r="D235" s="65">
        <v>1</v>
      </c>
      <c r="E235" s="66">
        <v>0</v>
      </c>
      <c r="F235" s="67"/>
      <c r="G235" s="65">
        <f t="shared" si="40"/>
        <v>0</v>
      </c>
      <c r="H235" s="66">
        <f t="shared" si="41"/>
        <v>1</v>
      </c>
      <c r="I235" s="20" t="str">
        <f t="shared" si="42"/>
        <v>-</v>
      </c>
      <c r="J235" s="21" t="str">
        <f t="shared" si="43"/>
        <v>-</v>
      </c>
    </row>
    <row r="236" spans="1:10" x14ac:dyDescent="0.2">
      <c r="A236" s="158" t="s">
        <v>379</v>
      </c>
      <c r="B236" s="65">
        <v>0</v>
      </c>
      <c r="C236" s="66">
        <v>1</v>
      </c>
      <c r="D236" s="65">
        <v>14</v>
      </c>
      <c r="E236" s="66">
        <v>13</v>
      </c>
      <c r="F236" s="67"/>
      <c r="G236" s="65">
        <f t="shared" si="40"/>
        <v>-1</v>
      </c>
      <c r="H236" s="66">
        <f t="shared" si="41"/>
        <v>1</v>
      </c>
      <c r="I236" s="20">
        <f t="shared" si="42"/>
        <v>-1</v>
      </c>
      <c r="J236" s="21">
        <f t="shared" si="43"/>
        <v>7.6923076923076927E-2</v>
      </c>
    </row>
    <row r="237" spans="1:10" x14ac:dyDescent="0.2">
      <c r="A237" s="158" t="s">
        <v>419</v>
      </c>
      <c r="B237" s="65">
        <v>1</v>
      </c>
      <c r="C237" s="66">
        <v>4</v>
      </c>
      <c r="D237" s="65">
        <v>17</v>
      </c>
      <c r="E237" s="66">
        <v>24</v>
      </c>
      <c r="F237" s="67"/>
      <c r="G237" s="65">
        <f t="shared" si="40"/>
        <v>-3</v>
      </c>
      <c r="H237" s="66">
        <f t="shared" si="41"/>
        <v>-7</v>
      </c>
      <c r="I237" s="20">
        <f t="shared" si="42"/>
        <v>-0.75</v>
      </c>
      <c r="J237" s="21">
        <f t="shared" si="43"/>
        <v>-0.29166666666666669</v>
      </c>
    </row>
    <row r="238" spans="1:10" x14ac:dyDescent="0.2">
      <c r="A238" s="158" t="s">
        <v>420</v>
      </c>
      <c r="B238" s="65">
        <v>1</v>
      </c>
      <c r="C238" s="66">
        <v>2</v>
      </c>
      <c r="D238" s="65">
        <v>9</v>
      </c>
      <c r="E238" s="66">
        <v>8</v>
      </c>
      <c r="F238" s="67"/>
      <c r="G238" s="65">
        <f t="shared" si="40"/>
        <v>-1</v>
      </c>
      <c r="H238" s="66">
        <f t="shared" si="41"/>
        <v>1</v>
      </c>
      <c r="I238" s="20">
        <f t="shared" si="42"/>
        <v>-0.5</v>
      </c>
      <c r="J238" s="21">
        <f t="shared" si="43"/>
        <v>0.125</v>
      </c>
    </row>
    <row r="239" spans="1:10" s="160" customFormat="1" x14ac:dyDescent="0.2">
      <c r="A239" s="178" t="s">
        <v>609</v>
      </c>
      <c r="B239" s="71">
        <v>3</v>
      </c>
      <c r="C239" s="72">
        <v>13</v>
      </c>
      <c r="D239" s="71">
        <v>89</v>
      </c>
      <c r="E239" s="72">
        <v>83</v>
      </c>
      <c r="F239" s="73"/>
      <c r="G239" s="71">
        <f t="shared" si="40"/>
        <v>-10</v>
      </c>
      <c r="H239" s="72">
        <f t="shared" si="41"/>
        <v>6</v>
      </c>
      <c r="I239" s="37">
        <f t="shared" si="42"/>
        <v>-0.76923076923076927</v>
      </c>
      <c r="J239" s="38">
        <f t="shared" si="43"/>
        <v>7.2289156626506021E-2</v>
      </c>
    </row>
    <row r="240" spans="1:10" x14ac:dyDescent="0.2">
      <c r="A240" s="177"/>
      <c r="B240" s="143"/>
      <c r="C240" s="144"/>
      <c r="D240" s="143"/>
      <c r="E240" s="144"/>
      <c r="F240" s="145"/>
      <c r="G240" s="143"/>
      <c r="H240" s="144"/>
      <c r="I240" s="151"/>
      <c r="J240" s="152"/>
    </row>
    <row r="241" spans="1:10" s="139" customFormat="1" x14ac:dyDescent="0.2">
      <c r="A241" s="159" t="s">
        <v>62</v>
      </c>
      <c r="B241" s="65"/>
      <c r="C241" s="66"/>
      <c r="D241" s="65"/>
      <c r="E241" s="66"/>
      <c r="F241" s="67"/>
      <c r="G241" s="65"/>
      <c r="H241" s="66"/>
      <c r="I241" s="20"/>
      <c r="J241" s="21"/>
    </row>
    <row r="242" spans="1:10" x14ac:dyDescent="0.2">
      <c r="A242" s="158" t="s">
        <v>397</v>
      </c>
      <c r="B242" s="65">
        <v>16</v>
      </c>
      <c r="C242" s="66">
        <v>2</v>
      </c>
      <c r="D242" s="65">
        <v>41</v>
      </c>
      <c r="E242" s="66">
        <v>8</v>
      </c>
      <c r="F242" s="67"/>
      <c r="G242" s="65">
        <f t="shared" ref="G242:G249" si="44">B242-C242</f>
        <v>14</v>
      </c>
      <c r="H242" s="66">
        <f t="shared" ref="H242:H249" si="45">D242-E242</f>
        <v>33</v>
      </c>
      <c r="I242" s="20">
        <f t="shared" ref="I242:I249" si="46">IF(C242=0, "-", IF(G242/C242&lt;10, G242/C242, "&gt;999%"))</f>
        <v>7</v>
      </c>
      <c r="J242" s="21">
        <f t="shared" ref="J242:J249" si="47">IF(E242=0, "-", IF(H242/E242&lt;10, H242/E242, "&gt;999%"))</f>
        <v>4.125</v>
      </c>
    </row>
    <row r="243" spans="1:10" x14ac:dyDescent="0.2">
      <c r="A243" s="158" t="s">
        <v>494</v>
      </c>
      <c r="B243" s="65">
        <v>1</v>
      </c>
      <c r="C243" s="66">
        <v>1</v>
      </c>
      <c r="D243" s="65">
        <v>31</v>
      </c>
      <c r="E243" s="66">
        <v>3</v>
      </c>
      <c r="F243" s="67"/>
      <c r="G243" s="65">
        <f t="shared" si="44"/>
        <v>0</v>
      </c>
      <c r="H243" s="66">
        <f t="shared" si="45"/>
        <v>28</v>
      </c>
      <c r="I243" s="20">
        <f t="shared" si="46"/>
        <v>0</v>
      </c>
      <c r="J243" s="21">
        <f t="shared" si="47"/>
        <v>9.3333333333333339</v>
      </c>
    </row>
    <row r="244" spans="1:10" x14ac:dyDescent="0.2">
      <c r="A244" s="158" t="s">
        <v>438</v>
      </c>
      <c r="B244" s="65">
        <v>0</v>
      </c>
      <c r="C244" s="66">
        <v>0</v>
      </c>
      <c r="D244" s="65">
        <v>7</v>
      </c>
      <c r="E244" s="66">
        <v>0</v>
      </c>
      <c r="F244" s="67"/>
      <c r="G244" s="65">
        <f t="shared" si="44"/>
        <v>0</v>
      </c>
      <c r="H244" s="66">
        <f t="shared" si="45"/>
        <v>7</v>
      </c>
      <c r="I244" s="20" t="str">
        <f t="shared" si="46"/>
        <v>-</v>
      </c>
      <c r="J244" s="21" t="str">
        <f t="shared" si="47"/>
        <v>-</v>
      </c>
    </row>
    <row r="245" spans="1:10" x14ac:dyDescent="0.2">
      <c r="A245" s="158" t="s">
        <v>274</v>
      </c>
      <c r="B245" s="65">
        <v>1</v>
      </c>
      <c r="C245" s="66">
        <v>1</v>
      </c>
      <c r="D245" s="65">
        <v>9</v>
      </c>
      <c r="E245" s="66">
        <v>10</v>
      </c>
      <c r="F245" s="67"/>
      <c r="G245" s="65">
        <f t="shared" si="44"/>
        <v>0</v>
      </c>
      <c r="H245" s="66">
        <f t="shared" si="45"/>
        <v>-1</v>
      </c>
      <c r="I245" s="20">
        <f t="shared" si="46"/>
        <v>0</v>
      </c>
      <c r="J245" s="21">
        <f t="shared" si="47"/>
        <v>-0.1</v>
      </c>
    </row>
    <row r="246" spans="1:10" x14ac:dyDescent="0.2">
      <c r="A246" s="158" t="s">
        <v>450</v>
      </c>
      <c r="B246" s="65">
        <v>2</v>
      </c>
      <c r="C246" s="66">
        <v>1</v>
      </c>
      <c r="D246" s="65">
        <v>39</v>
      </c>
      <c r="E246" s="66">
        <v>26</v>
      </c>
      <c r="F246" s="67"/>
      <c r="G246" s="65">
        <f t="shared" si="44"/>
        <v>1</v>
      </c>
      <c r="H246" s="66">
        <f t="shared" si="45"/>
        <v>13</v>
      </c>
      <c r="I246" s="20">
        <f t="shared" si="46"/>
        <v>1</v>
      </c>
      <c r="J246" s="21">
        <f t="shared" si="47"/>
        <v>0.5</v>
      </c>
    </row>
    <row r="247" spans="1:10" x14ac:dyDescent="0.2">
      <c r="A247" s="158" t="s">
        <v>476</v>
      </c>
      <c r="B247" s="65">
        <v>6</v>
      </c>
      <c r="C247" s="66">
        <v>26</v>
      </c>
      <c r="D247" s="65">
        <v>179</v>
      </c>
      <c r="E247" s="66">
        <v>155</v>
      </c>
      <c r="F247" s="67"/>
      <c r="G247" s="65">
        <f t="shared" si="44"/>
        <v>-20</v>
      </c>
      <c r="H247" s="66">
        <f t="shared" si="45"/>
        <v>24</v>
      </c>
      <c r="I247" s="20">
        <f t="shared" si="46"/>
        <v>-0.76923076923076927</v>
      </c>
      <c r="J247" s="21">
        <f t="shared" si="47"/>
        <v>0.15483870967741936</v>
      </c>
    </row>
    <row r="248" spans="1:10" x14ac:dyDescent="0.2">
      <c r="A248" s="158" t="s">
        <v>451</v>
      </c>
      <c r="B248" s="65">
        <v>0</v>
      </c>
      <c r="C248" s="66">
        <v>0</v>
      </c>
      <c r="D248" s="65">
        <v>6</v>
      </c>
      <c r="E248" s="66">
        <v>10</v>
      </c>
      <c r="F248" s="67"/>
      <c r="G248" s="65">
        <f t="shared" si="44"/>
        <v>0</v>
      </c>
      <c r="H248" s="66">
        <f t="shared" si="45"/>
        <v>-4</v>
      </c>
      <c r="I248" s="20" t="str">
        <f t="shared" si="46"/>
        <v>-</v>
      </c>
      <c r="J248" s="21">
        <f t="shared" si="47"/>
        <v>-0.4</v>
      </c>
    </row>
    <row r="249" spans="1:10" s="160" customFormat="1" x14ac:dyDescent="0.2">
      <c r="A249" s="178" t="s">
        <v>610</v>
      </c>
      <c r="B249" s="71">
        <v>26</v>
      </c>
      <c r="C249" s="72">
        <v>31</v>
      </c>
      <c r="D249" s="71">
        <v>312</v>
      </c>
      <c r="E249" s="72">
        <v>212</v>
      </c>
      <c r="F249" s="73"/>
      <c r="G249" s="71">
        <f t="shared" si="44"/>
        <v>-5</v>
      </c>
      <c r="H249" s="72">
        <f t="shared" si="45"/>
        <v>100</v>
      </c>
      <c r="I249" s="37">
        <f t="shared" si="46"/>
        <v>-0.16129032258064516</v>
      </c>
      <c r="J249" s="38">
        <f t="shared" si="47"/>
        <v>0.47169811320754718</v>
      </c>
    </row>
    <row r="250" spans="1:10" x14ac:dyDescent="0.2">
      <c r="A250" s="177"/>
      <c r="B250" s="143"/>
      <c r="C250" s="144"/>
      <c r="D250" s="143"/>
      <c r="E250" s="144"/>
      <c r="F250" s="145"/>
      <c r="G250" s="143"/>
      <c r="H250" s="144"/>
      <c r="I250" s="151"/>
      <c r="J250" s="152"/>
    </row>
    <row r="251" spans="1:10" s="139" customFormat="1" x14ac:dyDescent="0.2">
      <c r="A251" s="159" t="s">
        <v>63</v>
      </c>
      <c r="B251" s="65"/>
      <c r="C251" s="66"/>
      <c r="D251" s="65"/>
      <c r="E251" s="66"/>
      <c r="F251" s="67"/>
      <c r="G251" s="65"/>
      <c r="H251" s="66"/>
      <c r="I251" s="20"/>
      <c r="J251" s="21"/>
    </row>
    <row r="252" spans="1:10" x14ac:dyDescent="0.2">
      <c r="A252" s="158" t="s">
        <v>248</v>
      </c>
      <c r="B252" s="65">
        <v>1</v>
      </c>
      <c r="C252" s="66">
        <v>0</v>
      </c>
      <c r="D252" s="65">
        <v>3</v>
      </c>
      <c r="E252" s="66">
        <v>0</v>
      </c>
      <c r="F252" s="67"/>
      <c r="G252" s="65">
        <f t="shared" ref="G252:G257" si="48">B252-C252</f>
        <v>1</v>
      </c>
      <c r="H252" s="66">
        <f t="shared" ref="H252:H257" si="49">D252-E252</f>
        <v>3</v>
      </c>
      <c r="I252" s="20" t="str">
        <f t="shared" ref="I252:I257" si="50">IF(C252=0, "-", IF(G252/C252&lt;10, G252/C252, "&gt;999%"))</f>
        <v>-</v>
      </c>
      <c r="J252" s="21" t="str">
        <f t="shared" ref="J252:J257" si="51">IF(E252=0, "-", IF(H252/E252&lt;10, H252/E252, "&gt;999%"))</f>
        <v>-</v>
      </c>
    </row>
    <row r="253" spans="1:10" x14ac:dyDescent="0.2">
      <c r="A253" s="158" t="s">
        <v>249</v>
      </c>
      <c r="B253" s="65">
        <v>0</v>
      </c>
      <c r="C253" s="66">
        <v>0</v>
      </c>
      <c r="D253" s="65">
        <v>1</v>
      </c>
      <c r="E253" s="66">
        <v>0</v>
      </c>
      <c r="F253" s="67"/>
      <c r="G253" s="65">
        <f t="shared" si="48"/>
        <v>0</v>
      </c>
      <c r="H253" s="66">
        <f t="shared" si="49"/>
        <v>1</v>
      </c>
      <c r="I253" s="20" t="str">
        <f t="shared" si="50"/>
        <v>-</v>
      </c>
      <c r="J253" s="21" t="str">
        <f t="shared" si="51"/>
        <v>-</v>
      </c>
    </row>
    <row r="254" spans="1:10" x14ac:dyDescent="0.2">
      <c r="A254" s="158" t="s">
        <v>380</v>
      </c>
      <c r="B254" s="65">
        <v>0</v>
      </c>
      <c r="C254" s="66">
        <v>0</v>
      </c>
      <c r="D254" s="65">
        <v>5</v>
      </c>
      <c r="E254" s="66">
        <v>1</v>
      </c>
      <c r="F254" s="67"/>
      <c r="G254" s="65">
        <f t="shared" si="48"/>
        <v>0</v>
      </c>
      <c r="H254" s="66">
        <f t="shared" si="49"/>
        <v>4</v>
      </c>
      <c r="I254" s="20" t="str">
        <f t="shared" si="50"/>
        <v>-</v>
      </c>
      <c r="J254" s="21">
        <f t="shared" si="51"/>
        <v>4</v>
      </c>
    </row>
    <row r="255" spans="1:10" x14ac:dyDescent="0.2">
      <c r="A255" s="158" t="s">
        <v>421</v>
      </c>
      <c r="B255" s="65">
        <v>0</v>
      </c>
      <c r="C255" s="66">
        <v>0</v>
      </c>
      <c r="D255" s="65">
        <v>2</v>
      </c>
      <c r="E255" s="66">
        <v>3</v>
      </c>
      <c r="F255" s="67"/>
      <c r="G255" s="65">
        <f t="shared" si="48"/>
        <v>0</v>
      </c>
      <c r="H255" s="66">
        <f t="shared" si="49"/>
        <v>-1</v>
      </c>
      <c r="I255" s="20" t="str">
        <f t="shared" si="50"/>
        <v>-</v>
      </c>
      <c r="J255" s="21">
        <f t="shared" si="51"/>
        <v>-0.33333333333333331</v>
      </c>
    </row>
    <row r="256" spans="1:10" x14ac:dyDescent="0.2">
      <c r="A256" s="158" t="s">
        <v>347</v>
      </c>
      <c r="B256" s="65">
        <v>0</v>
      </c>
      <c r="C256" s="66">
        <v>0</v>
      </c>
      <c r="D256" s="65">
        <v>2</v>
      </c>
      <c r="E256" s="66">
        <v>0</v>
      </c>
      <c r="F256" s="67"/>
      <c r="G256" s="65">
        <f t="shared" si="48"/>
        <v>0</v>
      </c>
      <c r="H256" s="66">
        <f t="shared" si="49"/>
        <v>2</v>
      </c>
      <c r="I256" s="20" t="str">
        <f t="shared" si="50"/>
        <v>-</v>
      </c>
      <c r="J256" s="21" t="str">
        <f t="shared" si="51"/>
        <v>-</v>
      </c>
    </row>
    <row r="257" spans="1:10" s="160" customFormat="1" x14ac:dyDescent="0.2">
      <c r="A257" s="178" t="s">
        <v>611</v>
      </c>
      <c r="B257" s="71">
        <v>1</v>
      </c>
      <c r="C257" s="72">
        <v>0</v>
      </c>
      <c r="D257" s="71">
        <v>13</v>
      </c>
      <c r="E257" s="72">
        <v>4</v>
      </c>
      <c r="F257" s="73"/>
      <c r="G257" s="71">
        <f t="shared" si="48"/>
        <v>1</v>
      </c>
      <c r="H257" s="72">
        <f t="shared" si="49"/>
        <v>9</v>
      </c>
      <c r="I257" s="37" t="str">
        <f t="shared" si="50"/>
        <v>-</v>
      </c>
      <c r="J257" s="38">
        <f t="shared" si="51"/>
        <v>2.25</v>
      </c>
    </row>
    <row r="258" spans="1:10" x14ac:dyDescent="0.2">
      <c r="A258" s="177"/>
      <c r="B258" s="143"/>
      <c r="C258" s="144"/>
      <c r="D258" s="143"/>
      <c r="E258" s="144"/>
      <c r="F258" s="145"/>
      <c r="G258" s="143"/>
      <c r="H258" s="144"/>
      <c r="I258" s="151"/>
      <c r="J258" s="152"/>
    </row>
    <row r="259" spans="1:10" s="139" customFormat="1" x14ac:dyDescent="0.2">
      <c r="A259" s="159" t="s">
        <v>64</v>
      </c>
      <c r="B259" s="65"/>
      <c r="C259" s="66"/>
      <c r="D259" s="65"/>
      <c r="E259" s="66"/>
      <c r="F259" s="67"/>
      <c r="G259" s="65"/>
      <c r="H259" s="66"/>
      <c r="I259" s="20"/>
      <c r="J259" s="21"/>
    </row>
    <row r="260" spans="1:10" x14ac:dyDescent="0.2">
      <c r="A260" s="158" t="s">
        <v>297</v>
      </c>
      <c r="B260" s="65">
        <v>0</v>
      </c>
      <c r="C260" s="66">
        <v>0</v>
      </c>
      <c r="D260" s="65">
        <v>0</v>
      </c>
      <c r="E260" s="66">
        <v>1</v>
      </c>
      <c r="F260" s="67"/>
      <c r="G260" s="65">
        <f>B260-C260</f>
        <v>0</v>
      </c>
      <c r="H260" s="66">
        <f>D260-E260</f>
        <v>-1</v>
      </c>
      <c r="I260" s="20" t="str">
        <f>IF(C260=0, "-", IF(G260/C260&lt;10, G260/C260, "&gt;999%"))</f>
        <v>-</v>
      </c>
      <c r="J260" s="21">
        <f>IF(E260=0, "-", IF(H260/E260&lt;10, H260/E260, "&gt;999%"))</f>
        <v>-1</v>
      </c>
    </row>
    <row r="261" spans="1:10" s="160" customFormat="1" x14ac:dyDescent="0.2">
      <c r="A261" s="178" t="s">
        <v>612</v>
      </c>
      <c r="B261" s="71">
        <v>0</v>
      </c>
      <c r="C261" s="72">
        <v>0</v>
      </c>
      <c r="D261" s="71">
        <v>0</v>
      </c>
      <c r="E261" s="72">
        <v>1</v>
      </c>
      <c r="F261" s="73"/>
      <c r="G261" s="71">
        <f>B261-C261</f>
        <v>0</v>
      </c>
      <c r="H261" s="72">
        <f>D261-E261</f>
        <v>-1</v>
      </c>
      <c r="I261" s="37" t="str">
        <f>IF(C261=0, "-", IF(G261/C261&lt;10, G261/C261, "&gt;999%"))</f>
        <v>-</v>
      </c>
      <c r="J261" s="38">
        <f>IF(E261=0, "-", IF(H261/E261&lt;10, H261/E261, "&gt;999%"))</f>
        <v>-1</v>
      </c>
    </row>
    <row r="262" spans="1:10" x14ac:dyDescent="0.2">
      <c r="A262" s="177"/>
      <c r="B262" s="143"/>
      <c r="C262" s="144"/>
      <c r="D262" s="143"/>
      <c r="E262" s="144"/>
      <c r="F262" s="145"/>
      <c r="G262" s="143"/>
      <c r="H262" s="144"/>
      <c r="I262" s="151"/>
      <c r="J262" s="152"/>
    </row>
    <row r="263" spans="1:10" s="139" customFormat="1" x14ac:dyDescent="0.2">
      <c r="A263" s="159" t="s">
        <v>65</v>
      </c>
      <c r="B263" s="65"/>
      <c r="C263" s="66"/>
      <c r="D263" s="65"/>
      <c r="E263" s="66"/>
      <c r="F263" s="67"/>
      <c r="G263" s="65"/>
      <c r="H263" s="66"/>
      <c r="I263" s="20"/>
      <c r="J263" s="21"/>
    </row>
    <row r="264" spans="1:10" x14ac:dyDescent="0.2">
      <c r="A264" s="158" t="s">
        <v>515</v>
      </c>
      <c r="B264" s="65">
        <v>0</v>
      </c>
      <c r="C264" s="66">
        <v>1</v>
      </c>
      <c r="D264" s="65">
        <v>10</v>
      </c>
      <c r="E264" s="66">
        <v>15</v>
      </c>
      <c r="F264" s="67"/>
      <c r="G264" s="65">
        <f>B264-C264</f>
        <v>-1</v>
      </c>
      <c r="H264" s="66">
        <f>D264-E264</f>
        <v>-5</v>
      </c>
      <c r="I264" s="20">
        <f>IF(C264=0, "-", IF(G264/C264&lt;10, G264/C264, "&gt;999%"))</f>
        <v>-1</v>
      </c>
      <c r="J264" s="21">
        <f>IF(E264=0, "-", IF(H264/E264&lt;10, H264/E264, "&gt;999%"))</f>
        <v>-0.33333333333333331</v>
      </c>
    </row>
    <row r="265" spans="1:10" s="160" customFormat="1" x14ac:dyDescent="0.2">
      <c r="A265" s="178" t="s">
        <v>613</v>
      </c>
      <c r="B265" s="71">
        <v>0</v>
      </c>
      <c r="C265" s="72">
        <v>1</v>
      </c>
      <c r="D265" s="71">
        <v>10</v>
      </c>
      <c r="E265" s="72">
        <v>15</v>
      </c>
      <c r="F265" s="73"/>
      <c r="G265" s="71">
        <f>B265-C265</f>
        <v>-1</v>
      </c>
      <c r="H265" s="72">
        <f>D265-E265</f>
        <v>-5</v>
      </c>
      <c r="I265" s="37">
        <f>IF(C265=0, "-", IF(G265/C265&lt;10, G265/C265, "&gt;999%"))</f>
        <v>-1</v>
      </c>
      <c r="J265" s="38">
        <f>IF(E265=0, "-", IF(H265/E265&lt;10, H265/E265, "&gt;999%"))</f>
        <v>-0.33333333333333331</v>
      </c>
    </row>
    <row r="266" spans="1:10" x14ac:dyDescent="0.2">
      <c r="A266" s="177"/>
      <c r="B266" s="143"/>
      <c r="C266" s="144"/>
      <c r="D266" s="143"/>
      <c r="E266" s="144"/>
      <c r="F266" s="145"/>
      <c r="G266" s="143"/>
      <c r="H266" s="144"/>
      <c r="I266" s="151"/>
      <c r="J266" s="152"/>
    </row>
    <row r="267" spans="1:10" s="139" customFormat="1" x14ac:dyDescent="0.2">
      <c r="A267" s="159" t="s">
        <v>66</v>
      </c>
      <c r="B267" s="65"/>
      <c r="C267" s="66"/>
      <c r="D267" s="65"/>
      <c r="E267" s="66"/>
      <c r="F267" s="67"/>
      <c r="G267" s="65"/>
      <c r="H267" s="66"/>
      <c r="I267" s="20"/>
      <c r="J267" s="21"/>
    </row>
    <row r="268" spans="1:10" x14ac:dyDescent="0.2">
      <c r="A268" s="158" t="s">
        <v>516</v>
      </c>
      <c r="B268" s="65">
        <v>0</v>
      </c>
      <c r="C268" s="66">
        <v>5</v>
      </c>
      <c r="D268" s="65">
        <v>1</v>
      </c>
      <c r="E268" s="66">
        <v>6</v>
      </c>
      <c r="F268" s="67"/>
      <c r="G268" s="65">
        <f>B268-C268</f>
        <v>-5</v>
      </c>
      <c r="H268" s="66">
        <f>D268-E268</f>
        <v>-5</v>
      </c>
      <c r="I268" s="20">
        <f>IF(C268=0, "-", IF(G268/C268&lt;10, G268/C268, "&gt;999%"))</f>
        <v>-1</v>
      </c>
      <c r="J268" s="21">
        <f>IF(E268=0, "-", IF(H268/E268&lt;10, H268/E268, "&gt;999%"))</f>
        <v>-0.83333333333333337</v>
      </c>
    </row>
    <row r="269" spans="1:10" x14ac:dyDescent="0.2">
      <c r="A269" s="158" t="s">
        <v>505</v>
      </c>
      <c r="B269" s="65">
        <v>1</v>
      </c>
      <c r="C269" s="66">
        <v>0</v>
      </c>
      <c r="D269" s="65">
        <v>3</v>
      </c>
      <c r="E269" s="66">
        <v>0</v>
      </c>
      <c r="F269" s="67"/>
      <c r="G269" s="65">
        <f>B269-C269</f>
        <v>1</v>
      </c>
      <c r="H269" s="66">
        <f>D269-E269</f>
        <v>3</v>
      </c>
      <c r="I269" s="20" t="str">
        <f>IF(C269=0, "-", IF(G269/C269&lt;10, G269/C269, "&gt;999%"))</f>
        <v>-</v>
      </c>
      <c r="J269" s="21" t="str">
        <f>IF(E269=0, "-", IF(H269/E269&lt;10, H269/E269, "&gt;999%"))</f>
        <v>-</v>
      </c>
    </row>
    <row r="270" spans="1:10" s="160" customFormat="1" x14ac:dyDescent="0.2">
      <c r="A270" s="178" t="s">
        <v>614</v>
      </c>
      <c r="B270" s="71">
        <v>1</v>
      </c>
      <c r="C270" s="72">
        <v>5</v>
      </c>
      <c r="D270" s="71">
        <v>4</v>
      </c>
      <c r="E270" s="72">
        <v>6</v>
      </c>
      <c r="F270" s="73"/>
      <c r="G270" s="71">
        <f>B270-C270</f>
        <v>-4</v>
      </c>
      <c r="H270" s="72">
        <f>D270-E270</f>
        <v>-2</v>
      </c>
      <c r="I270" s="37">
        <f>IF(C270=0, "-", IF(G270/C270&lt;10, G270/C270, "&gt;999%"))</f>
        <v>-0.8</v>
      </c>
      <c r="J270" s="38">
        <f>IF(E270=0, "-", IF(H270/E270&lt;10, H270/E270, "&gt;999%"))</f>
        <v>-0.33333333333333331</v>
      </c>
    </row>
    <row r="271" spans="1:10" x14ac:dyDescent="0.2">
      <c r="A271" s="177"/>
      <c r="B271" s="143"/>
      <c r="C271" s="144"/>
      <c r="D271" s="143"/>
      <c r="E271" s="144"/>
      <c r="F271" s="145"/>
      <c r="G271" s="143"/>
      <c r="H271" s="144"/>
      <c r="I271" s="151"/>
      <c r="J271" s="152"/>
    </row>
    <row r="272" spans="1:10" s="139" customFormat="1" x14ac:dyDescent="0.2">
      <c r="A272" s="159" t="s">
        <v>67</v>
      </c>
      <c r="B272" s="65"/>
      <c r="C272" s="66"/>
      <c r="D272" s="65"/>
      <c r="E272" s="66"/>
      <c r="F272" s="67"/>
      <c r="G272" s="65"/>
      <c r="H272" s="66"/>
      <c r="I272" s="20"/>
      <c r="J272" s="21"/>
    </row>
    <row r="273" spans="1:10" x14ac:dyDescent="0.2">
      <c r="A273" s="158" t="s">
        <v>262</v>
      </c>
      <c r="B273" s="65">
        <v>0</v>
      </c>
      <c r="C273" s="66">
        <v>0</v>
      </c>
      <c r="D273" s="65">
        <v>0</v>
      </c>
      <c r="E273" s="66">
        <v>1</v>
      </c>
      <c r="F273" s="67"/>
      <c r="G273" s="65">
        <f>B273-C273</f>
        <v>0</v>
      </c>
      <c r="H273" s="66">
        <f>D273-E273</f>
        <v>-1</v>
      </c>
      <c r="I273" s="20" t="str">
        <f>IF(C273=0, "-", IF(G273/C273&lt;10, G273/C273, "&gt;999%"))</f>
        <v>-</v>
      </c>
      <c r="J273" s="21">
        <f>IF(E273=0, "-", IF(H273/E273&lt;10, H273/E273, "&gt;999%"))</f>
        <v>-1</v>
      </c>
    </row>
    <row r="274" spans="1:10" x14ac:dyDescent="0.2">
      <c r="A274" s="158" t="s">
        <v>422</v>
      </c>
      <c r="B274" s="65">
        <v>0</v>
      </c>
      <c r="C274" s="66">
        <v>0</v>
      </c>
      <c r="D274" s="65">
        <v>2</v>
      </c>
      <c r="E274" s="66">
        <v>0</v>
      </c>
      <c r="F274" s="67"/>
      <c r="G274" s="65">
        <f>B274-C274</f>
        <v>0</v>
      </c>
      <c r="H274" s="66">
        <f>D274-E274</f>
        <v>2</v>
      </c>
      <c r="I274" s="20" t="str">
        <f>IF(C274=0, "-", IF(G274/C274&lt;10, G274/C274, "&gt;999%"))</f>
        <v>-</v>
      </c>
      <c r="J274" s="21" t="str">
        <f>IF(E274=0, "-", IF(H274/E274&lt;10, H274/E274, "&gt;999%"))</f>
        <v>-</v>
      </c>
    </row>
    <row r="275" spans="1:10" x14ac:dyDescent="0.2">
      <c r="A275" s="158" t="s">
        <v>268</v>
      </c>
      <c r="B275" s="65">
        <v>0</v>
      </c>
      <c r="C275" s="66">
        <v>0</v>
      </c>
      <c r="D275" s="65">
        <v>1</v>
      </c>
      <c r="E275" s="66">
        <v>0</v>
      </c>
      <c r="F275" s="67"/>
      <c r="G275" s="65">
        <f>B275-C275</f>
        <v>0</v>
      </c>
      <c r="H275" s="66">
        <f>D275-E275</f>
        <v>1</v>
      </c>
      <c r="I275" s="20" t="str">
        <f>IF(C275=0, "-", IF(G275/C275&lt;10, G275/C275, "&gt;999%"))</f>
        <v>-</v>
      </c>
      <c r="J275" s="21" t="str">
        <f>IF(E275=0, "-", IF(H275/E275&lt;10, H275/E275, "&gt;999%"))</f>
        <v>-</v>
      </c>
    </row>
    <row r="276" spans="1:10" s="160" customFormat="1" x14ac:dyDescent="0.2">
      <c r="A276" s="178" t="s">
        <v>615</v>
      </c>
      <c r="B276" s="71">
        <v>0</v>
      </c>
      <c r="C276" s="72">
        <v>0</v>
      </c>
      <c r="D276" s="71">
        <v>3</v>
      </c>
      <c r="E276" s="72">
        <v>1</v>
      </c>
      <c r="F276" s="73"/>
      <c r="G276" s="71">
        <f>B276-C276</f>
        <v>0</v>
      </c>
      <c r="H276" s="72">
        <f>D276-E276</f>
        <v>2</v>
      </c>
      <c r="I276" s="37" t="str">
        <f>IF(C276=0, "-", IF(G276/C276&lt;10, G276/C276, "&gt;999%"))</f>
        <v>-</v>
      </c>
      <c r="J276" s="38">
        <f>IF(E276=0, "-", IF(H276/E276&lt;10, H276/E276, "&gt;999%"))</f>
        <v>2</v>
      </c>
    </row>
    <row r="277" spans="1:10" x14ac:dyDescent="0.2">
      <c r="A277" s="177"/>
      <c r="B277" s="143"/>
      <c r="C277" s="144"/>
      <c r="D277" s="143"/>
      <c r="E277" s="144"/>
      <c r="F277" s="145"/>
      <c r="G277" s="143"/>
      <c r="H277" s="144"/>
      <c r="I277" s="151"/>
      <c r="J277" s="152"/>
    </row>
    <row r="278" spans="1:10" s="139" customFormat="1" x14ac:dyDescent="0.2">
      <c r="A278" s="159" t="s">
        <v>68</v>
      </c>
      <c r="B278" s="65"/>
      <c r="C278" s="66"/>
      <c r="D278" s="65"/>
      <c r="E278" s="66"/>
      <c r="F278" s="67"/>
      <c r="G278" s="65"/>
      <c r="H278" s="66"/>
      <c r="I278" s="20"/>
      <c r="J278" s="21"/>
    </row>
    <row r="279" spans="1:10" x14ac:dyDescent="0.2">
      <c r="A279" s="158" t="s">
        <v>463</v>
      </c>
      <c r="B279" s="65">
        <v>8</v>
      </c>
      <c r="C279" s="66">
        <v>1</v>
      </c>
      <c r="D279" s="65">
        <v>42</v>
      </c>
      <c r="E279" s="66">
        <v>29</v>
      </c>
      <c r="F279" s="67"/>
      <c r="G279" s="65">
        <f t="shared" ref="G279:G291" si="52">B279-C279</f>
        <v>7</v>
      </c>
      <c r="H279" s="66">
        <f t="shared" ref="H279:H291" si="53">D279-E279</f>
        <v>13</v>
      </c>
      <c r="I279" s="20">
        <f t="shared" ref="I279:I291" si="54">IF(C279=0, "-", IF(G279/C279&lt;10, G279/C279, "&gt;999%"))</f>
        <v>7</v>
      </c>
      <c r="J279" s="21">
        <f t="shared" ref="J279:J291" si="55">IF(E279=0, "-", IF(H279/E279&lt;10, H279/E279, "&gt;999%"))</f>
        <v>0.44827586206896552</v>
      </c>
    </row>
    <row r="280" spans="1:10" x14ac:dyDescent="0.2">
      <c r="A280" s="158" t="s">
        <v>477</v>
      </c>
      <c r="B280" s="65">
        <v>25</v>
      </c>
      <c r="C280" s="66">
        <v>25</v>
      </c>
      <c r="D280" s="65">
        <v>325</v>
      </c>
      <c r="E280" s="66">
        <v>251</v>
      </c>
      <c r="F280" s="67"/>
      <c r="G280" s="65">
        <f t="shared" si="52"/>
        <v>0</v>
      </c>
      <c r="H280" s="66">
        <f t="shared" si="53"/>
        <v>74</v>
      </c>
      <c r="I280" s="20">
        <f t="shared" si="54"/>
        <v>0</v>
      </c>
      <c r="J280" s="21">
        <f t="shared" si="55"/>
        <v>0.29482071713147412</v>
      </c>
    </row>
    <row r="281" spans="1:10" x14ac:dyDescent="0.2">
      <c r="A281" s="158" t="s">
        <v>312</v>
      </c>
      <c r="B281" s="65">
        <v>8</v>
      </c>
      <c r="C281" s="66">
        <v>17</v>
      </c>
      <c r="D281" s="65">
        <v>180</v>
      </c>
      <c r="E281" s="66">
        <v>205</v>
      </c>
      <c r="F281" s="67"/>
      <c r="G281" s="65">
        <f t="shared" si="52"/>
        <v>-9</v>
      </c>
      <c r="H281" s="66">
        <f t="shared" si="53"/>
        <v>-25</v>
      </c>
      <c r="I281" s="20">
        <f t="shared" si="54"/>
        <v>-0.52941176470588236</v>
      </c>
      <c r="J281" s="21">
        <f t="shared" si="55"/>
        <v>-0.12195121951219512</v>
      </c>
    </row>
    <row r="282" spans="1:10" x14ac:dyDescent="0.2">
      <c r="A282" s="158" t="s">
        <v>327</v>
      </c>
      <c r="B282" s="65">
        <v>10</v>
      </c>
      <c r="C282" s="66">
        <v>21</v>
      </c>
      <c r="D282" s="65">
        <v>169</v>
      </c>
      <c r="E282" s="66">
        <v>117</v>
      </c>
      <c r="F282" s="67"/>
      <c r="G282" s="65">
        <f t="shared" si="52"/>
        <v>-11</v>
      </c>
      <c r="H282" s="66">
        <f t="shared" si="53"/>
        <v>52</v>
      </c>
      <c r="I282" s="20">
        <f t="shared" si="54"/>
        <v>-0.52380952380952384</v>
      </c>
      <c r="J282" s="21">
        <f t="shared" si="55"/>
        <v>0.44444444444444442</v>
      </c>
    </row>
    <row r="283" spans="1:10" x14ac:dyDescent="0.2">
      <c r="A283" s="158" t="s">
        <v>359</v>
      </c>
      <c r="B283" s="65">
        <v>29</v>
      </c>
      <c r="C283" s="66">
        <v>22</v>
      </c>
      <c r="D283" s="65">
        <v>260</v>
      </c>
      <c r="E283" s="66">
        <v>224</v>
      </c>
      <c r="F283" s="67"/>
      <c r="G283" s="65">
        <f t="shared" si="52"/>
        <v>7</v>
      </c>
      <c r="H283" s="66">
        <f t="shared" si="53"/>
        <v>36</v>
      </c>
      <c r="I283" s="20">
        <f t="shared" si="54"/>
        <v>0.31818181818181818</v>
      </c>
      <c r="J283" s="21">
        <f t="shared" si="55"/>
        <v>0.16071428571428573</v>
      </c>
    </row>
    <row r="284" spans="1:10" x14ac:dyDescent="0.2">
      <c r="A284" s="158" t="s">
        <v>398</v>
      </c>
      <c r="B284" s="65">
        <v>1</v>
      </c>
      <c r="C284" s="66">
        <v>4</v>
      </c>
      <c r="D284" s="65">
        <v>48</v>
      </c>
      <c r="E284" s="66">
        <v>27</v>
      </c>
      <c r="F284" s="67"/>
      <c r="G284" s="65">
        <f t="shared" si="52"/>
        <v>-3</v>
      </c>
      <c r="H284" s="66">
        <f t="shared" si="53"/>
        <v>21</v>
      </c>
      <c r="I284" s="20">
        <f t="shared" si="54"/>
        <v>-0.75</v>
      </c>
      <c r="J284" s="21">
        <f t="shared" si="55"/>
        <v>0.77777777777777779</v>
      </c>
    </row>
    <row r="285" spans="1:10" x14ac:dyDescent="0.2">
      <c r="A285" s="158" t="s">
        <v>399</v>
      </c>
      <c r="B285" s="65">
        <v>8</v>
      </c>
      <c r="C285" s="66">
        <v>3</v>
      </c>
      <c r="D285" s="65">
        <v>50</v>
      </c>
      <c r="E285" s="66">
        <v>51</v>
      </c>
      <c r="F285" s="67"/>
      <c r="G285" s="65">
        <f t="shared" si="52"/>
        <v>5</v>
      </c>
      <c r="H285" s="66">
        <f t="shared" si="53"/>
        <v>-1</v>
      </c>
      <c r="I285" s="20">
        <f t="shared" si="54"/>
        <v>1.6666666666666667</v>
      </c>
      <c r="J285" s="21">
        <f t="shared" si="55"/>
        <v>-1.9607843137254902E-2</v>
      </c>
    </row>
    <row r="286" spans="1:10" x14ac:dyDescent="0.2">
      <c r="A286" s="158" t="s">
        <v>328</v>
      </c>
      <c r="B286" s="65">
        <v>1</v>
      </c>
      <c r="C286" s="66">
        <v>0</v>
      </c>
      <c r="D286" s="65">
        <v>15</v>
      </c>
      <c r="E286" s="66">
        <v>0</v>
      </c>
      <c r="F286" s="67"/>
      <c r="G286" s="65">
        <f t="shared" si="52"/>
        <v>1</v>
      </c>
      <c r="H286" s="66">
        <f t="shared" si="53"/>
        <v>15</v>
      </c>
      <c r="I286" s="20" t="str">
        <f t="shared" si="54"/>
        <v>-</v>
      </c>
      <c r="J286" s="21" t="str">
        <f t="shared" si="55"/>
        <v>-</v>
      </c>
    </row>
    <row r="287" spans="1:10" x14ac:dyDescent="0.2">
      <c r="A287" s="158" t="s">
        <v>287</v>
      </c>
      <c r="B287" s="65">
        <v>3</v>
      </c>
      <c r="C287" s="66">
        <v>2</v>
      </c>
      <c r="D287" s="65">
        <v>7</v>
      </c>
      <c r="E287" s="66">
        <v>6</v>
      </c>
      <c r="F287" s="67"/>
      <c r="G287" s="65">
        <f t="shared" si="52"/>
        <v>1</v>
      </c>
      <c r="H287" s="66">
        <f t="shared" si="53"/>
        <v>1</v>
      </c>
      <c r="I287" s="20">
        <f t="shared" si="54"/>
        <v>0.5</v>
      </c>
      <c r="J287" s="21">
        <f t="shared" si="55"/>
        <v>0.16666666666666666</v>
      </c>
    </row>
    <row r="288" spans="1:10" x14ac:dyDescent="0.2">
      <c r="A288" s="158" t="s">
        <v>198</v>
      </c>
      <c r="B288" s="65">
        <v>2</v>
      </c>
      <c r="C288" s="66">
        <v>7</v>
      </c>
      <c r="D288" s="65">
        <v>49</v>
      </c>
      <c r="E288" s="66">
        <v>54</v>
      </c>
      <c r="F288" s="67"/>
      <c r="G288" s="65">
        <f t="shared" si="52"/>
        <v>-5</v>
      </c>
      <c r="H288" s="66">
        <f t="shared" si="53"/>
        <v>-5</v>
      </c>
      <c r="I288" s="20">
        <f t="shared" si="54"/>
        <v>-0.7142857142857143</v>
      </c>
      <c r="J288" s="21">
        <f t="shared" si="55"/>
        <v>-9.2592592592592587E-2</v>
      </c>
    </row>
    <row r="289" spans="1:10" x14ac:dyDescent="0.2">
      <c r="A289" s="158" t="s">
        <v>216</v>
      </c>
      <c r="B289" s="65">
        <v>4</v>
      </c>
      <c r="C289" s="66">
        <v>10</v>
      </c>
      <c r="D289" s="65">
        <v>108</v>
      </c>
      <c r="E289" s="66">
        <v>110</v>
      </c>
      <c r="F289" s="67"/>
      <c r="G289" s="65">
        <f t="shared" si="52"/>
        <v>-6</v>
      </c>
      <c r="H289" s="66">
        <f t="shared" si="53"/>
        <v>-2</v>
      </c>
      <c r="I289" s="20">
        <f t="shared" si="54"/>
        <v>-0.6</v>
      </c>
      <c r="J289" s="21">
        <f t="shared" si="55"/>
        <v>-1.8181818181818181E-2</v>
      </c>
    </row>
    <row r="290" spans="1:10" x14ac:dyDescent="0.2">
      <c r="A290" s="158" t="s">
        <v>236</v>
      </c>
      <c r="B290" s="65">
        <v>0</v>
      </c>
      <c r="C290" s="66">
        <v>0</v>
      </c>
      <c r="D290" s="65">
        <v>10</v>
      </c>
      <c r="E290" s="66">
        <v>15</v>
      </c>
      <c r="F290" s="67"/>
      <c r="G290" s="65">
        <f t="shared" si="52"/>
        <v>0</v>
      </c>
      <c r="H290" s="66">
        <f t="shared" si="53"/>
        <v>-5</v>
      </c>
      <c r="I290" s="20" t="str">
        <f t="shared" si="54"/>
        <v>-</v>
      </c>
      <c r="J290" s="21">
        <f t="shared" si="55"/>
        <v>-0.33333333333333331</v>
      </c>
    </row>
    <row r="291" spans="1:10" s="160" customFormat="1" x14ac:dyDescent="0.2">
      <c r="A291" s="178" t="s">
        <v>616</v>
      </c>
      <c r="B291" s="71">
        <v>99</v>
      </c>
      <c r="C291" s="72">
        <v>112</v>
      </c>
      <c r="D291" s="71">
        <v>1263</v>
      </c>
      <c r="E291" s="72">
        <v>1089</v>
      </c>
      <c r="F291" s="73"/>
      <c r="G291" s="71">
        <f t="shared" si="52"/>
        <v>-13</v>
      </c>
      <c r="H291" s="72">
        <f t="shared" si="53"/>
        <v>174</v>
      </c>
      <c r="I291" s="37">
        <f t="shared" si="54"/>
        <v>-0.11607142857142858</v>
      </c>
      <c r="J291" s="38">
        <f t="shared" si="55"/>
        <v>0.15977961432506887</v>
      </c>
    </row>
    <row r="292" spans="1:10" x14ac:dyDescent="0.2">
      <c r="A292" s="177"/>
      <c r="B292" s="143"/>
      <c r="C292" s="144"/>
      <c r="D292" s="143"/>
      <c r="E292" s="144"/>
      <c r="F292" s="145"/>
      <c r="G292" s="143"/>
      <c r="H292" s="144"/>
      <c r="I292" s="151"/>
      <c r="J292" s="152"/>
    </row>
    <row r="293" spans="1:10" s="139" customFormat="1" x14ac:dyDescent="0.2">
      <c r="A293" s="159" t="s">
        <v>69</v>
      </c>
      <c r="B293" s="65"/>
      <c r="C293" s="66"/>
      <c r="D293" s="65"/>
      <c r="E293" s="66"/>
      <c r="F293" s="67"/>
      <c r="G293" s="65"/>
      <c r="H293" s="66"/>
      <c r="I293" s="20"/>
      <c r="J293" s="21"/>
    </row>
    <row r="294" spans="1:10" x14ac:dyDescent="0.2">
      <c r="A294" s="158" t="s">
        <v>305</v>
      </c>
      <c r="B294" s="65">
        <v>0</v>
      </c>
      <c r="C294" s="66">
        <v>0</v>
      </c>
      <c r="D294" s="65">
        <v>1</v>
      </c>
      <c r="E294" s="66">
        <v>0</v>
      </c>
      <c r="F294" s="67"/>
      <c r="G294" s="65">
        <f>B294-C294</f>
        <v>0</v>
      </c>
      <c r="H294" s="66">
        <f>D294-E294</f>
        <v>1</v>
      </c>
      <c r="I294" s="20" t="str">
        <f>IF(C294=0, "-", IF(G294/C294&lt;10, G294/C294, "&gt;999%"))</f>
        <v>-</v>
      </c>
      <c r="J294" s="21" t="str">
        <f>IF(E294=0, "-", IF(H294/E294&lt;10, H294/E294, "&gt;999%"))</f>
        <v>-</v>
      </c>
    </row>
    <row r="295" spans="1:10" s="160" customFormat="1" x14ac:dyDescent="0.2">
      <c r="A295" s="178" t="s">
        <v>617</v>
      </c>
      <c r="B295" s="71">
        <v>0</v>
      </c>
      <c r="C295" s="72">
        <v>0</v>
      </c>
      <c r="D295" s="71">
        <v>1</v>
      </c>
      <c r="E295" s="72">
        <v>0</v>
      </c>
      <c r="F295" s="73"/>
      <c r="G295" s="71">
        <f>B295-C295</f>
        <v>0</v>
      </c>
      <c r="H295" s="72">
        <f>D295-E295</f>
        <v>1</v>
      </c>
      <c r="I295" s="37" t="str">
        <f>IF(C295=0, "-", IF(G295/C295&lt;10, G295/C295, "&gt;999%"))</f>
        <v>-</v>
      </c>
      <c r="J295" s="38" t="str">
        <f>IF(E295=0, "-", IF(H295/E295&lt;10, H295/E295, "&gt;999%"))</f>
        <v>-</v>
      </c>
    </row>
    <row r="296" spans="1:10" x14ac:dyDescent="0.2">
      <c r="A296" s="177"/>
      <c r="B296" s="143"/>
      <c r="C296" s="144"/>
      <c r="D296" s="143"/>
      <c r="E296" s="144"/>
      <c r="F296" s="145"/>
      <c r="G296" s="143"/>
      <c r="H296" s="144"/>
      <c r="I296" s="151"/>
      <c r="J296" s="152"/>
    </row>
    <row r="297" spans="1:10" s="139" customFormat="1" x14ac:dyDescent="0.2">
      <c r="A297" s="159" t="s">
        <v>70</v>
      </c>
      <c r="B297" s="65"/>
      <c r="C297" s="66"/>
      <c r="D297" s="65"/>
      <c r="E297" s="66"/>
      <c r="F297" s="67"/>
      <c r="G297" s="65"/>
      <c r="H297" s="66"/>
      <c r="I297" s="20"/>
      <c r="J297" s="21"/>
    </row>
    <row r="298" spans="1:10" x14ac:dyDescent="0.2">
      <c r="A298" s="158" t="s">
        <v>230</v>
      </c>
      <c r="B298" s="65">
        <v>0</v>
      </c>
      <c r="C298" s="66">
        <v>7</v>
      </c>
      <c r="D298" s="65">
        <v>29</v>
      </c>
      <c r="E298" s="66">
        <v>42</v>
      </c>
      <c r="F298" s="67"/>
      <c r="G298" s="65">
        <f t="shared" ref="G298:G316" si="56">B298-C298</f>
        <v>-7</v>
      </c>
      <c r="H298" s="66">
        <f t="shared" ref="H298:H316" si="57">D298-E298</f>
        <v>-13</v>
      </c>
      <c r="I298" s="20">
        <f t="shared" ref="I298:I316" si="58">IF(C298=0, "-", IF(G298/C298&lt;10, G298/C298, "&gt;999%"))</f>
        <v>-1</v>
      </c>
      <c r="J298" s="21">
        <f t="shared" ref="J298:J316" si="59">IF(E298=0, "-", IF(H298/E298&lt;10, H298/E298, "&gt;999%"))</f>
        <v>-0.30952380952380953</v>
      </c>
    </row>
    <row r="299" spans="1:10" x14ac:dyDescent="0.2">
      <c r="A299" s="158" t="s">
        <v>231</v>
      </c>
      <c r="B299" s="65">
        <v>0</v>
      </c>
      <c r="C299" s="66">
        <v>0</v>
      </c>
      <c r="D299" s="65">
        <v>3</v>
      </c>
      <c r="E299" s="66">
        <v>7</v>
      </c>
      <c r="F299" s="67"/>
      <c r="G299" s="65">
        <f t="shared" si="56"/>
        <v>0</v>
      </c>
      <c r="H299" s="66">
        <f t="shared" si="57"/>
        <v>-4</v>
      </c>
      <c r="I299" s="20" t="str">
        <f t="shared" si="58"/>
        <v>-</v>
      </c>
      <c r="J299" s="21">
        <f t="shared" si="59"/>
        <v>-0.5714285714285714</v>
      </c>
    </row>
    <row r="300" spans="1:10" x14ac:dyDescent="0.2">
      <c r="A300" s="158" t="s">
        <v>250</v>
      </c>
      <c r="B300" s="65">
        <v>0</v>
      </c>
      <c r="C300" s="66">
        <v>2</v>
      </c>
      <c r="D300" s="65">
        <v>17</v>
      </c>
      <c r="E300" s="66">
        <v>20</v>
      </c>
      <c r="F300" s="67"/>
      <c r="G300" s="65">
        <f t="shared" si="56"/>
        <v>-2</v>
      </c>
      <c r="H300" s="66">
        <f t="shared" si="57"/>
        <v>-3</v>
      </c>
      <c r="I300" s="20">
        <f t="shared" si="58"/>
        <v>-1</v>
      </c>
      <c r="J300" s="21">
        <f t="shared" si="59"/>
        <v>-0.15</v>
      </c>
    </row>
    <row r="301" spans="1:10" x14ac:dyDescent="0.2">
      <c r="A301" s="158" t="s">
        <v>298</v>
      </c>
      <c r="B301" s="65">
        <v>1</v>
      </c>
      <c r="C301" s="66">
        <v>1</v>
      </c>
      <c r="D301" s="65">
        <v>10</v>
      </c>
      <c r="E301" s="66">
        <v>5</v>
      </c>
      <c r="F301" s="67"/>
      <c r="G301" s="65">
        <f t="shared" si="56"/>
        <v>0</v>
      </c>
      <c r="H301" s="66">
        <f t="shared" si="57"/>
        <v>5</v>
      </c>
      <c r="I301" s="20">
        <f t="shared" si="58"/>
        <v>0</v>
      </c>
      <c r="J301" s="21">
        <f t="shared" si="59"/>
        <v>1</v>
      </c>
    </row>
    <row r="302" spans="1:10" x14ac:dyDescent="0.2">
      <c r="A302" s="158" t="s">
        <v>251</v>
      </c>
      <c r="B302" s="65">
        <v>1</v>
      </c>
      <c r="C302" s="66">
        <v>4</v>
      </c>
      <c r="D302" s="65">
        <v>9</v>
      </c>
      <c r="E302" s="66">
        <v>11</v>
      </c>
      <c r="F302" s="67"/>
      <c r="G302" s="65">
        <f t="shared" si="56"/>
        <v>-3</v>
      </c>
      <c r="H302" s="66">
        <f t="shared" si="57"/>
        <v>-2</v>
      </c>
      <c r="I302" s="20">
        <f t="shared" si="58"/>
        <v>-0.75</v>
      </c>
      <c r="J302" s="21">
        <f t="shared" si="59"/>
        <v>-0.18181818181818182</v>
      </c>
    </row>
    <row r="303" spans="1:10" x14ac:dyDescent="0.2">
      <c r="A303" s="158" t="s">
        <v>263</v>
      </c>
      <c r="B303" s="65">
        <v>0</v>
      </c>
      <c r="C303" s="66">
        <v>0</v>
      </c>
      <c r="D303" s="65">
        <v>6</v>
      </c>
      <c r="E303" s="66">
        <v>3</v>
      </c>
      <c r="F303" s="67"/>
      <c r="G303" s="65">
        <f t="shared" si="56"/>
        <v>0</v>
      </c>
      <c r="H303" s="66">
        <f t="shared" si="57"/>
        <v>3</v>
      </c>
      <c r="I303" s="20" t="str">
        <f t="shared" si="58"/>
        <v>-</v>
      </c>
      <c r="J303" s="21">
        <f t="shared" si="59"/>
        <v>1</v>
      </c>
    </row>
    <row r="304" spans="1:10" x14ac:dyDescent="0.2">
      <c r="A304" s="158" t="s">
        <v>299</v>
      </c>
      <c r="B304" s="65">
        <v>0</v>
      </c>
      <c r="C304" s="66">
        <v>0</v>
      </c>
      <c r="D304" s="65">
        <v>1</v>
      </c>
      <c r="E304" s="66">
        <v>0</v>
      </c>
      <c r="F304" s="67"/>
      <c r="G304" s="65">
        <f t="shared" si="56"/>
        <v>0</v>
      </c>
      <c r="H304" s="66">
        <f t="shared" si="57"/>
        <v>1</v>
      </c>
      <c r="I304" s="20" t="str">
        <f t="shared" si="58"/>
        <v>-</v>
      </c>
      <c r="J304" s="21" t="str">
        <f t="shared" si="59"/>
        <v>-</v>
      </c>
    </row>
    <row r="305" spans="1:10" x14ac:dyDescent="0.2">
      <c r="A305" s="158" t="s">
        <v>348</v>
      </c>
      <c r="B305" s="65">
        <v>1</v>
      </c>
      <c r="C305" s="66">
        <v>0</v>
      </c>
      <c r="D305" s="65">
        <v>7</v>
      </c>
      <c r="E305" s="66">
        <v>0</v>
      </c>
      <c r="F305" s="67"/>
      <c r="G305" s="65">
        <f t="shared" si="56"/>
        <v>1</v>
      </c>
      <c r="H305" s="66">
        <f t="shared" si="57"/>
        <v>7</v>
      </c>
      <c r="I305" s="20" t="str">
        <f t="shared" si="58"/>
        <v>-</v>
      </c>
      <c r="J305" s="21" t="str">
        <f t="shared" si="59"/>
        <v>-</v>
      </c>
    </row>
    <row r="306" spans="1:10" x14ac:dyDescent="0.2">
      <c r="A306" s="158" t="s">
        <v>381</v>
      </c>
      <c r="B306" s="65">
        <v>1</v>
      </c>
      <c r="C306" s="66">
        <v>0</v>
      </c>
      <c r="D306" s="65">
        <v>5</v>
      </c>
      <c r="E306" s="66">
        <v>0</v>
      </c>
      <c r="F306" s="67"/>
      <c r="G306" s="65">
        <f t="shared" si="56"/>
        <v>1</v>
      </c>
      <c r="H306" s="66">
        <f t="shared" si="57"/>
        <v>5</v>
      </c>
      <c r="I306" s="20" t="str">
        <f t="shared" si="58"/>
        <v>-</v>
      </c>
      <c r="J306" s="21" t="str">
        <f t="shared" si="59"/>
        <v>-</v>
      </c>
    </row>
    <row r="307" spans="1:10" x14ac:dyDescent="0.2">
      <c r="A307" s="158" t="s">
        <v>435</v>
      </c>
      <c r="B307" s="65">
        <v>0</v>
      </c>
      <c r="C307" s="66">
        <v>0</v>
      </c>
      <c r="D307" s="65">
        <v>5</v>
      </c>
      <c r="E307" s="66">
        <v>0</v>
      </c>
      <c r="F307" s="67"/>
      <c r="G307" s="65">
        <f t="shared" si="56"/>
        <v>0</v>
      </c>
      <c r="H307" s="66">
        <f t="shared" si="57"/>
        <v>5</v>
      </c>
      <c r="I307" s="20" t="str">
        <f t="shared" si="58"/>
        <v>-</v>
      </c>
      <c r="J307" s="21" t="str">
        <f t="shared" si="59"/>
        <v>-</v>
      </c>
    </row>
    <row r="308" spans="1:10" x14ac:dyDescent="0.2">
      <c r="A308" s="158" t="s">
        <v>349</v>
      </c>
      <c r="B308" s="65">
        <v>2</v>
      </c>
      <c r="C308" s="66">
        <v>6</v>
      </c>
      <c r="D308" s="65">
        <v>34</v>
      </c>
      <c r="E308" s="66">
        <v>32</v>
      </c>
      <c r="F308" s="67"/>
      <c r="G308" s="65">
        <f t="shared" si="56"/>
        <v>-4</v>
      </c>
      <c r="H308" s="66">
        <f t="shared" si="57"/>
        <v>2</v>
      </c>
      <c r="I308" s="20">
        <f t="shared" si="58"/>
        <v>-0.66666666666666663</v>
      </c>
      <c r="J308" s="21">
        <f t="shared" si="59"/>
        <v>6.25E-2</v>
      </c>
    </row>
    <row r="309" spans="1:10" x14ac:dyDescent="0.2">
      <c r="A309" s="158" t="s">
        <v>382</v>
      </c>
      <c r="B309" s="65">
        <v>1</v>
      </c>
      <c r="C309" s="66">
        <v>2</v>
      </c>
      <c r="D309" s="65">
        <v>22</v>
      </c>
      <c r="E309" s="66">
        <v>5</v>
      </c>
      <c r="F309" s="67"/>
      <c r="G309" s="65">
        <f t="shared" si="56"/>
        <v>-1</v>
      </c>
      <c r="H309" s="66">
        <f t="shared" si="57"/>
        <v>17</v>
      </c>
      <c r="I309" s="20">
        <f t="shared" si="58"/>
        <v>-0.5</v>
      </c>
      <c r="J309" s="21">
        <f t="shared" si="59"/>
        <v>3.4</v>
      </c>
    </row>
    <row r="310" spans="1:10" x14ac:dyDescent="0.2">
      <c r="A310" s="158" t="s">
        <v>383</v>
      </c>
      <c r="B310" s="65">
        <v>0</v>
      </c>
      <c r="C310" s="66">
        <v>0</v>
      </c>
      <c r="D310" s="65">
        <v>4</v>
      </c>
      <c r="E310" s="66">
        <v>6</v>
      </c>
      <c r="F310" s="67"/>
      <c r="G310" s="65">
        <f t="shared" si="56"/>
        <v>0</v>
      </c>
      <c r="H310" s="66">
        <f t="shared" si="57"/>
        <v>-2</v>
      </c>
      <c r="I310" s="20" t="str">
        <f t="shared" si="58"/>
        <v>-</v>
      </c>
      <c r="J310" s="21">
        <f t="shared" si="59"/>
        <v>-0.33333333333333331</v>
      </c>
    </row>
    <row r="311" spans="1:10" x14ac:dyDescent="0.2">
      <c r="A311" s="158" t="s">
        <v>384</v>
      </c>
      <c r="B311" s="65">
        <v>2</v>
      </c>
      <c r="C311" s="66">
        <v>2</v>
      </c>
      <c r="D311" s="65">
        <v>22</v>
      </c>
      <c r="E311" s="66">
        <v>26</v>
      </c>
      <c r="F311" s="67"/>
      <c r="G311" s="65">
        <f t="shared" si="56"/>
        <v>0</v>
      </c>
      <c r="H311" s="66">
        <f t="shared" si="57"/>
        <v>-4</v>
      </c>
      <c r="I311" s="20">
        <f t="shared" si="58"/>
        <v>0</v>
      </c>
      <c r="J311" s="21">
        <f t="shared" si="59"/>
        <v>-0.15384615384615385</v>
      </c>
    </row>
    <row r="312" spans="1:10" x14ac:dyDescent="0.2">
      <c r="A312" s="158" t="s">
        <v>423</v>
      </c>
      <c r="B312" s="65">
        <v>2</v>
      </c>
      <c r="C312" s="66">
        <v>0</v>
      </c>
      <c r="D312" s="65">
        <v>6</v>
      </c>
      <c r="E312" s="66">
        <v>2</v>
      </c>
      <c r="F312" s="67"/>
      <c r="G312" s="65">
        <f t="shared" si="56"/>
        <v>2</v>
      </c>
      <c r="H312" s="66">
        <f t="shared" si="57"/>
        <v>4</v>
      </c>
      <c r="I312" s="20" t="str">
        <f t="shared" si="58"/>
        <v>-</v>
      </c>
      <c r="J312" s="21">
        <f t="shared" si="59"/>
        <v>2</v>
      </c>
    </row>
    <row r="313" spans="1:10" x14ac:dyDescent="0.2">
      <c r="A313" s="158" t="s">
        <v>424</v>
      </c>
      <c r="B313" s="65">
        <v>2</v>
      </c>
      <c r="C313" s="66">
        <v>0</v>
      </c>
      <c r="D313" s="65">
        <v>23</v>
      </c>
      <c r="E313" s="66">
        <v>16</v>
      </c>
      <c r="F313" s="67"/>
      <c r="G313" s="65">
        <f t="shared" si="56"/>
        <v>2</v>
      </c>
      <c r="H313" s="66">
        <f t="shared" si="57"/>
        <v>7</v>
      </c>
      <c r="I313" s="20" t="str">
        <f t="shared" si="58"/>
        <v>-</v>
      </c>
      <c r="J313" s="21">
        <f t="shared" si="59"/>
        <v>0.4375</v>
      </c>
    </row>
    <row r="314" spans="1:10" x14ac:dyDescent="0.2">
      <c r="A314" s="158" t="s">
        <v>436</v>
      </c>
      <c r="B314" s="65">
        <v>0</v>
      </c>
      <c r="C314" s="66">
        <v>0</v>
      </c>
      <c r="D314" s="65">
        <v>6</v>
      </c>
      <c r="E314" s="66">
        <v>2</v>
      </c>
      <c r="F314" s="67"/>
      <c r="G314" s="65">
        <f t="shared" si="56"/>
        <v>0</v>
      </c>
      <c r="H314" s="66">
        <f t="shared" si="57"/>
        <v>4</v>
      </c>
      <c r="I314" s="20" t="str">
        <f t="shared" si="58"/>
        <v>-</v>
      </c>
      <c r="J314" s="21">
        <f t="shared" si="59"/>
        <v>2</v>
      </c>
    </row>
    <row r="315" spans="1:10" x14ac:dyDescent="0.2">
      <c r="A315" s="158" t="s">
        <v>269</v>
      </c>
      <c r="B315" s="65">
        <v>0</v>
      </c>
      <c r="C315" s="66">
        <v>0</v>
      </c>
      <c r="D315" s="65">
        <v>1</v>
      </c>
      <c r="E315" s="66">
        <v>1</v>
      </c>
      <c r="F315" s="67"/>
      <c r="G315" s="65">
        <f t="shared" si="56"/>
        <v>0</v>
      </c>
      <c r="H315" s="66">
        <f t="shared" si="57"/>
        <v>0</v>
      </c>
      <c r="I315" s="20" t="str">
        <f t="shared" si="58"/>
        <v>-</v>
      </c>
      <c r="J315" s="21">
        <f t="shared" si="59"/>
        <v>0</v>
      </c>
    </row>
    <row r="316" spans="1:10" s="160" customFormat="1" x14ac:dyDescent="0.2">
      <c r="A316" s="178" t="s">
        <v>618</v>
      </c>
      <c r="B316" s="71">
        <v>13</v>
      </c>
      <c r="C316" s="72">
        <v>24</v>
      </c>
      <c r="D316" s="71">
        <v>210</v>
      </c>
      <c r="E316" s="72">
        <v>178</v>
      </c>
      <c r="F316" s="73"/>
      <c r="G316" s="71">
        <f t="shared" si="56"/>
        <v>-11</v>
      </c>
      <c r="H316" s="72">
        <f t="shared" si="57"/>
        <v>32</v>
      </c>
      <c r="I316" s="37">
        <f t="shared" si="58"/>
        <v>-0.45833333333333331</v>
      </c>
      <c r="J316" s="38">
        <f t="shared" si="59"/>
        <v>0.1797752808988764</v>
      </c>
    </row>
    <row r="317" spans="1:10" x14ac:dyDescent="0.2">
      <c r="A317" s="177"/>
      <c r="B317" s="143"/>
      <c r="C317" s="144"/>
      <c r="D317" s="143"/>
      <c r="E317" s="144"/>
      <c r="F317" s="145"/>
      <c r="G317" s="143"/>
      <c r="H317" s="144"/>
      <c r="I317" s="151"/>
      <c r="J317" s="152"/>
    </row>
    <row r="318" spans="1:10" s="139" customFormat="1" x14ac:dyDescent="0.2">
      <c r="A318" s="159" t="s">
        <v>71</v>
      </c>
      <c r="B318" s="65"/>
      <c r="C318" s="66"/>
      <c r="D318" s="65"/>
      <c r="E318" s="66"/>
      <c r="F318" s="67"/>
      <c r="G318" s="65"/>
      <c r="H318" s="66"/>
      <c r="I318" s="20"/>
      <c r="J318" s="21"/>
    </row>
    <row r="319" spans="1:10" x14ac:dyDescent="0.2">
      <c r="A319" s="158" t="s">
        <v>517</v>
      </c>
      <c r="B319" s="65">
        <v>1</v>
      </c>
      <c r="C319" s="66">
        <v>0</v>
      </c>
      <c r="D319" s="65">
        <v>7</v>
      </c>
      <c r="E319" s="66">
        <v>9</v>
      </c>
      <c r="F319" s="67"/>
      <c r="G319" s="65">
        <f>B319-C319</f>
        <v>1</v>
      </c>
      <c r="H319" s="66">
        <f>D319-E319</f>
        <v>-2</v>
      </c>
      <c r="I319" s="20" t="str">
        <f>IF(C319=0, "-", IF(G319/C319&lt;10, G319/C319, "&gt;999%"))</f>
        <v>-</v>
      </c>
      <c r="J319" s="21">
        <f>IF(E319=0, "-", IF(H319/E319&lt;10, H319/E319, "&gt;999%"))</f>
        <v>-0.22222222222222221</v>
      </c>
    </row>
    <row r="320" spans="1:10" x14ac:dyDescent="0.2">
      <c r="A320" s="158" t="s">
        <v>506</v>
      </c>
      <c r="B320" s="65">
        <v>0</v>
      </c>
      <c r="C320" s="66">
        <v>0</v>
      </c>
      <c r="D320" s="65">
        <v>0</v>
      </c>
      <c r="E320" s="66">
        <v>2</v>
      </c>
      <c r="F320" s="67"/>
      <c r="G320" s="65">
        <f>B320-C320</f>
        <v>0</v>
      </c>
      <c r="H320" s="66">
        <f>D320-E320</f>
        <v>-2</v>
      </c>
      <c r="I320" s="20" t="str">
        <f>IF(C320=0, "-", IF(G320/C320&lt;10, G320/C320, "&gt;999%"))</f>
        <v>-</v>
      </c>
      <c r="J320" s="21">
        <f>IF(E320=0, "-", IF(H320/E320&lt;10, H320/E320, "&gt;999%"))</f>
        <v>-1</v>
      </c>
    </row>
    <row r="321" spans="1:10" s="160" customFormat="1" x14ac:dyDescent="0.2">
      <c r="A321" s="178" t="s">
        <v>619</v>
      </c>
      <c r="B321" s="71">
        <v>1</v>
      </c>
      <c r="C321" s="72">
        <v>0</v>
      </c>
      <c r="D321" s="71">
        <v>7</v>
      </c>
      <c r="E321" s="72">
        <v>11</v>
      </c>
      <c r="F321" s="73"/>
      <c r="G321" s="71">
        <f>B321-C321</f>
        <v>1</v>
      </c>
      <c r="H321" s="72">
        <f>D321-E321</f>
        <v>-4</v>
      </c>
      <c r="I321" s="37" t="str">
        <f>IF(C321=0, "-", IF(G321/C321&lt;10, G321/C321, "&gt;999%"))</f>
        <v>-</v>
      </c>
      <c r="J321" s="38">
        <f>IF(E321=0, "-", IF(H321/E321&lt;10, H321/E321, "&gt;999%"))</f>
        <v>-0.36363636363636365</v>
      </c>
    </row>
    <row r="322" spans="1:10" x14ac:dyDescent="0.2">
      <c r="A322" s="177"/>
      <c r="B322" s="143"/>
      <c r="C322" s="144"/>
      <c r="D322" s="143"/>
      <c r="E322" s="144"/>
      <c r="F322" s="145"/>
      <c r="G322" s="143"/>
      <c r="H322" s="144"/>
      <c r="I322" s="151"/>
      <c r="J322" s="152"/>
    </row>
    <row r="323" spans="1:10" s="139" customFormat="1" x14ac:dyDescent="0.2">
      <c r="A323" s="159" t="s">
        <v>72</v>
      </c>
      <c r="B323" s="65"/>
      <c r="C323" s="66"/>
      <c r="D323" s="65"/>
      <c r="E323" s="66"/>
      <c r="F323" s="67"/>
      <c r="G323" s="65"/>
      <c r="H323" s="66"/>
      <c r="I323" s="20"/>
      <c r="J323" s="21"/>
    </row>
    <row r="324" spans="1:10" x14ac:dyDescent="0.2">
      <c r="A324" s="158" t="s">
        <v>495</v>
      </c>
      <c r="B324" s="65">
        <v>0</v>
      </c>
      <c r="C324" s="66">
        <v>3</v>
      </c>
      <c r="D324" s="65">
        <v>36</v>
      </c>
      <c r="E324" s="66">
        <v>54</v>
      </c>
      <c r="F324" s="67"/>
      <c r="G324" s="65">
        <f t="shared" ref="G324:G331" si="60">B324-C324</f>
        <v>-3</v>
      </c>
      <c r="H324" s="66">
        <f t="shared" ref="H324:H331" si="61">D324-E324</f>
        <v>-18</v>
      </c>
      <c r="I324" s="20">
        <f t="shared" ref="I324:I331" si="62">IF(C324=0, "-", IF(G324/C324&lt;10, G324/C324, "&gt;999%"))</f>
        <v>-1</v>
      </c>
      <c r="J324" s="21">
        <f t="shared" ref="J324:J331" si="63">IF(E324=0, "-", IF(H324/E324&lt;10, H324/E324, "&gt;999%"))</f>
        <v>-0.33333333333333331</v>
      </c>
    </row>
    <row r="325" spans="1:10" x14ac:dyDescent="0.2">
      <c r="A325" s="158" t="s">
        <v>439</v>
      </c>
      <c r="B325" s="65">
        <v>1</v>
      </c>
      <c r="C325" s="66">
        <v>1</v>
      </c>
      <c r="D325" s="65">
        <v>2</v>
      </c>
      <c r="E325" s="66">
        <v>1</v>
      </c>
      <c r="F325" s="67"/>
      <c r="G325" s="65">
        <f t="shared" si="60"/>
        <v>0</v>
      </c>
      <c r="H325" s="66">
        <f t="shared" si="61"/>
        <v>1</v>
      </c>
      <c r="I325" s="20">
        <f t="shared" si="62"/>
        <v>0</v>
      </c>
      <c r="J325" s="21">
        <f t="shared" si="63"/>
        <v>1</v>
      </c>
    </row>
    <row r="326" spans="1:10" x14ac:dyDescent="0.2">
      <c r="A326" s="158" t="s">
        <v>279</v>
      </c>
      <c r="B326" s="65">
        <v>0</v>
      </c>
      <c r="C326" s="66">
        <v>6</v>
      </c>
      <c r="D326" s="65">
        <v>3</v>
      </c>
      <c r="E326" s="66">
        <v>13</v>
      </c>
      <c r="F326" s="67"/>
      <c r="G326" s="65">
        <f t="shared" si="60"/>
        <v>-6</v>
      </c>
      <c r="H326" s="66">
        <f t="shared" si="61"/>
        <v>-10</v>
      </c>
      <c r="I326" s="20">
        <f t="shared" si="62"/>
        <v>-1</v>
      </c>
      <c r="J326" s="21">
        <f t="shared" si="63"/>
        <v>-0.76923076923076927</v>
      </c>
    </row>
    <row r="327" spans="1:10" x14ac:dyDescent="0.2">
      <c r="A327" s="158" t="s">
        <v>280</v>
      </c>
      <c r="B327" s="65">
        <v>0</v>
      </c>
      <c r="C327" s="66">
        <v>1</v>
      </c>
      <c r="D327" s="65">
        <v>2</v>
      </c>
      <c r="E327" s="66">
        <v>3</v>
      </c>
      <c r="F327" s="67"/>
      <c r="G327" s="65">
        <f t="shared" si="60"/>
        <v>-1</v>
      </c>
      <c r="H327" s="66">
        <f t="shared" si="61"/>
        <v>-1</v>
      </c>
      <c r="I327" s="20">
        <f t="shared" si="62"/>
        <v>-1</v>
      </c>
      <c r="J327" s="21">
        <f t="shared" si="63"/>
        <v>-0.33333333333333331</v>
      </c>
    </row>
    <row r="328" spans="1:10" x14ac:dyDescent="0.2">
      <c r="A328" s="158" t="s">
        <v>452</v>
      </c>
      <c r="B328" s="65">
        <v>2</v>
      </c>
      <c r="C328" s="66">
        <v>2</v>
      </c>
      <c r="D328" s="65">
        <v>7</v>
      </c>
      <c r="E328" s="66">
        <v>8</v>
      </c>
      <c r="F328" s="67"/>
      <c r="G328" s="65">
        <f t="shared" si="60"/>
        <v>0</v>
      </c>
      <c r="H328" s="66">
        <f t="shared" si="61"/>
        <v>-1</v>
      </c>
      <c r="I328" s="20">
        <f t="shared" si="62"/>
        <v>0</v>
      </c>
      <c r="J328" s="21">
        <f t="shared" si="63"/>
        <v>-0.125</v>
      </c>
    </row>
    <row r="329" spans="1:10" x14ac:dyDescent="0.2">
      <c r="A329" s="158" t="s">
        <v>464</v>
      </c>
      <c r="B329" s="65">
        <v>0</v>
      </c>
      <c r="C329" s="66">
        <v>0</v>
      </c>
      <c r="D329" s="65">
        <v>0</v>
      </c>
      <c r="E329" s="66">
        <v>3</v>
      </c>
      <c r="F329" s="67"/>
      <c r="G329" s="65">
        <f t="shared" si="60"/>
        <v>0</v>
      </c>
      <c r="H329" s="66">
        <f t="shared" si="61"/>
        <v>-3</v>
      </c>
      <c r="I329" s="20" t="str">
        <f t="shared" si="62"/>
        <v>-</v>
      </c>
      <c r="J329" s="21">
        <f t="shared" si="63"/>
        <v>-1</v>
      </c>
    </row>
    <row r="330" spans="1:10" x14ac:dyDescent="0.2">
      <c r="A330" s="158" t="s">
        <v>478</v>
      </c>
      <c r="B330" s="65">
        <v>0</v>
      </c>
      <c r="C330" s="66">
        <v>47</v>
      </c>
      <c r="D330" s="65">
        <v>1</v>
      </c>
      <c r="E330" s="66">
        <v>195</v>
      </c>
      <c r="F330" s="67"/>
      <c r="G330" s="65">
        <f t="shared" si="60"/>
        <v>-47</v>
      </c>
      <c r="H330" s="66">
        <f t="shared" si="61"/>
        <v>-194</v>
      </c>
      <c r="I330" s="20">
        <f t="shared" si="62"/>
        <v>-1</v>
      </c>
      <c r="J330" s="21">
        <f t="shared" si="63"/>
        <v>-0.99487179487179489</v>
      </c>
    </row>
    <row r="331" spans="1:10" s="160" customFormat="1" x14ac:dyDescent="0.2">
      <c r="A331" s="178" t="s">
        <v>620</v>
      </c>
      <c r="B331" s="71">
        <v>3</v>
      </c>
      <c r="C331" s="72">
        <v>60</v>
      </c>
      <c r="D331" s="71">
        <v>51</v>
      </c>
      <c r="E331" s="72">
        <v>277</v>
      </c>
      <c r="F331" s="73"/>
      <c r="G331" s="71">
        <f t="shared" si="60"/>
        <v>-57</v>
      </c>
      <c r="H331" s="72">
        <f t="shared" si="61"/>
        <v>-226</v>
      </c>
      <c r="I331" s="37">
        <f t="shared" si="62"/>
        <v>-0.95</v>
      </c>
      <c r="J331" s="38">
        <f t="shared" si="63"/>
        <v>-0.81588447653429608</v>
      </c>
    </row>
    <row r="332" spans="1:10" x14ac:dyDescent="0.2">
      <c r="A332" s="177"/>
      <c r="B332" s="143"/>
      <c r="C332" s="144"/>
      <c r="D332" s="143"/>
      <c r="E332" s="144"/>
      <c r="F332" s="145"/>
      <c r="G332" s="143"/>
      <c r="H332" s="144"/>
      <c r="I332" s="151"/>
      <c r="J332" s="152"/>
    </row>
    <row r="333" spans="1:10" s="139" customFormat="1" x14ac:dyDescent="0.2">
      <c r="A333" s="159" t="s">
        <v>73</v>
      </c>
      <c r="B333" s="65"/>
      <c r="C333" s="66"/>
      <c r="D333" s="65"/>
      <c r="E333" s="66"/>
      <c r="F333" s="67"/>
      <c r="G333" s="65"/>
      <c r="H333" s="66"/>
      <c r="I333" s="20"/>
      <c r="J333" s="21"/>
    </row>
    <row r="334" spans="1:10" x14ac:dyDescent="0.2">
      <c r="A334" s="158" t="s">
        <v>360</v>
      </c>
      <c r="B334" s="65">
        <v>4</v>
      </c>
      <c r="C334" s="66">
        <v>7</v>
      </c>
      <c r="D334" s="65">
        <v>152</v>
      </c>
      <c r="E334" s="66">
        <v>56</v>
      </c>
      <c r="F334" s="67"/>
      <c r="G334" s="65">
        <f>B334-C334</f>
        <v>-3</v>
      </c>
      <c r="H334" s="66">
        <f>D334-E334</f>
        <v>96</v>
      </c>
      <c r="I334" s="20">
        <f>IF(C334=0, "-", IF(G334/C334&lt;10, G334/C334, "&gt;999%"))</f>
        <v>-0.42857142857142855</v>
      </c>
      <c r="J334" s="21">
        <f>IF(E334=0, "-", IF(H334/E334&lt;10, H334/E334, "&gt;999%"))</f>
        <v>1.7142857142857142</v>
      </c>
    </row>
    <row r="335" spans="1:10" x14ac:dyDescent="0.2">
      <c r="A335" s="158" t="s">
        <v>199</v>
      </c>
      <c r="B335" s="65">
        <v>30</v>
      </c>
      <c r="C335" s="66">
        <v>16</v>
      </c>
      <c r="D335" s="65">
        <v>377</v>
      </c>
      <c r="E335" s="66">
        <v>150</v>
      </c>
      <c r="F335" s="67"/>
      <c r="G335" s="65">
        <f>B335-C335</f>
        <v>14</v>
      </c>
      <c r="H335" s="66">
        <f>D335-E335</f>
        <v>227</v>
      </c>
      <c r="I335" s="20">
        <f>IF(C335=0, "-", IF(G335/C335&lt;10, G335/C335, "&gt;999%"))</f>
        <v>0.875</v>
      </c>
      <c r="J335" s="21">
        <f>IF(E335=0, "-", IF(H335/E335&lt;10, H335/E335, "&gt;999%"))</f>
        <v>1.5133333333333334</v>
      </c>
    </row>
    <row r="336" spans="1:10" x14ac:dyDescent="0.2">
      <c r="A336" s="158" t="s">
        <v>329</v>
      </c>
      <c r="B336" s="65">
        <v>59</v>
      </c>
      <c r="C336" s="66">
        <v>24</v>
      </c>
      <c r="D336" s="65">
        <v>491</v>
      </c>
      <c r="E336" s="66">
        <v>168</v>
      </c>
      <c r="F336" s="67"/>
      <c r="G336" s="65">
        <f>B336-C336</f>
        <v>35</v>
      </c>
      <c r="H336" s="66">
        <f>D336-E336</f>
        <v>323</v>
      </c>
      <c r="I336" s="20">
        <f>IF(C336=0, "-", IF(G336/C336&lt;10, G336/C336, "&gt;999%"))</f>
        <v>1.4583333333333333</v>
      </c>
      <c r="J336" s="21">
        <f>IF(E336=0, "-", IF(H336/E336&lt;10, H336/E336, "&gt;999%"))</f>
        <v>1.9226190476190477</v>
      </c>
    </row>
    <row r="337" spans="1:10" s="160" customFormat="1" x14ac:dyDescent="0.2">
      <c r="A337" s="178" t="s">
        <v>621</v>
      </c>
      <c r="B337" s="71">
        <v>93</v>
      </c>
      <c r="C337" s="72">
        <v>47</v>
      </c>
      <c r="D337" s="71">
        <v>1020</v>
      </c>
      <c r="E337" s="72">
        <v>374</v>
      </c>
      <c r="F337" s="73"/>
      <c r="G337" s="71">
        <f>B337-C337</f>
        <v>46</v>
      </c>
      <c r="H337" s="72">
        <f>D337-E337</f>
        <v>646</v>
      </c>
      <c r="I337" s="37">
        <f>IF(C337=0, "-", IF(G337/C337&lt;10, G337/C337, "&gt;999%"))</f>
        <v>0.97872340425531912</v>
      </c>
      <c r="J337" s="38">
        <f>IF(E337=0, "-", IF(H337/E337&lt;10, H337/E337, "&gt;999%"))</f>
        <v>1.7272727272727273</v>
      </c>
    </row>
    <row r="338" spans="1:10" x14ac:dyDescent="0.2">
      <c r="A338" s="177"/>
      <c r="B338" s="143"/>
      <c r="C338" s="144"/>
      <c r="D338" s="143"/>
      <c r="E338" s="144"/>
      <c r="F338" s="145"/>
      <c r="G338" s="143"/>
      <c r="H338" s="144"/>
      <c r="I338" s="151"/>
      <c r="J338" s="152"/>
    </row>
    <row r="339" spans="1:10" s="139" customFormat="1" x14ac:dyDescent="0.2">
      <c r="A339" s="159" t="s">
        <v>74</v>
      </c>
      <c r="B339" s="65"/>
      <c r="C339" s="66"/>
      <c r="D339" s="65"/>
      <c r="E339" s="66"/>
      <c r="F339" s="67"/>
      <c r="G339" s="65"/>
      <c r="H339" s="66"/>
      <c r="I339" s="20"/>
      <c r="J339" s="21"/>
    </row>
    <row r="340" spans="1:10" x14ac:dyDescent="0.2">
      <c r="A340" s="158" t="s">
        <v>288</v>
      </c>
      <c r="B340" s="65">
        <v>0</v>
      </c>
      <c r="C340" s="66">
        <v>0</v>
      </c>
      <c r="D340" s="65">
        <v>3</v>
      </c>
      <c r="E340" s="66">
        <v>2</v>
      </c>
      <c r="F340" s="67"/>
      <c r="G340" s="65">
        <f>B340-C340</f>
        <v>0</v>
      </c>
      <c r="H340" s="66">
        <f>D340-E340</f>
        <v>1</v>
      </c>
      <c r="I340" s="20" t="str">
        <f>IF(C340=0, "-", IF(G340/C340&lt;10, G340/C340, "&gt;999%"))</f>
        <v>-</v>
      </c>
      <c r="J340" s="21">
        <f>IF(E340=0, "-", IF(H340/E340&lt;10, H340/E340, "&gt;999%"))</f>
        <v>0.5</v>
      </c>
    </row>
    <row r="341" spans="1:10" x14ac:dyDescent="0.2">
      <c r="A341" s="158" t="s">
        <v>232</v>
      </c>
      <c r="B341" s="65">
        <v>0</v>
      </c>
      <c r="C341" s="66">
        <v>1</v>
      </c>
      <c r="D341" s="65">
        <v>1</v>
      </c>
      <c r="E341" s="66">
        <v>2</v>
      </c>
      <c r="F341" s="67"/>
      <c r="G341" s="65">
        <f>B341-C341</f>
        <v>-1</v>
      </c>
      <c r="H341" s="66">
        <f>D341-E341</f>
        <v>-1</v>
      </c>
      <c r="I341" s="20">
        <f>IF(C341=0, "-", IF(G341/C341&lt;10, G341/C341, "&gt;999%"))</f>
        <v>-1</v>
      </c>
      <c r="J341" s="21">
        <f>IF(E341=0, "-", IF(H341/E341&lt;10, H341/E341, "&gt;999%"))</f>
        <v>-0.5</v>
      </c>
    </row>
    <row r="342" spans="1:10" x14ac:dyDescent="0.2">
      <c r="A342" s="158" t="s">
        <v>350</v>
      </c>
      <c r="B342" s="65">
        <v>0</v>
      </c>
      <c r="C342" s="66">
        <v>2</v>
      </c>
      <c r="D342" s="65">
        <v>12</v>
      </c>
      <c r="E342" s="66">
        <v>9</v>
      </c>
      <c r="F342" s="67"/>
      <c r="G342" s="65">
        <f>B342-C342</f>
        <v>-2</v>
      </c>
      <c r="H342" s="66">
        <f>D342-E342</f>
        <v>3</v>
      </c>
      <c r="I342" s="20">
        <f>IF(C342=0, "-", IF(G342/C342&lt;10, G342/C342, "&gt;999%"))</f>
        <v>-1</v>
      </c>
      <c r="J342" s="21">
        <f>IF(E342=0, "-", IF(H342/E342&lt;10, H342/E342, "&gt;999%"))</f>
        <v>0.33333333333333331</v>
      </c>
    </row>
    <row r="343" spans="1:10" x14ac:dyDescent="0.2">
      <c r="A343" s="158" t="s">
        <v>207</v>
      </c>
      <c r="B343" s="65">
        <v>5</v>
      </c>
      <c r="C343" s="66">
        <v>1</v>
      </c>
      <c r="D343" s="65">
        <v>30</v>
      </c>
      <c r="E343" s="66">
        <v>16</v>
      </c>
      <c r="F343" s="67"/>
      <c r="G343" s="65">
        <f>B343-C343</f>
        <v>4</v>
      </c>
      <c r="H343" s="66">
        <f>D343-E343</f>
        <v>14</v>
      </c>
      <c r="I343" s="20">
        <f>IF(C343=0, "-", IF(G343/C343&lt;10, G343/C343, "&gt;999%"))</f>
        <v>4</v>
      </c>
      <c r="J343" s="21">
        <f>IF(E343=0, "-", IF(H343/E343&lt;10, H343/E343, "&gt;999%"))</f>
        <v>0.875</v>
      </c>
    </row>
    <row r="344" spans="1:10" s="160" customFormat="1" x14ac:dyDescent="0.2">
      <c r="A344" s="178" t="s">
        <v>622</v>
      </c>
      <c r="B344" s="71">
        <v>5</v>
      </c>
      <c r="C344" s="72">
        <v>4</v>
      </c>
      <c r="D344" s="71">
        <v>46</v>
      </c>
      <c r="E344" s="72">
        <v>29</v>
      </c>
      <c r="F344" s="73"/>
      <c r="G344" s="71">
        <f>B344-C344</f>
        <v>1</v>
      </c>
      <c r="H344" s="72">
        <f>D344-E344</f>
        <v>17</v>
      </c>
      <c r="I344" s="37">
        <f>IF(C344=0, "-", IF(G344/C344&lt;10, G344/C344, "&gt;999%"))</f>
        <v>0.25</v>
      </c>
      <c r="J344" s="38">
        <f>IF(E344=0, "-", IF(H344/E344&lt;10, H344/E344, "&gt;999%"))</f>
        <v>0.58620689655172409</v>
      </c>
    </row>
    <row r="345" spans="1:10" x14ac:dyDescent="0.2">
      <c r="A345" s="177"/>
      <c r="B345" s="143"/>
      <c r="C345" s="144"/>
      <c r="D345" s="143"/>
      <c r="E345" s="144"/>
      <c r="F345" s="145"/>
      <c r="G345" s="143"/>
      <c r="H345" s="144"/>
      <c r="I345" s="151"/>
      <c r="J345" s="152"/>
    </row>
    <row r="346" spans="1:10" s="139" customFormat="1" x14ac:dyDescent="0.2">
      <c r="A346" s="159" t="s">
        <v>75</v>
      </c>
      <c r="B346" s="65"/>
      <c r="C346" s="66"/>
      <c r="D346" s="65"/>
      <c r="E346" s="66"/>
      <c r="F346" s="67"/>
      <c r="G346" s="65"/>
      <c r="H346" s="66"/>
      <c r="I346" s="20"/>
      <c r="J346" s="21"/>
    </row>
    <row r="347" spans="1:10" x14ac:dyDescent="0.2">
      <c r="A347" s="158" t="s">
        <v>330</v>
      </c>
      <c r="B347" s="65">
        <v>31</v>
      </c>
      <c r="C347" s="66">
        <v>29</v>
      </c>
      <c r="D347" s="65">
        <v>355</v>
      </c>
      <c r="E347" s="66">
        <v>300</v>
      </c>
      <c r="F347" s="67"/>
      <c r="G347" s="65">
        <f t="shared" ref="G347:G356" si="64">B347-C347</f>
        <v>2</v>
      </c>
      <c r="H347" s="66">
        <f t="shared" ref="H347:H356" si="65">D347-E347</f>
        <v>55</v>
      </c>
      <c r="I347" s="20">
        <f t="shared" ref="I347:I356" si="66">IF(C347=0, "-", IF(G347/C347&lt;10, G347/C347, "&gt;999%"))</f>
        <v>6.8965517241379309E-2</v>
      </c>
      <c r="J347" s="21">
        <f t="shared" ref="J347:J356" si="67">IF(E347=0, "-", IF(H347/E347&lt;10, H347/E347, "&gt;999%"))</f>
        <v>0.18333333333333332</v>
      </c>
    </row>
    <row r="348" spans="1:10" x14ac:dyDescent="0.2">
      <c r="A348" s="158" t="s">
        <v>331</v>
      </c>
      <c r="B348" s="65">
        <v>33</v>
      </c>
      <c r="C348" s="66">
        <v>20</v>
      </c>
      <c r="D348" s="65">
        <v>146</v>
      </c>
      <c r="E348" s="66">
        <v>124</v>
      </c>
      <c r="F348" s="67"/>
      <c r="G348" s="65">
        <f t="shared" si="64"/>
        <v>13</v>
      </c>
      <c r="H348" s="66">
        <f t="shared" si="65"/>
        <v>22</v>
      </c>
      <c r="I348" s="20">
        <f t="shared" si="66"/>
        <v>0.65</v>
      </c>
      <c r="J348" s="21">
        <f t="shared" si="67"/>
        <v>0.17741935483870969</v>
      </c>
    </row>
    <row r="349" spans="1:10" x14ac:dyDescent="0.2">
      <c r="A349" s="158" t="s">
        <v>453</v>
      </c>
      <c r="B349" s="65">
        <v>1</v>
      </c>
      <c r="C349" s="66">
        <v>2</v>
      </c>
      <c r="D349" s="65">
        <v>25</v>
      </c>
      <c r="E349" s="66">
        <v>9</v>
      </c>
      <c r="F349" s="67"/>
      <c r="G349" s="65">
        <f t="shared" si="64"/>
        <v>-1</v>
      </c>
      <c r="H349" s="66">
        <f t="shared" si="65"/>
        <v>16</v>
      </c>
      <c r="I349" s="20">
        <f t="shared" si="66"/>
        <v>-0.5</v>
      </c>
      <c r="J349" s="21">
        <f t="shared" si="67"/>
        <v>1.7777777777777777</v>
      </c>
    </row>
    <row r="350" spans="1:10" x14ac:dyDescent="0.2">
      <c r="A350" s="158" t="s">
        <v>192</v>
      </c>
      <c r="B350" s="65">
        <v>1</v>
      </c>
      <c r="C350" s="66">
        <v>0</v>
      </c>
      <c r="D350" s="65">
        <v>15</v>
      </c>
      <c r="E350" s="66">
        <v>6</v>
      </c>
      <c r="F350" s="67"/>
      <c r="G350" s="65">
        <f t="shared" si="64"/>
        <v>1</v>
      </c>
      <c r="H350" s="66">
        <f t="shared" si="65"/>
        <v>9</v>
      </c>
      <c r="I350" s="20" t="str">
        <f t="shared" si="66"/>
        <v>-</v>
      </c>
      <c r="J350" s="21">
        <f t="shared" si="67"/>
        <v>1.5</v>
      </c>
    </row>
    <row r="351" spans="1:10" x14ac:dyDescent="0.2">
      <c r="A351" s="158" t="s">
        <v>361</v>
      </c>
      <c r="B351" s="65">
        <v>25</v>
      </c>
      <c r="C351" s="66">
        <v>69</v>
      </c>
      <c r="D351" s="65">
        <v>251</v>
      </c>
      <c r="E351" s="66">
        <v>245</v>
      </c>
      <c r="F351" s="67"/>
      <c r="G351" s="65">
        <f t="shared" si="64"/>
        <v>-44</v>
      </c>
      <c r="H351" s="66">
        <f t="shared" si="65"/>
        <v>6</v>
      </c>
      <c r="I351" s="20">
        <f t="shared" si="66"/>
        <v>-0.6376811594202898</v>
      </c>
      <c r="J351" s="21">
        <f t="shared" si="67"/>
        <v>2.4489795918367346E-2</v>
      </c>
    </row>
    <row r="352" spans="1:10" x14ac:dyDescent="0.2">
      <c r="A352" s="158" t="s">
        <v>400</v>
      </c>
      <c r="B352" s="65">
        <v>0</v>
      </c>
      <c r="C352" s="66">
        <v>5</v>
      </c>
      <c r="D352" s="65">
        <v>37</v>
      </c>
      <c r="E352" s="66">
        <v>29</v>
      </c>
      <c r="F352" s="67"/>
      <c r="G352" s="65">
        <f t="shared" si="64"/>
        <v>-5</v>
      </c>
      <c r="H352" s="66">
        <f t="shared" si="65"/>
        <v>8</v>
      </c>
      <c r="I352" s="20">
        <f t="shared" si="66"/>
        <v>-1</v>
      </c>
      <c r="J352" s="21">
        <f t="shared" si="67"/>
        <v>0.27586206896551724</v>
      </c>
    </row>
    <row r="353" spans="1:10" x14ac:dyDescent="0.2">
      <c r="A353" s="158" t="s">
        <v>401</v>
      </c>
      <c r="B353" s="65">
        <v>1</v>
      </c>
      <c r="C353" s="66">
        <v>11</v>
      </c>
      <c r="D353" s="65">
        <v>150</v>
      </c>
      <c r="E353" s="66">
        <v>190</v>
      </c>
      <c r="F353" s="67"/>
      <c r="G353" s="65">
        <f t="shared" si="64"/>
        <v>-10</v>
      </c>
      <c r="H353" s="66">
        <f t="shared" si="65"/>
        <v>-40</v>
      </c>
      <c r="I353" s="20">
        <f t="shared" si="66"/>
        <v>-0.90909090909090906</v>
      </c>
      <c r="J353" s="21">
        <f t="shared" si="67"/>
        <v>-0.21052631578947367</v>
      </c>
    </row>
    <row r="354" spans="1:10" x14ac:dyDescent="0.2">
      <c r="A354" s="158" t="s">
        <v>465</v>
      </c>
      <c r="B354" s="65">
        <v>5</v>
      </c>
      <c r="C354" s="66">
        <v>3</v>
      </c>
      <c r="D354" s="65">
        <v>40</v>
      </c>
      <c r="E354" s="66">
        <v>33</v>
      </c>
      <c r="F354" s="67"/>
      <c r="G354" s="65">
        <f t="shared" si="64"/>
        <v>2</v>
      </c>
      <c r="H354" s="66">
        <f t="shared" si="65"/>
        <v>7</v>
      </c>
      <c r="I354" s="20">
        <f t="shared" si="66"/>
        <v>0.66666666666666663</v>
      </c>
      <c r="J354" s="21">
        <f t="shared" si="67"/>
        <v>0.21212121212121213</v>
      </c>
    </row>
    <row r="355" spans="1:10" x14ac:dyDescent="0.2">
      <c r="A355" s="158" t="s">
        <v>479</v>
      </c>
      <c r="B355" s="65">
        <v>26</v>
      </c>
      <c r="C355" s="66">
        <v>32</v>
      </c>
      <c r="D355" s="65">
        <v>427</v>
      </c>
      <c r="E355" s="66">
        <v>401</v>
      </c>
      <c r="F355" s="67"/>
      <c r="G355" s="65">
        <f t="shared" si="64"/>
        <v>-6</v>
      </c>
      <c r="H355" s="66">
        <f t="shared" si="65"/>
        <v>26</v>
      </c>
      <c r="I355" s="20">
        <f t="shared" si="66"/>
        <v>-0.1875</v>
      </c>
      <c r="J355" s="21">
        <f t="shared" si="67"/>
        <v>6.4837905236907731E-2</v>
      </c>
    </row>
    <row r="356" spans="1:10" s="160" customFormat="1" x14ac:dyDescent="0.2">
      <c r="A356" s="178" t="s">
        <v>623</v>
      </c>
      <c r="B356" s="71">
        <v>123</v>
      </c>
      <c r="C356" s="72">
        <v>171</v>
      </c>
      <c r="D356" s="71">
        <v>1446</v>
      </c>
      <c r="E356" s="72">
        <v>1337</v>
      </c>
      <c r="F356" s="73"/>
      <c r="G356" s="71">
        <f t="shared" si="64"/>
        <v>-48</v>
      </c>
      <c r="H356" s="72">
        <f t="shared" si="65"/>
        <v>109</v>
      </c>
      <c r="I356" s="37">
        <f t="shared" si="66"/>
        <v>-0.2807017543859649</v>
      </c>
      <c r="J356" s="38">
        <f t="shared" si="67"/>
        <v>8.1525804038893049E-2</v>
      </c>
    </row>
    <row r="357" spans="1:10" x14ac:dyDescent="0.2">
      <c r="A357" s="177"/>
      <c r="B357" s="143"/>
      <c r="C357" s="144"/>
      <c r="D357" s="143"/>
      <c r="E357" s="144"/>
      <c r="F357" s="145"/>
      <c r="G357" s="143"/>
      <c r="H357" s="144"/>
      <c r="I357" s="151"/>
      <c r="J357" s="152"/>
    </row>
    <row r="358" spans="1:10" s="139" customFormat="1" x14ac:dyDescent="0.2">
      <c r="A358" s="159" t="s">
        <v>76</v>
      </c>
      <c r="B358" s="65"/>
      <c r="C358" s="66"/>
      <c r="D358" s="65"/>
      <c r="E358" s="66"/>
      <c r="F358" s="67"/>
      <c r="G358" s="65"/>
      <c r="H358" s="66"/>
      <c r="I358" s="20"/>
      <c r="J358" s="21"/>
    </row>
    <row r="359" spans="1:10" x14ac:dyDescent="0.2">
      <c r="A359" s="158" t="s">
        <v>289</v>
      </c>
      <c r="B359" s="65">
        <v>0</v>
      </c>
      <c r="C359" s="66">
        <v>0</v>
      </c>
      <c r="D359" s="65">
        <v>0</v>
      </c>
      <c r="E359" s="66">
        <v>1</v>
      </c>
      <c r="F359" s="67"/>
      <c r="G359" s="65">
        <f t="shared" ref="G359:G369" si="68">B359-C359</f>
        <v>0</v>
      </c>
      <c r="H359" s="66">
        <f t="shared" ref="H359:H369" si="69">D359-E359</f>
        <v>-1</v>
      </c>
      <c r="I359" s="20" t="str">
        <f t="shared" ref="I359:I369" si="70">IF(C359=0, "-", IF(G359/C359&lt;10, G359/C359, "&gt;999%"))</f>
        <v>-</v>
      </c>
      <c r="J359" s="21">
        <f t="shared" ref="J359:J369" si="71">IF(E359=0, "-", IF(H359/E359&lt;10, H359/E359, "&gt;999%"))</f>
        <v>-1</v>
      </c>
    </row>
    <row r="360" spans="1:10" x14ac:dyDescent="0.2">
      <c r="A360" s="158" t="s">
        <v>306</v>
      </c>
      <c r="B360" s="65">
        <v>0</v>
      </c>
      <c r="C360" s="66">
        <v>0</v>
      </c>
      <c r="D360" s="65">
        <v>0</v>
      </c>
      <c r="E360" s="66">
        <v>1</v>
      </c>
      <c r="F360" s="67"/>
      <c r="G360" s="65">
        <f t="shared" si="68"/>
        <v>0</v>
      </c>
      <c r="H360" s="66">
        <f t="shared" si="69"/>
        <v>-1</v>
      </c>
      <c r="I360" s="20" t="str">
        <f t="shared" si="70"/>
        <v>-</v>
      </c>
      <c r="J360" s="21">
        <f t="shared" si="71"/>
        <v>-1</v>
      </c>
    </row>
    <row r="361" spans="1:10" x14ac:dyDescent="0.2">
      <c r="A361" s="158" t="s">
        <v>313</v>
      </c>
      <c r="B361" s="65">
        <v>1</v>
      </c>
      <c r="C361" s="66">
        <v>0</v>
      </c>
      <c r="D361" s="65">
        <v>30</v>
      </c>
      <c r="E361" s="66">
        <v>17</v>
      </c>
      <c r="F361" s="67"/>
      <c r="G361" s="65">
        <f t="shared" si="68"/>
        <v>1</v>
      </c>
      <c r="H361" s="66">
        <f t="shared" si="69"/>
        <v>13</v>
      </c>
      <c r="I361" s="20" t="str">
        <f t="shared" si="70"/>
        <v>-</v>
      </c>
      <c r="J361" s="21">
        <f t="shared" si="71"/>
        <v>0.76470588235294112</v>
      </c>
    </row>
    <row r="362" spans="1:10" x14ac:dyDescent="0.2">
      <c r="A362" s="158" t="s">
        <v>233</v>
      </c>
      <c r="B362" s="65">
        <v>2</v>
      </c>
      <c r="C362" s="66">
        <v>2</v>
      </c>
      <c r="D362" s="65">
        <v>16</v>
      </c>
      <c r="E362" s="66">
        <v>16</v>
      </c>
      <c r="F362" s="67"/>
      <c r="G362" s="65">
        <f t="shared" si="68"/>
        <v>0</v>
      </c>
      <c r="H362" s="66">
        <f t="shared" si="69"/>
        <v>0</v>
      </c>
      <c r="I362" s="20">
        <f t="shared" si="70"/>
        <v>0</v>
      </c>
      <c r="J362" s="21">
        <f t="shared" si="71"/>
        <v>0</v>
      </c>
    </row>
    <row r="363" spans="1:10" x14ac:dyDescent="0.2">
      <c r="A363" s="158" t="s">
        <v>466</v>
      </c>
      <c r="B363" s="65">
        <v>1</v>
      </c>
      <c r="C363" s="66">
        <v>0</v>
      </c>
      <c r="D363" s="65">
        <v>32</v>
      </c>
      <c r="E363" s="66">
        <v>22</v>
      </c>
      <c r="F363" s="67"/>
      <c r="G363" s="65">
        <f t="shared" si="68"/>
        <v>1</v>
      </c>
      <c r="H363" s="66">
        <f t="shared" si="69"/>
        <v>10</v>
      </c>
      <c r="I363" s="20" t="str">
        <f t="shared" si="70"/>
        <v>-</v>
      </c>
      <c r="J363" s="21">
        <f t="shared" si="71"/>
        <v>0.45454545454545453</v>
      </c>
    </row>
    <row r="364" spans="1:10" x14ac:dyDescent="0.2">
      <c r="A364" s="158" t="s">
        <v>480</v>
      </c>
      <c r="B364" s="65">
        <v>50</v>
      </c>
      <c r="C364" s="66">
        <v>18</v>
      </c>
      <c r="D364" s="65">
        <v>376</v>
      </c>
      <c r="E364" s="66">
        <v>241</v>
      </c>
      <c r="F364" s="67"/>
      <c r="G364" s="65">
        <f t="shared" si="68"/>
        <v>32</v>
      </c>
      <c r="H364" s="66">
        <f t="shared" si="69"/>
        <v>135</v>
      </c>
      <c r="I364" s="20">
        <f t="shared" si="70"/>
        <v>1.7777777777777777</v>
      </c>
      <c r="J364" s="21">
        <f t="shared" si="71"/>
        <v>0.56016597510373445</v>
      </c>
    </row>
    <row r="365" spans="1:10" x14ac:dyDescent="0.2">
      <c r="A365" s="158" t="s">
        <v>402</v>
      </c>
      <c r="B365" s="65">
        <v>0</v>
      </c>
      <c r="C365" s="66">
        <v>1</v>
      </c>
      <c r="D365" s="65">
        <v>4</v>
      </c>
      <c r="E365" s="66">
        <v>12</v>
      </c>
      <c r="F365" s="67"/>
      <c r="G365" s="65">
        <f t="shared" si="68"/>
        <v>-1</v>
      </c>
      <c r="H365" s="66">
        <f t="shared" si="69"/>
        <v>-8</v>
      </c>
      <c r="I365" s="20">
        <f t="shared" si="70"/>
        <v>-1</v>
      </c>
      <c r="J365" s="21">
        <f t="shared" si="71"/>
        <v>-0.66666666666666663</v>
      </c>
    </row>
    <row r="366" spans="1:10" x14ac:dyDescent="0.2">
      <c r="A366" s="158" t="s">
        <v>429</v>
      </c>
      <c r="B366" s="65">
        <v>1</v>
      </c>
      <c r="C366" s="66">
        <v>6</v>
      </c>
      <c r="D366" s="65">
        <v>43</v>
      </c>
      <c r="E366" s="66">
        <v>41</v>
      </c>
      <c r="F366" s="67"/>
      <c r="G366" s="65">
        <f t="shared" si="68"/>
        <v>-5</v>
      </c>
      <c r="H366" s="66">
        <f t="shared" si="69"/>
        <v>2</v>
      </c>
      <c r="I366" s="20">
        <f t="shared" si="70"/>
        <v>-0.83333333333333337</v>
      </c>
      <c r="J366" s="21">
        <f t="shared" si="71"/>
        <v>4.878048780487805E-2</v>
      </c>
    </row>
    <row r="367" spans="1:10" x14ac:dyDescent="0.2">
      <c r="A367" s="158" t="s">
        <v>332</v>
      </c>
      <c r="B367" s="65">
        <v>0</v>
      </c>
      <c r="C367" s="66">
        <v>12</v>
      </c>
      <c r="D367" s="65">
        <v>131</v>
      </c>
      <c r="E367" s="66">
        <v>120</v>
      </c>
      <c r="F367" s="67"/>
      <c r="G367" s="65">
        <f t="shared" si="68"/>
        <v>-12</v>
      </c>
      <c r="H367" s="66">
        <f t="shared" si="69"/>
        <v>11</v>
      </c>
      <c r="I367" s="20">
        <f t="shared" si="70"/>
        <v>-1</v>
      </c>
      <c r="J367" s="21">
        <f t="shared" si="71"/>
        <v>9.166666666666666E-2</v>
      </c>
    </row>
    <row r="368" spans="1:10" x14ac:dyDescent="0.2">
      <c r="A368" s="158" t="s">
        <v>362</v>
      </c>
      <c r="B368" s="65">
        <v>12</v>
      </c>
      <c r="C368" s="66">
        <v>24</v>
      </c>
      <c r="D368" s="65">
        <v>189</v>
      </c>
      <c r="E368" s="66">
        <v>232</v>
      </c>
      <c r="F368" s="67"/>
      <c r="G368" s="65">
        <f t="shared" si="68"/>
        <v>-12</v>
      </c>
      <c r="H368" s="66">
        <f t="shared" si="69"/>
        <v>-43</v>
      </c>
      <c r="I368" s="20">
        <f t="shared" si="70"/>
        <v>-0.5</v>
      </c>
      <c r="J368" s="21">
        <f t="shared" si="71"/>
        <v>-0.18534482758620691</v>
      </c>
    </row>
    <row r="369" spans="1:10" s="160" customFormat="1" x14ac:dyDescent="0.2">
      <c r="A369" s="178" t="s">
        <v>624</v>
      </c>
      <c r="B369" s="71">
        <v>67</v>
      </c>
      <c r="C369" s="72">
        <v>63</v>
      </c>
      <c r="D369" s="71">
        <v>821</v>
      </c>
      <c r="E369" s="72">
        <v>703</v>
      </c>
      <c r="F369" s="73"/>
      <c r="G369" s="71">
        <f t="shared" si="68"/>
        <v>4</v>
      </c>
      <c r="H369" s="72">
        <f t="shared" si="69"/>
        <v>118</v>
      </c>
      <c r="I369" s="37">
        <f t="shared" si="70"/>
        <v>6.3492063492063489E-2</v>
      </c>
      <c r="J369" s="38">
        <f t="shared" si="71"/>
        <v>0.1678520625889047</v>
      </c>
    </row>
    <row r="370" spans="1:10" x14ac:dyDescent="0.2">
      <c r="A370" s="177"/>
      <c r="B370" s="143"/>
      <c r="C370" s="144"/>
      <c r="D370" s="143"/>
      <c r="E370" s="144"/>
      <c r="F370" s="145"/>
      <c r="G370" s="143"/>
      <c r="H370" s="144"/>
      <c r="I370" s="151"/>
      <c r="J370" s="152"/>
    </row>
    <row r="371" spans="1:10" s="139" customFormat="1" x14ac:dyDescent="0.2">
      <c r="A371" s="159" t="s">
        <v>77</v>
      </c>
      <c r="B371" s="65"/>
      <c r="C371" s="66"/>
      <c r="D371" s="65"/>
      <c r="E371" s="66"/>
      <c r="F371" s="67"/>
      <c r="G371" s="65"/>
      <c r="H371" s="66"/>
      <c r="I371" s="20"/>
      <c r="J371" s="21"/>
    </row>
    <row r="372" spans="1:10" x14ac:dyDescent="0.2">
      <c r="A372" s="158" t="s">
        <v>333</v>
      </c>
      <c r="B372" s="65">
        <v>1</v>
      </c>
      <c r="C372" s="66">
        <v>0</v>
      </c>
      <c r="D372" s="65">
        <v>13</v>
      </c>
      <c r="E372" s="66">
        <v>0</v>
      </c>
      <c r="F372" s="67"/>
      <c r="G372" s="65">
        <f t="shared" ref="G372:G380" si="72">B372-C372</f>
        <v>1</v>
      </c>
      <c r="H372" s="66">
        <f t="shared" ref="H372:H380" si="73">D372-E372</f>
        <v>13</v>
      </c>
      <c r="I372" s="20" t="str">
        <f t="shared" ref="I372:I380" si="74">IF(C372=0, "-", IF(G372/C372&lt;10, G372/C372, "&gt;999%"))</f>
        <v>-</v>
      </c>
      <c r="J372" s="21" t="str">
        <f t="shared" ref="J372:J380" si="75">IF(E372=0, "-", IF(H372/E372&lt;10, H372/E372, "&gt;999%"))</f>
        <v>-</v>
      </c>
    </row>
    <row r="373" spans="1:10" x14ac:dyDescent="0.2">
      <c r="A373" s="158" t="s">
        <v>363</v>
      </c>
      <c r="B373" s="65">
        <v>0</v>
      </c>
      <c r="C373" s="66">
        <v>0</v>
      </c>
      <c r="D373" s="65">
        <v>11</v>
      </c>
      <c r="E373" s="66">
        <v>6</v>
      </c>
      <c r="F373" s="67"/>
      <c r="G373" s="65">
        <f t="shared" si="72"/>
        <v>0</v>
      </c>
      <c r="H373" s="66">
        <f t="shared" si="73"/>
        <v>5</v>
      </c>
      <c r="I373" s="20" t="str">
        <f t="shared" si="74"/>
        <v>-</v>
      </c>
      <c r="J373" s="21">
        <f t="shared" si="75"/>
        <v>0.83333333333333337</v>
      </c>
    </row>
    <row r="374" spans="1:10" x14ac:dyDescent="0.2">
      <c r="A374" s="158" t="s">
        <v>217</v>
      </c>
      <c r="B374" s="65">
        <v>0</v>
      </c>
      <c r="C374" s="66">
        <v>0</v>
      </c>
      <c r="D374" s="65">
        <v>1</v>
      </c>
      <c r="E374" s="66">
        <v>2</v>
      </c>
      <c r="F374" s="67"/>
      <c r="G374" s="65">
        <f t="shared" si="72"/>
        <v>0</v>
      </c>
      <c r="H374" s="66">
        <f t="shared" si="73"/>
        <v>-1</v>
      </c>
      <c r="I374" s="20" t="str">
        <f t="shared" si="74"/>
        <v>-</v>
      </c>
      <c r="J374" s="21">
        <f t="shared" si="75"/>
        <v>-0.5</v>
      </c>
    </row>
    <row r="375" spans="1:10" x14ac:dyDescent="0.2">
      <c r="A375" s="158" t="s">
        <v>364</v>
      </c>
      <c r="B375" s="65">
        <v>1</v>
      </c>
      <c r="C375" s="66">
        <v>0</v>
      </c>
      <c r="D375" s="65">
        <v>4</v>
      </c>
      <c r="E375" s="66">
        <v>0</v>
      </c>
      <c r="F375" s="67"/>
      <c r="G375" s="65">
        <f t="shared" si="72"/>
        <v>1</v>
      </c>
      <c r="H375" s="66">
        <f t="shared" si="73"/>
        <v>4</v>
      </c>
      <c r="I375" s="20" t="str">
        <f t="shared" si="74"/>
        <v>-</v>
      </c>
      <c r="J375" s="21" t="str">
        <f t="shared" si="75"/>
        <v>-</v>
      </c>
    </row>
    <row r="376" spans="1:10" x14ac:dyDescent="0.2">
      <c r="A376" s="158" t="s">
        <v>237</v>
      </c>
      <c r="B376" s="65">
        <v>0</v>
      </c>
      <c r="C376" s="66">
        <v>0</v>
      </c>
      <c r="D376" s="65">
        <v>0</v>
      </c>
      <c r="E376" s="66">
        <v>3</v>
      </c>
      <c r="F376" s="67"/>
      <c r="G376" s="65">
        <f t="shared" si="72"/>
        <v>0</v>
      </c>
      <c r="H376" s="66">
        <f t="shared" si="73"/>
        <v>-3</v>
      </c>
      <c r="I376" s="20" t="str">
        <f t="shared" si="74"/>
        <v>-</v>
      </c>
      <c r="J376" s="21">
        <f t="shared" si="75"/>
        <v>-1</v>
      </c>
    </row>
    <row r="377" spans="1:10" x14ac:dyDescent="0.2">
      <c r="A377" s="158" t="s">
        <v>496</v>
      </c>
      <c r="B377" s="65">
        <v>0</v>
      </c>
      <c r="C377" s="66">
        <v>0</v>
      </c>
      <c r="D377" s="65">
        <v>1</v>
      </c>
      <c r="E377" s="66">
        <v>0</v>
      </c>
      <c r="F377" s="67"/>
      <c r="G377" s="65">
        <f t="shared" si="72"/>
        <v>0</v>
      </c>
      <c r="H377" s="66">
        <f t="shared" si="73"/>
        <v>1</v>
      </c>
      <c r="I377" s="20" t="str">
        <f t="shared" si="74"/>
        <v>-</v>
      </c>
      <c r="J377" s="21" t="str">
        <f t="shared" si="75"/>
        <v>-</v>
      </c>
    </row>
    <row r="378" spans="1:10" x14ac:dyDescent="0.2">
      <c r="A378" s="158" t="s">
        <v>454</v>
      </c>
      <c r="B378" s="65">
        <v>0</v>
      </c>
      <c r="C378" s="66">
        <v>0</v>
      </c>
      <c r="D378" s="65">
        <v>4</v>
      </c>
      <c r="E378" s="66">
        <v>0</v>
      </c>
      <c r="F378" s="67"/>
      <c r="G378" s="65">
        <f t="shared" si="72"/>
        <v>0</v>
      </c>
      <c r="H378" s="66">
        <f t="shared" si="73"/>
        <v>4</v>
      </c>
      <c r="I378" s="20" t="str">
        <f t="shared" si="74"/>
        <v>-</v>
      </c>
      <c r="J378" s="21" t="str">
        <f t="shared" si="75"/>
        <v>-</v>
      </c>
    </row>
    <row r="379" spans="1:10" x14ac:dyDescent="0.2">
      <c r="A379" s="158" t="s">
        <v>444</v>
      </c>
      <c r="B379" s="65">
        <v>0</v>
      </c>
      <c r="C379" s="66">
        <v>0</v>
      </c>
      <c r="D379" s="65">
        <v>0</v>
      </c>
      <c r="E379" s="66">
        <v>3</v>
      </c>
      <c r="F379" s="67"/>
      <c r="G379" s="65">
        <f t="shared" si="72"/>
        <v>0</v>
      </c>
      <c r="H379" s="66">
        <f t="shared" si="73"/>
        <v>-3</v>
      </c>
      <c r="I379" s="20" t="str">
        <f t="shared" si="74"/>
        <v>-</v>
      </c>
      <c r="J379" s="21">
        <f t="shared" si="75"/>
        <v>-1</v>
      </c>
    </row>
    <row r="380" spans="1:10" s="160" customFormat="1" x14ac:dyDescent="0.2">
      <c r="A380" s="178" t="s">
        <v>625</v>
      </c>
      <c r="B380" s="71">
        <v>2</v>
      </c>
      <c r="C380" s="72">
        <v>0</v>
      </c>
      <c r="D380" s="71">
        <v>34</v>
      </c>
      <c r="E380" s="72">
        <v>14</v>
      </c>
      <c r="F380" s="73"/>
      <c r="G380" s="71">
        <f t="shared" si="72"/>
        <v>2</v>
      </c>
      <c r="H380" s="72">
        <f t="shared" si="73"/>
        <v>20</v>
      </c>
      <c r="I380" s="37" t="str">
        <f t="shared" si="74"/>
        <v>-</v>
      </c>
      <c r="J380" s="38">
        <f t="shared" si="75"/>
        <v>1.4285714285714286</v>
      </c>
    </row>
    <row r="381" spans="1:10" x14ac:dyDescent="0.2">
      <c r="A381" s="177"/>
      <c r="B381" s="143"/>
      <c r="C381" s="144"/>
      <c r="D381" s="143"/>
      <c r="E381" s="144"/>
      <c r="F381" s="145"/>
      <c r="G381" s="143"/>
      <c r="H381" s="144"/>
      <c r="I381" s="151"/>
      <c r="J381" s="152"/>
    </row>
    <row r="382" spans="1:10" s="139" customFormat="1" x14ac:dyDescent="0.2">
      <c r="A382" s="159" t="s">
        <v>78</v>
      </c>
      <c r="B382" s="65"/>
      <c r="C382" s="66"/>
      <c r="D382" s="65"/>
      <c r="E382" s="66"/>
      <c r="F382" s="67"/>
      <c r="G382" s="65"/>
      <c r="H382" s="66"/>
      <c r="I382" s="20"/>
      <c r="J382" s="21"/>
    </row>
    <row r="383" spans="1:10" x14ac:dyDescent="0.2">
      <c r="A383" s="158" t="s">
        <v>307</v>
      </c>
      <c r="B383" s="65">
        <v>0</v>
      </c>
      <c r="C383" s="66">
        <v>2</v>
      </c>
      <c r="D383" s="65">
        <v>3</v>
      </c>
      <c r="E383" s="66">
        <v>6</v>
      </c>
      <c r="F383" s="67"/>
      <c r="G383" s="65">
        <f t="shared" ref="G383:G390" si="76">B383-C383</f>
        <v>-2</v>
      </c>
      <c r="H383" s="66">
        <f t="shared" ref="H383:H390" si="77">D383-E383</f>
        <v>-3</v>
      </c>
      <c r="I383" s="20">
        <f t="shared" ref="I383:I390" si="78">IF(C383=0, "-", IF(G383/C383&lt;10, G383/C383, "&gt;999%"))</f>
        <v>-1</v>
      </c>
      <c r="J383" s="21">
        <f t="shared" ref="J383:J390" si="79">IF(E383=0, "-", IF(H383/E383&lt;10, H383/E383, "&gt;999%"))</f>
        <v>-0.5</v>
      </c>
    </row>
    <row r="384" spans="1:10" x14ac:dyDescent="0.2">
      <c r="A384" s="158" t="s">
        <v>300</v>
      </c>
      <c r="B384" s="65">
        <v>0</v>
      </c>
      <c r="C384" s="66">
        <v>0</v>
      </c>
      <c r="D384" s="65">
        <v>0</v>
      </c>
      <c r="E384" s="66">
        <v>1</v>
      </c>
      <c r="F384" s="67"/>
      <c r="G384" s="65">
        <f t="shared" si="76"/>
        <v>0</v>
      </c>
      <c r="H384" s="66">
        <f t="shared" si="77"/>
        <v>-1</v>
      </c>
      <c r="I384" s="20" t="str">
        <f t="shared" si="78"/>
        <v>-</v>
      </c>
      <c r="J384" s="21">
        <f t="shared" si="79"/>
        <v>-1</v>
      </c>
    </row>
    <row r="385" spans="1:10" x14ac:dyDescent="0.2">
      <c r="A385" s="158" t="s">
        <v>425</v>
      </c>
      <c r="B385" s="65">
        <v>0</v>
      </c>
      <c r="C385" s="66">
        <v>0</v>
      </c>
      <c r="D385" s="65">
        <v>1</v>
      </c>
      <c r="E385" s="66">
        <v>5</v>
      </c>
      <c r="F385" s="67"/>
      <c r="G385" s="65">
        <f t="shared" si="76"/>
        <v>0</v>
      </c>
      <c r="H385" s="66">
        <f t="shared" si="77"/>
        <v>-4</v>
      </c>
      <c r="I385" s="20" t="str">
        <f t="shared" si="78"/>
        <v>-</v>
      </c>
      <c r="J385" s="21">
        <f t="shared" si="79"/>
        <v>-0.8</v>
      </c>
    </row>
    <row r="386" spans="1:10" x14ac:dyDescent="0.2">
      <c r="A386" s="158" t="s">
        <v>426</v>
      </c>
      <c r="B386" s="65">
        <v>0</v>
      </c>
      <c r="C386" s="66">
        <v>0</v>
      </c>
      <c r="D386" s="65">
        <v>4</v>
      </c>
      <c r="E386" s="66">
        <v>10</v>
      </c>
      <c r="F386" s="67"/>
      <c r="G386" s="65">
        <f t="shared" si="76"/>
        <v>0</v>
      </c>
      <c r="H386" s="66">
        <f t="shared" si="77"/>
        <v>-6</v>
      </c>
      <c r="I386" s="20" t="str">
        <f t="shared" si="78"/>
        <v>-</v>
      </c>
      <c r="J386" s="21">
        <f t="shared" si="79"/>
        <v>-0.6</v>
      </c>
    </row>
    <row r="387" spans="1:10" x14ac:dyDescent="0.2">
      <c r="A387" s="158" t="s">
        <v>301</v>
      </c>
      <c r="B387" s="65">
        <v>0</v>
      </c>
      <c r="C387" s="66">
        <v>0</v>
      </c>
      <c r="D387" s="65">
        <v>0</v>
      </c>
      <c r="E387" s="66">
        <v>1</v>
      </c>
      <c r="F387" s="67"/>
      <c r="G387" s="65">
        <f t="shared" si="76"/>
        <v>0</v>
      </c>
      <c r="H387" s="66">
        <f t="shared" si="77"/>
        <v>-1</v>
      </c>
      <c r="I387" s="20" t="str">
        <f t="shared" si="78"/>
        <v>-</v>
      </c>
      <c r="J387" s="21">
        <f t="shared" si="79"/>
        <v>-1</v>
      </c>
    </row>
    <row r="388" spans="1:10" x14ac:dyDescent="0.2">
      <c r="A388" s="158" t="s">
        <v>385</v>
      </c>
      <c r="B388" s="65">
        <v>2</v>
      </c>
      <c r="C388" s="66">
        <v>1</v>
      </c>
      <c r="D388" s="65">
        <v>24</v>
      </c>
      <c r="E388" s="66">
        <v>19</v>
      </c>
      <c r="F388" s="67"/>
      <c r="G388" s="65">
        <f t="shared" si="76"/>
        <v>1</v>
      </c>
      <c r="H388" s="66">
        <f t="shared" si="77"/>
        <v>5</v>
      </c>
      <c r="I388" s="20">
        <f t="shared" si="78"/>
        <v>1</v>
      </c>
      <c r="J388" s="21">
        <f t="shared" si="79"/>
        <v>0.26315789473684209</v>
      </c>
    </row>
    <row r="389" spans="1:10" x14ac:dyDescent="0.2">
      <c r="A389" s="158" t="s">
        <v>264</v>
      </c>
      <c r="B389" s="65">
        <v>1</v>
      </c>
      <c r="C389" s="66">
        <v>0</v>
      </c>
      <c r="D389" s="65">
        <v>9</v>
      </c>
      <c r="E389" s="66">
        <v>0</v>
      </c>
      <c r="F389" s="67"/>
      <c r="G389" s="65">
        <f t="shared" si="76"/>
        <v>1</v>
      </c>
      <c r="H389" s="66">
        <f t="shared" si="77"/>
        <v>9</v>
      </c>
      <c r="I389" s="20" t="str">
        <f t="shared" si="78"/>
        <v>-</v>
      </c>
      <c r="J389" s="21" t="str">
        <f t="shared" si="79"/>
        <v>-</v>
      </c>
    </row>
    <row r="390" spans="1:10" s="160" customFormat="1" x14ac:dyDescent="0.2">
      <c r="A390" s="178" t="s">
        <v>626</v>
      </c>
      <c r="B390" s="71">
        <v>3</v>
      </c>
      <c r="C390" s="72">
        <v>3</v>
      </c>
      <c r="D390" s="71">
        <v>41</v>
      </c>
      <c r="E390" s="72">
        <v>42</v>
      </c>
      <c r="F390" s="73"/>
      <c r="G390" s="71">
        <f t="shared" si="76"/>
        <v>0</v>
      </c>
      <c r="H390" s="72">
        <f t="shared" si="77"/>
        <v>-1</v>
      </c>
      <c r="I390" s="37">
        <f t="shared" si="78"/>
        <v>0</v>
      </c>
      <c r="J390" s="38">
        <f t="shared" si="79"/>
        <v>-2.3809523809523808E-2</v>
      </c>
    </row>
    <row r="391" spans="1:10" x14ac:dyDescent="0.2">
      <c r="A391" s="177"/>
      <c r="B391" s="143"/>
      <c r="C391" s="144"/>
      <c r="D391" s="143"/>
      <c r="E391" s="144"/>
      <c r="F391" s="145"/>
      <c r="G391" s="143"/>
      <c r="H391" s="144"/>
      <c r="I391" s="151"/>
      <c r="J391" s="152"/>
    </row>
    <row r="392" spans="1:10" s="139" customFormat="1" x14ac:dyDescent="0.2">
      <c r="A392" s="159" t="s">
        <v>79</v>
      </c>
      <c r="B392" s="65"/>
      <c r="C392" s="66"/>
      <c r="D392" s="65"/>
      <c r="E392" s="66"/>
      <c r="F392" s="67"/>
      <c r="G392" s="65"/>
      <c r="H392" s="66"/>
      <c r="I392" s="20"/>
      <c r="J392" s="21"/>
    </row>
    <row r="393" spans="1:10" x14ac:dyDescent="0.2">
      <c r="A393" s="158" t="s">
        <v>481</v>
      </c>
      <c r="B393" s="65">
        <v>17</v>
      </c>
      <c r="C393" s="66">
        <v>1</v>
      </c>
      <c r="D393" s="65">
        <v>108</v>
      </c>
      <c r="E393" s="66">
        <v>69</v>
      </c>
      <c r="F393" s="67"/>
      <c r="G393" s="65">
        <f>B393-C393</f>
        <v>16</v>
      </c>
      <c r="H393" s="66">
        <f>D393-E393</f>
        <v>39</v>
      </c>
      <c r="I393" s="20" t="str">
        <f>IF(C393=0, "-", IF(G393/C393&lt;10, G393/C393, "&gt;999%"))</f>
        <v>&gt;999%</v>
      </c>
      <c r="J393" s="21">
        <f>IF(E393=0, "-", IF(H393/E393&lt;10, H393/E393, "&gt;999%"))</f>
        <v>0.56521739130434778</v>
      </c>
    </row>
    <row r="394" spans="1:10" x14ac:dyDescent="0.2">
      <c r="A394" s="158" t="s">
        <v>482</v>
      </c>
      <c r="B394" s="65">
        <v>0</v>
      </c>
      <c r="C394" s="66">
        <v>0</v>
      </c>
      <c r="D394" s="65">
        <v>1</v>
      </c>
      <c r="E394" s="66">
        <v>0</v>
      </c>
      <c r="F394" s="67"/>
      <c r="G394" s="65">
        <f>B394-C394</f>
        <v>0</v>
      </c>
      <c r="H394" s="66">
        <f>D394-E394</f>
        <v>1</v>
      </c>
      <c r="I394" s="20" t="str">
        <f>IF(C394=0, "-", IF(G394/C394&lt;10, G394/C394, "&gt;999%"))</f>
        <v>-</v>
      </c>
      <c r="J394" s="21" t="str">
        <f>IF(E394=0, "-", IF(H394/E394&lt;10, H394/E394, "&gt;999%"))</f>
        <v>-</v>
      </c>
    </row>
    <row r="395" spans="1:10" s="160" customFormat="1" x14ac:dyDescent="0.2">
      <c r="A395" s="178" t="s">
        <v>627</v>
      </c>
      <c r="B395" s="71">
        <v>17</v>
      </c>
      <c r="C395" s="72">
        <v>1</v>
      </c>
      <c r="D395" s="71">
        <v>109</v>
      </c>
      <c r="E395" s="72">
        <v>69</v>
      </c>
      <c r="F395" s="73"/>
      <c r="G395" s="71">
        <f>B395-C395</f>
        <v>16</v>
      </c>
      <c r="H395" s="72">
        <f>D395-E395</f>
        <v>40</v>
      </c>
      <c r="I395" s="37" t="str">
        <f>IF(C395=0, "-", IF(G395/C395&lt;10, G395/C395, "&gt;999%"))</f>
        <v>&gt;999%</v>
      </c>
      <c r="J395" s="38">
        <f>IF(E395=0, "-", IF(H395/E395&lt;10, H395/E395, "&gt;999%"))</f>
        <v>0.57971014492753625</v>
      </c>
    </row>
    <row r="396" spans="1:10" x14ac:dyDescent="0.2">
      <c r="A396" s="177"/>
      <c r="B396" s="143"/>
      <c r="C396" s="144"/>
      <c r="D396" s="143"/>
      <c r="E396" s="144"/>
      <c r="F396" s="145"/>
      <c r="G396" s="143"/>
      <c r="H396" s="144"/>
      <c r="I396" s="151"/>
      <c r="J396" s="152"/>
    </row>
    <row r="397" spans="1:10" s="139" customFormat="1" x14ac:dyDescent="0.2">
      <c r="A397" s="159" t="s">
        <v>80</v>
      </c>
      <c r="B397" s="65"/>
      <c r="C397" s="66"/>
      <c r="D397" s="65"/>
      <c r="E397" s="66"/>
      <c r="F397" s="67"/>
      <c r="G397" s="65"/>
      <c r="H397" s="66"/>
      <c r="I397" s="20"/>
      <c r="J397" s="21"/>
    </row>
    <row r="398" spans="1:10" x14ac:dyDescent="0.2">
      <c r="A398" s="158" t="s">
        <v>334</v>
      </c>
      <c r="B398" s="65">
        <v>0</v>
      </c>
      <c r="C398" s="66">
        <v>0</v>
      </c>
      <c r="D398" s="65">
        <v>7</v>
      </c>
      <c r="E398" s="66">
        <v>0</v>
      </c>
      <c r="F398" s="67"/>
      <c r="G398" s="65">
        <f t="shared" ref="G398:G407" si="80">B398-C398</f>
        <v>0</v>
      </c>
      <c r="H398" s="66">
        <f t="shared" ref="H398:H407" si="81">D398-E398</f>
        <v>7</v>
      </c>
      <c r="I398" s="20" t="str">
        <f t="shared" ref="I398:I407" si="82">IF(C398=0, "-", IF(G398/C398&lt;10, G398/C398, "&gt;999%"))</f>
        <v>-</v>
      </c>
      <c r="J398" s="21" t="str">
        <f t="shared" ref="J398:J407" si="83">IF(E398=0, "-", IF(H398/E398&lt;10, H398/E398, "&gt;999%"))</f>
        <v>-</v>
      </c>
    </row>
    <row r="399" spans="1:10" x14ac:dyDescent="0.2">
      <c r="A399" s="158" t="s">
        <v>314</v>
      </c>
      <c r="B399" s="65">
        <v>0</v>
      </c>
      <c r="C399" s="66">
        <v>0</v>
      </c>
      <c r="D399" s="65">
        <v>15</v>
      </c>
      <c r="E399" s="66">
        <v>0</v>
      </c>
      <c r="F399" s="67"/>
      <c r="G399" s="65">
        <f t="shared" si="80"/>
        <v>0</v>
      </c>
      <c r="H399" s="66">
        <f t="shared" si="81"/>
        <v>15</v>
      </c>
      <c r="I399" s="20" t="str">
        <f t="shared" si="82"/>
        <v>-</v>
      </c>
      <c r="J399" s="21" t="str">
        <f t="shared" si="83"/>
        <v>-</v>
      </c>
    </row>
    <row r="400" spans="1:10" x14ac:dyDescent="0.2">
      <c r="A400" s="158" t="s">
        <v>335</v>
      </c>
      <c r="B400" s="65">
        <v>0</v>
      </c>
      <c r="C400" s="66">
        <v>0</v>
      </c>
      <c r="D400" s="65">
        <v>0</v>
      </c>
      <c r="E400" s="66">
        <v>7</v>
      </c>
      <c r="F400" s="67"/>
      <c r="G400" s="65">
        <f t="shared" si="80"/>
        <v>0</v>
      </c>
      <c r="H400" s="66">
        <f t="shared" si="81"/>
        <v>-7</v>
      </c>
      <c r="I400" s="20" t="str">
        <f t="shared" si="82"/>
        <v>-</v>
      </c>
      <c r="J400" s="21">
        <f t="shared" si="83"/>
        <v>-1</v>
      </c>
    </row>
    <row r="401" spans="1:10" x14ac:dyDescent="0.2">
      <c r="A401" s="158" t="s">
        <v>445</v>
      </c>
      <c r="B401" s="65">
        <v>0</v>
      </c>
      <c r="C401" s="66">
        <v>3</v>
      </c>
      <c r="D401" s="65">
        <v>9</v>
      </c>
      <c r="E401" s="66">
        <v>9</v>
      </c>
      <c r="F401" s="67"/>
      <c r="G401" s="65">
        <f t="shared" si="80"/>
        <v>-3</v>
      </c>
      <c r="H401" s="66">
        <f t="shared" si="81"/>
        <v>0</v>
      </c>
      <c r="I401" s="20">
        <f t="shared" si="82"/>
        <v>-1</v>
      </c>
      <c r="J401" s="21">
        <f t="shared" si="83"/>
        <v>0</v>
      </c>
    </row>
    <row r="402" spans="1:10" x14ac:dyDescent="0.2">
      <c r="A402" s="158" t="s">
        <v>365</v>
      </c>
      <c r="B402" s="65">
        <v>9</v>
      </c>
      <c r="C402" s="66">
        <v>5</v>
      </c>
      <c r="D402" s="65">
        <v>107</v>
      </c>
      <c r="E402" s="66">
        <v>60</v>
      </c>
      <c r="F402" s="67"/>
      <c r="G402" s="65">
        <f t="shared" si="80"/>
        <v>4</v>
      </c>
      <c r="H402" s="66">
        <f t="shared" si="81"/>
        <v>47</v>
      </c>
      <c r="I402" s="20">
        <f t="shared" si="82"/>
        <v>0.8</v>
      </c>
      <c r="J402" s="21">
        <f t="shared" si="83"/>
        <v>0.78333333333333333</v>
      </c>
    </row>
    <row r="403" spans="1:10" x14ac:dyDescent="0.2">
      <c r="A403" s="158" t="s">
        <v>497</v>
      </c>
      <c r="B403" s="65">
        <v>1</v>
      </c>
      <c r="C403" s="66">
        <v>2</v>
      </c>
      <c r="D403" s="65">
        <v>37</v>
      </c>
      <c r="E403" s="66">
        <v>35</v>
      </c>
      <c r="F403" s="67"/>
      <c r="G403" s="65">
        <f t="shared" si="80"/>
        <v>-1</v>
      </c>
      <c r="H403" s="66">
        <f t="shared" si="81"/>
        <v>2</v>
      </c>
      <c r="I403" s="20">
        <f t="shared" si="82"/>
        <v>-0.5</v>
      </c>
      <c r="J403" s="21">
        <f t="shared" si="83"/>
        <v>5.7142857142857141E-2</v>
      </c>
    </row>
    <row r="404" spans="1:10" x14ac:dyDescent="0.2">
      <c r="A404" s="158" t="s">
        <v>440</v>
      </c>
      <c r="B404" s="65">
        <v>0</v>
      </c>
      <c r="C404" s="66">
        <v>0</v>
      </c>
      <c r="D404" s="65">
        <v>2</v>
      </c>
      <c r="E404" s="66">
        <v>1</v>
      </c>
      <c r="F404" s="67"/>
      <c r="G404" s="65">
        <f t="shared" si="80"/>
        <v>0</v>
      </c>
      <c r="H404" s="66">
        <f t="shared" si="81"/>
        <v>1</v>
      </c>
      <c r="I404" s="20" t="str">
        <f t="shared" si="82"/>
        <v>-</v>
      </c>
      <c r="J404" s="21">
        <f t="shared" si="83"/>
        <v>1</v>
      </c>
    </row>
    <row r="405" spans="1:10" x14ac:dyDescent="0.2">
      <c r="A405" s="158" t="s">
        <v>218</v>
      </c>
      <c r="B405" s="65">
        <v>0</v>
      </c>
      <c r="C405" s="66">
        <v>0</v>
      </c>
      <c r="D405" s="65">
        <v>1</v>
      </c>
      <c r="E405" s="66">
        <v>0</v>
      </c>
      <c r="F405" s="67"/>
      <c r="G405" s="65">
        <f t="shared" si="80"/>
        <v>0</v>
      </c>
      <c r="H405" s="66">
        <f t="shared" si="81"/>
        <v>1</v>
      </c>
      <c r="I405" s="20" t="str">
        <f t="shared" si="82"/>
        <v>-</v>
      </c>
      <c r="J405" s="21" t="str">
        <f t="shared" si="83"/>
        <v>-</v>
      </c>
    </row>
    <row r="406" spans="1:10" x14ac:dyDescent="0.2">
      <c r="A406" s="158" t="s">
        <v>455</v>
      </c>
      <c r="B406" s="65">
        <v>3</v>
      </c>
      <c r="C406" s="66">
        <v>9</v>
      </c>
      <c r="D406" s="65">
        <v>63</v>
      </c>
      <c r="E406" s="66">
        <v>48</v>
      </c>
      <c r="F406" s="67"/>
      <c r="G406" s="65">
        <f t="shared" si="80"/>
        <v>-6</v>
      </c>
      <c r="H406" s="66">
        <f t="shared" si="81"/>
        <v>15</v>
      </c>
      <c r="I406" s="20">
        <f t="shared" si="82"/>
        <v>-0.66666666666666663</v>
      </c>
      <c r="J406" s="21">
        <f t="shared" si="83"/>
        <v>0.3125</v>
      </c>
    </row>
    <row r="407" spans="1:10" s="160" customFormat="1" x14ac:dyDescent="0.2">
      <c r="A407" s="178" t="s">
        <v>628</v>
      </c>
      <c r="B407" s="71">
        <v>13</v>
      </c>
      <c r="C407" s="72">
        <v>19</v>
      </c>
      <c r="D407" s="71">
        <v>241</v>
      </c>
      <c r="E407" s="72">
        <v>160</v>
      </c>
      <c r="F407" s="73"/>
      <c r="G407" s="71">
        <f t="shared" si="80"/>
        <v>-6</v>
      </c>
      <c r="H407" s="72">
        <f t="shared" si="81"/>
        <v>81</v>
      </c>
      <c r="I407" s="37">
        <f t="shared" si="82"/>
        <v>-0.31578947368421051</v>
      </c>
      <c r="J407" s="38">
        <f t="shared" si="83"/>
        <v>0.50624999999999998</v>
      </c>
    </row>
    <row r="408" spans="1:10" x14ac:dyDescent="0.2">
      <c r="A408" s="177"/>
      <c r="B408" s="143"/>
      <c r="C408" s="144"/>
      <c r="D408" s="143"/>
      <c r="E408" s="144"/>
      <c r="F408" s="145"/>
      <c r="G408" s="143"/>
      <c r="H408" s="144"/>
      <c r="I408" s="151"/>
      <c r="J408" s="152"/>
    </row>
    <row r="409" spans="1:10" s="139" customFormat="1" x14ac:dyDescent="0.2">
      <c r="A409" s="159" t="s">
        <v>81</v>
      </c>
      <c r="B409" s="65"/>
      <c r="C409" s="66"/>
      <c r="D409" s="65"/>
      <c r="E409" s="66"/>
      <c r="F409" s="67"/>
      <c r="G409" s="65"/>
      <c r="H409" s="66"/>
      <c r="I409" s="20"/>
      <c r="J409" s="21"/>
    </row>
    <row r="410" spans="1:10" x14ac:dyDescent="0.2">
      <c r="A410" s="158" t="s">
        <v>518</v>
      </c>
      <c r="B410" s="65">
        <v>1</v>
      </c>
      <c r="C410" s="66">
        <v>1</v>
      </c>
      <c r="D410" s="65">
        <v>15</v>
      </c>
      <c r="E410" s="66">
        <v>5</v>
      </c>
      <c r="F410" s="67"/>
      <c r="G410" s="65">
        <f>B410-C410</f>
        <v>0</v>
      </c>
      <c r="H410" s="66">
        <f>D410-E410</f>
        <v>10</v>
      </c>
      <c r="I410" s="20">
        <f>IF(C410=0, "-", IF(G410/C410&lt;10, G410/C410, "&gt;999%"))</f>
        <v>0</v>
      </c>
      <c r="J410" s="21">
        <f>IF(E410=0, "-", IF(H410/E410&lt;10, H410/E410, "&gt;999%"))</f>
        <v>2</v>
      </c>
    </row>
    <row r="411" spans="1:10" s="160" customFormat="1" x14ac:dyDescent="0.2">
      <c r="A411" s="178" t="s">
        <v>629</v>
      </c>
      <c r="B411" s="71">
        <v>1</v>
      </c>
      <c r="C411" s="72">
        <v>1</v>
      </c>
      <c r="D411" s="71">
        <v>15</v>
      </c>
      <c r="E411" s="72">
        <v>5</v>
      </c>
      <c r="F411" s="73"/>
      <c r="G411" s="71">
        <f>B411-C411</f>
        <v>0</v>
      </c>
      <c r="H411" s="72">
        <f>D411-E411</f>
        <v>10</v>
      </c>
      <c r="I411" s="37">
        <f>IF(C411=0, "-", IF(G411/C411&lt;10, G411/C411, "&gt;999%"))</f>
        <v>0</v>
      </c>
      <c r="J411" s="38">
        <f>IF(E411=0, "-", IF(H411/E411&lt;10, H411/E411, "&gt;999%"))</f>
        <v>2</v>
      </c>
    </row>
    <row r="412" spans="1:10" x14ac:dyDescent="0.2">
      <c r="A412" s="177"/>
      <c r="B412" s="143"/>
      <c r="C412" s="144"/>
      <c r="D412" s="143"/>
      <c r="E412" s="144"/>
      <c r="F412" s="145"/>
      <c r="G412" s="143"/>
      <c r="H412" s="144"/>
      <c r="I412" s="151"/>
      <c r="J412" s="152"/>
    </row>
    <row r="413" spans="1:10" s="139" customFormat="1" x14ac:dyDescent="0.2">
      <c r="A413" s="159" t="s">
        <v>82</v>
      </c>
      <c r="B413" s="65"/>
      <c r="C413" s="66"/>
      <c r="D413" s="65"/>
      <c r="E413" s="66"/>
      <c r="F413" s="67"/>
      <c r="G413" s="65"/>
      <c r="H413" s="66"/>
      <c r="I413" s="20"/>
      <c r="J413" s="21"/>
    </row>
    <row r="414" spans="1:10" x14ac:dyDescent="0.2">
      <c r="A414" s="158" t="s">
        <v>200</v>
      </c>
      <c r="B414" s="65">
        <v>0</v>
      </c>
      <c r="C414" s="66">
        <v>5</v>
      </c>
      <c r="D414" s="65">
        <v>26</v>
      </c>
      <c r="E414" s="66">
        <v>27</v>
      </c>
      <c r="F414" s="67"/>
      <c r="G414" s="65">
        <f t="shared" ref="G414:G422" si="84">B414-C414</f>
        <v>-5</v>
      </c>
      <c r="H414" s="66">
        <f t="shared" ref="H414:H422" si="85">D414-E414</f>
        <v>-1</v>
      </c>
      <c r="I414" s="20">
        <f t="shared" ref="I414:I422" si="86">IF(C414=0, "-", IF(G414/C414&lt;10, G414/C414, "&gt;999%"))</f>
        <v>-1</v>
      </c>
      <c r="J414" s="21">
        <f t="shared" ref="J414:J422" si="87">IF(E414=0, "-", IF(H414/E414&lt;10, H414/E414, "&gt;999%"))</f>
        <v>-3.7037037037037035E-2</v>
      </c>
    </row>
    <row r="415" spans="1:10" x14ac:dyDescent="0.2">
      <c r="A415" s="158" t="s">
        <v>336</v>
      </c>
      <c r="B415" s="65">
        <v>0</v>
      </c>
      <c r="C415" s="66">
        <v>3</v>
      </c>
      <c r="D415" s="65">
        <v>61</v>
      </c>
      <c r="E415" s="66">
        <v>9</v>
      </c>
      <c r="F415" s="67"/>
      <c r="G415" s="65">
        <f t="shared" si="84"/>
        <v>-3</v>
      </c>
      <c r="H415" s="66">
        <f t="shared" si="85"/>
        <v>52</v>
      </c>
      <c r="I415" s="20">
        <f t="shared" si="86"/>
        <v>-1</v>
      </c>
      <c r="J415" s="21">
        <f t="shared" si="87"/>
        <v>5.7777777777777777</v>
      </c>
    </row>
    <row r="416" spans="1:10" x14ac:dyDescent="0.2">
      <c r="A416" s="158" t="s">
        <v>366</v>
      </c>
      <c r="B416" s="65">
        <v>3</v>
      </c>
      <c r="C416" s="66">
        <v>3</v>
      </c>
      <c r="D416" s="65">
        <v>47</v>
      </c>
      <c r="E416" s="66">
        <v>35</v>
      </c>
      <c r="F416" s="67"/>
      <c r="G416" s="65">
        <f t="shared" si="84"/>
        <v>0</v>
      </c>
      <c r="H416" s="66">
        <f t="shared" si="85"/>
        <v>12</v>
      </c>
      <c r="I416" s="20">
        <f t="shared" si="86"/>
        <v>0</v>
      </c>
      <c r="J416" s="21">
        <f t="shared" si="87"/>
        <v>0.34285714285714286</v>
      </c>
    </row>
    <row r="417" spans="1:10" x14ac:dyDescent="0.2">
      <c r="A417" s="158" t="s">
        <v>403</v>
      </c>
      <c r="B417" s="65">
        <v>2</v>
      </c>
      <c r="C417" s="66">
        <v>4</v>
      </c>
      <c r="D417" s="65">
        <v>50</v>
      </c>
      <c r="E417" s="66">
        <v>59</v>
      </c>
      <c r="F417" s="67"/>
      <c r="G417" s="65">
        <f t="shared" si="84"/>
        <v>-2</v>
      </c>
      <c r="H417" s="66">
        <f t="shared" si="85"/>
        <v>-9</v>
      </c>
      <c r="I417" s="20">
        <f t="shared" si="86"/>
        <v>-0.5</v>
      </c>
      <c r="J417" s="21">
        <f t="shared" si="87"/>
        <v>-0.15254237288135594</v>
      </c>
    </row>
    <row r="418" spans="1:10" x14ac:dyDescent="0.2">
      <c r="A418" s="158" t="s">
        <v>238</v>
      </c>
      <c r="B418" s="65">
        <v>1</v>
      </c>
      <c r="C418" s="66">
        <v>6</v>
      </c>
      <c r="D418" s="65">
        <v>31</v>
      </c>
      <c r="E418" s="66">
        <v>56</v>
      </c>
      <c r="F418" s="67"/>
      <c r="G418" s="65">
        <f t="shared" si="84"/>
        <v>-5</v>
      </c>
      <c r="H418" s="66">
        <f t="shared" si="85"/>
        <v>-25</v>
      </c>
      <c r="I418" s="20">
        <f t="shared" si="86"/>
        <v>-0.83333333333333337</v>
      </c>
      <c r="J418" s="21">
        <f t="shared" si="87"/>
        <v>-0.44642857142857145</v>
      </c>
    </row>
    <row r="419" spans="1:10" x14ac:dyDescent="0.2">
      <c r="A419" s="158" t="s">
        <v>219</v>
      </c>
      <c r="B419" s="65">
        <v>0</v>
      </c>
      <c r="C419" s="66">
        <v>0</v>
      </c>
      <c r="D419" s="65">
        <v>0</v>
      </c>
      <c r="E419" s="66">
        <v>2</v>
      </c>
      <c r="F419" s="67"/>
      <c r="G419" s="65">
        <f t="shared" si="84"/>
        <v>0</v>
      </c>
      <c r="H419" s="66">
        <f t="shared" si="85"/>
        <v>-2</v>
      </c>
      <c r="I419" s="20" t="str">
        <f t="shared" si="86"/>
        <v>-</v>
      </c>
      <c r="J419" s="21">
        <f t="shared" si="87"/>
        <v>-1</v>
      </c>
    </row>
    <row r="420" spans="1:10" x14ac:dyDescent="0.2">
      <c r="A420" s="158" t="s">
        <v>220</v>
      </c>
      <c r="B420" s="65">
        <v>1</v>
      </c>
      <c r="C420" s="66">
        <v>0</v>
      </c>
      <c r="D420" s="65">
        <v>22</v>
      </c>
      <c r="E420" s="66">
        <v>1</v>
      </c>
      <c r="F420" s="67"/>
      <c r="G420" s="65">
        <f t="shared" si="84"/>
        <v>1</v>
      </c>
      <c r="H420" s="66">
        <f t="shared" si="85"/>
        <v>21</v>
      </c>
      <c r="I420" s="20" t="str">
        <f t="shared" si="86"/>
        <v>-</v>
      </c>
      <c r="J420" s="21" t="str">
        <f t="shared" si="87"/>
        <v>&gt;999%</v>
      </c>
    </row>
    <row r="421" spans="1:10" x14ac:dyDescent="0.2">
      <c r="A421" s="158" t="s">
        <v>257</v>
      </c>
      <c r="B421" s="65">
        <v>1</v>
      </c>
      <c r="C421" s="66">
        <v>0</v>
      </c>
      <c r="D421" s="65">
        <v>16</v>
      </c>
      <c r="E421" s="66">
        <v>4</v>
      </c>
      <c r="F421" s="67"/>
      <c r="G421" s="65">
        <f t="shared" si="84"/>
        <v>1</v>
      </c>
      <c r="H421" s="66">
        <f t="shared" si="85"/>
        <v>12</v>
      </c>
      <c r="I421" s="20" t="str">
        <f t="shared" si="86"/>
        <v>-</v>
      </c>
      <c r="J421" s="21">
        <f t="shared" si="87"/>
        <v>3</v>
      </c>
    </row>
    <row r="422" spans="1:10" s="160" customFormat="1" x14ac:dyDescent="0.2">
      <c r="A422" s="178" t="s">
        <v>630</v>
      </c>
      <c r="B422" s="71">
        <v>8</v>
      </c>
      <c r="C422" s="72">
        <v>21</v>
      </c>
      <c r="D422" s="71">
        <v>253</v>
      </c>
      <c r="E422" s="72">
        <v>193</v>
      </c>
      <c r="F422" s="73"/>
      <c r="G422" s="71">
        <f t="shared" si="84"/>
        <v>-13</v>
      </c>
      <c r="H422" s="72">
        <f t="shared" si="85"/>
        <v>60</v>
      </c>
      <c r="I422" s="37">
        <f t="shared" si="86"/>
        <v>-0.61904761904761907</v>
      </c>
      <c r="J422" s="38">
        <f t="shared" si="87"/>
        <v>0.31088082901554404</v>
      </c>
    </row>
    <row r="423" spans="1:10" x14ac:dyDescent="0.2">
      <c r="A423" s="177"/>
      <c r="B423" s="143"/>
      <c r="C423" s="144"/>
      <c r="D423" s="143"/>
      <c r="E423" s="144"/>
      <c r="F423" s="145"/>
      <c r="G423" s="143"/>
      <c r="H423" s="144"/>
      <c r="I423" s="151"/>
      <c r="J423" s="152"/>
    </row>
    <row r="424" spans="1:10" s="139" customFormat="1" x14ac:dyDescent="0.2">
      <c r="A424" s="159" t="s">
        <v>83</v>
      </c>
      <c r="B424" s="65"/>
      <c r="C424" s="66"/>
      <c r="D424" s="65"/>
      <c r="E424" s="66"/>
      <c r="F424" s="67"/>
      <c r="G424" s="65"/>
      <c r="H424" s="66"/>
      <c r="I424" s="20"/>
      <c r="J424" s="21"/>
    </row>
    <row r="425" spans="1:10" x14ac:dyDescent="0.2">
      <c r="A425" s="158" t="s">
        <v>367</v>
      </c>
      <c r="B425" s="65">
        <v>0</v>
      </c>
      <c r="C425" s="66">
        <v>0</v>
      </c>
      <c r="D425" s="65">
        <v>0</v>
      </c>
      <c r="E425" s="66">
        <v>2</v>
      </c>
      <c r="F425" s="67"/>
      <c r="G425" s="65">
        <f>B425-C425</f>
        <v>0</v>
      </c>
      <c r="H425" s="66">
        <f>D425-E425</f>
        <v>-2</v>
      </c>
      <c r="I425" s="20" t="str">
        <f>IF(C425=0, "-", IF(G425/C425&lt;10, G425/C425, "&gt;999%"))</f>
        <v>-</v>
      </c>
      <c r="J425" s="21">
        <f>IF(E425=0, "-", IF(H425/E425&lt;10, H425/E425, "&gt;999%"))</f>
        <v>-1</v>
      </c>
    </row>
    <row r="426" spans="1:10" x14ac:dyDescent="0.2">
      <c r="A426" s="158" t="s">
        <v>483</v>
      </c>
      <c r="B426" s="65">
        <v>2</v>
      </c>
      <c r="C426" s="66">
        <v>3</v>
      </c>
      <c r="D426" s="65">
        <v>65</v>
      </c>
      <c r="E426" s="66">
        <v>43</v>
      </c>
      <c r="F426" s="67"/>
      <c r="G426" s="65">
        <f>B426-C426</f>
        <v>-1</v>
      </c>
      <c r="H426" s="66">
        <f>D426-E426</f>
        <v>22</v>
      </c>
      <c r="I426" s="20">
        <f>IF(C426=0, "-", IF(G426/C426&lt;10, G426/C426, "&gt;999%"))</f>
        <v>-0.33333333333333331</v>
      </c>
      <c r="J426" s="21">
        <f>IF(E426=0, "-", IF(H426/E426&lt;10, H426/E426, "&gt;999%"))</f>
        <v>0.51162790697674421</v>
      </c>
    </row>
    <row r="427" spans="1:10" x14ac:dyDescent="0.2">
      <c r="A427" s="158" t="s">
        <v>404</v>
      </c>
      <c r="B427" s="65">
        <v>0</v>
      </c>
      <c r="C427" s="66">
        <v>0</v>
      </c>
      <c r="D427" s="65">
        <v>4</v>
      </c>
      <c r="E427" s="66">
        <v>2</v>
      </c>
      <c r="F427" s="67"/>
      <c r="G427" s="65">
        <f>B427-C427</f>
        <v>0</v>
      </c>
      <c r="H427" s="66">
        <f>D427-E427</f>
        <v>2</v>
      </c>
      <c r="I427" s="20" t="str">
        <f>IF(C427=0, "-", IF(G427/C427&lt;10, G427/C427, "&gt;999%"))</f>
        <v>-</v>
      </c>
      <c r="J427" s="21">
        <f>IF(E427=0, "-", IF(H427/E427&lt;10, H427/E427, "&gt;999%"))</f>
        <v>1</v>
      </c>
    </row>
    <row r="428" spans="1:10" x14ac:dyDescent="0.2">
      <c r="A428" s="158" t="s">
        <v>315</v>
      </c>
      <c r="B428" s="65">
        <v>0</v>
      </c>
      <c r="C428" s="66">
        <v>0</v>
      </c>
      <c r="D428" s="65">
        <v>0</v>
      </c>
      <c r="E428" s="66">
        <v>2</v>
      </c>
      <c r="F428" s="67"/>
      <c r="G428" s="65">
        <f>B428-C428</f>
        <v>0</v>
      </c>
      <c r="H428" s="66">
        <f>D428-E428</f>
        <v>-2</v>
      </c>
      <c r="I428" s="20" t="str">
        <f>IF(C428=0, "-", IF(G428/C428&lt;10, G428/C428, "&gt;999%"))</f>
        <v>-</v>
      </c>
      <c r="J428" s="21">
        <f>IF(E428=0, "-", IF(H428/E428&lt;10, H428/E428, "&gt;999%"))</f>
        <v>-1</v>
      </c>
    </row>
    <row r="429" spans="1:10" s="160" customFormat="1" x14ac:dyDescent="0.2">
      <c r="A429" s="178" t="s">
        <v>631</v>
      </c>
      <c r="B429" s="71">
        <v>2</v>
      </c>
      <c r="C429" s="72">
        <v>3</v>
      </c>
      <c r="D429" s="71">
        <v>69</v>
      </c>
      <c r="E429" s="72">
        <v>49</v>
      </c>
      <c r="F429" s="73"/>
      <c r="G429" s="71">
        <f>B429-C429</f>
        <v>-1</v>
      </c>
      <c r="H429" s="72">
        <f>D429-E429</f>
        <v>20</v>
      </c>
      <c r="I429" s="37">
        <f>IF(C429=0, "-", IF(G429/C429&lt;10, G429/C429, "&gt;999%"))</f>
        <v>-0.33333333333333331</v>
      </c>
      <c r="J429" s="38">
        <f>IF(E429=0, "-", IF(H429/E429&lt;10, H429/E429, "&gt;999%"))</f>
        <v>0.40816326530612246</v>
      </c>
    </row>
    <row r="430" spans="1:10" x14ac:dyDescent="0.2">
      <c r="A430" s="177"/>
      <c r="B430" s="143"/>
      <c r="C430" s="144"/>
      <c r="D430" s="143"/>
      <c r="E430" s="144"/>
      <c r="F430" s="145"/>
      <c r="G430" s="143"/>
      <c r="H430" s="144"/>
      <c r="I430" s="151"/>
      <c r="J430" s="152"/>
    </row>
    <row r="431" spans="1:10" s="139" customFormat="1" x14ac:dyDescent="0.2">
      <c r="A431" s="159" t="s">
        <v>84</v>
      </c>
      <c r="B431" s="65"/>
      <c r="C431" s="66"/>
      <c r="D431" s="65"/>
      <c r="E431" s="66"/>
      <c r="F431" s="67"/>
      <c r="G431" s="65"/>
      <c r="H431" s="66"/>
      <c r="I431" s="20"/>
      <c r="J431" s="21"/>
    </row>
    <row r="432" spans="1:10" x14ac:dyDescent="0.2">
      <c r="A432" s="158" t="s">
        <v>290</v>
      </c>
      <c r="B432" s="65">
        <v>0</v>
      </c>
      <c r="C432" s="66">
        <v>1</v>
      </c>
      <c r="D432" s="65">
        <v>0</v>
      </c>
      <c r="E432" s="66">
        <v>2</v>
      </c>
      <c r="F432" s="67"/>
      <c r="G432" s="65">
        <f t="shared" ref="G432:G440" si="88">B432-C432</f>
        <v>-1</v>
      </c>
      <c r="H432" s="66">
        <f t="shared" ref="H432:H440" si="89">D432-E432</f>
        <v>-2</v>
      </c>
      <c r="I432" s="20">
        <f t="shared" ref="I432:I440" si="90">IF(C432=0, "-", IF(G432/C432&lt;10, G432/C432, "&gt;999%"))</f>
        <v>-1</v>
      </c>
      <c r="J432" s="21">
        <f t="shared" ref="J432:J440" si="91">IF(E432=0, "-", IF(H432/E432&lt;10, H432/E432, "&gt;999%"))</f>
        <v>-1</v>
      </c>
    </row>
    <row r="433" spans="1:10" x14ac:dyDescent="0.2">
      <c r="A433" s="158" t="s">
        <v>368</v>
      </c>
      <c r="B433" s="65">
        <v>38</v>
      </c>
      <c r="C433" s="66">
        <v>126</v>
      </c>
      <c r="D433" s="65">
        <v>368</v>
      </c>
      <c r="E433" s="66">
        <v>442</v>
      </c>
      <c r="F433" s="67"/>
      <c r="G433" s="65">
        <f t="shared" si="88"/>
        <v>-88</v>
      </c>
      <c r="H433" s="66">
        <f t="shared" si="89"/>
        <v>-74</v>
      </c>
      <c r="I433" s="20">
        <f t="shared" si="90"/>
        <v>-0.69841269841269837</v>
      </c>
      <c r="J433" s="21">
        <f t="shared" si="91"/>
        <v>-0.167420814479638</v>
      </c>
    </row>
    <row r="434" spans="1:10" x14ac:dyDescent="0.2">
      <c r="A434" s="158" t="s">
        <v>221</v>
      </c>
      <c r="B434" s="65">
        <v>4</v>
      </c>
      <c r="C434" s="66">
        <v>4</v>
      </c>
      <c r="D434" s="65">
        <v>86</v>
      </c>
      <c r="E434" s="66">
        <v>66</v>
      </c>
      <c r="F434" s="67"/>
      <c r="G434" s="65">
        <f t="shared" si="88"/>
        <v>0</v>
      </c>
      <c r="H434" s="66">
        <f t="shared" si="89"/>
        <v>20</v>
      </c>
      <c r="I434" s="20">
        <f t="shared" si="90"/>
        <v>0</v>
      </c>
      <c r="J434" s="21">
        <f t="shared" si="91"/>
        <v>0.30303030303030304</v>
      </c>
    </row>
    <row r="435" spans="1:10" x14ac:dyDescent="0.2">
      <c r="A435" s="158" t="s">
        <v>239</v>
      </c>
      <c r="B435" s="65">
        <v>0</v>
      </c>
      <c r="C435" s="66">
        <v>0</v>
      </c>
      <c r="D435" s="65">
        <v>0</v>
      </c>
      <c r="E435" s="66">
        <v>4</v>
      </c>
      <c r="F435" s="67"/>
      <c r="G435" s="65">
        <f t="shared" si="88"/>
        <v>0</v>
      </c>
      <c r="H435" s="66">
        <f t="shared" si="89"/>
        <v>-4</v>
      </c>
      <c r="I435" s="20" t="str">
        <f t="shared" si="90"/>
        <v>-</v>
      </c>
      <c r="J435" s="21">
        <f t="shared" si="91"/>
        <v>-1</v>
      </c>
    </row>
    <row r="436" spans="1:10" x14ac:dyDescent="0.2">
      <c r="A436" s="158" t="s">
        <v>240</v>
      </c>
      <c r="B436" s="65">
        <v>0</v>
      </c>
      <c r="C436" s="66">
        <v>1</v>
      </c>
      <c r="D436" s="65">
        <v>7</v>
      </c>
      <c r="E436" s="66">
        <v>20</v>
      </c>
      <c r="F436" s="67"/>
      <c r="G436" s="65">
        <f t="shared" si="88"/>
        <v>-1</v>
      </c>
      <c r="H436" s="66">
        <f t="shared" si="89"/>
        <v>-13</v>
      </c>
      <c r="I436" s="20">
        <f t="shared" si="90"/>
        <v>-1</v>
      </c>
      <c r="J436" s="21">
        <f t="shared" si="91"/>
        <v>-0.65</v>
      </c>
    </row>
    <row r="437" spans="1:10" x14ac:dyDescent="0.2">
      <c r="A437" s="158" t="s">
        <v>405</v>
      </c>
      <c r="B437" s="65">
        <v>57</v>
      </c>
      <c r="C437" s="66">
        <v>17</v>
      </c>
      <c r="D437" s="65">
        <v>344</v>
      </c>
      <c r="E437" s="66">
        <v>187</v>
      </c>
      <c r="F437" s="67"/>
      <c r="G437" s="65">
        <f t="shared" si="88"/>
        <v>40</v>
      </c>
      <c r="H437" s="66">
        <f t="shared" si="89"/>
        <v>157</v>
      </c>
      <c r="I437" s="20">
        <f t="shared" si="90"/>
        <v>2.3529411764705883</v>
      </c>
      <c r="J437" s="21">
        <f t="shared" si="91"/>
        <v>0.83957219251336901</v>
      </c>
    </row>
    <row r="438" spans="1:10" x14ac:dyDescent="0.2">
      <c r="A438" s="158" t="s">
        <v>222</v>
      </c>
      <c r="B438" s="65">
        <v>2</v>
      </c>
      <c r="C438" s="66">
        <v>1</v>
      </c>
      <c r="D438" s="65">
        <v>12</v>
      </c>
      <c r="E438" s="66">
        <v>12</v>
      </c>
      <c r="F438" s="67"/>
      <c r="G438" s="65">
        <f t="shared" si="88"/>
        <v>1</v>
      </c>
      <c r="H438" s="66">
        <f t="shared" si="89"/>
        <v>0</v>
      </c>
      <c r="I438" s="20">
        <f t="shared" si="90"/>
        <v>1</v>
      </c>
      <c r="J438" s="21">
        <f t="shared" si="91"/>
        <v>0</v>
      </c>
    </row>
    <row r="439" spans="1:10" x14ac:dyDescent="0.2">
      <c r="A439" s="158" t="s">
        <v>337</v>
      </c>
      <c r="B439" s="65">
        <v>9</v>
      </c>
      <c r="C439" s="66">
        <v>20</v>
      </c>
      <c r="D439" s="65">
        <v>336</v>
      </c>
      <c r="E439" s="66">
        <v>289</v>
      </c>
      <c r="F439" s="67"/>
      <c r="G439" s="65">
        <f t="shared" si="88"/>
        <v>-11</v>
      </c>
      <c r="H439" s="66">
        <f t="shared" si="89"/>
        <v>47</v>
      </c>
      <c r="I439" s="20">
        <f t="shared" si="90"/>
        <v>-0.55000000000000004</v>
      </c>
      <c r="J439" s="21">
        <f t="shared" si="91"/>
        <v>0.16262975778546712</v>
      </c>
    </row>
    <row r="440" spans="1:10" s="160" customFormat="1" x14ac:dyDescent="0.2">
      <c r="A440" s="178" t="s">
        <v>632</v>
      </c>
      <c r="B440" s="71">
        <v>110</v>
      </c>
      <c r="C440" s="72">
        <v>170</v>
      </c>
      <c r="D440" s="71">
        <v>1153</v>
      </c>
      <c r="E440" s="72">
        <v>1022</v>
      </c>
      <c r="F440" s="73"/>
      <c r="G440" s="71">
        <f t="shared" si="88"/>
        <v>-60</v>
      </c>
      <c r="H440" s="72">
        <f t="shared" si="89"/>
        <v>131</v>
      </c>
      <c r="I440" s="37">
        <f t="shared" si="90"/>
        <v>-0.35294117647058826</v>
      </c>
      <c r="J440" s="38">
        <f t="shared" si="91"/>
        <v>0.12818003913894324</v>
      </c>
    </row>
    <row r="441" spans="1:10" x14ac:dyDescent="0.2">
      <c r="A441" s="177"/>
      <c r="B441" s="143"/>
      <c r="C441" s="144"/>
      <c r="D441" s="143"/>
      <c r="E441" s="144"/>
      <c r="F441" s="145"/>
      <c r="G441" s="143"/>
      <c r="H441" s="144"/>
      <c r="I441" s="151"/>
      <c r="J441" s="152"/>
    </row>
    <row r="442" spans="1:10" s="139" customFormat="1" x14ac:dyDescent="0.2">
      <c r="A442" s="159" t="s">
        <v>85</v>
      </c>
      <c r="B442" s="65"/>
      <c r="C442" s="66"/>
      <c r="D442" s="65"/>
      <c r="E442" s="66"/>
      <c r="F442" s="67"/>
      <c r="G442" s="65"/>
      <c r="H442" s="66"/>
      <c r="I442" s="20"/>
      <c r="J442" s="21"/>
    </row>
    <row r="443" spans="1:10" x14ac:dyDescent="0.2">
      <c r="A443" s="158" t="s">
        <v>201</v>
      </c>
      <c r="B443" s="65">
        <v>5</v>
      </c>
      <c r="C443" s="66">
        <v>23</v>
      </c>
      <c r="D443" s="65">
        <v>185</v>
      </c>
      <c r="E443" s="66">
        <v>90</v>
      </c>
      <c r="F443" s="67"/>
      <c r="G443" s="65">
        <f t="shared" ref="G443:G449" si="92">B443-C443</f>
        <v>-18</v>
      </c>
      <c r="H443" s="66">
        <f t="shared" ref="H443:H449" si="93">D443-E443</f>
        <v>95</v>
      </c>
      <c r="I443" s="20">
        <f t="shared" ref="I443:I449" si="94">IF(C443=0, "-", IF(G443/C443&lt;10, G443/C443, "&gt;999%"))</f>
        <v>-0.78260869565217395</v>
      </c>
      <c r="J443" s="21">
        <f t="shared" ref="J443:J449" si="95">IF(E443=0, "-", IF(H443/E443&lt;10, H443/E443, "&gt;999%"))</f>
        <v>1.0555555555555556</v>
      </c>
    </row>
    <row r="444" spans="1:10" x14ac:dyDescent="0.2">
      <c r="A444" s="158" t="s">
        <v>316</v>
      </c>
      <c r="B444" s="65">
        <v>6</v>
      </c>
      <c r="C444" s="66">
        <v>6</v>
      </c>
      <c r="D444" s="65">
        <v>55</v>
      </c>
      <c r="E444" s="66">
        <v>24</v>
      </c>
      <c r="F444" s="67"/>
      <c r="G444" s="65">
        <f t="shared" si="92"/>
        <v>0</v>
      </c>
      <c r="H444" s="66">
        <f t="shared" si="93"/>
        <v>31</v>
      </c>
      <c r="I444" s="20">
        <f t="shared" si="94"/>
        <v>0</v>
      </c>
      <c r="J444" s="21">
        <f t="shared" si="95"/>
        <v>1.2916666666666667</v>
      </c>
    </row>
    <row r="445" spans="1:10" x14ac:dyDescent="0.2">
      <c r="A445" s="158" t="s">
        <v>317</v>
      </c>
      <c r="B445" s="65">
        <v>6</v>
      </c>
      <c r="C445" s="66">
        <v>4</v>
      </c>
      <c r="D445" s="65">
        <v>53</v>
      </c>
      <c r="E445" s="66">
        <v>81</v>
      </c>
      <c r="F445" s="67"/>
      <c r="G445" s="65">
        <f t="shared" si="92"/>
        <v>2</v>
      </c>
      <c r="H445" s="66">
        <f t="shared" si="93"/>
        <v>-28</v>
      </c>
      <c r="I445" s="20">
        <f t="shared" si="94"/>
        <v>0.5</v>
      </c>
      <c r="J445" s="21">
        <f t="shared" si="95"/>
        <v>-0.34567901234567899</v>
      </c>
    </row>
    <row r="446" spans="1:10" x14ac:dyDescent="0.2">
      <c r="A446" s="158" t="s">
        <v>338</v>
      </c>
      <c r="B446" s="65">
        <v>0</v>
      </c>
      <c r="C446" s="66">
        <v>0</v>
      </c>
      <c r="D446" s="65">
        <v>5</v>
      </c>
      <c r="E446" s="66">
        <v>10</v>
      </c>
      <c r="F446" s="67"/>
      <c r="G446" s="65">
        <f t="shared" si="92"/>
        <v>0</v>
      </c>
      <c r="H446" s="66">
        <f t="shared" si="93"/>
        <v>-5</v>
      </c>
      <c r="I446" s="20" t="str">
        <f t="shared" si="94"/>
        <v>-</v>
      </c>
      <c r="J446" s="21">
        <f t="shared" si="95"/>
        <v>-0.5</v>
      </c>
    </row>
    <row r="447" spans="1:10" x14ac:dyDescent="0.2">
      <c r="A447" s="158" t="s">
        <v>202</v>
      </c>
      <c r="B447" s="65">
        <v>4</v>
      </c>
      <c r="C447" s="66">
        <v>17</v>
      </c>
      <c r="D447" s="65">
        <v>103</v>
      </c>
      <c r="E447" s="66">
        <v>96</v>
      </c>
      <c r="F447" s="67"/>
      <c r="G447" s="65">
        <f t="shared" si="92"/>
        <v>-13</v>
      </c>
      <c r="H447" s="66">
        <f t="shared" si="93"/>
        <v>7</v>
      </c>
      <c r="I447" s="20">
        <f t="shared" si="94"/>
        <v>-0.76470588235294112</v>
      </c>
      <c r="J447" s="21">
        <f t="shared" si="95"/>
        <v>7.2916666666666671E-2</v>
      </c>
    </row>
    <row r="448" spans="1:10" x14ac:dyDescent="0.2">
      <c r="A448" s="158" t="s">
        <v>339</v>
      </c>
      <c r="B448" s="65">
        <v>4</v>
      </c>
      <c r="C448" s="66">
        <v>3</v>
      </c>
      <c r="D448" s="65">
        <v>114</v>
      </c>
      <c r="E448" s="66">
        <v>123</v>
      </c>
      <c r="F448" s="67"/>
      <c r="G448" s="65">
        <f t="shared" si="92"/>
        <v>1</v>
      </c>
      <c r="H448" s="66">
        <f t="shared" si="93"/>
        <v>-9</v>
      </c>
      <c r="I448" s="20">
        <f t="shared" si="94"/>
        <v>0.33333333333333331</v>
      </c>
      <c r="J448" s="21">
        <f t="shared" si="95"/>
        <v>-7.3170731707317069E-2</v>
      </c>
    </row>
    <row r="449" spans="1:10" s="160" customFormat="1" x14ac:dyDescent="0.2">
      <c r="A449" s="178" t="s">
        <v>633</v>
      </c>
      <c r="B449" s="71">
        <v>25</v>
      </c>
      <c r="C449" s="72">
        <v>53</v>
      </c>
      <c r="D449" s="71">
        <v>515</v>
      </c>
      <c r="E449" s="72">
        <v>424</v>
      </c>
      <c r="F449" s="73"/>
      <c r="G449" s="71">
        <f t="shared" si="92"/>
        <v>-28</v>
      </c>
      <c r="H449" s="72">
        <f t="shared" si="93"/>
        <v>91</v>
      </c>
      <c r="I449" s="37">
        <f t="shared" si="94"/>
        <v>-0.52830188679245282</v>
      </c>
      <c r="J449" s="38">
        <f t="shared" si="95"/>
        <v>0.21462264150943397</v>
      </c>
    </row>
    <row r="450" spans="1:10" x14ac:dyDescent="0.2">
      <c r="A450" s="177"/>
      <c r="B450" s="143"/>
      <c r="C450" s="144"/>
      <c r="D450" s="143"/>
      <c r="E450" s="144"/>
      <c r="F450" s="145"/>
      <c r="G450" s="143"/>
      <c r="H450" s="144"/>
      <c r="I450" s="151"/>
      <c r="J450" s="152"/>
    </row>
    <row r="451" spans="1:10" s="139" customFormat="1" x14ac:dyDescent="0.2">
      <c r="A451" s="159" t="s">
        <v>86</v>
      </c>
      <c r="B451" s="65"/>
      <c r="C451" s="66"/>
      <c r="D451" s="65"/>
      <c r="E451" s="66"/>
      <c r="F451" s="67"/>
      <c r="G451" s="65"/>
      <c r="H451" s="66"/>
      <c r="I451" s="20"/>
      <c r="J451" s="21"/>
    </row>
    <row r="452" spans="1:10" x14ac:dyDescent="0.2">
      <c r="A452" s="158" t="s">
        <v>291</v>
      </c>
      <c r="B452" s="65">
        <v>0</v>
      </c>
      <c r="C452" s="66">
        <v>0</v>
      </c>
      <c r="D452" s="65">
        <v>0</v>
      </c>
      <c r="E452" s="66">
        <v>1</v>
      </c>
      <c r="F452" s="67"/>
      <c r="G452" s="65">
        <f t="shared" ref="G452:G475" si="96">B452-C452</f>
        <v>0</v>
      </c>
      <c r="H452" s="66">
        <f t="shared" ref="H452:H475" si="97">D452-E452</f>
        <v>-1</v>
      </c>
      <c r="I452" s="20" t="str">
        <f t="shared" ref="I452:I475" si="98">IF(C452=0, "-", IF(G452/C452&lt;10, G452/C452, "&gt;999%"))</f>
        <v>-</v>
      </c>
      <c r="J452" s="21">
        <f t="shared" ref="J452:J475" si="99">IF(E452=0, "-", IF(H452/E452&lt;10, H452/E452, "&gt;999%"))</f>
        <v>-1</v>
      </c>
    </row>
    <row r="453" spans="1:10" x14ac:dyDescent="0.2">
      <c r="A453" s="158" t="s">
        <v>241</v>
      </c>
      <c r="B453" s="65">
        <v>9</v>
      </c>
      <c r="C453" s="66">
        <v>16</v>
      </c>
      <c r="D453" s="65">
        <v>134</v>
      </c>
      <c r="E453" s="66">
        <v>172</v>
      </c>
      <c r="F453" s="67"/>
      <c r="G453" s="65">
        <f t="shared" si="96"/>
        <v>-7</v>
      </c>
      <c r="H453" s="66">
        <f t="shared" si="97"/>
        <v>-38</v>
      </c>
      <c r="I453" s="20">
        <f t="shared" si="98"/>
        <v>-0.4375</v>
      </c>
      <c r="J453" s="21">
        <f t="shared" si="99"/>
        <v>-0.22093023255813954</v>
      </c>
    </row>
    <row r="454" spans="1:10" x14ac:dyDescent="0.2">
      <c r="A454" s="158" t="s">
        <v>340</v>
      </c>
      <c r="B454" s="65">
        <v>12</v>
      </c>
      <c r="C454" s="66">
        <v>20</v>
      </c>
      <c r="D454" s="65">
        <v>134</v>
      </c>
      <c r="E454" s="66">
        <v>168</v>
      </c>
      <c r="F454" s="67"/>
      <c r="G454" s="65">
        <f t="shared" si="96"/>
        <v>-8</v>
      </c>
      <c r="H454" s="66">
        <f t="shared" si="97"/>
        <v>-34</v>
      </c>
      <c r="I454" s="20">
        <f t="shared" si="98"/>
        <v>-0.4</v>
      </c>
      <c r="J454" s="21">
        <f t="shared" si="99"/>
        <v>-0.20238095238095238</v>
      </c>
    </row>
    <row r="455" spans="1:10" x14ac:dyDescent="0.2">
      <c r="A455" s="158" t="s">
        <v>443</v>
      </c>
      <c r="B455" s="65">
        <v>0</v>
      </c>
      <c r="C455" s="66">
        <v>0</v>
      </c>
      <c r="D455" s="65">
        <v>1</v>
      </c>
      <c r="E455" s="66">
        <v>3</v>
      </c>
      <c r="F455" s="67"/>
      <c r="G455" s="65">
        <f t="shared" si="96"/>
        <v>0</v>
      </c>
      <c r="H455" s="66">
        <f t="shared" si="97"/>
        <v>-2</v>
      </c>
      <c r="I455" s="20" t="str">
        <f t="shared" si="98"/>
        <v>-</v>
      </c>
      <c r="J455" s="21">
        <f t="shared" si="99"/>
        <v>-0.66666666666666663</v>
      </c>
    </row>
    <row r="456" spans="1:10" x14ac:dyDescent="0.2">
      <c r="A456" s="158" t="s">
        <v>223</v>
      </c>
      <c r="B456" s="65">
        <v>16</v>
      </c>
      <c r="C456" s="66">
        <v>115</v>
      </c>
      <c r="D456" s="65">
        <v>393</v>
      </c>
      <c r="E456" s="66">
        <v>432</v>
      </c>
      <c r="F456" s="67"/>
      <c r="G456" s="65">
        <f t="shared" si="96"/>
        <v>-99</v>
      </c>
      <c r="H456" s="66">
        <f t="shared" si="97"/>
        <v>-39</v>
      </c>
      <c r="I456" s="20">
        <f t="shared" si="98"/>
        <v>-0.86086956521739133</v>
      </c>
      <c r="J456" s="21">
        <f t="shared" si="99"/>
        <v>-9.0277777777777776E-2</v>
      </c>
    </row>
    <row r="457" spans="1:10" x14ac:dyDescent="0.2">
      <c r="A457" s="158" t="s">
        <v>406</v>
      </c>
      <c r="B457" s="65">
        <v>1</v>
      </c>
      <c r="C457" s="66">
        <v>10</v>
      </c>
      <c r="D457" s="65">
        <v>45</v>
      </c>
      <c r="E457" s="66">
        <v>47</v>
      </c>
      <c r="F457" s="67"/>
      <c r="G457" s="65">
        <f t="shared" si="96"/>
        <v>-9</v>
      </c>
      <c r="H457" s="66">
        <f t="shared" si="97"/>
        <v>-2</v>
      </c>
      <c r="I457" s="20">
        <f t="shared" si="98"/>
        <v>-0.9</v>
      </c>
      <c r="J457" s="21">
        <f t="shared" si="99"/>
        <v>-4.2553191489361701E-2</v>
      </c>
    </row>
    <row r="458" spans="1:10" x14ac:dyDescent="0.2">
      <c r="A458" s="158" t="s">
        <v>281</v>
      </c>
      <c r="B458" s="65">
        <v>1</v>
      </c>
      <c r="C458" s="66">
        <v>1</v>
      </c>
      <c r="D458" s="65">
        <v>3</v>
      </c>
      <c r="E458" s="66">
        <v>2</v>
      </c>
      <c r="F458" s="67"/>
      <c r="G458" s="65">
        <f t="shared" si="96"/>
        <v>0</v>
      </c>
      <c r="H458" s="66">
        <f t="shared" si="97"/>
        <v>1</v>
      </c>
      <c r="I458" s="20">
        <f t="shared" si="98"/>
        <v>0</v>
      </c>
      <c r="J458" s="21">
        <f t="shared" si="99"/>
        <v>0.5</v>
      </c>
    </row>
    <row r="459" spans="1:10" x14ac:dyDescent="0.2">
      <c r="A459" s="158" t="s">
        <v>441</v>
      </c>
      <c r="B459" s="65">
        <v>2</v>
      </c>
      <c r="C459" s="66">
        <v>9</v>
      </c>
      <c r="D459" s="65">
        <v>43</v>
      </c>
      <c r="E459" s="66">
        <v>41</v>
      </c>
      <c r="F459" s="67"/>
      <c r="G459" s="65">
        <f t="shared" si="96"/>
        <v>-7</v>
      </c>
      <c r="H459" s="66">
        <f t="shared" si="97"/>
        <v>2</v>
      </c>
      <c r="I459" s="20">
        <f t="shared" si="98"/>
        <v>-0.77777777777777779</v>
      </c>
      <c r="J459" s="21">
        <f t="shared" si="99"/>
        <v>4.878048780487805E-2</v>
      </c>
    </row>
    <row r="460" spans="1:10" x14ac:dyDescent="0.2">
      <c r="A460" s="158" t="s">
        <v>456</v>
      </c>
      <c r="B460" s="65">
        <v>13</v>
      </c>
      <c r="C460" s="66">
        <v>13</v>
      </c>
      <c r="D460" s="65">
        <v>140</v>
      </c>
      <c r="E460" s="66">
        <v>98</v>
      </c>
      <c r="F460" s="67"/>
      <c r="G460" s="65">
        <f t="shared" si="96"/>
        <v>0</v>
      </c>
      <c r="H460" s="66">
        <f t="shared" si="97"/>
        <v>42</v>
      </c>
      <c r="I460" s="20">
        <f t="shared" si="98"/>
        <v>0</v>
      </c>
      <c r="J460" s="21">
        <f t="shared" si="99"/>
        <v>0.42857142857142855</v>
      </c>
    </row>
    <row r="461" spans="1:10" x14ac:dyDescent="0.2">
      <c r="A461" s="158" t="s">
        <v>467</v>
      </c>
      <c r="B461" s="65">
        <v>29</v>
      </c>
      <c r="C461" s="66">
        <v>20</v>
      </c>
      <c r="D461" s="65">
        <v>299</v>
      </c>
      <c r="E461" s="66">
        <v>218</v>
      </c>
      <c r="F461" s="67"/>
      <c r="G461" s="65">
        <f t="shared" si="96"/>
        <v>9</v>
      </c>
      <c r="H461" s="66">
        <f t="shared" si="97"/>
        <v>81</v>
      </c>
      <c r="I461" s="20">
        <f t="shared" si="98"/>
        <v>0.45</v>
      </c>
      <c r="J461" s="21">
        <f t="shared" si="99"/>
        <v>0.37155963302752293</v>
      </c>
    </row>
    <row r="462" spans="1:10" x14ac:dyDescent="0.2">
      <c r="A462" s="158" t="s">
        <v>484</v>
      </c>
      <c r="B462" s="65">
        <v>50</v>
      </c>
      <c r="C462" s="66">
        <v>95</v>
      </c>
      <c r="D462" s="65">
        <v>796</v>
      </c>
      <c r="E462" s="66">
        <v>674</v>
      </c>
      <c r="F462" s="67"/>
      <c r="G462" s="65">
        <f t="shared" si="96"/>
        <v>-45</v>
      </c>
      <c r="H462" s="66">
        <f t="shared" si="97"/>
        <v>122</v>
      </c>
      <c r="I462" s="20">
        <f t="shared" si="98"/>
        <v>-0.47368421052631576</v>
      </c>
      <c r="J462" s="21">
        <f t="shared" si="99"/>
        <v>0.18100890207715134</v>
      </c>
    </row>
    <row r="463" spans="1:10" x14ac:dyDescent="0.2">
      <c r="A463" s="158" t="s">
        <v>407</v>
      </c>
      <c r="B463" s="65">
        <v>5</v>
      </c>
      <c r="C463" s="66">
        <v>6</v>
      </c>
      <c r="D463" s="65">
        <v>105</v>
      </c>
      <c r="E463" s="66">
        <v>98</v>
      </c>
      <c r="F463" s="67"/>
      <c r="G463" s="65">
        <f t="shared" si="96"/>
        <v>-1</v>
      </c>
      <c r="H463" s="66">
        <f t="shared" si="97"/>
        <v>7</v>
      </c>
      <c r="I463" s="20">
        <f t="shared" si="98"/>
        <v>-0.16666666666666666</v>
      </c>
      <c r="J463" s="21">
        <f t="shared" si="99"/>
        <v>7.1428571428571425E-2</v>
      </c>
    </row>
    <row r="464" spans="1:10" x14ac:dyDescent="0.2">
      <c r="A464" s="158" t="s">
        <v>485</v>
      </c>
      <c r="B464" s="65">
        <v>23</v>
      </c>
      <c r="C464" s="66">
        <v>20</v>
      </c>
      <c r="D464" s="65">
        <v>244</v>
      </c>
      <c r="E464" s="66">
        <v>170</v>
      </c>
      <c r="F464" s="67"/>
      <c r="G464" s="65">
        <f t="shared" si="96"/>
        <v>3</v>
      </c>
      <c r="H464" s="66">
        <f t="shared" si="97"/>
        <v>74</v>
      </c>
      <c r="I464" s="20">
        <f t="shared" si="98"/>
        <v>0.15</v>
      </c>
      <c r="J464" s="21">
        <f t="shared" si="99"/>
        <v>0.43529411764705883</v>
      </c>
    </row>
    <row r="465" spans="1:10" x14ac:dyDescent="0.2">
      <c r="A465" s="158" t="s">
        <v>430</v>
      </c>
      <c r="B465" s="65">
        <v>12</v>
      </c>
      <c r="C465" s="66">
        <v>22</v>
      </c>
      <c r="D465" s="65">
        <v>219</v>
      </c>
      <c r="E465" s="66">
        <v>210</v>
      </c>
      <c r="F465" s="67"/>
      <c r="G465" s="65">
        <f t="shared" si="96"/>
        <v>-10</v>
      </c>
      <c r="H465" s="66">
        <f t="shared" si="97"/>
        <v>9</v>
      </c>
      <c r="I465" s="20">
        <f t="shared" si="98"/>
        <v>-0.45454545454545453</v>
      </c>
      <c r="J465" s="21">
        <f t="shared" si="99"/>
        <v>4.2857142857142858E-2</v>
      </c>
    </row>
    <row r="466" spans="1:10" x14ac:dyDescent="0.2">
      <c r="A466" s="158" t="s">
        <v>408</v>
      </c>
      <c r="B466" s="65">
        <v>20</v>
      </c>
      <c r="C466" s="66">
        <v>41</v>
      </c>
      <c r="D466" s="65">
        <v>250</v>
      </c>
      <c r="E466" s="66">
        <v>295</v>
      </c>
      <c r="F466" s="67"/>
      <c r="G466" s="65">
        <f t="shared" si="96"/>
        <v>-21</v>
      </c>
      <c r="H466" s="66">
        <f t="shared" si="97"/>
        <v>-45</v>
      </c>
      <c r="I466" s="20">
        <f t="shared" si="98"/>
        <v>-0.51219512195121952</v>
      </c>
      <c r="J466" s="21">
        <f t="shared" si="99"/>
        <v>-0.15254237288135594</v>
      </c>
    </row>
    <row r="467" spans="1:10" x14ac:dyDescent="0.2">
      <c r="A467" s="158" t="s">
        <v>224</v>
      </c>
      <c r="B467" s="65">
        <v>0</v>
      </c>
      <c r="C467" s="66">
        <v>0</v>
      </c>
      <c r="D467" s="65">
        <v>1</v>
      </c>
      <c r="E467" s="66">
        <v>1</v>
      </c>
      <c r="F467" s="67"/>
      <c r="G467" s="65">
        <f t="shared" si="96"/>
        <v>0</v>
      </c>
      <c r="H467" s="66">
        <f t="shared" si="97"/>
        <v>0</v>
      </c>
      <c r="I467" s="20" t="str">
        <f t="shared" si="98"/>
        <v>-</v>
      </c>
      <c r="J467" s="21">
        <f t="shared" si="99"/>
        <v>0</v>
      </c>
    </row>
    <row r="468" spans="1:10" x14ac:dyDescent="0.2">
      <c r="A468" s="158" t="s">
        <v>203</v>
      </c>
      <c r="B468" s="65">
        <v>0</v>
      </c>
      <c r="C468" s="66">
        <v>0</v>
      </c>
      <c r="D468" s="65">
        <v>0</v>
      </c>
      <c r="E468" s="66">
        <v>1</v>
      </c>
      <c r="F468" s="67"/>
      <c r="G468" s="65">
        <f t="shared" si="96"/>
        <v>0</v>
      </c>
      <c r="H468" s="66">
        <f t="shared" si="97"/>
        <v>-1</v>
      </c>
      <c r="I468" s="20" t="str">
        <f t="shared" si="98"/>
        <v>-</v>
      </c>
      <c r="J468" s="21">
        <f t="shared" si="99"/>
        <v>-1</v>
      </c>
    </row>
    <row r="469" spans="1:10" x14ac:dyDescent="0.2">
      <c r="A469" s="158" t="s">
        <v>225</v>
      </c>
      <c r="B469" s="65">
        <v>0</v>
      </c>
      <c r="C469" s="66">
        <v>0</v>
      </c>
      <c r="D469" s="65">
        <v>1</v>
      </c>
      <c r="E469" s="66">
        <v>0</v>
      </c>
      <c r="F469" s="67"/>
      <c r="G469" s="65">
        <f t="shared" si="96"/>
        <v>0</v>
      </c>
      <c r="H469" s="66">
        <f t="shared" si="97"/>
        <v>1</v>
      </c>
      <c r="I469" s="20" t="str">
        <f t="shared" si="98"/>
        <v>-</v>
      </c>
      <c r="J469" s="21" t="str">
        <f t="shared" si="99"/>
        <v>-</v>
      </c>
    </row>
    <row r="470" spans="1:10" x14ac:dyDescent="0.2">
      <c r="A470" s="158" t="s">
        <v>369</v>
      </c>
      <c r="B470" s="65">
        <v>65</v>
      </c>
      <c r="C470" s="66">
        <v>78</v>
      </c>
      <c r="D470" s="65">
        <v>738</v>
      </c>
      <c r="E470" s="66">
        <v>722</v>
      </c>
      <c r="F470" s="67"/>
      <c r="G470" s="65">
        <f t="shared" si="96"/>
        <v>-13</v>
      </c>
      <c r="H470" s="66">
        <f t="shared" si="97"/>
        <v>16</v>
      </c>
      <c r="I470" s="20">
        <f t="shared" si="98"/>
        <v>-0.16666666666666666</v>
      </c>
      <c r="J470" s="21">
        <f t="shared" si="99"/>
        <v>2.2160664819944598E-2</v>
      </c>
    </row>
    <row r="471" spans="1:10" x14ac:dyDescent="0.2">
      <c r="A471" s="158" t="s">
        <v>302</v>
      </c>
      <c r="B471" s="65">
        <v>0</v>
      </c>
      <c r="C471" s="66">
        <v>0</v>
      </c>
      <c r="D471" s="65">
        <v>1</v>
      </c>
      <c r="E471" s="66">
        <v>0</v>
      </c>
      <c r="F471" s="67"/>
      <c r="G471" s="65">
        <f t="shared" si="96"/>
        <v>0</v>
      </c>
      <c r="H471" s="66">
        <f t="shared" si="97"/>
        <v>1</v>
      </c>
      <c r="I471" s="20" t="str">
        <f t="shared" si="98"/>
        <v>-</v>
      </c>
      <c r="J471" s="21" t="str">
        <f t="shared" si="99"/>
        <v>-</v>
      </c>
    </row>
    <row r="472" spans="1:10" x14ac:dyDescent="0.2">
      <c r="A472" s="158" t="s">
        <v>275</v>
      </c>
      <c r="B472" s="65">
        <v>0</v>
      </c>
      <c r="C472" s="66">
        <v>0</v>
      </c>
      <c r="D472" s="65">
        <v>0</v>
      </c>
      <c r="E472" s="66">
        <v>5</v>
      </c>
      <c r="F472" s="67"/>
      <c r="G472" s="65">
        <f t="shared" si="96"/>
        <v>0</v>
      </c>
      <c r="H472" s="66">
        <f t="shared" si="97"/>
        <v>-5</v>
      </c>
      <c r="I472" s="20" t="str">
        <f t="shared" si="98"/>
        <v>-</v>
      </c>
      <c r="J472" s="21">
        <f t="shared" si="99"/>
        <v>-1</v>
      </c>
    </row>
    <row r="473" spans="1:10" x14ac:dyDescent="0.2">
      <c r="A473" s="158" t="s">
        <v>204</v>
      </c>
      <c r="B473" s="65">
        <v>3</v>
      </c>
      <c r="C473" s="66">
        <v>5</v>
      </c>
      <c r="D473" s="65">
        <v>73</v>
      </c>
      <c r="E473" s="66">
        <v>68</v>
      </c>
      <c r="F473" s="67"/>
      <c r="G473" s="65">
        <f t="shared" si="96"/>
        <v>-2</v>
      </c>
      <c r="H473" s="66">
        <f t="shared" si="97"/>
        <v>5</v>
      </c>
      <c r="I473" s="20">
        <f t="shared" si="98"/>
        <v>-0.4</v>
      </c>
      <c r="J473" s="21">
        <f t="shared" si="99"/>
        <v>7.3529411764705885E-2</v>
      </c>
    </row>
    <row r="474" spans="1:10" x14ac:dyDescent="0.2">
      <c r="A474" s="158" t="s">
        <v>318</v>
      </c>
      <c r="B474" s="65">
        <v>11</v>
      </c>
      <c r="C474" s="66">
        <v>19</v>
      </c>
      <c r="D474" s="65">
        <v>134</v>
      </c>
      <c r="E474" s="66">
        <v>27</v>
      </c>
      <c r="F474" s="67"/>
      <c r="G474" s="65">
        <f t="shared" si="96"/>
        <v>-8</v>
      </c>
      <c r="H474" s="66">
        <f t="shared" si="97"/>
        <v>107</v>
      </c>
      <c r="I474" s="20">
        <f t="shared" si="98"/>
        <v>-0.42105263157894735</v>
      </c>
      <c r="J474" s="21">
        <f t="shared" si="99"/>
        <v>3.9629629629629628</v>
      </c>
    </row>
    <row r="475" spans="1:10" s="160" customFormat="1" x14ac:dyDescent="0.2">
      <c r="A475" s="178" t="s">
        <v>634</v>
      </c>
      <c r="B475" s="71">
        <v>272</v>
      </c>
      <c r="C475" s="72">
        <v>490</v>
      </c>
      <c r="D475" s="71">
        <v>3754</v>
      </c>
      <c r="E475" s="72">
        <v>3453</v>
      </c>
      <c r="F475" s="73"/>
      <c r="G475" s="71">
        <f t="shared" si="96"/>
        <v>-218</v>
      </c>
      <c r="H475" s="72">
        <f t="shared" si="97"/>
        <v>301</v>
      </c>
      <c r="I475" s="37">
        <f t="shared" si="98"/>
        <v>-0.44489795918367347</v>
      </c>
      <c r="J475" s="38">
        <f t="shared" si="99"/>
        <v>8.7170576310454675E-2</v>
      </c>
    </row>
    <row r="476" spans="1:10" x14ac:dyDescent="0.2">
      <c r="A476" s="177"/>
      <c r="B476" s="143"/>
      <c r="C476" s="144"/>
      <c r="D476" s="143"/>
      <c r="E476" s="144"/>
      <c r="F476" s="145"/>
      <c r="G476" s="143"/>
      <c r="H476" s="144"/>
      <c r="I476" s="151"/>
      <c r="J476" s="152"/>
    </row>
    <row r="477" spans="1:10" s="139" customFormat="1" x14ac:dyDescent="0.2">
      <c r="A477" s="159" t="s">
        <v>87</v>
      </c>
      <c r="B477" s="65"/>
      <c r="C477" s="66"/>
      <c r="D477" s="65"/>
      <c r="E477" s="66"/>
      <c r="F477" s="67"/>
      <c r="G477" s="65"/>
      <c r="H477" s="66"/>
      <c r="I477" s="20"/>
      <c r="J477" s="21"/>
    </row>
    <row r="478" spans="1:10" x14ac:dyDescent="0.2">
      <c r="A478" s="158" t="s">
        <v>519</v>
      </c>
      <c r="B478" s="65">
        <v>0</v>
      </c>
      <c r="C478" s="66">
        <v>0</v>
      </c>
      <c r="D478" s="65">
        <v>7</v>
      </c>
      <c r="E478" s="66">
        <v>13</v>
      </c>
      <c r="F478" s="67"/>
      <c r="G478" s="65">
        <f>B478-C478</f>
        <v>0</v>
      </c>
      <c r="H478" s="66">
        <f>D478-E478</f>
        <v>-6</v>
      </c>
      <c r="I478" s="20" t="str">
        <f>IF(C478=0, "-", IF(G478/C478&lt;10, G478/C478, "&gt;999%"))</f>
        <v>-</v>
      </c>
      <c r="J478" s="21">
        <f>IF(E478=0, "-", IF(H478/E478&lt;10, H478/E478, "&gt;999%"))</f>
        <v>-0.46153846153846156</v>
      </c>
    </row>
    <row r="479" spans="1:10" x14ac:dyDescent="0.2">
      <c r="A479" s="158" t="s">
        <v>507</v>
      </c>
      <c r="B479" s="65">
        <v>0</v>
      </c>
      <c r="C479" s="66">
        <v>0</v>
      </c>
      <c r="D479" s="65">
        <v>4</v>
      </c>
      <c r="E479" s="66">
        <v>1</v>
      </c>
      <c r="F479" s="67"/>
      <c r="G479" s="65">
        <f>B479-C479</f>
        <v>0</v>
      </c>
      <c r="H479" s="66">
        <f>D479-E479</f>
        <v>3</v>
      </c>
      <c r="I479" s="20" t="str">
        <f>IF(C479=0, "-", IF(G479/C479&lt;10, G479/C479, "&gt;999%"))</f>
        <v>-</v>
      </c>
      <c r="J479" s="21">
        <f>IF(E479=0, "-", IF(H479/E479&lt;10, H479/E479, "&gt;999%"))</f>
        <v>3</v>
      </c>
    </row>
    <row r="480" spans="1:10" s="160" customFormat="1" x14ac:dyDescent="0.2">
      <c r="A480" s="178" t="s">
        <v>635</v>
      </c>
      <c r="B480" s="71">
        <v>0</v>
      </c>
      <c r="C480" s="72">
        <v>0</v>
      </c>
      <c r="D480" s="71">
        <v>11</v>
      </c>
      <c r="E480" s="72">
        <v>14</v>
      </c>
      <c r="F480" s="73"/>
      <c r="G480" s="71">
        <f>B480-C480</f>
        <v>0</v>
      </c>
      <c r="H480" s="72">
        <f>D480-E480</f>
        <v>-3</v>
      </c>
      <c r="I480" s="37" t="str">
        <f>IF(C480=0, "-", IF(G480/C480&lt;10, G480/C480, "&gt;999%"))</f>
        <v>-</v>
      </c>
      <c r="J480" s="38">
        <f>IF(E480=0, "-", IF(H480/E480&lt;10, H480/E480, "&gt;999%"))</f>
        <v>-0.21428571428571427</v>
      </c>
    </row>
    <row r="481" spans="1:10" x14ac:dyDescent="0.2">
      <c r="A481" s="177"/>
      <c r="B481" s="143"/>
      <c r="C481" s="144"/>
      <c r="D481" s="143"/>
      <c r="E481" s="144"/>
      <c r="F481" s="145"/>
      <c r="G481" s="143"/>
      <c r="H481" s="144"/>
      <c r="I481" s="151"/>
      <c r="J481" s="152"/>
    </row>
    <row r="482" spans="1:10" s="139" customFormat="1" x14ac:dyDescent="0.2">
      <c r="A482" s="159" t="s">
        <v>88</v>
      </c>
      <c r="B482" s="65"/>
      <c r="C482" s="66"/>
      <c r="D482" s="65"/>
      <c r="E482" s="66"/>
      <c r="F482" s="67"/>
      <c r="G482" s="65"/>
      <c r="H482" s="66"/>
      <c r="I482" s="20"/>
      <c r="J482" s="21"/>
    </row>
    <row r="483" spans="1:10" x14ac:dyDescent="0.2">
      <c r="A483" s="158" t="s">
        <v>468</v>
      </c>
      <c r="B483" s="65">
        <v>0</v>
      </c>
      <c r="C483" s="66">
        <v>0</v>
      </c>
      <c r="D483" s="65">
        <v>0</v>
      </c>
      <c r="E483" s="66">
        <v>1</v>
      </c>
      <c r="F483" s="67"/>
      <c r="G483" s="65">
        <f t="shared" ref="G483:G503" si="100">B483-C483</f>
        <v>0</v>
      </c>
      <c r="H483" s="66">
        <f t="shared" ref="H483:H503" si="101">D483-E483</f>
        <v>-1</v>
      </c>
      <c r="I483" s="20" t="str">
        <f t="shared" ref="I483:I503" si="102">IF(C483=0, "-", IF(G483/C483&lt;10, G483/C483, "&gt;999%"))</f>
        <v>-</v>
      </c>
      <c r="J483" s="21">
        <f t="shared" ref="J483:J503" si="103">IF(E483=0, "-", IF(H483/E483&lt;10, H483/E483, "&gt;999%"))</f>
        <v>-1</v>
      </c>
    </row>
    <row r="484" spans="1:10" x14ac:dyDescent="0.2">
      <c r="A484" s="158" t="s">
        <v>486</v>
      </c>
      <c r="B484" s="65">
        <v>11</v>
      </c>
      <c r="C484" s="66">
        <v>2</v>
      </c>
      <c r="D484" s="65">
        <v>284</v>
      </c>
      <c r="E484" s="66">
        <v>204</v>
      </c>
      <c r="F484" s="67"/>
      <c r="G484" s="65">
        <f t="shared" si="100"/>
        <v>9</v>
      </c>
      <c r="H484" s="66">
        <f t="shared" si="101"/>
        <v>80</v>
      </c>
      <c r="I484" s="20">
        <f t="shared" si="102"/>
        <v>4.5</v>
      </c>
      <c r="J484" s="21">
        <f t="shared" si="103"/>
        <v>0.39215686274509803</v>
      </c>
    </row>
    <row r="485" spans="1:10" x14ac:dyDescent="0.2">
      <c r="A485" s="158" t="s">
        <v>276</v>
      </c>
      <c r="B485" s="65">
        <v>1</v>
      </c>
      <c r="C485" s="66">
        <v>0</v>
      </c>
      <c r="D485" s="65">
        <v>3</v>
      </c>
      <c r="E485" s="66">
        <v>1</v>
      </c>
      <c r="F485" s="67"/>
      <c r="G485" s="65">
        <f t="shared" si="100"/>
        <v>1</v>
      </c>
      <c r="H485" s="66">
        <f t="shared" si="101"/>
        <v>2</v>
      </c>
      <c r="I485" s="20" t="str">
        <f t="shared" si="102"/>
        <v>-</v>
      </c>
      <c r="J485" s="21">
        <f t="shared" si="103"/>
        <v>2</v>
      </c>
    </row>
    <row r="486" spans="1:10" x14ac:dyDescent="0.2">
      <c r="A486" s="158" t="s">
        <v>446</v>
      </c>
      <c r="B486" s="65">
        <v>1</v>
      </c>
      <c r="C486" s="66">
        <v>5</v>
      </c>
      <c r="D486" s="65">
        <v>11</v>
      </c>
      <c r="E486" s="66">
        <v>35</v>
      </c>
      <c r="F486" s="67"/>
      <c r="G486" s="65">
        <f t="shared" si="100"/>
        <v>-4</v>
      </c>
      <c r="H486" s="66">
        <f t="shared" si="101"/>
        <v>-24</v>
      </c>
      <c r="I486" s="20">
        <f t="shared" si="102"/>
        <v>-0.8</v>
      </c>
      <c r="J486" s="21">
        <f t="shared" si="103"/>
        <v>-0.68571428571428572</v>
      </c>
    </row>
    <row r="487" spans="1:10" x14ac:dyDescent="0.2">
      <c r="A487" s="158" t="s">
        <v>282</v>
      </c>
      <c r="B487" s="65">
        <v>0</v>
      </c>
      <c r="C487" s="66">
        <v>0</v>
      </c>
      <c r="D487" s="65">
        <v>1</v>
      </c>
      <c r="E487" s="66">
        <v>0</v>
      </c>
      <c r="F487" s="67"/>
      <c r="G487" s="65">
        <f t="shared" si="100"/>
        <v>0</v>
      </c>
      <c r="H487" s="66">
        <f t="shared" si="101"/>
        <v>1</v>
      </c>
      <c r="I487" s="20" t="str">
        <f t="shared" si="102"/>
        <v>-</v>
      </c>
      <c r="J487" s="21" t="str">
        <f t="shared" si="103"/>
        <v>-</v>
      </c>
    </row>
    <row r="488" spans="1:10" x14ac:dyDescent="0.2">
      <c r="A488" s="158" t="s">
        <v>277</v>
      </c>
      <c r="B488" s="65">
        <v>0</v>
      </c>
      <c r="C488" s="66">
        <v>0</v>
      </c>
      <c r="D488" s="65">
        <v>2</v>
      </c>
      <c r="E488" s="66">
        <v>0</v>
      </c>
      <c r="F488" s="67"/>
      <c r="G488" s="65">
        <f t="shared" si="100"/>
        <v>0</v>
      </c>
      <c r="H488" s="66">
        <f t="shared" si="101"/>
        <v>2</v>
      </c>
      <c r="I488" s="20" t="str">
        <f t="shared" si="102"/>
        <v>-</v>
      </c>
      <c r="J488" s="21" t="str">
        <f t="shared" si="103"/>
        <v>-</v>
      </c>
    </row>
    <row r="489" spans="1:10" x14ac:dyDescent="0.2">
      <c r="A489" s="158" t="s">
        <v>498</v>
      </c>
      <c r="B489" s="65">
        <v>1</v>
      </c>
      <c r="C489" s="66">
        <v>0</v>
      </c>
      <c r="D489" s="65">
        <v>16</v>
      </c>
      <c r="E489" s="66">
        <v>11</v>
      </c>
      <c r="F489" s="67"/>
      <c r="G489" s="65">
        <f t="shared" si="100"/>
        <v>1</v>
      </c>
      <c r="H489" s="66">
        <f t="shared" si="101"/>
        <v>5</v>
      </c>
      <c r="I489" s="20" t="str">
        <f t="shared" si="102"/>
        <v>-</v>
      </c>
      <c r="J489" s="21">
        <f t="shared" si="103"/>
        <v>0.45454545454545453</v>
      </c>
    </row>
    <row r="490" spans="1:10" x14ac:dyDescent="0.2">
      <c r="A490" s="158" t="s">
        <v>442</v>
      </c>
      <c r="B490" s="65">
        <v>0</v>
      </c>
      <c r="C490" s="66">
        <v>0</v>
      </c>
      <c r="D490" s="65">
        <v>1</v>
      </c>
      <c r="E490" s="66">
        <v>0</v>
      </c>
      <c r="F490" s="67"/>
      <c r="G490" s="65">
        <f t="shared" si="100"/>
        <v>0</v>
      </c>
      <c r="H490" s="66">
        <f t="shared" si="101"/>
        <v>1</v>
      </c>
      <c r="I490" s="20" t="str">
        <f t="shared" si="102"/>
        <v>-</v>
      </c>
      <c r="J490" s="21" t="str">
        <f t="shared" si="103"/>
        <v>-</v>
      </c>
    </row>
    <row r="491" spans="1:10" x14ac:dyDescent="0.2">
      <c r="A491" s="158" t="s">
        <v>226</v>
      </c>
      <c r="B491" s="65">
        <v>8</v>
      </c>
      <c r="C491" s="66">
        <v>6</v>
      </c>
      <c r="D491" s="65">
        <v>39</v>
      </c>
      <c r="E491" s="66">
        <v>117</v>
      </c>
      <c r="F491" s="67"/>
      <c r="G491" s="65">
        <f t="shared" si="100"/>
        <v>2</v>
      </c>
      <c r="H491" s="66">
        <f t="shared" si="101"/>
        <v>-78</v>
      </c>
      <c r="I491" s="20">
        <f t="shared" si="102"/>
        <v>0.33333333333333331</v>
      </c>
      <c r="J491" s="21">
        <f t="shared" si="103"/>
        <v>-0.66666666666666663</v>
      </c>
    </row>
    <row r="492" spans="1:10" x14ac:dyDescent="0.2">
      <c r="A492" s="158" t="s">
        <v>370</v>
      </c>
      <c r="B492" s="65">
        <v>0</v>
      </c>
      <c r="C492" s="66">
        <v>1</v>
      </c>
      <c r="D492" s="65">
        <v>0</v>
      </c>
      <c r="E492" s="66">
        <v>15</v>
      </c>
      <c r="F492" s="67"/>
      <c r="G492" s="65">
        <f t="shared" si="100"/>
        <v>-1</v>
      </c>
      <c r="H492" s="66">
        <f t="shared" si="101"/>
        <v>-15</v>
      </c>
      <c r="I492" s="20">
        <f t="shared" si="102"/>
        <v>-1</v>
      </c>
      <c r="J492" s="21">
        <f t="shared" si="103"/>
        <v>-1</v>
      </c>
    </row>
    <row r="493" spans="1:10" x14ac:dyDescent="0.2">
      <c r="A493" s="158" t="s">
        <v>278</v>
      </c>
      <c r="B493" s="65">
        <v>1</v>
      </c>
      <c r="C493" s="66">
        <v>0</v>
      </c>
      <c r="D493" s="65">
        <v>13</v>
      </c>
      <c r="E493" s="66">
        <v>2</v>
      </c>
      <c r="F493" s="67"/>
      <c r="G493" s="65">
        <f t="shared" si="100"/>
        <v>1</v>
      </c>
      <c r="H493" s="66">
        <f t="shared" si="101"/>
        <v>11</v>
      </c>
      <c r="I493" s="20" t="str">
        <f t="shared" si="102"/>
        <v>-</v>
      </c>
      <c r="J493" s="21">
        <f t="shared" si="103"/>
        <v>5.5</v>
      </c>
    </row>
    <row r="494" spans="1:10" x14ac:dyDescent="0.2">
      <c r="A494" s="158" t="s">
        <v>242</v>
      </c>
      <c r="B494" s="65">
        <v>1</v>
      </c>
      <c r="C494" s="66">
        <v>0</v>
      </c>
      <c r="D494" s="65">
        <v>8</v>
      </c>
      <c r="E494" s="66">
        <v>8</v>
      </c>
      <c r="F494" s="67"/>
      <c r="G494" s="65">
        <f t="shared" si="100"/>
        <v>1</v>
      </c>
      <c r="H494" s="66">
        <f t="shared" si="101"/>
        <v>0</v>
      </c>
      <c r="I494" s="20" t="str">
        <f t="shared" si="102"/>
        <v>-</v>
      </c>
      <c r="J494" s="21">
        <f t="shared" si="103"/>
        <v>0</v>
      </c>
    </row>
    <row r="495" spans="1:10" x14ac:dyDescent="0.2">
      <c r="A495" s="158" t="s">
        <v>409</v>
      </c>
      <c r="B495" s="65">
        <v>1</v>
      </c>
      <c r="C495" s="66">
        <v>0</v>
      </c>
      <c r="D495" s="65">
        <v>8</v>
      </c>
      <c r="E495" s="66">
        <v>0</v>
      </c>
      <c r="F495" s="67"/>
      <c r="G495" s="65">
        <f t="shared" si="100"/>
        <v>1</v>
      </c>
      <c r="H495" s="66">
        <f t="shared" si="101"/>
        <v>8</v>
      </c>
      <c r="I495" s="20" t="str">
        <f t="shared" si="102"/>
        <v>-</v>
      </c>
      <c r="J495" s="21" t="str">
        <f t="shared" si="103"/>
        <v>-</v>
      </c>
    </row>
    <row r="496" spans="1:10" x14ac:dyDescent="0.2">
      <c r="A496" s="158" t="s">
        <v>205</v>
      </c>
      <c r="B496" s="65">
        <v>9</v>
      </c>
      <c r="C496" s="66">
        <v>5</v>
      </c>
      <c r="D496" s="65">
        <v>69</v>
      </c>
      <c r="E496" s="66">
        <v>50</v>
      </c>
      <c r="F496" s="67"/>
      <c r="G496" s="65">
        <f t="shared" si="100"/>
        <v>4</v>
      </c>
      <c r="H496" s="66">
        <f t="shared" si="101"/>
        <v>19</v>
      </c>
      <c r="I496" s="20">
        <f t="shared" si="102"/>
        <v>0.8</v>
      </c>
      <c r="J496" s="21">
        <f t="shared" si="103"/>
        <v>0.38</v>
      </c>
    </row>
    <row r="497" spans="1:10" x14ac:dyDescent="0.2">
      <c r="A497" s="158" t="s">
        <v>319</v>
      </c>
      <c r="B497" s="65">
        <v>2</v>
      </c>
      <c r="C497" s="66">
        <v>10</v>
      </c>
      <c r="D497" s="65">
        <v>92</v>
      </c>
      <c r="E497" s="66">
        <v>60</v>
      </c>
      <c r="F497" s="67"/>
      <c r="G497" s="65">
        <f t="shared" si="100"/>
        <v>-8</v>
      </c>
      <c r="H497" s="66">
        <f t="shared" si="101"/>
        <v>32</v>
      </c>
      <c r="I497" s="20">
        <f t="shared" si="102"/>
        <v>-0.8</v>
      </c>
      <c r="J497" s="21">
        <f t="shared" si="103"/>
        <v>0.53333333333333333</v>
      </c>
    </row>
    <row r="498" spans="1:10" x14ac:dyDescent="0.2">
      <c r="A498" s="158" t="s">
        <v>371</v>
      </c>
      <c r="B498" s="65">
        <v>2</v>
      </c>
      <c r="C498" s="66">
        <v>3</v>
      </c>
      <c r="D498" s="65">
        <v>49</v>
      </c>
      <c r="E498" s="66">
        <v>90</v>
      </c>
      <c r="F498" s="67"/>
      <c r="G498" s="65">
        <f t="shared" si="100"/>
        <v>-1</v>
      </c>
      <c r="H498" s="66">
        <f t="shared" si="101"/>
        <v>-41</v>
      </c>
      <c r="I498" s="20">
        <f t="shared" si="102"/>
        <v>-0.33333333333333331</v>
      </c>
      <c r="J498" s="21">
        <f t="shared" si="103"/>
        <v>-0.45555555555555555</v>
      </c>
    </row>
    <row r="499" spans="1:10" x14ac:dyDescent="0.2">
      <c r="A499" s="158" t="s">
        <v>410</v>
      </c>
      <c r="B499" s="65">
        <v>2</v>
      </c>
      <c r="C499" s="66">
        <v>3</v>
      </c>
      <c r="D499" s="65">
        <v>77</v>
      </c>
      <c r="E499" s="66">
        <v>60</v>
      </c>
      <c r="F499" s="67"/>
      <c r="G499" s="65">
        <f t="shared" si="100"/>
        <v>-1</v>
      </c>
      <c r="H499" s="66">
        <f t="shared" si="101"/>
        <v>17</v>
      </c>
      <c r="I499" s="20">
        <f t="shared" si="102"/>
        <v>-0.33333333333333331</v>
      </c>
      <c r="J499" s="21">
        <f t="shared" si="103"/>
        <v>0.28333333333333333</v>
      </c>
    </row>
    <row r="500" spans="1:10" x14ac:dyDescent="0.2">
      <c r="A500" s="158" t="s">
        <v>427</v>
      </c>
      <c r="B500" s="65">
        <v>0</v>
      </c>
      <c r="C500" s="66">
        <v>4</v>
      </c>
      <c r="D500" s="65">
        <v>31</v>
      </c>
      <c r="E500" s="66">
        <v>23</v>
      </c>
      <c r="F500" s="67"/>
      <c r="G500" s="65">
        <f t="shared" si="100"/>
        <v>-4</v>
      </c>
      <c r="H500" s="66">
        <f t="shared" si="101"/>
        <v>8</v>
      </c>
      <c r="I500" s="20">
        <f t="shared" si="102"/>
        <v>-1</v>
      </c>
      <c r="J500" s="21">
        <f t="shared" si="103"/>
        <v>0.34782608695652173</v>
      </c>
    </row>
    <row r="501" spans="1:10" x14ac:dyDescent="0.2">
      <c r="A501" s="158" t="s">
        <v>457</v>
      </c>
      <c r="B501" s="65">
        <v>1</v>
      </c>
      <c r="C501" s="66">
        <v>0</v>
      </c>
      <c r="D501" s="65">
        <v>39</v>
      </c>
      <c r="E501" s="66">
        <v>5</v>
      </c>
      <c r="F501" s="67"/>
      <c r="G501" s="65">
        <f t="shared" si="100"/>
        <v>1</v>
      </c>
      <c r="H501" s="66">
        <f t="shared" si="101"/>
        <v>34</v>
      </c>
      <c r="I501" s="20" t="str">
        <f t="shared" si="102"/>
        <v>-</v>
      </c>
      <c r="J501" s="21">
        <f t="shared" si="103"/>
        <v>6.8</v>
      </c>
    </row>
    <row r="502" spans="1:10" x14ac:dyDescent="0.2">
      <c r="A502" s="158" t="s">
        <v>341</v>
      </c>
      <c r="B502" s="65">
        <v>6</v>
      </c>
      <c r="C502" s="66">
        <v>8</v>
      </c>
      <c r="D502" s="65">
        <v>105</v>
      </c>
      <c r="E502" s="66">
        <v>35</v>
      </c>
      <c r="F502" s="67"/>
      <c r="G502" s="65">
        <f t="shared" si="100"/>
        <v>-2</v>
      </c>
      <c r="H502" s="66">
        <f t="shared" si="101"/>
        <v>70</v>
      </c>
      <c r="I502" s="20">
        <f t="shared" si="102"/>
        <v>-0.25</v>
      </c>
      <c r="J502" s="21">
        <f t="shared" si="103"/>
        <v>2</v>
      </c>
    </row>
    <row r="503" spans="1:10" s="160" customFormat="1" x14ac:dyDescent="0.2">
      <c r="A503" s="178" t="s">
        <v>636</v>
      </c>
      <c r="B503" s="71">
        <v>47</v>
      </c>
      <c r="C503" s="72">
        <v>47</v>
      </c>
      <c r="D503" s="71">
        <v>848</v>
      </c>
      <c r="E503" s="72">
        <v>717</v>
      </c>
      <c r="F503" s="73"/>
      <c r="G503" s="71">
        <f t="shared" si="100"/>
        <v>0</v>
      </c>
      <c r="H503" s="72">
        <f t="shared" si="101"/>
        <v>131</v>
      </c>
      <c r="I503" s="37">
        <f t="shared" si="102"/>
        <v>0</v>
      </c>
      <c r="J503" s="38">
        <f t="shared" si="103"/>
        <v>0.18270571827057183</v>
      </c>
    </row>
    <row r="504" spans="1:10" x14ac:dyDescent="0.2">
      <c r="A504" s="177"/>
      <c r="B504" s="143"/>
      <c r="C504" s="144"/>
      <c r="D504" s="143"/>
      <c r="E504" s="144"/>
      <c r="F504" s="145"/>
      <c r="G504" s="143"/>
      <c r="H504" s="144"/>
      <c r="I504" s="151"/>
      <c r="J504" s="152"/>
    </row>
    <row r="505" spans="1:10" s="139" customFormat="1" x14ac:dyDescent="0.2">
      <c r="A505" s="159" t="s">
        <v>89</v>
      </c>
      <c r="B505" s="65"/>
      <c r="C505" s="66"/>
      <c r="D505" s="65"/>
      <c r="E505" s="66"/>
      <c r="F505" s="67"/>
      <c r="G505" s="65"/>
      <c r="H505" s="66"/>
      <c r="I505" s="20"/>
      <c r="J505" s="21"/>
    </row>
    <row r="506" spans="1:10" x14ac:dyDescent="0.2">
      <c r="A506" s="158" t="s">
        <v>252</v>
      </c>
      <c r="B506" s="65">
        <v>1</v>
      </c>
      <c r="C506" s="66">
        <v>0</v>
      </c>
      <c r="D506" s="65">
        <v>9</v>
      </c>
      <c r="E506" s="66">
        <v>8</v>
      </c>
      <c r="F506" s="67"/>
      <c r="G506" s="65">
        <f t="shared" ref="G506:G513" si="104">B506-C506</f>
        <v>1</v>
      </c>
      <c r="H506" s="66">
        <f t="shared" ref="H506:H513" si="105">D506-E506</f>
        <v>1</v>
      </c>
      <c r="I506" s="20" t="str">
        <f t="shared" ref="I506:I513" si="106">IF(C506=0, "-", IF(G506/C506&lt;10, G506/C506, "&gt;999%"))</f>
        <v>-</v>
      </c>
      <c r="J506" s="21">
        <f t="shared" ref="J506:J513" si="107">IF(E506=0, "-", IF(H506/E506&lt;10, H506/E506, "&gt;999%"))</f>
        <v>0.125</v>
      </c>
    </row>
    <row r="507" spans="1:10" x14ac:dyDescent="0.2">
      <c r="A507" s="158" t="s">
        <v>253</v>
      </c>
      <c r="B507" s="65">
        <v>0</v>
      </c>
      <c r="C507" s="66">
        <v>0</v>
      </c>
      <c r="D507" s="65">
        <v>0</v>
      </c>
      <c r="E507" s="66">
        <v>6</v>
      </c>
      <c r="F507" s="67"/>
      <c r="G507" s="65">
        <f t="shared" si="104"/>
        <v>0</v>
      </c>
      <c r="H507" s="66">
        <f t="shared" si="105"/>
        <v>-6</v>
      </c>
      <c r="I507" s="20" t="str">
        <f t="shared" si="106"/>
        <v>-</v>
      </c>
      <c r="J507" s="21">
        <f t="shared" si="107"/>
        <v>-1</v>
      </c>
    </row>
    <row r="508" spans="1:10" x14ac:dyDescent="0.2">
      <c r="A508" s="158" t="s">
        <v>254</v>
      </c>
      <c r="B508" s="65">
        <v>2</v>
      </c>
      <c r="C508" s="66">
        <v>0</v>
      </c>
      <c r="D508" s="65">
        <v>5</v>
      </c>
      <c r="E508" s="66">
        <v>0</v>
      </c>
      <c r="F508" s="67"/>
      <c r="G508" s="65">
        <f t="shared" si="104"/>
        <v>2</v>
      </c>
      <c r="H508" s="66">
        <f t="shared" si="105"/>
        <v>5</v>
      </c>
      <c r="I508" s="20" t="str">
        <f t="shared" si="106"/>
        <v>-</v>
      </c>
      <c r="J508" s="21" t="str">
        <f t="shared" si="107"/>
        <v>-</v>
      </c>
    </row>
    <row r="509" spans="1:10" x14ac:dyDescent="0.2">
      <c r="A509" s="158" t="s">
        <v>265</v>
      </c>
      <c r="B509" s="65">
        <v>0</v>
      </c>
      <c r="C509" s="66">
        <v>0</v>
      </c>
      <c r="D509" s="65">
        <v>0</v>
      </c>
      <c r="E509" s="66">
        <v>1</v>
      </c>
      <c r="F509" s="67"/>
      <c r="G509" s="65">
        <f t="shared" si="104"/>
        <v>0</v>
      </c>
      <c r="H509" s="66">
        <f t="shared" si="105"/>
        <v>-1</v>
      </c>
      <c r="I509" s="20" t="str">
        <f t="shared" si="106"/>
        <v>-</v>
      </c>
      <c r="J509" s="21">
        <f t="shared" si="107"/>
        <v>-1</v>
      </c>
    </row>
    <row r="510" spans="1:10" x14ac:dyDescent="0.2">
      <c r="A510" s="158" t="s">
        <v>351</v>
      </c>
      <c r="B510" s="65">
        <v>2</v>
      </c>
      <c r="C510" s="66">
        <v>8</v>
      </c>
      <c r="D510" s="65">
        <v>83</v>
      </c>
      <c r="E510" s="66">
        <v>67</v>
      </c>
      <c r="F510" s="67"/>
      <c r="G510" s="65">
        <f t="shared" si="104"/>
        <v>-6</v>
      </c>
      <c r="H510" s="66">
        <f t="shared" si="105"/>
        <v>16</v>
      </c>
      <c r="I510" s="20">
        <f t="shared" si="106"/>
        <v>-0.75</v>
      </c>
      <c r="J510" s="21">
        <f t="shared" si="107"/>
        <v>0.23880597014925373</v>
      </c>
    </row>
    <row r="511" spans="1:10" x14ac:dyDescent="0.2">
      <c r="A511" s="158" t="s">
        <v>386</v>
      </c>
      <c r="B511" s="65">
        <v>3</v>
      </c>
      <c r="C511" s="66">
        <v>8</v>
      </c>
      <c r="D511" s="65">
        <v>54</v>
      </c>
      <c r="E511" s="66">
        <v>60</v>
      </c>
      <c r="F511" s="67"/>
      <c r="G511" s="65">
        <f t="shared" si="104"/>
        <v>-5</v>
      </c>
      <c r="H511" s="66">
        <f t="shared" si="105"/>
        <v>-6</v>
      </c>
      <c r="I511" s="20">
        <f t="shared" si="106"/>
        <v>-0.625</v>
      </c>
      <c r="J511" s="21">
        <f t="shared" si="107"/>
        <v>-0.1</v>
      </c>
    </row>
    <row r="512" spans="1:10" x14ac:dyDescent="0.2">
      <c r="A512" s="158" t="s">
        <v>428</v>
      </c>
      <c r="B512" s="65">
        <v>3</v>
      </c>
      <c r="C512" s="66">
        <v>2</v>
      </c>
      <c r="D512" s="65">
        <v>22</v>
      </c>
      <c r="E512" s="66">
        <v>13</v>
      </c>
      <c r="F512" s="67"/>
      <c r="G512" s="65">
        <f t="shared" si="104"/>
        <v>1</v>
      </c>
      <c r="H512" s="66">
        <f t="shared" si="105"/>
        <v>9</v>
      </c>
      <c r="I512" s="20">
        <f t="shared" si="106"/>
        <v>0.5</v>
      </c>
      <c r="J512" s="21">
        <f t="shared" si="107"/>
        <v>0.69230769230769229</v>
      </c>
    </row>
    <row r="513" spans="1:10" s="160" customFormat="1" x14ac:dyDescent="0.2">
      <c r="A513" s="178" t="s">
        <v>637</v>
      </c>
      <c r="B513" s="71">
        <v>11</v>
      </c>
      <c r="C513" s="72">
        <v>18</v>
      </c>
      <c r="D513" s="71">
        <v>173</v>
      </c>
      <c r="E513" s="72">
        <v>155</v>
      </c>
      <c r="F513" s="73"/>
      <c r="G513" s="71">
        <f t="shared" si="104"/>
        <v>-7</v>
      </c>
      <c r="H513" s="72">
        <f t="shared" si="105"/>
        <v>18</v>
      </c>
      <c r="I513" s="37">
        <f t="shared" si="106"/>
        <v>-0.3888888888888889</v>
      </c>
      <c r="J513" s="38">
        <f t="shared" si="107"/>
        <v>0.11612903225806452</v>
      </c>
    </row>
    <row r="514" spans="1:10" x14ac:dyDescent="0.2">
      <c r="A514" s="177"/>
      <c r="B514" s="143"/>
      <c r="C514" s="144"/>
      <c r="D514" s="143"/>
      <c r="E514" s="144"/>
      <c r="F514" s="145"/>
      <c r="G514" s="143"/>
      <c r="H514" s="144"/>
      <c r="I514" s="151"/>
      <c r="J514" s="152"/>
    </row>
    <row r="515" spans="1:10" s="139" customFormat="1" x14ac:dyDescent="0.2">
      <c r="A515" s="159" t="s">
        <v>90</v>
      </c>
      <c r="B515" s="65"/>
      <c r="C515" s="66"/>
      <c r="D515" s="65"/>
      <c r="E515" s="66"/>
      <c r="F515" s="67"/>
      <c r="G515" s="65"/>
      <c r="H515" s="66"/>
      <c r="I515" s="20"/>
      <c r="J515" s="21"/>
    </row>
    <row r="516" spans="1:10" x14ac:dyDescent="0.2">
      <c r="A516" s="158" t="s">
        <v>520</v>
      </c>
      <c r="B516" s="65">
        <v>2</v>
      </c>
      <c r="C516" s="66">
        <v>2</v>
      </c>
      <c r="D516" s="65">
        <v>47</v>
      </c>
      <c r="E516" s="66">
        <v>41</v>
      </c>
      <c r="F516" s="67"/>
      <c r="G516" s="65">
        <f>B516-C516</f>
        <v>0</v>
      </c>
      <c r="H516" s="66">
        <f>D516-E516</f>
        <v>6</v>
      </c>
      <c r="I516" s="20">
        <f>IF(C516=0, "-", IF(G516/C516&lt;10, G516/C516, "&gt;999%"))</f>
        <v>0</v>
      </c>
      <c r="J516" s="21">
        <f>IF(E516=0, "-", IF(H516/E516&lt;10, H516/E516, "&gt;999%"))</f>
        <v>0.14634146341463414</v>
      </c>
    </row>
    <row r="517" spans="1:10" x14ac:dyDescent="0.2">
      <c r="A517" s="158" t="s">
        <v>508</v>
      </c>
      <c r="B517" s="65">
        <v>0</v>
      </c>
      <c r="C517" s="66">
        <v>1</v>
      </c>
      <c r="D517" s="65">
        <v>2</v>
      </c>
      <c r="E517" s="66">
        <v>1</v>
      </c>
      <c r="F517" s="67"/>
      <c r="G517" s="65">
        <f>B517-C517</f>
        <v>-1</v>
      </c>
      <c r="H517" s="66">
        <f>D517-E517</f>
        <v>1</v>
      </c>
      <c r="I517" s="20">
        <f>IF(C517=0, "-", IF(G517/C517&lt;10, G517/C517, "&gt;999%"))</f>
        <v>-1</v>
      </c>
      <c r="J517" s="21">
        <f>IF(E517=0, "-", IF(H517/E517&lt;10, H517/E517, "&gt;999%"))</f>
        <v>1</v>
      </c>
    </row>
    <row r="518" spans="1:10" s="160" customFormat="1" x14ac:dyDescent="0.2">
      <c r="A518" s="178" t="s">
        <v>638</v>
      </c>
      <c r="B518" s="71">
        <v>2</v>
      </c>
      <c r="C518" s="72">
        <v>3</v>
      </c>
      <c r="D518" s="71">
        <v>49</v>
      </c>
      <c r="E518" s="72">
        <v>42</v>
      </c>
      <c r="F518" s="73"/>
      <c r="G518" s="71">
        <f>B518-C518</f>
        <v>-1</v>
      </c>
      <c r="H518" s="72">
        <f>D518-E518</f>
        <v>7</v>
      </c>
      <c r="I518" s="37">
        <f>IF(C518=0, "-", IF(G518/C518&lt;10, G518/C518, "&gt;999%"))</f>
        <v>-0.33333333333333331</v>
      </c>
      <c r="J518" s="38">
        <f>IF(E518=0, "-", IF(H518/E518&lt;10, H518/E518, "&gt;999%"))</f>
        <v>0.16666666666666666</v>
      </c>
    </row>
    <row r="519" spans="1:10" x14ac:dyDescent="0.2">
      <c r="A519" s="177"/>
      <c r="B519" s="143"/>
      <c r="C519" s="144"/>
      <c r="D519" s="143"/>
      <c r="E519" s="144"/>
      <c r="F519" s="145"/>
      <c r="G519" s="143"/>
      <c r="H519" s="144"/>
      <c r="I519" s="151"/>
      <c r="J519" s="152"/>
    </row>
    <row r="520" spans="1:10" s="139" customFormat="1" x14ac:dyDescent="0.2">
      <c r="A520" s="159" t="s">
        <v>91</v>
      </c>
      <c r="B520" s="65"/>
      <c r="C520" s="66"/>
      <c r="D520" s="65"/>
      <c r="E520" s="66"/>
      <c r="F520" s="67"/>
      <c r="G520" s="65"/>
      <c r="H520" s="66"/>
      <c r="I520" s="20"/>
      <c r="J520" s="21"/>
    </row>
    <row r="521" spans="1:10" x14ac:dyDescent="0.2">
      <c r="A521" s="158" t="s">
        <v>521</v>
      </c>
      <c r="B521" s="65">
        <v>0</v>
      </c>
      <c r="C521" s="66">
        <v>0</v>
      </c>
      <c r="D521" s="65">
        <v>5</v>
      </c>
      <c r="E521" s="66">
        <v>3</v>
      </c>
      <c r="F521" s="67"/>
      <c r="G521" s="65">
        <f>B521-C521</f>
        <v>0</v>
      </c>
      <c r="H521" s="66">
        <f>D521-E521</f>
        <v>2</v>
      </c>
      <c r="I521" s="20" t="str">
        <f>IF(C521=0, "-", IF(G521/C521&lt;10, G521/C521, "&gt;999%"))</f>
        <v>-</v>
      </c>
      <c r="J521" s="21">
        <f>IF(E521=0, "-", IF(H521/E521&lt;10, H521/E521, "&gt;999%"))</f>
        <v>0.66666666666666663</v>
      </c>
    </row>
    <row r="522" spans="1:10" s="160" customFormat="1" x14ac:dyDescent="0.2">
      <c r="A522" s="165" t="s">
        <v>639</v>
      </c>
      <c r="B522" s="166">
        <v>0</v>
      </c>
      <c r="C522" s="167">
        <v>0</v>
      </c>
      <c r="D522" s="166">
        <v>5</v>
      </c>
      <c r="E522" s="167">
        <v>3</v>
      </c>
      <c r="F522" s="168"/>
      <c r="G522" s="166">
        <f>B522-C522</f>
        <v>0</v>
      </c>
      <c r="H522" s="167">
        <f>D522-E522</f>
        <v>2</v>
      </c>
      <c r="I522" s="169" t="str">
        <f>IF(C522=0, "-", IF(G522/C522&lt;10, G522/C522, "&gt;999%"))</f>
        <v>-</v>
      </c>
      <c r="J522" s="170">
        <f>IF(E522=0, "-", IF(H522/E522&lt;10, H522/E522, "&gt;999%"))</f>
        <v>0.66666666666666663</v>
      </c>
    </row>
    <row r="523" spans="1:10" x14ac:dyDescent="0.2">
      <c r="A523" s="171"/>
      <c r="B523" s="172"/>
      <c r="C523" s="173"/>
      <c r="D523" s="172"/>
      <c r="E523" s="173"/>
      <c r="F523" s="174"/>
      <c r="G523" s="172"/>
      <c r="H523" s="173"/>
      <c r="I523" s="175"/>
      <c r="J523" s="176"/>
    </row>
    <row r="524" spans="1:10" x14ac:dyDescent="0.2">
      <c r="A524" s="27" t="s">
        <v>16</v>
      </c>
      <c r="B524" s="71">
        <f>SUM(B7:B523)/2</f>
        <v>1453</v>
      </c>
      <c r="C524" s="77">
        <f>SUM(C7:C523)/2</f>
        <v>1979</v>
      </c>
      <c r="D524" s="71">
        <f>SUM(D7:D523)/2</f>
        <v>18564</v>
      </c>
      <c r="E524" s="77">
        <f>SUM(E7:E523)/2</f>
        <v>15673</v>
      </c>
      <c r="F524" s="73"/>
      <c r="G524" s="71">
        <f>B524-C524</f>
        <v>-526</v>
      </c>
      <c r="H524" s="72">
        <f>D524-E524</f>
        <v>2891</v>
      </c>
      <c r="I524" s="37">
        <f>IF(C524=0, 0, G524/C524)</f>
        <v>-0.2657908034360788</v>
      </c>
      <c r="J524" s="38">
        <f>IF(E524=0, 0, H524/E524)</f>
        <v>0.18445734702992408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2" max="16383" man="1"/>
    <brk id="124" max="16383" man="1"/>
    <brk id="184" max="16383" man="1"/>
    <brk id="239" max="16383" man="1"/>
    <brk id="295" max="16383" man="1"/>
    <brk id="356" max="16383" man="1"/>
    <brk id="411" max="16383" man="1"/>
    <brk id="449" max="16383" man="1"/>
    <brk id="50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104</v>
      </c>
      <c r="B7" s="65">
        <v>212</v>
      </c>
      <c r="C7" s="66">
        <v>438</v>
      </c>
      <c r="D7" s="65">
        <v>3066</v>
      </c>
      <c r="E7" s="66">
        <v>2678</v>
      </c>
      <c r="F7" s="67"/>
      <c r="G7" s="65">
        <f>B7-C7</f>
        <v>-226</v>
      </c>
      <c r="H7" s="66">
        <f>D7-E7</f>
        <v>388</v>
      </c>
      <c r="I7" s="28">
        <f>IF(C7=0, "-", IF(G7/C7&lt;10, G7/C7*100, "&gt;999"))</f>
        <v>-51.598173515981735</v>
      </c>
      <c r="J7" s="29">
        <f>IF(E7=0, "-", IF(H7/E7&lt;10, H7/E7*100, "&gt;999"))</f>
        <v>14.488424197162061</v>
      </c>
    </row>
    <row r="8" spans="1:10" x14ac:dyDescent="0.2">
      <c r="A8" s="7" t="s">
        <v>113</v>
      </c>
      <c r="B8" s="65">
        <v>732</v>
      </c>
      <c r="C8" s="66">
        <v>962</v>
      </c>
      <c r="D8" s="65">
        <v>9193</v>
      </c>
      <c r="E8" s="66">
        <v>7635</v>
      </c>
      <c r="F8" s="67"/>
      <c r="G8" s="65">
        <f>B8-C8</f>
        <v>-230</v>
      </c>
      <c r="H8" s="66">
        <f>D8-E8</f>
        <v>1558</v>
      </c>
      <c r="I8" s="28">
        <f>IF(C8=0, "-", IF(G8/C8&lt;10, G8/C8*100, "&gt;999"))</f>
        <v>-23.908523908523911</v>
      </c>
      <c r="J8" s="29">
        <f>IF(E8=0, "-", IF(H8/E8&lt;10, H8/E8*100, "&gt;999"))</f>
        <v>20.406024885396199</v>
      </c>
    </row>
    <row r="9" spans="1:10" x14ac:dyDescent="0.2">
      <c r="A9" s="7" t="s">
        <v>119</v>
      </c>
      <c r="B9" s="65">
        <v>411</v>
      </c>
      <c r="C9" s="66">
        <v>499</v>
      </c>
      <c r="D9" s="65">
        <v>5503</v>
      </c>
      <c r="E9" s="66">
        <v>4689</v>
      </c>
      <c r="F9" s="67"/>
      <c r="G9" s="65">
        <f>B9-C9</f>
        <v>-88</v>
      </c>
      <c r="H9" s="66">
        <f>D9-E9</f>
        <v>814</v>
      </c>
      <c r="I9" s="28">
        <f>IF(C9=0, "-", IF(G9/C9&lt;10, G9/C9*100, "&gt;999"))</f>
        <v>-17.635270541082164</v>
      </c>
      <c r="J9" s="29">
        <f>IF(E9=0, "-", IF(H9/E9&lt;10, H9/E9*100, "&gt;999"))</f>
        <v>17.359778204307954</v>
      </c>
    </row>
    <row r="10" spans="1:10" x14ac:dyDescent="0.2">
      <c r="A10" s="7" t="s">
        <v>120</v>
      </c>
      <c r="B10" s="65">
        <v>98</v>
      </c>
      <c r="C10" s="66">
        <v>80</v>
      </c>
      <c r="D10" s="65">
        <v>802</v>
      </c>
      <c r="E10" s="66">
        <v>671</v>
      </c>
      <c r="F10" s="67"/>
      <c r="G10" s="65">
        <f>B10-C10</f>
        <v>18</v>
      </c>
      <c r="H10" s="66">
        <f>D10-E10</f>
        <v>131</v>
      </c>
      <c r="I10" s="28">
        <f>IF(C10=0, "-", IF(G10/C10&lt;10, G10/C10*100, "&gt;999"))</f>
        <v>22.5</v>
      </c>
      <c r="J10" s="29">
        <f>IF(E10=0, "-", IF(H10/E10&lt;10, H10/E10*100, "&gt;999"))</f>
        <v>19.523099850968702</v>
      </c>
    </row>
    <row r="11" spans="1:10" s="43" customFormat="1" x14ac:dyDescent="0.2">
      <c r="A11" s="27" t="s">
        <v>0</v>
      </c>
      <c r="B11" s="71">
        <f>SUM(B7:B10)</f>
        <v>1453</v>
      </c>
      <c r="C11" s="72">
        <f>SUM(C7:C10)</f>
        <v>1979</v>
      </c>
      <c r="D11" s="71">
        <f>SUM(D7:D10)</f>
        <v>18564</v>
      </c>
      <c r="E11" s="72">
        <f>SUM(E7:E10)</f>
        <v>15673</v>
      </c>
      <c r="F11" s="73"/>
      <c r="G11" s="71">
        <f>B11-C11</f>
        <v>-526</v>
      </c>
      <c r="H11" s="72">
        <f>D11-E11</f>
        <v>2891</v>
      </c>
      <c r="I11" s="44">
        <f>IF(C11=0, 0, G11/C11*100)</f>
        <v>-26.579080343607881</v>
      </c>
      <c r="J11" s="45">
        <f>IF(E11=0, 0, H11/E11*100)</f>
        <v>18.445734702992407</v>
      </c>
    </row>
    <row r="13" spans="1:10" x14ac:dyDescent="0.2">
      <c r="A13" s="3"/>
      <c r="B13" s="196" t="s">
        <v>1</v>
      </c>
      <c r="C13" s="197"/>
      <c r="D13" s="196" t="s">
        <v>2</v>
      </c>
      <c r="E13" s="197"/>
      <c r="F13" s="59"/>
      <c r="G13" s="196" t="s">
        <v>3</v>
      </c>
      <c r="H13" s="200"/>
      <c r="I13" s="200"/>
      <c r="J13" s="197"/>
    </row>
    <row r="14" spans="1:10" x14ac:dyDescent="0.2">
      <c r="A14" s="7" t="s">
        <v>105</v>
      </c>
      <c r="B14" s="65">
        <v>7</v>
      </c>
      <c r="C14" s="66">
        <v>6</v>
      </c>
      <c r="D14" s="65">
        <v>96</v>
      </c>
      <c r="E14" s="66">
        <v>51</v>
      </c>
      <c r="F14" s="67"/>
      <c r="G14" s="65">
        <f t="shared" ref="G14:G34" si="0">B14-C14</f>
        <v>1</v>
      </c>
      <c r="H14" s="66">
        <f t="shared" ref="H14:H34" si="1">D14-E14</f>
        <v>45</v>
      </c>
      <c r="I14" s="28">
        <f t="shared" ref="I14:I33" si="2">IF(C14=0, "-", IF(G14/C14&lt;10, G14/C14*100, "&gt;999"))</f>
        <v>16.666666666666664</v>
      </c>
      <c r="J14" s="29">
        <f t="shared" ref="J14:J33" si="3">IF(E14=0, "-", IF(H14/E14&lt;10, H14/E14*100, "&gt;999"))</f>
        <v>88.235294117647058</v>
      </c>
    </row>
    <row r="15" spans="1:10" x14ac:dyDescent="0.2">
      <c r="A15" s="7" t="s">
        <v>106</v>
      </c>
      <c r="B15" s="65">
        <v>64</v>
      </c>
      <c r="C15" s="66">
        <v>101</v>
      </c>
      <c r="D15" s="65">
        <v>1034</v>
      </c>
      <c r="E15" s="66">
        <v>701</v>
      </c>
      <c r="F15" s="67"/>
      <c r="G15" s="65">
        <f t="shared" si="0"/>
        <v>-37</v>
      </c>
      <c r="H15" s="66">
        <f t="shared" si="1"/>
        <v>333</v>
      </c>
      <c r="I15" s="28">
        <f t="shared" si="2"/>
        <v>-36.633663366336634</v>
      </c>
      <c r="J15" s="29">
        <f t="shared" si="3"/>
        <v>47.503566333808841</v>
      </c>
    </row>
    <row r="16" spans="1:10" x14ac:dyDescent="0.2">
      <c r="A16" s="7" t="s">
        <v>107</v>
      </c>
      <c r="B16" s="65">
        <v>99</v>
      </c>
      <c r="C16" s="66">
        <v>275</v>
      </c>
      <c r="D16" s="65">
        <v>1354</v>
      </c>
      <c r="E16" s="66">
        <v>1368</v>
      </c>
      <c r="F16" s="67"/>
      <c r="G16" s="65">
        <f t="shared" si="0"/>
        <v>-176</v>
      </c>
      <c r="H16" s="66">
        <f t="shared" si="1"/>
        <v>-14</v>
      </c>
      <c r="I16" s="28">
        <f t="shared" si="2"/>
        <v>-64</v>
      </c>
      <c r="J16" s="29">
        <f t="shared" si="3"/>
        <v>-1.0233918128654971</v>
      </c>
    </row>
    <row r="17" spans="1:10" x14ac:dyDescent="0.2">
      <c r="A17" s="7" t="s">
        <v>108</v>
      </c>
      <c r="B17" s="65">
        <v>21</v>
      </c>
      <c r="C17" s="66">
        <v>35</v>
      </c>
      <c r="D17" s="65">
        <v>279</v>
      </c>
      <c r="E17" s="66">
        <v>356</v>
      </c>
      <c r="F17" s="67"/>
      <c r="G17" s="65">
        <f t="shared" si="0"/>
        <v>-14</v>
      </c>
      <c r="H17" s="66">
        <f t="shared" si="1"/>
        <v>-77</v>
      </c>
      <c r="I17" s="28">
        <f t="shared" si="2"/>
        <v>-40</v>
      </c>
      <c r="J17" s="29">
        <f t="shared" si="3"/>
        <v>-21.629213483146067</v>
      </c>
    </row>
    <row r="18" spans="1:10" x14ac:dyDescent="0.2">
      <c r="A18" s="7" t="s">
        <v>109</v>
      </c>
      <c r="B18" s="65">
        <v>3</v>
      </c>
      <c r="C18" s="66">
        <v>2</v>
      </c>
      <c r="D18" s="65">
        <v>49</v>
      </c>
      <c r="E18" s="66">
        <v>26</v>
      </c>
      <c r="F18" s="67"/>
      <c r="G18" s="65">
        <f t="shared" si="0"/>
        <v>1</v>
      </c>
      <c r="H18" s="66">
        <f t="shared" si="1"/>
        <v>23</v>
      </c>
      <c r="I18" s="28">
        <f t="shared" si="2"/>
        <v>50</v>
      </c>
      <c r="J18" s="29">
        <f t="shared" si="3"/>
        <v>88.461538461538453</v>
      </c>
    </row>
    <row r="19" spans="1:10" x14ac:dyDescent="0.2">
      <c r="A19" s="7" t="s">
        <v>110</v>
      </c>
      <c r="B19" s="65">
        <v>0</v>
      </c>
      <c r="C19" s="66">
        <v>0</v>
      </c>
      <c r="D19" s="65">
        <v>3</v>
      </c>
      <c r="E19" s="66">
        <v>6</v>
      </c>
      <c r="F19" s="67"/>
      <c r="G19" s="65">
        <f t="shared" si="0"/>
        <v>0</v>
      </c>
      <c r="H19" s="66">
        <f t="shared" si="1"/>
        <v>-3</v>
      </c>
      <c r="I19" s="28" t="str">
        <f t="shared" si="2"/>
        <v>-</v>
      </c>
      <c r="J19" s="29">
        <f t="shared" si="3"/>
        <v>-50</v>
      </c>
    </row>
    <row r="20" spans="1:10" x14ac:dyDescent="0.2">
      <c r="A20" s="7" t="s">
        <v>111</v>
      </c>
      <c r="B20" s="65">
        <v>13</v>
      </c>
      <c r="C20" s="66">
        <v>11</v>
      </c>
      <c r="D20" s="65">
        <v>170</v>
      </c>
      <c r="E20" s="66">
        <v>99</v>
      </c>
      <c r="F20" s="67"/>
      <c r="G20" s="65">
        <f t="shared" si="0"/>
        <v>2</v>
      </c>
      <c r="H20" s="66">
        <f t="shared" si="1"/>
        <v>71</v>
      </c>
      <c r="I20" s="28">
        <f t="shared" si="2"/>
        <v>18.181818181818183</v>
      </c>
      <c r="J20" s="29">
        <f t="shared" si="3"/>
        <v>71.717171717171709</v>
      </c>
    </row>
    <row r="21" spans="1:10" x14ac:dyDescent="0.2">
      <c r="A21" s="7" t="s">
        <v>112</v>
      </c>
      <c r="B21" s="65">
        <v>5</v>
      </c>
      <c r="C21" s="66">
        <v>8</v>
      </c>
      <c r="D21" s="65">
        <v>81</v>
      </c>
      <c r="E21" s="66">
        <v>71</v>
      </c>
      <c r="F21" s="67"/>
      <c r="G21" s="65">
        <f t="shared" si="0"/>
        <v>-3</v>
      </c>
      <c r="H21" s="66">
        <f t="shared" si="1"/>
        <v>10</v>
      </c>
      <c r="I21" s="28">
        <f t="shared" si="2"/>
        <v>-37.5</v>
      </c>
      <c r="J21" s="29">
        <f t="shared" si="3"/>
        <v>14.084507042253522</v>
      </c>
    </row>
    <row r="22" spans="1:10" x14ac:dyDescent="0.2">
      <c r="A22" s="142" t="s">
        <v>114</v>
      </c>
      <c r="B22" s="143">
        <v>50</v>
      </c>
      <c r="C22" s="144">
        <v>63</v>
      </c>
      <c r="D22" s="143">
        <v>798</v>
      </c>
      <c r="E22" s="144">
        <v>552</v>
      </c>
      <c r="F22" s="145"/>
      <c r="G22" s="143">
        <f t="shared" si="0"/>
        <v>-13</v>
      </c>
      <c r="H22" s="144">
        <f t="shared" si="1"/>
        <v>246</v>
      </c>
      <c r="I22" s="146">
        <f t="shared" si="2"/>
        <v>-20.634920634920633</v>
      </c>
      <c r="J22" s="147">
        <f t="shared" si="3"/>
        <v>44.565217391304344</v>
      </c>
    </row>
    <row r="23" spans="1:10" x14ac:dyDescent="0.2">
      <c r="A23" s="7" t="s">
        <v>115</v>
      </c>
      <c r="B23" s="65">
        <v>240</v>
      </c>
      <c r="C23" s="66">
        <v>293</v>
      </c>
      <c r="D23" s="65">
        <v>3090</v>
      </c>
      <c r="E23" s="66">
        <v>2352</v>
      </c>
      <c r="F23" s="67"/>
      <c r="G23" s="65">
        <f t="shared" si="0"/>
        <v>-53</v>
      </c>
      <c r="H23" s="66">
        <f t="shared" si="1"/>
        <v>738</v>
      </c>
      <c r="I23" s="28">
        <f t="shared" si="2"/>
        <v>-18.088737201365188</v>
      </c>
      <c r="J23" s="29">
        <f t="shared" si="3"/>
        <v>31.377551020408163</v>
      </c>
    </row>
    <row r="24" spans="1:10" x14ac:dyDescent="0.2">
      <c r="A24" s="7" t="s">
        <v>116</v>
      </c>
      <c r="B24" s="65">
        <v>255</v>
      </c>
      <c r="C24" s="66">
        <v>397</v>
      </c>
      <c r="D24" s="65">
        <v>3033</v>
      </c>
      <c r="E24" s="66">
        <v>2833</v>
      </c>
      <c r="F24" s="67"/>
      <c r="G24" s="65">
        <f t="shared" si="0"/>
        <v>-142</v>
      </c>
      <c r="H24" s="66">
        <f t="shared" si="1"/>
        <v>200</v>
      </c>
      <c r="I24" s="28">
        <f t="shared" si="2"/>
        <v>-35.768261964735515</v>
      </c>
      <c r="J24" s="29">
        <f t="shared" si="3"/>
        <v>7.0596540769502294</v>
      </c>
    </row>
    <row r="25" spans="1:10" x14ac:dyDescent="0.2">
      <c r="A25" s="7" t="s">
        <v>117</v>
      </c>
      <c r="B25" s="65">
        <v>174</v>
      </c>
      <c r="C25" s="66">
        <v>179</v>
      </c>
      <c r="D25" s="65">
        <v>1985</v>
      </c>
      <c r="E25" s="66">
        <v>1627</v>
      </c>
      <c r="F25" s="67"/>
      <c r="G25" s="65">
        <f t="shared" si="0"/>
        <v>-5</v>
      </c>
      <c r="H25" s="66">
        <f t="shared" si="1"/>
        <v>358</v>
      </c>
      <c r="I25" s="28">
        <f t="shared" si="2"/>
        <v>-2.7932960893854748</v>
      </c>
      <c r="J25" s="29">
        <f t="shared" si="3"/>
        <v>22.003687768899816</v>
      </c>
    </row>
    <row r="26" spans="1:10" x14ac:dyDescent="0.2">
      <c r="A26" s="7" t="s">
        <v>118</v>
      </c>
      <c r="B26" s="65">
        <v>13</v>
      </c>
      <c r="C26" s="66">
        <v>30</v>
      </c>
      <c r="D26" s="65">
        <v>287</v>
      </c>
      <c r="E26" s="66">
        <v>271</v>
      </c>
      <c r="F26" s="67"/>
      <c r="G26" s="65">
        <f t="shared" si="0"/>
        <v>-17</v>
      </c>
      <c r="H26" s="66">
        <f t="shared" si="1"/>
        <v>16</v>
      </c>
      <c r="I26" s="28">
        <f t="shared" si="2"/>
        <v>-56.666666666666664</v>
      </c>
      <c r="J26" s="29">
        <f t="shared" si="3"/>
        <v>5.9040590405904059</v>
      </c>
    </row>
    <row r="27" spans="1:10" x14ac:dyDescent="0.2">
      <c r="A27" s="142" t="s">
        <v>121</v>
      </c>
      <c r="B27" s="143">
        <v>3</v>
      </c>
      <c r="C27" s="144">
        <v>10</v>
      </c>
      <c r="D27" s="143">
        <v>58</v>
      </c>
      <c r="E27" s="144">
        <v>43</v>
      </c>
      <c r="F27" s="145"/>
      <c r="G27" s="143">
        <f t="shared" si="0"/>
        <v>-7</v>
      </c>
      <c r="H27" s="144">
        <f t="shared" si="1"/>
        <v>15</v>
      </c>
      <c r="I27" s="146">
        <f t="shared" si="2"/>
        <v>-70</v>
      </c>
      <c r="J27" s="147">
        <f t="shared" si="3"/>
        <v>34.883720930232556</v>
      </c>
    </row>
    <row r="28" spans="1:10" x14ac:dyDescent="0.2">
      <c r="A28" s="7" t="s">
        <v>122</v>
      </c>
      <c r="B28" s="65">
        <v>0</v>
      </c>
      <c r="C28" s="66">
        <v>0</v>
      </c>
      <c r="D28" s="65">
        <v>1</v>
      </c>
      <c r="E28" s="66">
        <v>3</v>
      </c>
      <c r="F28" s="67"/>
      <c r="G28" s="65">
        <f t="shared" si="0"/>
        <v>0</v>
      </c>
      <c r="H28" s="66">
        <f t="shared" si="1"/>
        <v>-2</v>
      </c>
      <c r="I28" s="28" t="str">
        <f t="shared" si="2"/>
        <v>-</v>
      </c>
      <c r="J28" s="29">
        <f t="shared" si="3"/>
        <v>-66.666666666666657</v>
      </c>
    </row>
    <row r="29" spans="1:10" x14ac:dyDescent="0.2">
      <c r="A29" s="7" t="s">
        <v>123</v>
      </c>
      <c r="B29" s="65">
        <v>1</v>
      </c>
      <c r="C29" s="66">
        <v>8</v>
      </c>
      <c r="D29" s="65">
        <v>20</v>
      </c>
      <c r="E29" s="66">
        <v>47</v>
      </c>
      <c r="F29" s="67"/>
      <c r="G29" s="65">
        <f t="shared" si="0"/>
        <v>-7</v>
      </c>
      <c r="H29" s="66">
        <f t="shared" si="1"/>
        <v>-27</v>
      </c>
      <c r="I29" s="28">
        <f t="shared" si="2"/>
        <v>-87.5</v>
      </c>
      <c r="J29" s="29">
        <f t="shared" si="3"/>
        <v>-57.446808510638306</v>
      </c>
    </row>
    <row r="30" spans="1:10" x14ac:dyDescent="0.2">
      <c r="A30" s="7" t="s">
        <v>124</v>
      </c>
      <c r="B30" s="65">
        <v>24</v>
      </c>
      <c r="C30" s="66">
        <v>35</v>
      </c>
      <c r="D30" s="65">
        <v>408</v>
      </c>
      <c r="E30" s="66">
        <v>298</v>
      </c>
      <c r="F30" s="67"/>
      <c r="G30" s="65">
        <f t="shared" si="0"/>
        <v>-11</v>
      </c>
      <c r="H30" s="66">
        <f t="shared" si="1"/>
        <v>110</v>
      </c>
      <c r="I30" s="28">
        <f t="shared" si="2"/>
        <v>-31.428571428571427</v>
      </c>
      <c r="J30" s="29">
        <f t="shared" si="3"/>
        <v>36.912751677852349</v>
      </c>
    </row>
    <row r="31" spans="1:10" x14ac:dyDescent="0.2">
      <c r="A31" s="7" t="s">
        <v>125</v>
      </c>
      <c r="B31" s="65">
        <v>69</v>
      </c>
      <c r="C31" s="66">
        <v>49</v>
      </c>
      <c r="D31" s="65">
        <v>622</v>
      </c>
      <c r="E31" s="66">
        <v>488</v>
      </c>
      <c r="F31" s="67"/>
      <c r="G31" s="65">
        <f t="shared" si="0"/>
        <v>20</v>
      </c>
      <c r="H31" s="66">
        <f t="shared" si="1"/>
        <v>134</v>
      </c>
      <c r="I31" s="28">
        <f t="shared" si="2"/>
        <v>40.816326530612244</v>
      </c>
      <c r="J31" s="29">
        <f t="shared" si="3"/>
        <v>27.459016393442624</v>
      </c>
    </row>
    <row r="32" spans="1:10" x14ac:dyDescent="0.2">
      <c r="A32" s="7" t="s">
        <v>126</v>
      </c>
      <c r="B32" s="65">
        <v>314</v>
      </c>
      <c r="C32" s="66">
        <v>397</v>
      </c>
      <c r="D32" s="65">
        <v>4394</v>
      </c>
      <c r="E32" s="66">
        <v>3810</v>
      </c>
      <c r="F32" s="67"/>
      <c r="G32" s="65">
        <f t="shared" si="0"/>
        <v>-83</v>
      </c>
      <c r="H32" s="66">
        <f t="shared" si="1"/>
        <v>584</v>
      </c>
      <c r="I32" s="28">
        <f t="shared" si="2"/>
        <v>-20.906801007556673</v>
      </c>
      <c r="J32" s="29">
        <f t="shared" si="3"/>
        <v>15.328083989501312</v>
      </c>
    </row>
    <row r="33" spans="1:10" x14ac:dyDescent="0.2">
      <c r="A33" s="142" t="s">
        <v>120</v>
      </c>
      <c r="B33" s="143">
        <v>98</v>
      </c>
      <c r="C33" s="144">
        <v>80</v>
      </c>
      <c r="D33" s="143">
        <v>802</v>
      </c>
      <c r="E33" s="144">
        <v>671</v>
      </c>
      <c r="F33" s="145"/>
      <c r="G33" s="143">
        <f t="shared" si="0"/>
        <v>18</v>
      </c>
      <c r="H33" s="144">
        <f t="shared" si="1"/>
        <v>131</v>
      </c>
      <c r="I33" s="146">
        <f t="shared" si="2"/>
        <v>22.5</v>
      </c>
      <c r="J33" s="147">
        <f t="shared" si="3"/>
        <v>19.523099850968702</v>
      </c>
    </row>
    <row r="34" spans="1:10" s="43" customFormat="1" x14ac:dyDescent="0.2">
      <c r="A34" s="27" t="s">
        <v>0</v>
      </c>
      <c r="B34" s="71">
        <f>SUM(B14:B33)</f>
        <v>1453</v>
      </c>
      <c r="C34" s="72">
        <f>SUM(C14:C33)</f>
        <v>1979</v>
      </c>
      <c r="D34" s="71">
        <f>SUM(D14:D33)</f>
        <v>18564</v>
      </c>
      <c r="E34" s="72">
        <f>SUM(E14:E33)</f>
        <v>15673</v>
      </c>
      <c r="F34" s="73"/>
      <c r="G34" s="71">
        <f t="shared" si="0"/>
        <v>-526</v>
      </c>
      <c r="H34" s="72">
        <f t="shared" si="1"/>
        <v>2891</v>
      </c>
      <c r="I34" s="44">
        <f>IF(C34=0, 0, G34/C34*100)</f>
        <v>-26.579080343607881</v>
      </c>
      <c r="J34" s="45">
        <f>IF(E34=0, 0, H34/E34*100)</f>
        <v>18.445734702992407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104</v>
      </c>
      <c r="B39" s="30">
        <f>$B$7/$B$11*100</f>
        <v>14.59050240880936</v>
      </c>
      <c r="C39" s="31">
        <f>$C$7/$C$11*100</f>
        <v>22.132390096008084</v>
      </c>
      <c r="D39" s="30">
        <f>$D$7/$D$11*100</f>
        <v>16.515837104072396</v>
      </c>
      <c r="E39" s="31">
        <f>$E$7/$E$11*100</f>
        <v>17.086709628022714</v>
      </c>
      <c r="F39" s="32"/>
      <c r="G39" s="30">
        <f>B39-C39</f>
        <v>-7.5418876871987237</v>
      </c>
      <c r="H39" s="31">
        <f>D39-E39</f>
        <v>-0.5708725239503174</v>
      </c>
    </row>
    <row r="40" spans="1:10" x14ac:dyDescent="0.2">
      <c r="A40" s="7" t="s">
        <v>113</v>
      </c>
      <c r="B40" s="30">
        <f>$B$8/$B$11*100</f>
        <v>50.378527185134203</v>
      </c>
      <c r="C40" s="31">
        <f>$C$8/$C$11*100</f>
        <v>48.610409297625061</v>
      </c>
      <c r="D40" s="30">
        <f>$D$8/$D$11*100</f>
        <v>49.52057746175393</v>
      </c>
      <c r="E40" s="31">
        <f>$E$8/$E$11*100</f>
        <v>48.714349518279846</v>
      </c>
      <c r="F40" s="32"/>
      <c r="G40" s="30">
        <f>B40-C40</f>
        <v>1.7681178875091419</v>
      </c>
      <c r="H40" s="31">
        <f>D40-E40</f>
        <v>0.80622794347408444</v>
      </c>
    </row>
    <row r="41" spans="1:10" x14ac:dyDescent="0.2">
      <c r="A41" s="7" t="s">
        <v>119</v>
      </c>
      <c r="B41" s="30">
        <f>$B$9/$B$11*100</f>
        <v>28.286304198210598</v>
      </c>
      <c r="C41" s="31">
        <f>$C$9/$C$11*100</f>
        <v>25.21475492673067</v>
      </c>
      <c r="D41" s="30">
        <f>$D$9/$D$11*100</f>
        <v>29.643395819866409</v>
      </c>
      <c r="E41" s="31">
        <f>$E$9/$E$11*100</f>
        <v>29.917692847572258</v>
      </c>
      <c r="F41" s="32"/>
      <c r="G41" s="30">
        <f>B41-C41</f>
        <v>3.0715492714799275</v>
      </c>
      <c r="H41" s="31">
        <f>D41-E41</f>
        <v>-0.27429702770584896</v>
      </c>
    </row>
    <row r="42" spans="1:10" x14ac:dyDescent="0.2">
      <c r="A42" s="7" t="s">
        <v>120</v>
      </c>
      <c r="B42" s="30">
        <f>$B$10/$B$11*100</f>
        <v>6.7446662078458353</v>
      </c>
      <c r="C42" s="31">
        <f>$C$10/$C$11*100</f>
        <v>4.0424456796361801</v>
      </c>
      <c r="D42" s="30">
        <f>$D$10/$D$11*100</f>
        <v>4.3201896143072611</v>
      </c>
      <c r="E42" s="31">
        <f>$E$10/$E$11*100</f>
        <v>4.2812480061251836</v>
      </c>
      <c r="F42" s="32"/>
      <c r="G42" s="30">
        <f>B42-C42</f>
        <v>2.7022205282096552</v>
      </c>
      <c r="H42" s="31">
        <f>D42-E42</f>
        <v>3.8941608182077481E-2</v>
      </c>
    </row>
    <row r="43" spans="1:10" s="43" customFormat="1" x14ac:dyDescent="0.2">
      <c r="A43" s="27" t="s">
        <v>0</v>
      </c>
      <c r="B43" s="46">
        <f>SUM(B39:B42)</f>
        <v>100</v>
      </c>
      <c r="C43" s="47">
        <f>SUM(C39:C42)</f>
        <v>99.999999999999986</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105</v>
      </c>
      <c r="B46" s="30">
        <f>$B$14/$B$34*100</f>
        <v>0.48176187198898829</v>
      </c>
      <c r="C46" s="31">
        <f>$C$14/$C$34*100</f>
        <v>0.30318342597271347</v>
      </c>
      <c r="D46" s="30">
        <f>$D$14/$D$34*100</f>
        <v>0.51712992889463472</v>
      </c>
      <c r="E46" s="31">
        <f>$E$14/$E$34*100</f>
        <v>0.32540037006316597</v>
      </c>
      <c r="F46" s="32"/>
      <c r="G46" s="30">
        <f t="shared" ref="G46:G66" si="4">B46-C46</f>
        <v>0.17857844601627482</v>
      </c>
      <c r="H46" s="31">
        <f t="shared" ref="H46:H66" si="5">D46-E46</f>
        <v>0.19172955883146875</v>
      </c>
    </row>
    <row r="47" spans="1:10" x14ac:dyDescent="0.2">
      <c r="A47" s="7" t="s">
        <v>106</v>
      </c>
      <c r="B47" s="30">
        <f>$B$15/$B$34*100</f>
        <v>4.4046799724707499</v>
      </c>
      <c r="C47" s="31">
        <f>$C$15/$C$34*100</f>
        <v>5.1035876705406764</v>
      </c>
      <c r="D47" s="30">
        <f>$D$15/$D$34*100</f>
        <v>5.5699202758026294</v>
      </c>
      <c r="E47" s="31">
        <f>$E$15/$E$34*100</f>
        <v>4.4726599885152813</v>
      </c>
      <c r="F47" s="32"/>
      <c r="G47" s="30">
        <f t="shared" si="4"/>
        <v>-0.69890769806992648</v>
      </c>
      <c r="H47" s="31">
        <f t="shared" si="5"/>
        <v>1.097260287287348</v>
      </c>
    </row>
    <row r="48" spans="1:10" x14ac:dyDescent="0.2">
      <c r="A48" s="7" t="s">
        <v>107</v>
      </c>
      <c r="B48" s="30">
        <f>$B$16/$B$34*100</f>
        <v>6.8134893324156911</v>
      </c>
      <c r="C48" s="31">
        <f>$C$16/$C$34*100</f>
        <v>13.895907023749368</v>
      </c>
      <c r="D48" s="30">
        <f>$D$16/$D$34*100</f>
        <v>7.2936867054514121</v>
      </c>
      <c r="E48" s="31">
        <f>$E$16/$E$34*100</f>
        <v>8.7283863969884514</v>
      </c>
      <c r="F48" s="32"/>
      <c r="G48" s="30">
        <f t="shared" si="4"/>
        <v>-7.0824176913336769</v>
      </c>
      <c r="H48" s="31">
        <f t="shared" si="5"/>
        <v>-1.4346996915370394</v>
      </c>
    </row>
    <row r="49" spans="1:8" x14ac:dyDescent="0.2">
      <c r="A49" s="7" t="s">
        <v>108</v>
      </c>
      <c r="B49" s="30">
        <f>$B$17/$B$34*100</f>
        <v>1.4452856159669649</v>
      </c>
      <c r="C49" s="31">
        <f>$C$17/$C$34*100</f>
        <v>1.7685699848408287</v>
      </c>
      <c r="D49" s="30">
        <f>$D$17/$D$34*100</f>
        <v>1.5029088558500323</v>
      </c>
      <c r="E49" s="31">
        <f>$E$17/$E$34*100</f>
        <v>2.2714221910291585</v>
      </c>
      <c r="F49" s="32"/>
      <c r="G49" s="30">
        <f t="shared" si="4"/>
        <v>-0.3232843688738638</v>
      </c>
      <c r="H49" s="31">
        <f t="shared" si="5"/>
        <v>-0.76851333517912623</v>
      </c>
    </row>
    <row r="50" spans="1:8" x14ac:dyDescent="0.2">
      <c r="A50" s="7" t="s">
        <v>109</v>
      </c>
      <c r="B50" s="30">
        <f>$B$18/$B$34*100</f>
        <v>0.20646937370956642</v>
      </c>
      <c r="C50" s="31">
        <f>$C$18/$C$34*100</f>
        <v>0.1010611419909045</v>
      </c>
      <c r="D50" s="30">
        <f>$D$18/$D$34*100</f>
        <v>0.26395173453996984</v>
      </c>
      <c r="E50" s="31">
        <f>$E$18/$E$34*100</f>
        <v>0.1658903847380846</v>
      </c>
      <c r="F50" s="32"/>
      <c r="G50" s="30">
        <f t="shared" si="4"/>
        <v>0.10540823171866191</v>
      </c>
      <c r="H50" s="31">
        <f t="shared" si="5"/>
        <v>9.8061349801885245E-2</v>
      </c>
    </row>
    <row r="51" spans="1:8" x14ac:dyDescent="0.2">
      <c r="A51" s="7" t="s">
        <v>110</v>
      </c>
      <c r="B51" s="30">
        <f>$B$19/$B$34*100</f>
        <v>0</v>
      </c>
      <c r="C51" s="31">
        <f>$C$19/$C$34*100</f>
        <v>0</v>
      </c>
      <c r="D51" s="30">
        <f>$D$19/$D$34*100</f>
        <v>1.6160310277957335E-2</v>
      </c>
      <c r="E51" s="31">
        <f>$E$19/$E$34*100</f>
        <v>3.8282396478019523E-2</v>
      </c>
      <c r="F51" s="32"/>
      <c r="G51" s="30">
        <f t="shared" si="4"/>
        <v>0</v>
      </c>
      <c r="H51" s="31">
        <f t="shared" si="5"/>
        <v>-2.2122086200062188E-2</v>
      </c>
    </row>
    <row r="52" spans="1:8" x14ac:dyDescent="0.2">
      <c r="A52" s="7" t="s">
        <v>111</v>
      </c>
      <c r="B52" s="30">
        <f>$B$20/$B$34*100</f>
        <v>0.89470061940812118</v>
      </c>
      <c r="C52" s="31">
        <f>$C$20/$C$34*100</f>
        <v>0.55583628094997473</v>
      </c>
      <c r="D52" s="30">
        <f>$D$20/$D$34*100</f>
        <v>0.91575091575091583</v>
      </c>
      <c r="E52" s="31">
        <f>$E$20/$E$34*100</f>
        <v>0.6316595418873221</v>
      </c>
      <c r="F52" s="32"/>
      <c r="G52" s="30">
        <f t="shared" si="4"/>
        <v>0.33886433845814645</v>
      </c>
      <c r="H52" s="31">
        <f t="shared" si="5"/>
        <v>0.28409137386359373</v>
      </c>
    </row>
    <row r="53" spans="1:8" x14ac:dyDescent="0.2">
      <c r="A53" s="7" t="s">
        <v>112</v>
      </c>
      <c r="B53" s="30">
        <f>$B$21/$B$34*100</f>
        <v>0.34411562284927738</v>
      </c>
      <c r="C53" s="31">
        <f>$C$21/$C$34*100</f>
        <v>0.40424456796361802</v>
      </c>
      <c r="D53" s="30">
        <f>$D$21/$D$34*100</f>
        <v>0.4363283775048481</v>
      </c>
      <c r="E53" s="31">
        <f>$E$21/$E$34*100</f>
        <v>0.45300835832323105</v>
      </c>
      <c r="F53" s="32"/>
      <c r="G53" s="30">
        <f t="shared" si="4"/>
        <v>-6.0128945114340637E-2</v>
      </c>
      <c r="H53" s="31">
        <f t="shared" si="5"/>
        <v>-1.6679980818382956E-2</v>
      </c>
    </row>
    <row r="54" spans="1:8" x14ac:dyDescent="0.2">
      <c r="A54" s="142" t="s">
        <v>114</v>
      </c>
      <c r="B54" s="148">
        <f>$B$22/$B$34*100</f>
        <v>3.4411562284927735</v>
      </c>
      <c r="C54" s="149">
        <f>$C$22/$C$34*100</f>
        <v>3.1834259727134917</v>
      </c>
      <c r="D54" s="148">
        <f>$D$22/$D$34*100</f>
        <v>4.2986425339366514</v>
      </c>
      <c r="E54" s="149">
        <f>$E$22/$E$34*100</f>
        <v>3.5219804759777964</v>
      </c>
      <c r="F54" s="150"/>
      <c r="G54" s="148">
        <f t="shared" si="4"/>
        <v>0.25773025577928177</v>
      </c>
      <c r="H54" s="149">
        <f t="shared" si="5"/>
        <v>0.77666205795885501</v>
      </c>
    </row>
    <row r="55" spans="1:8" x14ac:dyDescent="0.2">
      <c r="A55" s="7" t="s">
        <v>115</v>
      </c>
      <c r="B55" s="30">
        <f>$B$23/$B$34*100</f>
        <v>16.517549896765313</v>
      </c>
      <c r="C55" s="31">
        <f>$C$23/$C$34*100</f>
        <v>14.805457301667509</v>
      </c>
      <c r="D55" s="30">
        <f>$D$23/$D$34*100</f>
        <v>16.645119586296055</v>
      </c>
      <c r="E55" s="31">
        <f>$E$23/$E$34*100</f>
        <v>15.006699419383654</v>
      </c>
      <c r="F55" s="32"/>
      <c r="G55" s="30">
        <f t="shared" si="4"/>
        <v>1.7120925950978041</v>
      </c>
      <c r="H55" s="31">
        <f t="shared" si="5"/>
        <v>1.6384201669124003</v>
      </c>
    </row>
    <row r="56" spans="1:8" x14ac:dyDescent="0.2">
      <c r="A56" s="7" t="s">
        <v>116</v>
      </c>
      <c r="B56" s="30">
        <f>$B$24/$B$34*100</f>
        <v>17.549896765313143</v>
      </c>
      <c r="C56" s="31">
        <f>$C$24/$C$34*100</f>
        <v>20.060636685194545</v>
      </c>
      <c r="D56" s="30">
        <f>$D$24/$D$34*100</f>
        <v>16.338073691014866</v>
      </c>
      <c r="E56" s="31">
        <f>$E$24/$E$34*100</f>
        <v>18.075671537038218</v>
      </c>
      <c r="F56" s="32"/>
      <c r="G56" s="30">
        <f t="shared" si="4"/>
        <v>-2.5107399198814022</v>
      </c>
      <c r="H56" s="31">
        <f t="shared" si="5"/>
        <v>-1.7375978460233519</v>
      </c>
    </row>
    <row r="57" spans="1:8" x14ac:dyDescent="0.2">
      <c r="A57" s="7" t="s">
        <v>117</v>
      </c>
      <c r="B57" s="30">
        <f>$B$25/$B$34*100</f>
        <v>11.975223675154851</v>
      </c>
      <c r="C57" s="31">
        <f>$C$25/$C$34*100</f>
        <v>9.0449722081859534</v>
      </c>
      <c r="D57" s="30">
        <f>$D$25/$D$34*100</f>
        <v>10.692738633915104</v>
      </c>
      <c r="E57" s="31">
        <f>$E$25/$E$34*100</f>
        <v>10.380909844956294</v>
      </c>
      <c r="F57" s="32"/>
      <c r="G57" s="30">
        <f t="shared" si="4"/>
        <v>2.9302514669688975</v>
      </c>
      <c r="H57" s="31">
        <f t="shared" si="5"/>
        <v>0.31182878895880961</v>
      </c>
    </row>
    <row r="58" spans="1:8" x14ac:dyDescent="0.2">
      <c r="A58" s="7" t="s">
        <v>118</v>
      </c>
      <c r="B58" s="30">
        <f>$B$26/$B$34*100</f>
        <v>0.89470061940812118</v>
      </c>
      <c r="C58" s="31">
        <f>$C$26/$C$34*100</f>
        <v>1.5159171298635674</v>
      </c>
      <c r="D58" s="30">
        <f>$D$26/$D$34*100</f>
        <v>1.5460030165912519</v>
      </c>
      <c r="E58" s="31">
        <f>$E$26/$E$34*100</f>
        <v>1.7290882409238817</v>
      </c>
      <c r="F58" s="32"/>
      <c r="G58" s="30">
        <f t="shared" si="4"/>
        <v>-0.62121651045544624</v>
      </c>
      <c r="H58" s="31">
        <f t="shared" si="5"/>
        <v>-0.18308522433262975</v>
      </c>
    </row>
    <row r="59" spans="1:8" x14ac:dyDescent="0.2">
      <c r="A59" s="142" t="s">
        <v>121</v>
      </c>
      <c r="B59" s="148">
        <f>$B$27/$B$34*100</f>
        <v>0.20646937370956642</v>
      </c>
      <c r="C59" s="149">
        <f>$C$27/$C$34*100</f>
        <v>0.50530570995452251</v>
      </c>
      <c r="D59" s="148">
        <f>$D$27/$D$34*100</f>
        <v>0.31243266537384184</v>
      </c>
      <c r="E59" s="149">
        <f>$E$27/$E$34*100</f>
        <v>0.2743571747591399</v>
      </c>
      <c r="F59" s="150"/>
      <c r="G59" s="148">
        <f t="shared" si="4"/>
        <v>-0.29883633624495609</v>
      </c>
      <c r="H59" s="149">
        <f t="shared" si="5"/>
        <v>3.8075490614701946E-2</v>
      </c>
    </row>
    <row r="60" spans="1:8" x14ac:dyDescent="0.2">
      <c r="A60" s="7" t="s">
        <v>122</v>
      </c>
      <c r="B60" s="30">
        <f>$B$28/$B$34*100</f>
        <v>0</v>
      </c>
      <c r="C60" s="31">
        <f>$C$28/$C$34*100</f>
        <v>0</v>
      </c>
      <c r="D60" s="30">
        <f>$D$28/$D$34*100</f>
        <v>5.3867700926524455E-3</v>
      </c>
      <c r="E60" s="31">
        <f>$E$28/$E$34*100</f>
        <v>1.9141198239009762E-2</v>
      </c>
      <c r="F60" s="32"/>
      <c r="G60" s="30">
        <f t="shared" si="4"/>
        <v>0</v>
      </c>
      <c r="H60" s="31">
        <f t="shared" si="5"/>
        <v>-1.3754428146357316E-2</v>
      </c>
    </row>
    <row r="61" spans="1:8" x14ac:dyDescent="0.2">
      <c r="A61" s="7" t="s">
        <v>123</v>
      </c>
      <c r="B61" s="30">
        <f>$B$29/$B$34*100</f>
        <v>6.8823124569855468E-2</v>
      </c>
      <c r="C61" s="31">
        <f>$C$29/$C$34*100</f>
        <v>0.40424456796361802</v>
      </c>
      <c r="D61" s="30">
        <f>$D$29/$D$34*100</f>
        <v>0.10773540185304892</v>
      </c>
      <c r="E61" s="31">
        <f>$E$29/$E$34*100</f>
        <v>0.29987877241115296</v>
      </c>
      <c r="F61" s="32"/>
      <c r="G61" s="30">
        <f t="shared" si="4"/>
        <v>-0.33542144339376256</v>
      </c>
      <c r="H61" s="31">
        <f t="shared" si="5"/>
        <v>-0.19214337055810404</v>
      </c>
    </row>
    <row r="62" spans="1:8" x14ac:dyDescent="0.2">
      <c r="A62" s="7" t="s">
        <v>124</v>
      </c>
      <c r="B62" s="30">
        <f>$B$30/$B$34*100</f>
        <v>1.6517549896765313</v>
      </c>
      <c r="C62" s="31">
        <f>$C$30/$C$34*100</f>
        <v>1.7685699848408287</v>
      </c>
      <c r="D62" s="30">
        <f>$D$30/$D$34*100</f>
        <v>2.197802197802198</v>
      </c>
      <c r="E62" s="31">
        <f>$E$30/$E$34*100</f>
        <v>1.9013590250749695</v>
      </c>
      <c r="F62" s="32"/>
      <c r="G62" s="30">
        <f t="shared" si="4"/>
        <v>-0.11681499516429739</v>
      </c>
      <c r="H62" s="31">
        <f t="shared" si="5"/>
        <v>0.29644317272722853</v>
      </c>
    </row>
    <row r="63" spans="1:8" x14ac:dyDescent="0.2">
      <c r="A63" s="7" t="s">
        <v>125</v>
      </c>
      <c r="B63" s="30">
        <f>$B$31/$B$34*100</f>
        <v>4.7487955953200274</v>
      </c>
      <c r="C63" s="31">
        <f>$C$31/$C$34*100</f>
        <v>2.4759979787771602</v>
      </c>
      <c r="D63" s="30">
        <f>$D$31/$D$34*100</f>
        <v>3.3505709976298212</v>
      </c>
      <c r="E63" s="31">
        <f>$E$31/$E$34*100</f>
        <v>3.1136349135455879</v>
      </c>
      <c r="F63" s="32"/>
      <c r="G63" s="30">
        <f t="shared" si="4"/>
        <v>2.2727976165428672</v>
      </c>
      <c r="H63" s="31">
        <f t="shared" si="5"/>
        <v>0.23693608408423339</v>
      </c>
    </row>
    <row r="64" spans="1:8" x14ac:dyDescent="0.2">
      <c r="A64" s="7" t="s">
        <v>126</v>
      </c>
      <c r="B64" s="30">
        <f>$B$32/$B$34*100</f>
        <v>21.610461114934619</v>
      </c>
      <c r="C64" s="31">
        <f>$C$32/$C$34*100</f>
        <v>20.060636685194545</v>
      </c>
      <c r="D64" s="30">
        <f>$D$32/$D$34*100</f>
        <v>23.669467787114844</v>
      </c>
      <c r="E64" s="31">
        <f>$E$32/$E$34*100</f>
        <v>24.309321763542396</v>
      </c>
      <c r="F64" s="32"/>
      <c r="G64" s="30">
        <f t="shared" si="4"/>
        <v>1.5498244297400738</v>
      </c>
      <c r="H64" s="31">
        <f t="shared" si="5"/>
        <v>-0.6398539764275526</v>
      </c>
    </row>
    <row r="65" spans="1:8" x14ac:dyDescent="0.2">
      <c r="A65" s="142" t="s">
        <v>120</v>
      </c>
      <c r="B65" s="148">
        <f>$B$33/$B$34*100</f>
        <v>6.7446662078458353</v>
      </c>
      <c r="C65" s="149">
        <f>$C$33/$C$34*100</f>
        <v>4.0424456796361801</v>
      </c>
      <c r="D65" s="148">
        <f>$D$33/$D$34*100</f>
        <v>4.3201896143072611</v>
      </c>
      <c r="E65" s="149">
        <f>$E$33/$E$34*100</f>
        <v>4.2812480061251836</v>
      </c>
      <c r="F65" s="150"/>
      <c r="G65" s="148">
        <f t="shared" si="4"/>
        <v>2.7022205282096552</v>
      </c>
      <c r="H65" s="149">
        <f t="shared" si="5"/>
        <v>3.8941608182077481E-2</v>
      </c>
    </row>
    <row r="66" spans="1:8" s="43" customFormat="1" x14ac:dyDescent="0.2">
      <c r="A66" s="27" t="s">
        <v>0</v>
      </c>
      <c r="B66" s="46">
        <f>SUM(B46:B65)</f>
        <v>100.00000000000001</v>
      </c>
      <c r="C66" s="47">
        <f>SUM(C46:C65)</f>
        <v>99.999999999999986</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8"/>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0</v>
      </c>
      <c r="C6" s="66">
        <v>1</v>
      </c>
      <c r="D6" s="65">
        <v>11</v>
      </c>
      <c r="E6" s="66">
        <v>10</v>
      </c>
      <c r="F6" s="67"/>
      <c r="G6" s="65">
        <f t="shared" ref="G6:G37" si="0">B6-C6</f>
        <v>-1</v>
      </c>
      <c r="H6" s="66">
        <f t="shared" ref="H6:H37" si="1">D6-E6</f>
        <v>1</v>
      </c>
      <c r="I6" s="20">
        <f t="shared" ref="I6:I37" si="2">IF(C6=0, "-", IF(G6/C6&lt;10, G6/C6, "&gt;999%"))</f>
        <v>-1</v>
      </c>
      <c r="J6" s="21">
        <f t="shared" ref="J6:J37" si="3">IF(E6=0, "-", IF(H6/E6&lt;10, H6/E6, "&gt;999%"))</f>
        <v>0.1</v>
      </c>
    </row>
    <row r="7" spans="1:10" x14ac:dyDescent="0.2">
      <c r="A7" s="7" t="s">
        <v>32</v>
      </c>
      <c r="B7" s="65">
        <v>0</v>
      </c>
      <c r="C7" s="66">
        <v>0</v>
      </c>
      <c r="D7" s="65">
        <v>2</v>
      </c>
      <c r="E7" s="66">
        <v>0</v>
      </c>
      <c r="F7" s="67"/>
      <c r="G7" s="65">
        <f t="shared" si="0"/>
        <v>0</v>
      </c>
      <c r="H7" s="66">
        <f t="shared" si="1"/>
        <v>2</v>
      </c>
      <c r="I7" s="20" t="str">
        <f t="shared" si="2"/>
        <v>-</v>
      </c>
      <c r="J7" s="21" t="str">
        <f t="shared" si="3"/>
        <v>-</v>
      </c>
    </row>
    <row r="8" spans="1:10" x14ac:dyDescent="0.2">
      <c r="A8" s="7" t="s">
        <v>33</v>
      </c>
      <c r="B8" s="65">
        <v>0</v>
      </c>
      <c r="C8" s="66">
        <v>0</v>
      </c>
      <c r="D8" s="65">
        <v>0</v>
      </c>
      <c r="E8" s="66">
        <v>1</v>
      </c>
      <c r="F8" s="67"/>
      <c r="G8" s="65">
        <f t="shared" si="0"/>
        <v>0</v>
      </c>
      <c r="H8" s="66">
        <f t="shared" si="1"/>
        <v>-1</v>
      </c>
      <c r="I8" s="20" t="str">
        <f t="shared" si="2"/>
        <v>-</v>
      </c>
      <c r="J8" s="21">
        <f t="shared" si="3"/>
        <v>-1</v>
      </c>
    </row>
    <row r="9" spans="1:10" x14ac:dyDescent="0.2">
      <c r="A9" s="7" t="s">
        <v>34</v>
      </c>
      <c r="B9" s="65">
        <v>15</v>
      </c>
      <c r="C9" s="66">
        <v>16</v>
      </c>
      <c r="D9" s="65">
        <v>179</v>
      </c>
      <c r="E9" s="66">
        <v>162</v>
      </c>
      <c r="F9" s="67"/>
      <c r="G9" s="65">
        <f t="shared" si="0"/>
        <v>-1</v>
      </c>
      <c r="H9" s="66">
        <f t="shared" si="1"/>
        <v>17</v>
      </c>
      <c r="I9" s="20">
        <f t="shared" si="2"/>
        <v>-6.25E-2</v>
      </c>
      <c r="J9" s="21">
        <f t="shared" si="3"/>
        <v>0.10493827160493827</v>
      </c>
    </row>
    <row r="10" spans="1:10" x14ac:dyDescent="0.2">
      <c r="A10" s="7" t="s">
        <v>35</v>
      </c>
      <c r="B10" s="65">
        <v>17</v>
      </c>
      <c r="C10" s="66">
        <v>8</v>
      </c>
      <c r="D10" s="65">
        <v>175</v>
      </c>
      <c r="E10" s="66">
        <v>102</v>
      </c>
      <c r="F10" s="67"/>
      <c r="G10" s="65">
        <f t="shared" si="0"/>
        <v>9</v>
      </c>
      <c r="H10" s="66">
        <f t="shared" si="1"/>
        <v>73</v>
      </c>
      <c r="I10" s="20">
        <f t="shared" si="2"/>
        <v>1.125</v>
      </c>
      <c r="J10" s="21">
        <f t="shared" si="3"/>
        <v>0.71568627450980393</v>
      </c>
    </row>
    <row r="11" spans="1:10" x14ac:dyDescent="0.2">
      <c r="A11" s="7" t="s">
        <v>36</v>
      </c>
      <c r="B11" s="65">
        <v>5</v>
      </c>
      <c r="C11" s="66">
        <v>1</v>
      </c>
      <c r="D11" s="65">
        <v>38</v>
      </c>
      <c r="E11" s="66">
        <v>1</v>
      </c>
      <c r="F11" s="67"/>
      <c r="G11" s="65">
        <f t="shared" si="0"/>
        <v>4</v>
      </c>
      <c r="H11" s="66">
        <f t="shared" si="1"/>
        <v>37</v>
      </c>
      <c r="I11" s="20">
        <f t="shared" si="2"/>
        <v>4</v>
      </c>
      <c r="J11" s="21" t="str">
        <f t="shared" si="3"/>
        <v>&gt;999%</v>
      </c>
    </row>
    <row r="12" spans="1:10" x14ac:dyDescent="0.2">
      <c r="A12" s="7" t="s">
        <v>37</v>
      </c>
      <c r="B12" s="65">
        <v>0</v>
      </c>
      <c r="C12" s="66">
        <v>0</v>
      </c>
      <c r="D12" s="65">
        <v>1</v>
      </c>
      <c r="E12" s="66">
        <v>4</v>
      </c>
      <c r="F12" s="67"/>
      <c r="G12" s="65">
        <f t="shared" si="0"/>
        <v>0</v>
      </c>
      <c r="H12" s="66">
        <f t="shared" si="1"/>
        <v>-3</v>
      </c>
      <c r="I12" s="20" t="str">
        <f t="shared" si="2"/>
        <v>-</v>
      </c>
      <c r="J12" s="21">
        <f t="shared" si="3"/>
        <v>-0.75</v>
      </c>
    </row>
    <row r="13" spans="1:10" x14ac:dyDescent="0.2">
      <c r="A13" s="7" t="s">
        <v>40</v>
      </c>
      <c r="B13" s="65">
        <v>0</v>
      </c>
      <c r="C13" s="66">
        <v>0</v>
      </c>
      <c r="D13" s="65">
        <v>1</v>
      </c>
      <c r="E13" s="66">
        <v>0</v>
      </c>
      <c r="F13" s="67"/>
      <c r="G13" s="65">
        <f t="shared" si="0"/>
        <v>0</v>
      </c>
      <c r="H13" s="66">
        <f t="shared" si="1"/>
        <v>1</v>
      </c>
      <c r="I13" s="20" t="str">
        <f t="shared" si="2"/>
        <v>-</v>
      </c>
      <c r="J13" s="21" t="str">
        <f t="shared" si="3"/>
        <v>-</v>
      </c>
    </row>
    <row r="14" spans="1:10" x14ac:dyDescent="0.2">
      <c r="A14" s="7" t="s">
        <v>41</v>
      </c>
      <c r="B14" s="65">
        <v>1</v>
      </c>
      <c r="C14" s="66">
        <v>0</v>
      </c>
      <c r="D14" s="65">
        <v>3</v>
      </c>
      <c r="E14" s="66">
        <v>1</v>
      </c>
      <c r="F14" s="67"/>
      <c r="G14" s="65">
        <f t="shared" si="0"/>
        <v>1</v>
      </c>
      <c r="H14" s="66">
        <f t="shared" si="1"/>
        <v>2</v>
      </c>
      <c r="I14" s="20" t="str">
        <f t="shared" si="2"/>
        <v>-</v>
      </c>
      <c r="J14" s="21">
        <f t="shared" si="3"/>
        <v>2</v>
      </c>
    </row>
    <row r="15" spans="1:10" x14ac:dyDescent="0.2">
      <c r="A15" s="7" t="s">
        <v>42</v>
      </c>
      <c r="B15" s="65">
        <v>36</v>
      </c>
      <c r="C15" s="66">
        <v>2</v>
      </c>
      <c r="D15" s="65">
        <v>81</v>
      </c>
      <c r="E15" s="66">
        <v>35</v>
      </c>
      <c r="F15" s="67"/>
      <c r="G15" s="65">
        <f t="shared" si="0"/>
        <v>34</v>
      </c>
      <c r="H15" s="66">
        <f t="shared" si="1"/>
        <v>46</v>
      </c>
      <c r="I15" s="20" t="str">
        <f t="shared" si="2"/>
        <v>&gt;999%</v>
      </c>
      <c r="J15" s="21">
        <f t="shared" si="3"/>
        <v>1.3142857142857143</v>
      </c>
    </row>
    <row r="16" spans="1:10" x14ac:dyDescent="0.2">
      <c r="A16" s="7" t="s">
        <v>43</v>
      </c>
      <c r="B16" s="65">
        <v>100</v>
      </c>
      <c r="C16" s="66">
        <v>101</v>
      </c>
      <c r="D16" s="65">
        <v>1452</v>
      </c>
      <c r="E16" s="66">
        <v>1188</v>
      </c>
      <c r="F16" s="67"/>
      <c r="G16" s="65">
        <f t="shared" si="0"/>
        <v>-1</v>
      </c>
      <c r="H16" s="66">
        <f t="shared" si="1"/>
        <v>264</v>
      </c>
      <c r="I16" s="20">
        <f t="shared" si="2"/>
        <v>-9.9009900990099011E-3</v>
      </c>
      <c r="J16" s="21">
        <f t="shared" si="3"/>
        <v>0.22222222222222221</v>
      </c>
    </row>
    <row r="17" spans="1:10" x14ac:dyDescent="0.2">
      <c r="A17" s="7" t="s">
        <v>46</v>
      </c>
      <c r="B17" s="65">
        <v>0</v>
      </c>
      <c r="C17" s="66">
        <v>0</v>
      </c>
      <c r="D17" s="65">
        <v>4</v>
      </c>
      <c r="E17" s="66">
        <v>0</v>
      </c>
      <c r="F17" s="67"/>
      <c r="G17" s="65">
        <f t="shared" si="0"/>
        <v>0</v>
      </c>
      <c r="H17" s="66">
        <f t="shared" si="1"/>
        <v>4</v>
      </c>
      <c r="I17" s="20" t="str">
        <f t="shared" si="2"/>
        <v>-</v>
      </c>
      <c r="J17" s="21" t="str">
        <f t="shared" si="3"/>
        <v>-</v>
      </c>
    </row>
    <row r="18" spans="1:10" x14ac:dyDescent="0.2">
      <c r="A18" s="7" t="s">
        <v>47</v>
      </c>
      <c r="B18" s="65">
        <v>11</v>
      </c>
      <c r="C18" s="66">
        <v>12</v>
      </c>
      <c r="D18" s="65">
        <v>161</v>
      </c>
      <c r="E18" s="66">
        <v>57</v>
      </c>
      <c r="F18" s="67"/>
      <c r="G18" s="65">
        <f t="shared" si="0"/>
        <v>-1</v>
      </c>
      <c r="H18" s="66">
        <f t="shared" si="1"/>
        <v>104</v>
      </c>
      <c r="I18" s="20">
        <f t="shared" si="2"/>
        <v>-8.3333333333333329E-2</v>
      </c>
      <c r="J18" s="21">
        <f t="shared" si="3"/>
        <v>1.8245614035087718</v>
      </c>
    </row>
    <row r="19" spans="1:10" x14ac:dyDescent="0.2">
      <c r="A19" s="7" t="s">
        <v>49</v>
      </c>
      <c r="B19" s="65">
        <v>0</v>
      </c>
      <c r="C19" s="66">
        <v>0</v>
      </c>
      <c r="D19" s="65">
        <v>0</v>
      </c>
      <c r="E19" s="66">
        <v>372</v>
      </c>
      <c r="F19" s="67"/>
      <c r="G19" s="65">
        <f t="shared" si="0"/>
        <v>0</v>
      </c>
      <c r="H19" s="66">
        <f t="shared" si="1"/>
        <v>-372</v>
      </c>
      <c r="I19" s="20" t="str">
        <f t="shared" si="2"/>
        <v>-</v>
      </c>
      <c r="J19" s="21">
        <f t="shared" si="3"/>
        <v>-1</v>
      </c>
    </row>
    <row r="20" spans="1:10" x14ac:dyDescent="0.2">
      <c r="A20" s="7" t="s">
        <v>50</v>
      </c>
      <c r="B20" s="65">
        <v>41</v>
      </c>
      <c r="C20" s="66">
        <v>37</v>
      </c>
      <c r="D20" s="65">
        <v>390</v>
      </c>
      <c r="E20" s="66">
        <v>458</v>
      </c>
      <c r="F20" s="67"/>
      <c r="G20" s="65">
        <f t="shared" si="0"/>
        <v>4</v>
      </c>
      <c r="H20" s="66">
        <f t="shared" si="1"/>
        <v>-68</v>
      </c>
      <c r="I20" s="20">
        <f t="shared" si="2"/>
        <v>0.10810810810810811</v>
      </c>
      <c r="J20" s="21">
        <f t="shared" si="3"/>
        <v>-0.14847161572052403</v>
      </c>
    </row>
    <row r="21" spans="1:10" x14ac:dyDescent="0.2">
      <c r="A21" s="7" t="s">
        <v>51</v>
      </c>
      <c r="B21" s="65">
        <v>120</v>
      </c>
      <c r="C21" s="66">
        <v>207</v>
      </c>
      <c r="D21" s="65">
        <v>1295</v>
      </c>
      <c r="E21" s="66">
        <v>1106</v>
      </c>
      <c r="F21" s="67"/>
      <c r="G21" s="65">
        <f t="shared" si="0"/>
        <v>-87</v>
      </c>
      <c r="H21" s="66">
        <f t="shared" si="1"/>
        <v>189</v>
      </c>
      <c r="I21" s="20">
        <f t="shared" si="2"/>
        <v>-0.42028985507246375</v>
      </c>
      <c r="J21" s="21">
        <f t="shared" si="3"/>
        <v>0.17088607594936708</v>
      </c>
    </row>
    <row r="22" spans="1:10" x14ac:dyDescent="0.2">
      <c r="A22" s="7" t="s">
        <v>55</v>
      </c>
      <c r="B22" s="65">
        <v>50</v>
      </c>
      <c r="C22" s="66">
        <v>68</v>
      </c>
      <c r="D22" s="65">
        <v>680</v>
      </c>
      <c r="E22" s="66">
        <v>437</v>
      </c>
      <c r="F22" s="67"/>
      <c r="G22" s="65">
        <f t="shared" si="0"/>
        <v>-18</v>
      </c>
      <c r="H22" s="66">
        <f t="shared" si="1"/>
        <v>243</v>
      </c>
      <c r="I22" s="20">
        <f t="shared" si="2"/>
        <v>-0.26470588235294118</v>
      </c>
      <c r="J22" s="21">
        <f t="shared" si="3"/>
        <v>0.55606407322654461</v>
      </c>
    </row>
    <row r="23" spans="1:10" x14ac:dyDescent="0.2">
      <c r="A23" s="7" t="s">
        <v>57</v>
      </c>
      <c r="B23" s="65">
        <v>1</v>
      </c>
      <c r="C23" s="66">
        <v>0</v>
      </c>
      <c r="D23" s="65">
        <v>30</v>
      </c>
      <c r="E23" s="66">
        <v>22</v>
      </c>
      <c r="F23" s="67"/>
      <c r="G23" s="65">
        <f t="shared" si="0"/>
        <v>1</v>
      </c>
      <c r="H23" s="66">
        <f t="shared" si="1"/>
        <v>8</v>
      </c>
      <c r="I23" s="20" t="str">
        <f t="shared" si="2"/>
        <v>-</v>
      </c>
      <c r="J23" s="21">
        <f t="shared" si="3"/>
        <v>0.36363636363636365</v>
      </c>
    </row>
    <row r="24" spans="1:10" x14ac:dyDescent="0.2">
      <c r="A24" s="7" t="s">
        <v>58</v>
      </c>
      <c r="B24" s="65">
        <v>11</v>
      </c>
      <c r="C24" s="66">
        <v>13</v>
      </c>
      <c r="D24" s="65">
        <v>119</v>
      </c>
      <c r="E24" s="66">
        <v>87</v>
      </c>
      <c r="F24" s="67"/>
      <c r="G24" s="65">
        <f t="shared" si="0"/>
        <v>-2</v>
      </c>
      <c r="H24" s="66">
        <f t="shared" si="1"/>
        <v>32</v>
      </c>
      <c r="I24" s="20">
        <f t="shared" si="2"/>
        <v>-0.15384615384615385</v>
      </c>
      <c r="J24" s="21">
        <f t="shared" si="3"/>
        <v>0.36781609195402298</v>
      </c>
    </row>
    <row r="25" spans="1:10" x14ac:dyDescent="0.2">
      <c r="A25" s="7" t="s">
        <v>60</v>
      </c>
      <c r="B25" s="65">
        <v>44</v>
      </c>
      <c r="C25" s="66">
        <v>95</v>
      </c>
      <c r="D25" s="65">
        <v>911</v>
      </c>
      <c r="E25" s="66">
        <v>536</v>
      </c>
      <c r="F25" s="67"/>
      <c r="G25" s="65">
        <f t="shared" si="0"/>
        <v>-51</v>
      </c>
      <c r="H25" s="66">
        <f t="shared" si="1"/>
        <v>375</v>
      </c>
      <c r="I25" s="20">
        <f t="shared" si="2"/>
        <v>-0.5368421052631579</v>
      </c>
      <c r="J25" s="21">
        <f t="shared" si="3"/>
        <v>0.69962686567164178</v>
      </c>
    </row>
    <row r="26" spans="1:10" x14ac:dyDescent="0.2">
      <c r="A26" s="7" t="s">
        <v>61</v>
      </c>
      <c r="B26" s="65">
        <v>3</v>
      </c>
      <c r="C26" s="66">
        <v>13</v>
      </c>
      <c r="D26" s="65">
        <v>89</v>
      </c>
      <c r="E26" s="66">
        <v>83</v>
      </c>
      <c r="F26" s="67"/>
      <c r="G26" s="65">
        <f t="shared" si="0"/>
        <v>-10</v>
      </c>
      <c r="H26" s="66">
        <f t="shared" si="1"/>
        <v>6</v>
      </c>
      <c r="I26" s="20">
        <f t="shared" si="2"/>
        <v>-0.76923076923076927</v>
      </c>
      <c r="J26" s="21">
        <f t="shared" si="3"/>
        <v>7.2289156626506021E-2</v>
      </c>
    </row>
    <row r="27" spans="1:10" x14ac:dyDescent="0.2">
      <c r="A27" s="7" t="s">
        <v>62</v>
      </c>
      <c r="B27" s="65">
        <v>26</v>
      </c>
      <c r="C27" s="66">
        <v>31</v>
      </c>
      <c r="D27" s="65">
        <v>312</v>
      </c>
      <c r="E27" s="66">
        <v>212</v>
      </c>
      <c r="F27" s="67"/>
      <c r="G27" s="65">
        <f t="shared" si="0"/>
        <v>-5</v>
      </c>
      <c r="H27" s="66">
        <f t="shared" si="1"/>
        <v>100</v>
      </c>
      <c r="I27" s="20">
        <f t="shared" si="2"/>
        <v>-0.16129032258064516</v>
      </c>
      <c r="J27" s="21">
        <f t="shared" si="3"/>
        <v>0.47169811320754718</v>
      </c>
    </row>
    <row r="28" spans="1:10" x14ac:dyDescent="0.2">
      <c r="A28" s="7" t="s">
        <v>63</v>
      </c>
      <c r="B28" s="65">
        <v>1</v>
      </c>
      <c r="C28" s="66">
        <v>0</v>
      </c>
      <c r="D28" s="65">
        <v>13</v>
      </c>
      <c r="E28" s="66">
        <v>4</v>
      </c>
      <c r="F28" s="67"/>
      <c r="G28" s="65">
        <f t="shared" si="0"/>
        <v>1</v>
      </c>
      <c r="H28" s="66">
        <f t="shared" si="1"/>
        <v>9</v>
      </c>
      <c r="I28" s="20" t="str">
        <f t="shared" si="2"/>
        <v>-</v>
      </c>
      <c r="J28" s="21">
        <f t="shared" si="3"/>
        <v>2.25</v>
      </c>
    </row>
    <row r="29" spans="1:10" x14ac:dyDescent="0.2">
      <c r="A29" s="7" t="s">
        <v>64</v>
      </c>
      <c r="B29" s="65">
        <v>0</v>
      </c>
      <c r="C29" s="66">
        <v>0</v>
      </c>
      <c r="D29" s="65">
        <v>0</v>
      </c>
      <c r="E29" s="66">
        <v>1</v>
      </c>
      <c r="F29" s="67"/>
      <c r="G29" s="65">
        <f t="shared" si="0"/>
        <v>0</v>
      </c>
      <c r="H29" s="66">
        <f t="shared" si="1"/>
        <v>-1</v>
      </c>
      <c r="I29" s="20" t="str">
        <f t="shared" si="2"/>
        <v>-</v>
      </c>
      <c r="J29" s="21">
        <f t="shared" si="3"/>
        <v>-1</v>
      </c>
    </row>
    <row r="30" spans="1:10" x14ac:dyDescent="0.2">
      <c r="A30" s="7" t="s">
        <v>67</v>
      </c>
      <c r="B30" s="65">
        <v>0</v>
      </c>
      <c r="C30" s="66">
        <v>0</v>
      </c>
      <c r="D30" s="65">
        <v>3</v>
      </c>
      <c r="E30" s="66">
        <v>1</v>
      </c>
      <c r="F30" s="67"/>
      <c r="G30" s="65">
        <f t="shared" si="0"/>
        <v>0</v>
      </c>
      <c r="H30" s="66">
        <f t="shared" si="1"/>
        <v>2</v>
      </c>
      <c r="I30" s="20" t="str">
        <f t="shared" si="2"/>
        <v>-</v>
      </c>
      <c r="J30" s="21">
        <f t="shared" si="3"/>
        <v>2</v>
      </c>
    </row>
    <row r="31" spans="1:10" x14ac:dyDescent="0.2">
      <c r="A31" s="7" t="s">
        <v>68</v>
      </c>
      <c r="B31" s="65">
        <v>99</v>
      </c>
      <c r="C31" s="66">
        <v>112</v>
      </c>
      <c r="D31" s="65">
        <v>1263</v>
      </c>
      <c r="E31" s="66">
        <v>1089</v>
      </c>
      <c r="F31" s="67"/>
      <c r="G31" s="65">
        <f t="shared" si="0"/>
        <v>-13</v>
      </c>
      <c r="H31" s="66">
        <f t="shared" si="1"/>
        <v>174</v>
      </c>
      <c r="I31" s="20">
        <f t="shared" si="2"/>
        <v>-0.11607142857142858</v>
      </c>
      <c r="J31" s="21">
        <f t="shared" si="3"/>
        <v>0.15977961432506887</v>
      </c>
    </row>
    <row r="32" spans="1:10" x14ac:dyDescent="0.2">
      <c r="A32" s="7" t="s">
        <v>69</v>
      </c>
      <c r="B32" s="65">
        <v>0</v>
      </c>
      <c r="C32" s="66">
        <v>0</v>
      </c>
      <c r="D32" s="65">
        <v>1</v>
      </c>
      <c r="E32" s="66">
        <v>0</v>
      </c>
      <c r="F32" s="67"/>
      <c r="G32" s="65">
        <f t="shared" si="0"/>
        <v>0</v>
      </c>
      <c r="H32" s="66">
        <f t="shared" si="1"/>
        <v>1</v>
      </c>
      <c r="I32" s="20" t="str">
        <f t="shared" si="2"/>
        <v>-</v>
      </c>
      <c r="J32" s="21" t="str">
        <f t="shared" si="3"/>
        <v>-</v>
      </c>
    </row>
    <row r="33" spans="1:10" x14ac:dyDescent="0.2">
      <c r="A33" s="7" t="s">
        <v>70</v>
      </c>
      <c r="B33" s="65">
        <v>13</v>
      </c>
      <c r="C33" s="66">
        <v>24</v>
      </c>
      <c r="D33" s="65">
        <v>210</v>
      </c>
      <c r="E33" s="66">
        <v>178</v>
      </c>
      <c r="F33" s="67"/>
      <c r="G33" s="65">
        <f t="shared" si="0"/>
        <v>-11</v>
      </c>
      <c r="H33" s="66">
        <f t="shared" si="1"/>
        <v>32</v>
      </c>
      <c r="I33" s="20">
        <f t="shared" si="2"/>
        <v>-0.45833333333333331</v>
      </c>
      <c r="J33" s="21">
        <f t="shared" si="3"/>
        <v>0.1797752808988764</v>
      </c>
    </row>
    <row r="34" spans="1:10" x14ac:dyDescent="0.2">
      <c r="A34" s="7" t="s">
        <v>72</v>
      </c>
      <c r="B34" s="65">
        <v>3</v>
      </c>
      <c r="C34" s="66">
        <v>60</v>
      </c>
      <c r="D34" s="65">
        <v>51</v>
      </c>
      <c r="E34" s="66">
        <v>277</v>
      </c>
      <c r="F34" s="67"/>
      <c r="G34" s="65">
        <f t="shared" si="0"/>
        <v>-57</v>
      </c>
      <c r="H34" s="66">
        <f t="shared" si="1"/>
        <v>-226</v>
      </c>
      <c r="I34" s="20">
        <f t="shared" si="2"/>
        <v>-0.95</v>
      </c>
      <c r="J34" s="21">
        <f t="shared" si="3"/>
        <v>-0.81588447653429608</v>
      </c>
    </row>
    <row r="35" spans="1:10" x14ac:dyDescent="0.2">
      <c r="A35" s="7" t="s">
        <v>73</v>
      </c>
      <c r="B35" s="65">
        <v>93</v>
      </c>
      <c r="C35" s="66">
        <v>47</v>
      </c>
      <c r="D35" s="65">
        <v>1020</v>
      </c>
      <c r="E35" s="66">
        <v>374</v>
      </c>
      <c r="F35" s="67"/>
      <c r="G35" s="65">
        <f t="shared" si="0"/>
        <v>46</v>
      </c>
      <c r="H35" s="66">
        <f t="shared" si="1"/>
        <v>646</v>
      </c>
      <c r="I35" s="20">
        <f t="shared" si="2"/>
        <v>0.97872340425531912</v>
      </c>
      <c r="J35" s="21">
        <f t="shared" si="3"/>
        <v>1.7272727272727273</v>
      </c>
    </row>
    <row r="36" spans="1:10" x14ac:dyDescent="0.2">
      <c r="A36" s="7" t="s">
        <v>74</v>
      </c>
      <c r="B36" s="65">
        <v>5</v>
      </c>
      <c r="C36" s="66">
        <v>4</v>
      </c>
      <c r="D36" s="65">
        <v>46</v>
      </c>
      <c r="E36" s="66">
        <v>29</v>
      </c>
      <c r="F36" s="67"/>
      <c r="G36" s="65">
        <f t="shared" si="0"/>
        <v>1</v>
      </c>
      <c r="H36" s="66">
        <f t="shared" si="1"/>
        <v>17</v>
      </c>
      <c r="I36" s="20">
        <f t="shared" si="2"/>
        <v>0.25</v>
      </c>
      <c r="J36" s="21">
        <f t="shared" si="3"/>
        <v>0.58620689655172409</v>
      </c>
    </row>
    <row r="37" spans="1:10" x14ac:dyDescent="0.2">
      <c r="A37" s="7" t="s">
        <v>75</v>
      </c>
      <c r="B37" s="65">
        <v>123</v>
      </c>
      <c r="C37" s="66">
        <v>171</v>
      </c>
      <c r="D37" s="65">
        <v>1446</v>
      </c>
      <c r="E37" s="66">
        <v>1337</v>
      </c>
      <c r="F37" s="67"/>
      <c r="G37" s="65">
        <f t="shared" si="0"/>
        <v>-48</v>
      </c>
      <c r="H37" s="66">
        <f t="shared" si="1"/>
        <v>109</v>
      </c>
      <c r="I37" s="20">
        <f t="shared" si="2"/>
        <v>-0.2807017543859649</v>
      </c>
      <c r="J37" s="21">
        <f t="shared" si="3"/>
        <v>8.1525804038893049E-2</v>
      </c>
    </row>
    <row r="38" spans="1:10" x14ac:dyDescent="0.2">
      <c r="A38" s="7" t="s">
        <v>76</v>
      </c>
      <c r="B38" s="65">
        <v>67</v>
      </c>
      <c r="C38" s="66">
        <v>63</v>
      </c>
      <c r="D38" s="65">
        <v>821</v>
      </c>
      <c r="E38" s="66">
        <v>703</v>
      </c>
      <c r="F38" s="67"/>
      <c r="G38" s="65">
        <f t="shared" ref="G38:G66" si="4">B38-C38</f>
        <v>4</v>
      </c>
      <c r="H38" s="66">
        <f t="shared" ref="H38:H66" si="5">D38-E38</f>
        <v>118</v>
      </c>
      <c r="I38" s="20">
        <f t="shared" ref="I38:I66" si="6">IF(C38=0, "-", IF(G38/C38&lt;10, G38/C38, "&gt;999%"))</f>
        <v>6.3492063492063489E-2</v>
      </c>
      <c r="J38" s="21">
        <f t="shared" ref="J38:J66" si="7">IF(E38=0, "-", IF(H38/E38&lt;10, H38/E38, "&gt;999%"))</f>
        <v>0.1678520625889047</v>
      </c>
    </row>
    <row r="39" spans="1:10" x14ac:dyDescent="0.2">
      <c r="A39" s="7" t="s">
        <v>77</v>
      </c>
      <c r="B39" s="65">
        <v>2</v>
      </c>
      <c r="C39" s="66">
        <v>0</v>
      </c>
      <c r="D39" s="65">
        <v>34</v>
      </c>
      <c r="E39" s="66">
        <v>14</v>
      </c>
      <c r="F39" s="67"/>
      <c r="G39" s="65">
        <f t="shared" si="4"/>
        <v>2</v>
      </c>
      <c r="H39" s="66">
        <f t="shared" si="5"/>
        <v>20</v>
      </c>
      <c r="I39" s="20" t="str">
        <f t="shared" si="6"/>
        <v>-</v>
      </c>
      <c r="J39" s="21">
        <f t="shared" si="7"/>
        <v>1.4285714285714286</v>
      </c>
    </row>
    <row r="40" spans="1:10" x14ac:dyDescent="0.2">
      <c r="A40" s="7" t="s">
        <v>78</v>
      </c>
      <c r="B40" s="65">
        <v>3</v>
      </c>
      <c r="C40" s="66">
        <v>3</v>
      </c>
      <c r="D40" s="65">
        <v>41</v>
      </c>
      <c r="E40" s="66">
        <v>42</v>
      </c>
      <c r="F40" s="67"/>
      <c r="G40" s="65">
        <f t="shared" si="4"/>
        <v>0</v>
      </c>
      <c r="H40" s="66">
        <f t="shared" si="5"/>
        <v>-1</v>
      </c>
      <c r="I40" s="20">
        <f t="shared" si="6"/>
        <v>0</v>
      </c>
      <c r="J40" s="21">
        <f t="shared" si="7"/>
        <v>-2.3809523809523808E-2</v>
      </c>
    </row>
    <row r="41" spans="1:10" x14ac:dyDescent="0.2">
      <c r="A41" s="7" t="s">
        <v>79</v>
      </c>
      <c r="B41" s="65">
        <v>17</v>
      </c>
      <c r="C41" s="66">
        <v>1</v>
      </c>
      <c r="D41" s="65">
        <v>109</v>
      </c>
      <c r="E41" s="66">
        <v>69</v>
      </c>
      <c r="F41" s="67"/>
      <c r="G41" s="65">
        <f t="shared" si="4"/>
        <v>16</v>
      </c>
      <c r="H41" s="66">
        <f t="shared" si="5"/>
        <v>40</v>
      </c>
      <c r="I41" s="20" t="str">
        <f t="shared" si="6"/>
        <v>&gt;999%</v>
      </c>
      <c r="J41" s="21">
        <f t="shared" si="7"/>
        <v>0.57971014492753625</v>
      </c>
    </row>
    <row r="42" spans="1:10" x14ac:dyDescent="0.2">
      <c r="A42" s="7" t="s">
        <v>80</v>
      </c>
      <c r="B42" s="65">
        <v>13</v>
      </c>
      <c r="C42" s="66">
        <v>19</v>
      </c>
      <c r="D42" s="65">
        <v>241</v>
      </c>
      <c r="E42" s="66">
        <v>160</v>
      </c>
      <c r="F42" s="67"/>
      <c r="G42" s="65">
        <f t="shared" si="4"/>
        <v>-6</v>
      </c>
      <c r="H42" s="66">
        <f t="shared" si="5"/>
        <v>81</v>
      </c>
      <c r="I42" s="20">
        <f t="shared" si="6"/>
        <v>-0.31578947368421051</v>
      </c>
      <c r="J42" s="21">
        <f t="shared" si="7"/>
        <v>0.50624999999999998</v>
      </c>
    </row>
    <row r="43" spans="1:10" x14ac:dyDescent="0.2">
      <c r="A43" s="7" t="s">
        <v>82</v>
      </c>
      <c r="B43" s="65">
        <v>8</v>
      </c>
      <c r="C43" s="66">
        <v>21</v>
      </c>
      <c r="D43" s="65">
        <v>253</v>
      </c>
      <c r="E43" s="66">
        <v>193</v>
      </c>
      <c r="F43" s="67"/>
      <c r="G43" s="65">
        <f t="shared" si="4"/>
        <v>-13</v>
      </c>
      <c r="H43" s="66">
        <f t="shared" si="5"/>
        <v>60</v>
      </c>
      <c r="I43" s="20">
        <f t="shared" si="6"/>
        <v>-0.61904761904761907</v>
      </c>
      <c r="J43" s="21">
        <f t="shared" si="7"/>
        <v>0.31088082901554404</v>
      </c>
    </row>
    <row r="44" spans="1:10" x14ac:dyDescent="0.2">
      <c r="A44" s="7" t="s">
        <v>83</v>
      </c>
      <c r="B44" s="65">
        <v>2</v>
      </c>
      <c r="C44" s="66">
        <v>3</v>
      </c>
      <c r="D44" s="65">
        <v>69</v>
      </c>
      <c r="E44" s="66">
        <v>49</v>
      </c>
      <c r="F44" s="67"/>
      <c r="G44" s="65">
        <f t="shared" si="4"/>
        <v>-1</v>
      </c>
      <c r="H44" s="66">
        <f t="shared" si="5"/>
        <v>20</v>
      </c>
      <c r="I44" s="20">
        <f t="shared" si="6"/>
        <v>-0.33333333333333331</v>
      </c>
      <c r="J44" s="21">
        <f t="shared" si="7"/>
        <v>0.40816326530612246</v>
      </c>
    </row>
    <row r="45" spans="1:10" x14ac:dyDescent="0.2">
      <c r="A45" s="7" t="s">
        <v>84</v>
      </c>
      <c r="B45" s="65">
        <v>110</v>
      </c>
      <c r="C45" s="66">
        <v>170</v>
      </c>
      <c r="D45" s="65">
        <v>1153</v>
      </c>
      <c r="E45" s="66">
        <v>1022</v>
      </c>
      <c r="F45" s="67"/>
      <c r="G45" s="65">
        <f t="shared" si="4"/>
        <v>-60</v>
      </c>
      <c r="H45" s="66">
        <f t="shared" si="5"/>
        <v>131</v>
      </c>
      <c r="I45" s="20">
        <f t="shared" si="6"/>
        <v>-0.35294117647058826</v>
      </c>
      <c r="J45" s="21">
        <f t="shared" si="7"/>
        <v>0.12818003913894324</v>
      </c>
    </row>
    <row r="46" spans="1:10" x14ac:dyDescent="0.2">
      <c r="A46" s="7" t="s">
        <v>85</v>
      </c>
      <c r="B46" s="65">
        <v>25</v>
      </c>
      <c r="C46" s="66">
        <v>53</v>
      </c>
      <c r="D46" s="65">
        <v>515</v>
      </c>
      <c r="E46" s="66">
        <v>424</v>
      </c>
      <c r="F46" s="67"/>
      <c r="G46" s="65">
        <f t="shared" si="4"/>
        <v>-28</v>
      </c>
      <c r="H46" s="66">
        <f t="shared" si="5"/>
        <v>91</v>
      </c>
      <c r="I46" s="20">
        <f t="shared" si="6"/>
        <v>-0.52830188679245282</v>
      </c>
      <c r="J46" s="21">
        <f t="shared" si="7"/>
        <v>0.21462264150943397</v>
      </c>
    </row>
    <row r="47" spans="1:10" x14ac:dyDescent="0.2">
      <c r="A47" s="7" t="s">
        <v>86</v>
      </c>
      <c r="B47" s="65">
        <v>272</v>
      </c>
      <c r="C47" s="66">
        <v>490</v>
      </c>
      <c r="D47" s="65">
        <v>3754</v>
      </c>
      <c r="E47" s="66">
        <v>3453</v>
      </c>
      <c r="F47" s="67"/>
      <c r="G47" s="65">
        <f t="shared" si="4"/>
        <v>-218</v>
      </c>
      <c r="H47" s="66">
        <f t="shared" si="5"/>
        <v>301</v>
      </c>
      <c r="I47" s="20">
        <f t="shared" si="6"/>
        <v>-0.44489795918367347</v>
      </c>
      <c r="J47" s="21">
        <f t="shared" si="7"/>
        <v>8.7170576310454675E-2</v>
      </c>
    </row>
    <row r="48" spans="1:10" x14ac:dyDescent="0.2">
      <c r="A48" s="7" t="s">
        <v>88</v>
      </c>
      <c r="B48" s="65">
        <v>47</v>
      </c>
      <c r="C48" s="66">
        <v>47</v>
      </c>
      <c r="D48" s="65">
        <v>848</v>
      </c>
      <c r="E48" s="66">
        <v>717</v>
      </c>
      <c r="F48" s="67"/>
      <c r="G48" s="65">
        <f t="shared" si="4"/>
        <v>0</v>
      </c>
      <c r="H48" s="66">
        <f t="shared" si="5"/>
        <v>131</v>
      </c>
      <c r="I48" s="20">
        <f t="shared" si="6"/>
        <v>0</v>
      </c>
      <c r="J48" s="21">
        <f t="shared" si="7"/>
        <v>0.18270571827057183</v>
      </c>
    </row>
    <row r="49" spans="1:10" x14ac:dyDescent="0.2">
      <c r="A49" s="7" t="s">
        <v>89</v>
      </c>
      <c r="B49" s="65">
        <v>11</v>
      </c>
      <c r="C49" s="66">
        <v>18</v>
      </c>
      <c r="D49" s="65">
        <v>173</v>
      </c>
      <c r="E49" s="66">
        <v>155</v>
      </c>
      <c r="F49" s="67"/>
      <c r="G49" s="65">
        <f t="shared" si="4"/>
        <v>-7</v>
      </c>
      <c r="H49" s="66">
        <f t="shared" si="5"/>
        <v>18</v>
      </c>
      <c r="I49" s="20">
        <f t="shared" si="6"/>
        <v>-0.3888888888888889</v>
      </c>
      <c r="J49" s="21">
        <f t="shared" si="7"/>
        <v>0.11612903225806452</v>
      </c>
    </row>
    <row r="50" spans="1:10" x14ac:dyDescent="0.2">
      <c r="A50" s="142" t="s">
        <v>38</v>
      </c>
      <c r="B50" s="143">
        <v>3</v>
      </c>
      <c r="C50" s="144">
        <v>0</v>
      </c>
      <c r="D50" s="143">
        <v>20</v>
      </c>
      <c r="E50" s="144">
        <v>15</v>
      </c>
      <c r="F50" s="145"/>
      <c r="G50" s="143">
        <f t="shared" si="4"/>
        <v>3</v>
      </c>
      <c r="H50" s="144">
        <f t="shared" si="5"/>
        <v>5</v>
      </c>
      <c r="I50" s="151" t="str">
        <f t="shared" si="6"/>
        <v>-</v>
      </c>
      <c r="J50" s="152">
        <f t="shared" si="7"/>
        <v>0.33333333333333331</v>
      </c>
    </row>
    <row r="51" spans="1:10" x14ac:dyDescent="0.2">
      <c r="A51" s="7" t="s">
        <v>39</v>
      </c>
      <c r="B51" s="65">
        <v>1</v>
      </c>
      <c r="C51" s="66">
        <v>0</v>
      </c>
      <c r="D51" s="65">
        <v>1</v>
      </c>
      <c r="E51" s="66">
        <v>0</v>
      </c>
      <c r="F51" s="67"/>
      <c r="G51" s="65">
        <f t="shared" si="4"/>
        <v>1</v>
      </c>
      <c r="H51" s="66">
        <f t="shared" si="5"/>
        <v>1</v>
      </c>
      <c r="I51" s="20" t="str">
        <f t="shared" si="6"/>
        <v>-</v>
      </c>
      <c r="J51" s="21" t="str">
        <f t="shared" si="7"/>
        <v>-</v>
      </c>
    </row>
    <row r="52" spans="1:10" x14ac:dyDescent="0.2">
      <c r="A52" s="7" t="s">
        <v>44</v>
      </c>
      <c r="B52" s="65">
        <v>0</v>
      </c>
      <c r="C52" s="66">
        <v>0</v>
      </c>
      <c r="D52" s="65">
        <v>4</v>
      </c>
      <c r="E52" s="66">
        <v>3</v>
      </c>
      <c r="F52" s="67"/>
      <c r="G52" s="65">
        <f t="shared" si="4"/>
        <v>0</v>
      </c>
      <c r="H52" s="66">
        <f t="shared" si="5"/>
        <v>1</v>
      </c>
      <c r="I52" s="20" t="str">
        <f t="shared" si="6"/>
        <v>-</v>
      </c>
      <c r="J52" s="21">
        <f t="shared" si="7"/>
        <v>0.33333333333333331</v>
      </c>
    </row>
    <row r="53" spans="1:10" x14ac:dyDescent="0.2">
      <c r="A53" s="7" t="s">
        <v>45</v>
      </c>
      <c r="B53" s="65">
        <v>10</v>
      </c>
      <c r="C53" s="66">
        <v>9</v>
      </c>
      <c r="D53" s="65">
        <v>64</v>
      </c>
      <c r="E53" s="66">
        <v>64</v>
      </c>
      <c r="F53" s="67"/>
      <c r="G53" s="65">
        <f t="shared" si="4"/>
        <v>1</v>
      </c>
      <c r="H53" s="66">
        <f t="shared" si="5"/>
        <v>0</v>
      </c>
      <c r="I53" s="20">
        <f t="shared" si="6"/>
        <v>0.1111111111111111</v>
      </c>
      <c r="J53" s="21">
        <f t="shared" si="7"/>
        <v>0</v>
      </c>
    </row>
    <row r="54" spans="1:10" x14ac:dyDescent="0.2">
      <c r="A54" s="7" t="s">
        <v>48</v>
      </c>
      <c r="B54" s="65">
        <v>8</v>
      </c>
      <c r="C54" s="66">
        <v>12</v>
      </c>
      <c r="D54" s="65">
        <v>109</v>
      </c>
      <c r="E54" s="66">
        <v>83</v>
      </c>
      <c r="F54" s="67"/>
      <c r="G54" s="65">
        <f t="shared" si="4"/>
        <v>-4</v>
      </c>
      <c r="H54" s="66">
        <f t="shared" si="5"/>
        <v>26</v>
      </c>
      <c r="I54" s="20">
        <f t="shared" si="6"/>
        <v>-0.33333333333333331</v>
      </c>
      <c r="J54" s="21">
        <f t="shared" si="7"/>
        <v>0.31325301204819278</v>
      </c>
    </row>
    <row r="55" spans="1:10" x14ac:dyDescent="0.2">
      <c r="A55" s="7" t="s">
        <v>52</v>
      </c>
      <c r="B55" s="65">
        <v>0</v>
      </c>
      <c r="C55" s="66">
        <v>0</v>
      </c>
      <c r="D55" s="65">
        <v>4</v>
      </c>
      <c r="E55" s="66">
        <v>1</v>
      </c>
      <c r="F55" s="67"/>
      <c r="G55" s="65">
        <f t="shared" si="4"/>
        <v>0</v>
      </c>
      <c r="H55" s="66">
        <f t="shared" si="5"/>
        <v>3</v>
      </c>
      <c r="I55" s="20" t="str">
        <f t="shared" si="6"/>
        <v>-</v>
      </c>
      <c r="J55" s="21">
        <f t="shared" si="7"/>
        <v>3</v>
      </c>
    </row>
    <row r="56" spans="1:10" x14ac:dyDescent="0.2">
      <c r="A56" s="7" t="s">
        <v>53</v>
      </c>
      <c r="B56" s="65">
        <v>0</v>
      </c>
      <c r="C56" s="66">
        <v>0</v>
      </c>
      <c r="D56" s="65">
        <v>0</v>
      </c>
      <c r="E56" s="66">
        <v>1</v>
      </c>
      <c r="F56" s="67"/>
      <c r="G56" s="65">
        <f t="shared" si="4"/>
        <v>0</v>
      </c>
      <c r="H56" s="66">
        <f t="shared" si="5"/>
        <v>-1</v>
      </c>
      <c r="I56" s="20" t="str">
        <f t="shared" si="6"/>
        <v>-</v>
      </c>
      <c r="J56" s="21">
        <f t="shared" si="7"/>
        <v>-1</v>
      </c>
    </row>
    <row r="57" spans="1:10" x14ac:dyDescent="0.2">
      <c r="A57" s="7" t="s">
        <v>54</v>
      </c>
      <c r="B57" s="65">
        <v>24</v>
      </c>
      <c r="C57" s="66">
        <v>23</v>
      </c>
      <c r="D57" s="65">
        <v>189</v>
      </c>
      <c r="E57" s="66">
        <v>204</v>
      </c>
      <c r="F57" s="67"/>
      <c r="G57" s="65">
        <f t="shared" si="4"/>
        <v>1</v>
      </c>
      <c r="H57" s="66">
        <f t="shared" si="5"/>
        <v>-15</v>
      </c>
      <c r="I57" s="20">
        <f t="shared" si="6"/>
        <v>4.3478260869565216E-2</v>
      </c>
      <c r="J57" s="21">
        <f t="shared" si="7"/>
        <v>-7.3529411764705885E-2</v>
      </c>
    </row>
    <row r="58" spans="1:10" x14ac:dyDescent="0.2">
      <c r="A58" s="7" t="s">
        <v>56</v>
      </c>
      <c r="B58" s="65">
        <v>1</v>
      </c>
      <c r="C58" s="66">
        <v>8</v>
      </c>
      <c r="D58" s="65">
        <v>26</v>
      </c>
      <c r="E58" s="66">
        <v>9</v>
      </c>
      <c r="F58" s="67"/>
      <c r="G58" s="65">
        <f t="shared" si="4"/>
        <v>-7</v>
      </c>
      <c r="H58" s="66">
        <f t="shared" si="5"/>
        <v>17</v>
      </c>
      <c r="I58" s="20">
        <f t="shared" si="6"/>
        <v>-0.875</v>
      </c>
      <c r="J58" s="21">
        <f t="shared" si="7"/>
        <v>1.8888888888888888</v>
      </c>
    </row>
    <row r="59" spans="1:10" x14ac:dyDescent="0.2">
      <c r="A59" s="7" t="s">
        <v>59</v>
      </c>
      <c r="B59" s="65">
        <v>6</v>
      </c>
      <c r="C59" s="66">
        <v>6</v>
      </c>
      <c r="D59" s="65">
        <v>48</v>
      </c>
      <c r="E59" s="66">
        <v>32</v>
      </c>
      <c r="F59" s="67"/>
      <c r="G59" s="65">
        <f t="shared" si="4"/>
        <v>0</v>
      </c>
      <c r="H59" s="66">
        <f t="shared" si="5"/>
        <v>16</v>
      </c>
      <c r="I59" s="20">
        <f t="shared" si="6"/>
        <v>0</v>
      </c>
      <c r="J59" s="21">
        <f t="shared" si="7"/>
        <v>0.5</v>
      </c>
    </row>
    <row r="60" spans="1:10" x14ac:dyDescent="0.2">
      <c r="A60" s="7" t="s">
        <v>65</v>
      </c>
      <c r="B60" s="65">
        <v>0</v>
      </c>
      <c r="C60" s="66">
        <v>1</v>
      </c>
      <c r="D60" s="65">
        <v>10</v>
      </c>
      <c r="E60" s="66">
        <v>15</v>
      </c>
      <c r="F60" s="67"/>
      <c r="G60" s="65">
        <f t="shared" si="4"/>
        <v>-1</v>
      </c>
      <c r="H60" s="66">
        <f t="shared" si="5"/>
        <v>-5</v>
      </c>
      <c r="I60" s="20">
        <f t="shared" si="6"/>
        <v>-1</v>
      </c>
      <c r="J60" s="21">
        <f t="shared" si="7"/>
        <v>-0.33333333333333331</v>
      </c>
    </row>
    <row r="61" spans="1:10" x14ac:dyDescent="0.2">
      <c r="A61" s="7" t="s">
        <v>66</v>
      </c>
      <c r="B61" s="65">
        <v>1</v>
      </c>
      <c r="C61" s="66">
        <v>5</v>
      </c>
      <c r="D61" s="65">
        <v>4</v>
      </c>
      <c r="E61" s="66">
        <v>6</v>
      </c>
      <c r="F61" s="67"/>
      <c r="G61" s="65">
        <f t="shared" si="4"/>
        <v>-4</v>
      </c>
      <c r="H61" s="66">
        <f t="shared" si="5"/>
        <v>-2</v>
      </c>
      <c r="I61" s="20">
        <f t="shared" si="6"/>
        <v>-0.8</v>
      </c>
      <c r="J61" s="21">
        <f t="shared" si="7"/>
        <v>-0.33333333333333331</v>
      </c>
    </row>
    <row r="62" spans="1:10" x14ac:dyDescent="0.2">
      <c r="A62" s="7" t="s">
        <v>71</v>
      </c>
      <c r="B62" s="65">
        <v>1</v>
      </c>
      <c r="C62" s="66">
        <v>0</v>
      </c>
      <c r="D62" s="65">
        <v>7</v>
      </c>
      <c r="E62" s="66">
        <v>11</v>
      </c>
      <c r="F62" s="67"/>
      <c r="G62" s="65">
        <f t="shared" si="4"/>
        <v>1</v>
      </c>
      <c r="H62" s="66">
        <f t="shared" si="5"/>
        <v>-4</v>
      </c>
      <c r="I62" s="20" t="str">
        <f t="shared" si="6"/>
        <v>-</v>
      </c>
      <c r="J62" s="21">
        <f t="shared" si="7"/>
        <v>-0.36363636363636365</v>
      </c>
    </row>
    <row r="63" spans="1:10" x14ac:dyDescent="0.2">
      <c r="A63" s="7" t="s">
        <v>81</v>
      </c>
      <c r="B63" s="65">
        <v>1</v>
      </c>
      <c r="C63" s="66">
        <v>1</v>
      </c>
      <c r="D63" s="65">
        <v>15</v>
      </c>
      <c r="E63" s="66">
        <v>5</v>
      </c>
      <c r="F63" s="67"/>
      <c r="G63" s="65">
        <f t="shared" si="4"/>
        <v>0</v>
      </c>
      <c r="H63" s="66">
        <f t="shared" si="5"/>
        <v>10</v>
      </c>
      <c r="I63" s="20">
        <f t="shared" si="6"/>
        <v>0</v>
      </c>
      <c r="J63" s="21">
        <f t="shared" si="7"/>
        <v>2</v>
      </c>
    </row>
    <row r="64" spans="1:10" x14ac:dyDescent="0.2">
      <c r="A64" s="7" t="s">
        <v>87</v>
      </c>
      <c r="B64" s="65">
        <v>0</v>
      </c>
      <c r="C64" s="66">
        <v>0</v>
      </c>
      <c r="D64" s="65">
        <v>11</v>
      </c>
      <c r="E64" s="66">
        <v>14</v>
      </c>
      <c r="F64" s="67"/>
      <c r="G64" s="65">
        <f t="shared" si="4"/>
        <v>0</v>
      </c>
      <c r="H64" s="66">
        <f t="shared" si="5"/>
        <v>-3</v>
      </c>
      <c r="I64" s="20" t="str">
        <f t="shared" si="6"/>
        <v>-</v>
      </c>
      <c r="J64" s="21">
        <f t="shared" si="7"/>
        <v>-0.21428571428571427</v>
      </c>
    </row>
    <row r="65" spans="1:10" x14ac:dyDescent="0.2">
      <c r="A65" s="7" t="s">
        <v>90</v>
      </c>
      <c r="B65" s="65">
        <v>2</v>
      </c>
      <c r="C65" s="66">
        <v>3</v>
      </c>
      <c r="D65" s="65">
        <v>49</v>
      </c>
      <c r="E65" s="66">
        <v>42</v>
      </c>
      <c r="F65" s="67"/>
      <c r="G65" s="65">
        <f t="shared" si="4"/>
        <v>-1</v>
      </c>
      <c r="H65" s="66">
        <f t="shared" si="5"/>
        <v>7</v>
      </c>
      <c r="I65" s="20">
        <f t="shared" si="6"/>
        <v>-0.33333333333333331</v>
      </c>
      <c r="J65" s="21">
        <f t="shared" si="7"/>
        <v>0.16666666666666666</v>
      </c>
    </row>
    <row r="66" spans="1:10" x14ac:dyDescent="0.2">
      <c r="A66" s="7" t="s">
        <v>91</v>
      </c>
      <c r="B66" s="65">
        <v>0</v>
      </c>
      <c r="C66" s="66">
        <v>0</v>
      </c>
      <c r="D66" s="65">
        <v>5</v>
      </c>
      <c r="E66" s="66">
        <v>3</v>
      </c>
      <c r="F66" s="67"/>
      <c r="G66" s="65">
        <f t="shared" si="4"/>
        <v>0</v>
      </c>
      <c r="H66" s="66">
        <f t="shared" si="5"/>
        <v>2</v>
      </c>
      <c r="I66" s="20" t="str">
        <f t="shared" si="6"/>
        <v>-</v>
      </c>
      <c r="J66" s="21">
        <f t="shared" si="7"/>
        <v>0.66666666666666663</v>
      </c>
    </row>
    <row r="67" spans="1:10" x14ac:dyDescent="0.2">
      <c r="A67" s="1"/>
      <c r="B67" s="68"/>
      <c r="C67" s="69"/>
      <c r="D67" s="68"/>
      <c r="E67" s="69"/>
      <c r="F67" s="70"/>
      <c r="G67" s="68"/>
      <c r="H67" s="69"/>
      <c r="I67" s="5"/>
      <c r="J67" s="6"/>
    </row>
    <row r="68" spans="1:10" s="43" customFormat="1" x14ac:dyDescent="0.2">
      <c r="A68" s="27" t="s">
        <v>5</v>
      </c>
      <c r="B68" s="71">
        <f>SUM(B6:B67)</f>
        <v>1453</v>
      </c>
      <c r="C68" s="72">
        <f>SUM(C6:C67)</f>
        <v>1979</v>
      </c>
      <c r="D68" s="71">
        <f>SUM(D6:D67)</f>
        <v>18564</v>
      </c>
      <c r="E68" s="72">
        <f>SUM(E6:E67)</f>
        <v>15673</v>
      </c>
      <c r="F68" s="73"/>
      <c r="G68" s="71">
        <f>SUM(G6:G67)</f>
        <v>-526</v>
      </c>
      <c r="H68" s="72">
        <f>SUM(H6:H67)</f>
        <v>2891</v>
      </c>
      <c r="I68" s="37">
        <f>IF(C68=0, 0, G68/C68)</f>
        <v>-0.2657908034360788</v>
      </c>
      <c r="J68" s="38">
        <f>IF(E68=0, 0, H68/E68)</f>
        <v>0.18445734702992408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8"/>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103</v>
      </c>
      <c r="B2" s="202" t="s">
        <v>93</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v>
      </c>
      <c r="C6" s="17">
        <v>5.0530570995452294E-2</v>
      </c>
      <c r="D6" s="16">
        <v>5.9254471019176899E-2</v>
      </c>
      <c r="E6" s="17">
        <v>6.3803994130032501E-2</v>
      </c>
      <c r="F6" s="12"/>
      <c r="G6" s="10">
        <f t="shared" ref="G6:G37" si="0">B6-C6</f>
        <v>-5.0530570995452294E-2</v>
      </c>
      <c r="H6" s="11">
        <f t="shared" ref="H6:H37" si="1">D6-E6</f>
        <v>-4.5495231108556022E-3</v>
      </c>
    </row>
    <row r="7" spans="1:8" x14ac:dyDescent="0.2">
      <c r="A7" s="7" t="s">
        <v>32</v>
      </c>
      <c r="B7" s="16">
        <v>0</v>
      </c>
      <c r="C7" s="17">
        <v>0</v>
      </c>
      <c r="D7" s="16">
        <v>1.07735401853049E-2</v>
      </c>
      <c r="E7" s="17">
        <v>0</v>
      </c>
      <c r="F7" s="12"/>
      <c r="G7" s="10">
        <f t="shared" si="0"/>
        <v>0</v>
      </c>
      <c r="H7" s="11">
        <f t="shared" si="1"/>
        <v>1.07735401853049E-2</v>
      </c>
    </row>
    <row r="8" spans="1:8" x14ac:dyDescent="0.2">
      <c r="A8" s="7" t="s">
        <v>33</v>
      </c>
      <c r="B8" s="16">
        <v>0</v>
      </c>
      <c r="C8" s="17">
        <v>0</v>
      </c>
      <c r="D8" s="16">
        <v>0</v>
      </c>
      <c r="E8" s="17">
        <v>6.3803994130032498E-3</v>
      </c>
      <c r="F8" s="12"/>
      <c r="G8" s="10">
        <f t="shared" si="0"/>
        <v>0</v>
      </c>
      <c r="H8" s="11">
        <f t="shared" si="1"/>
        <v>-6.3803994130032498E-3</v>
      </c>
    </row>
    <row r="9" spans="1:8" x14ac:dyDescent="0.2">
      <c r="A9" s="7" t="s">
        <v>34</v>
      </c>
      <c r="B9" s="16">
        <v>1.0323468685478299</v>
      </c>
      <c r="C9" s="17">
        <v>0.80848913592723604</v>
      </c>
      <c r="D9" s="16">
        <v>0.964231846584788</v>
      </c>
      <c r="E9" s="17">
        <v>1.0336247049065301</v>
      </c>
      <c r="F9" s="12"/>
      <c r="G9" s="10">
        <f t="shared" si="0"/>
        <v>0.22385773262059383</v>
      </c>
      <c r="H9" s="11">
        <f t="shared" si="1"/>
        <v>-6.9392858321742135E-2</v>
      </c>
    </row>
    <row r="10" spans="1:8" x14ac:dyDescent="0.2">
      <c r="A10" s="7" t="s">
        <v>35</v>
      </c>
      <c r="B10" s="16">
        <v>1.16999311768754</v>
      </c>
      <c r="C10" s="17">
        <v>0.40424456796361802</v>
      </c>
      <c r="D10" s="16">
        <v>0.94268476621417796</v>
      </c>
      <c r="E10" s="17">
        <v>0.65080074012633204</v>
      </c>
      <c r="F10" s="12"/>
      <c r="G10" s="10">
        <f t="shared" si="0"/>
        <v>0.76574854972392203</v>
      </c>
      <c r="H10" s="11">
        <f t="shared" si="1"/>
        <v>0.29188402608784592</v>
      </c>
    </row>
    <row r="11" spans="1:8" x14ac:dyDescent="0.2">
      <c r="A11" s="7" t="s">
        <v>36</v>
      </c>
      <c r="B11" s="16">
        <v>0.34411562284927699</v>
      </c>
      <c r="C11" s="17">
        <v>5.0530570995452294E-2</v>
      </c>
      <c r="D11" s="16">
        <v>0.20469726352079298</v>
      </c>
      <c r="E11" s="17">
        <v>6.3803994130032498E-3</v>
      </c>
      <c r="F11" s="12"/>
      <c r="G11" s="10">
        <f t="shared" si="0"/>
        <v>0.29358505185382472</v>
      </c>
      <c r="H11" s="11">
        <f t="shared" si="1"/>
        <v>0.19831686410778973</v>
      </c>
    </row>
    <row r="12" spans="1:8" x14ac:dyDescent="0.2">
      <c r="A12" s="7" t="s">
        <v>37</v>
      </c>
      <c r="B12" s="16">
        <v>0</v>
      </c>
      <c r="C12" s="17">
        <v>0</v>
      </c>
      <c r="D12" s="16">
        <v>5.3867700926524499E-3</v>
      </c>
      <c r="E12" s="17">
        <v>2.5521597652012999E-2</v>
      </c>
      <c r="F12" s="12"/>
      <c r="G12" s="10">
        <f t="shared" si="0"/>
        <v>0</v>
      </c>
      <c r="H12" s="11">
        <f t="shared" si="1"/>
        <v>-2.0134827559360548E-2</v>
      </c>
    </row>
    <row r="13" spans="1:8" x14ac:dyDescent="0.2">
      <c r="A13" s="7" t="s">
        <v>40</v>
      </c>
      <c r="B13" s="16">
        <v>0</v>
      </c>
      <c r="C13" s="17">
        <v>0</v>
      </c>
      <c r="D13" s="16">
        <v>5.3867700926524499E-3</v>
      </c>
      <c r="E13" s="17">
        <v>0</v>
      </c>
      <c r="F13" s="12"/>
      <c r="G13" s="10">
        <f t="shared" si="0"/>
        <v>0</v>
      </c>
      <c r="H13" s="11">
        <f t="shared" si="1"/>
        <v>5.3867700926524499E-3</v>
      </c>
    </row>
    <row r="14" spans="1:8" x14ac:dyDescent="0.2">
      <c r="A14" s="7" t="s">
        <v>41</v>
      </c>
      <c r="B14" s="16">
        <v>6.8823124569855496E-2</v>
      </c>
      <c r="C14" s="17">
        <v>0</v>
      </c>
      <c r="D14" s="16">
        <v>1.61603102779573E-2</v>
      </c>
      <c r="E14" s="17">
        <v>6.3803994130032498E-3</v>
      </c>
      <c r="F14" s="12"/>
      <c r="G14" s="10">
        <f t="shared" si="0"/>
        <v>6.8823124569855496E-2</v>
      </c>
      <c r="H14" s="11">
        <f t="shared" si="1"/>
        <v>9.7799108649540504E-3</v>
      </c>
    </row>
    <row r="15" spans="1:8" x14ac:dyDescent="0.2">
      <c r="A15" s="7" t="s">
        <v>42</v>
      </c>
      <c r="B15" s="16">
        <v>2.4776324845148001</v>
      </c>
      <c r="C15" s="17">
        <v>0.101061141990905</v>
      </c>
      <c r="D15" s="16">
        <v>0.43632837750484804</v>
      </c>
      <c r="E15" s="17">
        <v>0.223313979455114</v>
      </c>
      <c r="F15" s="12"/>
      <c r="G15" s="10">
        <f t="shared" si="0"/>
        <v>2.3765713425238952</v>
      </c>
      <c r="H15" s="11">
        <f t="shared" si="1"/>
        <v>0.21301439804973404</v>
      </c>
    </row>
    <row r="16" spans="1:8" x14ac:dyDescent="0.2">
      <c r="A16" s="7" t="s">
        <v>43</v>
      </c>
      <c r="B16" s="16">
        <v>6.8823124569855496</v>
      </c>
      <c r="C16" s="17">
        <v>5.10358767054068</v>
      </c>
      <c r="D16" s="16">
        <v>7.8215901745313499</v>
      </c>
      <c r="E16" s="17">
        <v>7.5799145026478705</v>
      </c>
      <c r="F16" s="12"/>
      <c r="G16" s="10">
        <f t="shared" si="0"/>
        <v>1.7787247864448696</v>
      </c>
      <c r="H16" s="11">
        <f t="shared" si="1"/>
        <v>0.24167567188347938</v>
      </c>
    </row>
    <row r="17" spans="1:8" x14ac:dyDescent="0.2">
      <c r="A17" s="7" t="s">
        <v>46</v>
      </c>
      <c r="B17" s="16">
        <v>0</v>
      </c>
      <c r="C17" s="17">
        <v>0</v>
      </c>
      <c r="D17" s="16">
        <v>2.1547080370609799E-2</v>
      </c>
      <c r="E17" s="17">
        <v>0</v>
      </c>
      <c r="F17" s="12"/>
      <c r="G17" s="10">
        <f t="shared" si="0"/>
        <v>0</v>
      </c>
      <c r="H17" s="11">
        <f t="shared" si="1"/>
        <v>2.1547080370609799E-2</v>
      </c>
    </row>
    <row r="18" spans="1:8" x14ac:dyDescent="0.2">
      <c r="A18" s="7" t="s">
        <v>47</v>
      </c>
      <c r="B18" s="16">
        <v>0.75705437026841005</v>
      </c>
      <c r="C18" s="17">
        <v>0.60636685194542694</v>
      </c>
      <c r="D18" s="16">
        <v>0.86726998491704399</v>
      </c>
      <c r="E18" s="17">
        <v>0.36368276654118503</v>
      </c>
      <c r="F18" s="12"/>
      <c r="G18" s="10">
        <f t="shared" si="0"/>
        <v>0.15068751832298311</v>
      </c>
      <c r="H18" s="11">
        <f t="shared" si="1"/>
        <v>0.50358721837585896</v>
      </c>
    </row>
    <row r="19" spans="1:8" x14ac:dyDescent="0.2">
      <c r="A19" s="7" t="s">
        <v>49</v>
      </c>
      <c r="B19" s="16">
        <v>0</v>
      </c>
      <c r="C19" s="17">
        <v>0</v>
      </c>
      <c r="D19" s="16">
        <v>0</v>
      </c>
      <c r="E19" s="17">
        <v>2.3735085816372101</v>
      </c>
      <c r="F19" s="12"/>
      <c r="G19" s="10">
        <f t="shared" si="0"/>
        <v>0</v>
      </c>
      <c r="H19" s="11">
        <f t="shared" si="1"/>
        <v>-2.3735085816372101</v>
      </c>
    </row>
    <row r="20" spans="1:8" x14ac:dyDescent="0.2">
      <c r="A20" s="7" t="s">
        <v>50</v>
      </c>
      <c r="B20" s="16">
        <v>2.82174810736407</v>
      </c>
      <c r="C20" s="17">
        <v>1.8696311268317298</v>
      </c>
      <c r="D20" s="16">
        <v>2.1008403361344503</v>
      </c>
      <c r="E20" s="17">
        <v>2.9222229311554897</v>
      </c>
      <c r="F20" s="12"/>
      <c r="G20" s="10">
        <f t="shared" si="0"/>
        <v>0.95211698053234017</v>
      </c>
      <c r="H20" s="11">
        <f t="shared" si="1"/>
        <v>-0.82138259502103939</v>
      </c>
    </row>
    <row r="21" spans="1:8" x14ac:dyDescent="0.2">
      <c r="A21" s="7" t="s">
        <v>51</v>
      </c>
      <c r="B21" s="16">
        <v>8.2587749483826602</v>
      </c>
      <c r="C21" s="17">
        <v>10.4598281960586</v>
      </c>
      <c r="D21" s="16">
        <v>6.9758672699849198</v>
      </c>
      <c r="E21" s="17">
        <v>7.0567217507816</v>
      </c>
      <c r="F21" s="12"/>
      <c r="G21" s="10">
        <f t="shared" si="0"/>
        <v>-2.2010532476759401</v>
      </c>
      <c r="H21" s="11">
        <f t="shared" si="1"/>
        <v>-8.0854480796680228E-2</v>
      </c>
    </row>
    <row r="22" spans="1:8" x14ac:dyDescent="0.2">
      <c r="A22" s="7" t="s">
        <v>55</v>
      </c>
      <c r="B22" s="16">
        <v>3.4411562284927699</v>
      </c>
      <c r="C22" s="17">
        <v>3.4360788276907499</v>
      </c>
      <c r="D22" s="16">
        <v>3.6630036630036598</v>
      </c>
      <c r="E22" s="17">
        <v>2.7882345434824201</v>
      </c>
      <c r="F22" s="12"/>
      <c r="G22" s="10">
        <f t="shared" si="0"/>
        <v>5.0774008020200156E-3</v>
      </c>
      <c r="H22" s="11">
        <f t="shared" si="1"/>
        <v>0.8747691195212397</v>
      </c>
    </row>
    <row r="23" spans="1:8" x14ac:dyDescent="0.2">
      <c r="A23" s="7" t="s">
        <v>57</v>
      </c>
      <c r="B23" s="16">
        <v>6.8823124569855496E-2</v>
      </c>
      <c r="C23" s="17">
        <v>0</v>
      </c>
      <c r="D23" s="16">
        <v>0.16160310277957302</v>
      </c>
      <c r="E23" s="17">
        <v>0.14036878708607201</v>
      </c>
      <c r="F23" s="12"/>
      <c r="G23" s="10">
        <f t="shared" si="0"/>
        <v>6.8823124569855496E-2</v>
      </c>
      <c r="H23" s="11">
        <f t="shared" si="1"/>
        <v>2.123431569350101E-2</v>
      </c>
    </row>
    <row r="24" spans="1:8" x14ac:dyDescent="0.2">
      <c r="A24" s="7" t="s">
        <v>58</v>
      </c>
      <c r="B24" s="16">
        <v>0.75705437026841005</v>
      </c>
      <c r="C24" s="17">
        <v>0.65689742294087894</v>
      </c>
      <c r="D24" s="16">
        <v>0.64102564102564097</v>
      </c>
      <c r="E24" s="17">
        <v>0.55509474893128308</v>
      </c>
      <c r="F24" s="12"/>
      <c r="G24" s="10">
        <f t="shared" si="0"/>
        <v>0.10015694732753111</v>
      </c>
      <c r="H24" s="11">
        <f t="shared" si="1"/>
        <v>8.5930892094357891E-2</v>
      </c>
    </row>
    <row r="25" spans="1:8" x14ac:dyDescent="0.2">
      <c r="A25" s="7" t="s">
        <v>60</v>
      </c>
      <c r="B25" s="16">
        <v>3.0282174810736402</v>
      </c>
      <c r="C25" s="17">
        <v>4.80040424456796</v>
      </c>
      <c r="D25" s="16">
        <v>4.90734755440638</v>
      </c>
      <c r="E25" s="17">
        <v>3.4198940853697399</v>
      </c>
      <c r="F25" s="12"/>
      <c r="G25" s="10">
        <f t="shared" si="0"/>
        <v>-1.7721867634943198</v>
      </c>
      <c r="H25" s="11">
        <f t="shared" si="1"/>
        <v>1.4874534690366401</v>
      </c>
    </row>
    <row r="26" spans="1:8" x14ac:dyDescent="0.2">
      <c r="A26" s="7" t="s">
        <v>61</v>
      </c>
      <c r="B26" s="16">
        <v>0.206469373709566</v>
      </c>
      <c r="C26" s="17">
        <v>0.65689742294087894</v>
      </c>
      <c r="D26" s="16">
        <v>0.47942253824606806</v>
      </c>
      <c r="E26" s="17">
        <v>0.52957315127927007</v>
      </c>
      <c r="F26" s="12"/>
      <c r="G26" s="10">
        <f t="shared" si="0"/>
        <v>-0.45042804923131297</v>
      </c>
      <c r="H26" s="11">
        <f t="shared" si="1"/>
        <v>-5.0150613033202007E-2</v>
      </c>
    </row>
    <row r="27" spans="1:8" x14ac:dyDescent="0.2">
      <c r="A27" s="7" t="s">
        <v>62</v>
      </c>
      <c r="B27" s="16">
        <v>1.7894012388162399</v>
      </c>
      <c r="C27" s="17">
        <v>1.5664477008590201</v>
      </c>
      <c r="D27" s="16">
        <v>1.6806722689075597</v>
      </c>
      <c r="E27" s="17">
        <v>1.3526446755566901</v>
      </c>
      <c r="F27" s="12"/>
      <c r="G27" s="10">
        <f t="shared" si="0"/>
        <v>0.22295353795721984</v>
      </c>
      <c r="H27" s="11">
        <f t="shared" si="1"/>
        <v>0.32802759335086962</v>
      </c>
    </row>
    <row r="28" spans="1:8" x14ac:dyDescent="0.2">
      <c r="A28" s="7" t="s">
        <v>63</v>
      </c>
      <c r="B28" s="16">
        <v>6.8823124569855496E-2</v>
      </c>
      <c r="C28" s="17">
        <v>0</v>
      </c>
      <c r="D28" s="16">
        <v>7.0028011204481808E-2</v>
      </c>
      <c r="E28" s="17">
        <v>2.5521597652012999E-2</v>
      </c>
      <c r="F28" s="12"/>
      <c r="G28" s="10">
        <f t="shared" si="0"/>
        <v>6.8823124569855496E-2</v>
      </c>
      <c r="H28" s="11">
        <f t="shared" si="1"/>
        <v>4.4506413552468808E-2</v>
      </c>
    </row>
    <row r="29" spans="1:8" x14ac:dyDescent="0.2">
      <c r="A29" s="7" t="s">
        <v>64</v>
      </c>
      <c r="B29" s="16">
        <v>0</v>
      </c>
      <c r="C29" s="17">
        <v>0</v>
      </c>
      <c r="D29" s="16">
        <v>0</v>
      </c>
      <c r="E29" s="17">
        <v>6.3803994130032498E-3</v>
      </c>
      <c r="F29" s="12"/>
      <c r="G29" s="10">
        <f t="shared" si="0"/>
        <v>0</v>
      </c>
      <c r="H29" s="11">
        <f t="shared" si="1"/>
        <v>-6.3803994130032498E-3</v>
      </c>
    </row>
    <row r="30" spans="1:8" x14ac:dyDescent="0.2">
      <c r="A30" s="7" t="s">
        <v>67</v>
      </c>
      <c r="B30" s="16">
        <v>0</v>
      </c>
      <c r="C30" s="17">
        <v>0</v>
      </c>
      <c r="D30" s="16">
        <v>1.61603102779573E-2</v>
      </c>
      <c r="E30" s="17">
        <v>6.3803994130032498E-3</v>
      </c>
      <c r="F30" s="12"/>
      <c r="G30" s="10">
        <f t="shared" si="0"/>
        <v>0</v>
      </c>
      <c r="H30" s="11">
        <f t="shared" si="1"/>
        <v>9.7799108649540504E-3</v>
      </c>
    </row>
    <row r="31" spans="1:8" x14ac:dyDescent="0.2">
      <c r="A31" s="7" t="s">
        <v>68</v>
      </c>
      <c r="B31" s="16">
        <v>6.8134893324156902</v>
      </c>
      <c r="C31" s="17">
        <v>5.6594239514906501</v>
      </c>
      <c r="D31" s="16">
        <v>6.8034906270200395</v>
      </c>
      <c r="E31" s="17">
        <v>6.9482549607605399</v>
      </c>
      <c r="F31" s="12"/>
      <c r="G31" s="10">
        <f t="shared" si="0"/>
        <v>1.1540653809250401</v>
      </c>
      <c r="H31" s="11">
        <f t="shared" si="1"/>
        <v>-0.14476433374050046</v>
      </c>
    </row>
    <row r="32" spans="1:8" x14ac:dyDescent="0.2">
      <c r="A32" s="7" t="s">
        <v>69</v>
      </c>
      <c r="B32" s="16">
        <v>0</v>
      </c>
      <c r="C32" s="17">
        <v>0</v>
      </c>
      <c r="D32" s="16">
        <v>5.3867700926524499E-3</v>
      </c>
      <c r="E32" s="17">
        <v>0</v>
      </c>
      <c r="F32" s="12"/>
      <c r="G32" s="10">
        <f t="shared" si="0"/>
        <v>0</v>
      </c>
      <c r="H32" s="11">
        <f t="shared" si="1"/>
        <v>5.3867700926524499E-3</v>
      </c>
    </row>
    <row r="33" spans="1:8" x14ac:dyDescent="0.2">
      <c r="A33" s="7" t="s">
        <v>70</v>
      </c>
      <c r="B33" s="16">
        <v>0.89470061940812096</v>
      </c>
      <c r="C33" s="17">
        <v>1.2127337038908499</v>
      </c>
      <c r="D33" s="16">
        <v>1.13122171945701</v>
      </c>
      <c r="E33" s="17">
        <v>1.1357110955145799</v>
      </c>
      <c r="F33" s="12"/>
      <c r="G33" s="10">
        <f t="shared" si="0"/>
        <v>-0.31803308448272893</v>
      </c>
      <c r="H33" s="11">
        <f t="shared" si="1"/>
        <v>-4.4893760575699382E-3</v>
      </c>
    </row>
    <row r="34" spans="1:8" x14ac:dyDescent="0.2">
      <c r="A34" s="7" t="s">
        <v>72</v>
      </c>
      <c r="B34" s="16">
        <v>0.206469373709566</v>
      </c>
      <c r="C34" s="17">
        <v>3.0318342597271299</v>
      </c>
      <c r="D34" s="16">
        <v>0.27472527472527503</v>
      </c>
      <c r="E34" s="17">
        <v>1.7673706374019</v>
      </c>
      <c r="F34" s="12"/>
      <c r="G34" s="10">
        <f t="shared" si="0"/>
        <v>-2.8253648860175637</v>
      </c>
      <c r="H34" s="11">
        <f t="shared" si="1"/>
        <v>-1.492645362676625</v>
      </c>
    </row>
    <row r="35" spans="1:8" x14ac:dyDescent="0.2">
      <c r="A35" s="7" t="s">
        <v>73</v>
      </c>
      <c r="B35" s="16">
        <v>6.4005505849965605</v>
      </c>
      <c r="C35" s="17">
        <v>2.3749368367862602</v>
      </c>
      <c r="D35" s="16">
        <v>5.4945054945054901</v>
      </c>
      <c r="E35" s="17">
        <v>2.38626938046322</v>
      </c>
      <c r="F35" s="12"/>
      <c r="G35" s="10">
        <f t="shared" si="0"/>
        <v>4.0256137482103007</v>
      </c>
      <c r="H35" s="11">
        <f t="shared" si="1"/>
        <v>3.1082361140422701</v>
      </c>
    </row>
    <row r="36" spans="1:8" x14ac:dyDescent="0.2">
      <c r="A36" s="7" t="s">
        <v>74</v>
      </c>
      <c r="B36" s="16">
        <v>0.34411562284927699</v>
      </c>
      <c r="C36" s="17">
        <v>0.20212228398180901</v>
      </c>
      <c r="D36" s="16">
        <v>0.24779142426201201</v>
      </c>
      <c r="E36" s="17">
        <v>0.18503158297709402</v>
      </c>
      <c r="F36" s="12"/>
      <c r="G36" s="10">
        <f t="shared" si="0"/>
        <v>0.14199333886746798</v>
      </c>
      <c r="H36" s="11">
        <f t="shared" si="1"/>
        <v>6.2759841284917989E-2</v>
      </c>
    </row>
    <row r="37" spans="1:8" x14ac:dyDescent="0.2">
      <c r="A37" s="7" t="s">
        <v>75</v>
      </c>
      <c r="B37" s="16">
        <v>8.4652443220922198</v>
      </c>
      <c r="C37" s="17">
        <v>8.6407276402223303</v>
      </c>
      <c r="D37" s="16">
        <v>7.7892695539754406</v>
      </c>
      <c r="E37" s="17">
        <v>8.5305940151853505</v>
      </c>
      <c r="F37" s="12"/>
      <c r="G37" s="10">
        <f t="shared" si="0"/>
        <v>-0.17548331813011053</v>
      </c>
      <c r="H37" s="11">
        <f t="shared" si="1"/>
        <v>-0.74132446120990991</v>
      </c>
    </row>
    <row r="38" spans="1:8" x14ac:dyDescent="0.2">
      <c r="A38" s="7" t="s">
        <v>76</v>
      </c>
      <c r="B38" s="16">
        <v>4.6111493461803201</v>
      </c>
      <c r="C38" s="17">
        <v>3.1834259727134899</v>
      </c>
      <c r="D38" s="16">
        <v>4.4225382460676599</v>
      </c>
      <c r="E38" s="17">
        <v>4.4854207873412895</v>
      </c>
      <c r="F38" s="12"/>
      <c r="G38" s="10">
        <f t="shared" ref="G38:G66" si="2">B38-C38</f>
        <v>1.4277233734668302</v>
      </c>
      <c r="H38" s="11">
        <f t="shared" ref="H38:H66" si="3">D38-E38</f>
        <v>-6.2882541273629577E-2</v>
      </c>
    </row>
    <row r="39" spans="1:8" x14ac:dyDescent="0.2">
      <c r="A39" s="7" t="s">
        <v>77</v>
      </c>
      <c r="B39" s="16">
        <v>0.13764624913971099</v>
      </c>
      <c r="C39" s="17">
        <v>0</v>
      </c>
      <c r="D39" s="16">
        <v>0.183150183150183</v>
      </c>
      <c r="E39" s="17">
        <v>8.9325591782045591E-2</v>
      </c>
      <c r="F39" s="12"/>
      <c r="G39" s="10">
        <f t="shared" si="2"/>
        <v>0.13764624913971099</v>
      </c>
      <c r="H39" s="11">
        <f t="shared" si="3"/>
        <v>9.3824591368137408E-2</v>
      </c>
    </row>
    <row r="40" spans="1:8" x14ac:dyDescent="0.2">
      <c r="A40" s="7" t="s">
        <v>78</v>
      </c>
      <c r="B40" s="16">
        <v>0.206469373709566</v>
      </c>
      <c r="C40" s="17">
        <v>0.15159171298635701</v>
      </c>
      <c r="D40" s="16">
        <v>0.22085757379875001</v>
      </c>
      <c r="E40" s="17">
        <v>0.26797677534613701</v>
      </c>
      <c r="F40" s="12"/>
      <c r="G40" s="10">
        <f t="shared" si="2"/>
        <v>5.4877660723208987E-2</v>
      </c>
      <c r="H40" s="11">
        <f t="shared" si="3"/>
        <v>-4.7119201547386996E-2</v>
      </c>
    </row>
    <row r="41" spans="1:8" x14ac:dyDescent="0.2">
      <c r="A41" s="7" t="s">
        <v>79</v>
      </c>
      <c r="B41" s="16">
        <v>1.16999311768754</v>
      </c>
      <c r="C41" s="17">
        <v>5.0530570995452294E-2</v>
      </c>
      <c r="D41" s="16">
        <v>0.58715794009911704</v>
      </c>
      <c r="E41" s="17">
        <v>0.44024755949722499</v>
      </c>
      <c r="F41" s="12"/>
      <c r="G41" s="10">
        <f t="shared" si="2"/>
        <v>1.1194625466920878</v>
      </c>
      <c r="H41" s="11">
        <f t="shared" si="3"/>
        <v>0.14691038060189204</v>
      </c>
    </row>
    <row r="42" spans="1:8" x14ac:dyDescent="0.2">
      <c r="A42" s="7" t="s">
        <v>80</v>
      </c>
      <c r="B42" s="16">
        <v>0.89470061940812096</v>
      </c>
      <c r="C42" s="17">
        <v>0.96008084891359302</v>
      </c>
      <c r="D42" s="16">
        <v>1.2982115923292399</v>
      </c>
      <c r="E42" s="17">
        <v>1.02086390608052</v>
      </c>
      <c r="F42" s="12"/>
      <c r="G42" s="10">
        <f t="shared" si="2"/>
        <v>-6.5380229505472065E-2</v>
      </c>
      <c r="H42" s="11">
        <f t="shared" si="3"/>
        <v>0.27734768624871986</v>
      </c>
    </row>
    <row r="43" spans="1:8" x14ac:dyDescent="0.2">
      <c r="A43" s="7" t="s">
        <v>82</v>
      </c>
      <c r="B43" s="16">
        <v>0.55058499655884396</v>
      </c>
      <c r="C43" s="17">
        <v>1.0611419909044999</v>
      </c>
      <c r="D43" s="16">
        <v>1.3628528334410699</v>
      </c>
      <c r="E43" s="17">
        <v>1.2314170867096301</v>
      </c>
      <c r="F43" s="12"/>
      <c r="G43" s="10">
        <f t="shared" si="2"/>
        <v>-0.51055699434565593</v>
      </c>
      <c r="H43" s="11">
        <f t="shared" si="3"/>
        <v>0.13143574673143976</v>
      </c>
    </row>
    <row r="44" spans="1:8" x14ac:dyDescent="0.2">
      <c r="A44" s="7" t="s">
        <v>83</v>
      </c>
      <c r="B44" s="16">
        <v>0.13764624913971099</v>
      </c>
      <c r="C44" s="17">
        <v>0.15159171298635701</v>
      </c>
      <c r="D44" s="16">
        <v>0.37168713639301898</v>
      </c>
      <c r="E44" s="17">
        <v>0.31263957123715896</v>
      </c>
      <c r="F44" s="12"/>
      <c r="G44" s="10">
        <f t="shared" si="2"/>
        <v>-1.3945463846646022E-2</v>
      </c>
      <c r="H44" s="11">
        <f t="shared" si="3"/>
        <v>5.9047565155860016E-2</v>
      </c>
    </row>
    <row r="45" spans="1:8" x14ac:dyDescent="0.2">
      <c r="A45" s="7" t="s">
        <v>84</v>
      </c>
      <c r="B45" s="16">
        <v>7.5705437026841</v>
      </c>
      <c r="C45" s="17">
        <v>8.5901970692268801</v>
      </c>
      <c r="D45" s="16">
        <v>6.2109459168282699</v>
      </c>
      <c r="E45" s="17">
        <v>6.5207682000893303</v>
      </c>
      <c r="F45" s="12"/>
      <c r="G45" s="10">
        <f t="shared" si="2"/>
        <v>-1.01965336654278</v>
      </c>
      <c r="H45" s="11">
        <f t="shared" si="3"/>
        <v>-0.30982228326106043</v>
      </c>
    </row>
    <row r="46" spans="1:8" x14ac:dyDescent="0.2">
      <c r="A46" s="7" t="s">
        <v>85</v>
      </c>
      <c r="B46" s="16">
        <v>1.7205781142463901</v>
      </c>
      <c r="C46" s="17">
        <v>2.67812026275897</v>
      </c>
      <c r="D46" s="16">
        <v>2.7741865977160098</v>
      </c>
      <c r="E46" s="17">
        <v>2.7052893511133802</v>
      </c>
      <c r="F46" s="12"/>
      <c r="G46" s="10">
        <f t="shared" si="2"/>
        <v>-0.9575421485125799</v>
      </c>
      <c r="H46" s="11">
        <f t="shared" si="3"/>
        <v>6.8897246602629636E-2</v>
      </c>
    </row>
    <row r="47" spans="1:8" x14ac:dyDescent="0.2">
      <c r="A47" s="7" t="s">
        <v>86</v>
      </c>
      <c r="B47" s="16">
        <v>18.7198898830007</v>
      </c>
      <c r="C47" s="17">
        <v>24.759979787771599</v>
      </c>
      <c r="D47" s="16">
        <v>20.221934927817301</v>
      </c>
      <c r="E47" s="17">
        <v>22.0315191731002</v>
      </c>
      <c r="F47" s="12"/>
      <c r="G47" s="10">
        <f t="shared" si="2"/>
        <v>-6.0400899047708982</v>
      </c>
      <c r="H47" s="11">
        <f t="shared" si="3"/>
        <v>-1.809584245282899</v>
      </c>
    </row>
    <row r="48" spans="1:8" x14ac:dyDescent="0.2">
      <c r="A48" s="7" t="s">
        <v>88</v>
      </c>
      <c r="B48" s="16">
        <v>3.2346868547832099</v>
      </c>
      <c r="C48" s="17">
        <v>2.3749368367862602</v>
      </c>
      <c r="D48" s="16">
        <v>4.5679810385692701</v>
      </c>
      <c r="E48" s="17">
        <v>4.5747463791233303</v>
      </c>
      <c r="F48" s="12"/>
      <c r="G48" s="10">
        <f t="shared" si="2"/>
        <v>0.85975001799694972</v>
      </c>
      <c r="H48" s="11">
        <f t="shared" si="3"/>
        <v>-6.7653405540601952E-3</v>
      </c>
    </row>
    <row r="49" spans="1:8" x14ac:dyDescent="0.2">
      <c r="A49" s="7" t="s">
        <v>89</v>
      </c>
      <c r="B49" s="16">
        <v>0.75705437026841005</v>
      </c>
      <c r="C49" s="17">
        <v>0.90955027791814103</v>
      </c>
      <c r="D49" s="16">
        <v>0.93191122602887311</v>
      </c>
      <c r="E49" s="17">
        <v>0.98896190901550407</v>
      </c>
      <c r="F49" s="12"/>
      <c r="G49" s="10">
        <f t="shared" si="2"/>
        <v>-0.15249590764973098</v>
      </c>
      <c r="H49" s="11">
        <f t="shared" si="3"/>
        <v>-5.7050682986630963E-2</v>
      </c>
    </row>
    <row r="50" spans="1:8" x14ac:dyDescent="0.2">
      <c r="A50" s="142" t="s">
        <v>38</v>
      </c>
      <c r="B50" s="153">
        <v>0.206469373709566</v>
      </c>
      <c r="C50" s="154">
        <v>0</v>
      </c>
      <c r="D50" s="153">
        <v>0.107735401853049</v>
      </c>
      <c r="E50" s="154">
        <v>9.5705991195048801E-2</v>
      </c>
      <c r="F50" s="155"/>
      <c r="G50" s="156">
        <f t="shared" si="2"/>
        <v>0.206469373709566</v>
      </c>
      <c r="H50" s="157">
        <f t="shared" si="3"/>
        <v>1.20294106580002E-2</v>
      </c>
    </row>
    <row r="51" spans="1:8" x14ac:dyDescent="0.2">
      <c r="A51" s="7" t="s">
        <v>39</v>
      </c>
      <c r="B51" s="16">
        <v>6.8823124569855496E-2</v>
      </c>
      <c r="C51" s="17">
        <v>0</v>
      </c>
      <c r="D51" s="16">
        <v>5.3867700926524499E-3</v>
      </c>
      <c r="E51" s="17">
        <v>0</v>
      </c>
      <c r="F51" s="12"/>
      <c r="G51" s="10">
        <f t="shared" si="2"/>
        <v>6.8823124569855496E-2</v>
      </c>
      <c r="H51" s="11">
        <f t="shared" si="3"/>
        <v>5.3867700926524499E-3</v>
      </c>
    </row>
    <row r="52" spans="1:8" x14ac:dyDescent="0.2">
      <c r="A52" s="7" t="s">
        <v>44</v>
      </c>
      <c r="B52" s="16">
        <v>0</v>
      </c>
      <c r="C52" s="17">
        <v>0</v>
      </c>
      <c r="D52" s="16">
        <v>2.1547080370609799E-2</v>
      </c>
      <c r="E52" s="17">
        <v>1.91411982390098E-2</v>
      </c>
      <c r="F52" s="12"/>
      <c r="G52" s="10">
        <f t="shared" si="2"/>
        <v>0</v>
      </c>
      <c r="H52" s="11">
        <f t="shared" si="3"/>
        <v>2.4058821315999998E-3</v>
      </c>
    </row>
    <row r="53" spans="1:8" x14ac:dyDescent="0.2">
      <c r="A53" s="7" t="s">
        <v>45</v>
      </c>
      <c r="B53" s="16">
        <v>0.68823124569855498</v>
      </c>
      <c r="C53" s="17">
        <v>0.45477513895907001</v>
      </c>
      <c r="D53" s="16">
        <v>0.34475328592975696</v>
      </c>
      <c r="E53" s="17">
        <v>0.40834556243220799</v>
      </c>
      <c r="F53" s="12"/>
      <c r="G53" s="10">
        <f t="shared" si="2"/>
        <v>0.23345610673948497</v>
      </c>
      <c r="H53" s="11">
        <f t="shared" si="3"/>
        <v>-6.3592276502451028E-2</v>
      </c>
    </row>
    <row r="54" spans="1:8" x14ac:dyDescent="0.2">
      <c r="A54" s="7" t="s">
        <v>48</v>
      </c>
      <c r="B54" s="16">
        <v>0.55058499655884396</v>
      </c>
      <c r="C54" s="17">
        <v>0.60636685194542694</v>
      </c>
      <c r="D54" s="16">
        <v>0.58715794009911704</v>
      </c>
      <c r="E54" s="17">
        <v>0.52957315127927007</v>
      </c>
      <c r="F54" s="12"/>
      <c r="G54" s="10">
        <f t="shared" si="2"/>
        <v>-5.5781855386582979E-2</v>
      </c>
      <c r="H54" s="11">
        <f t="shared" si="3"/>
        <v>5.7584788819846966E-2</v>
      </c>
    </row>
    <row r="55" spans="1:8" x14ac:dyDescent="0.2">
      <c r="A55" s="7" t="s">
        <v>52</v>
      </c>
      <c r="B55" s="16">
        <v>0</v>
      </c>
      <c r="C55" s="17">
        <v>0</v>
      </c>
      <c r="D55" s="16">
        <v>2.1547080370609799E-2</v>
      </c>
      <c r="E55" s="17">
        <v>6.3803994130032498E-3</v>
      </c>
      <c r="F55" s="12"/>
      <c r="G55" s="10">
        <f t="shared" si="2"/>
        <v>0</v>
      </c>
      <c r="H55" s="11">
        <f t="shared" si="3"/>
        <v>1.516668095760655E-2</v>
      </c>
    </row>
    <row r="56" spans="1:8" x14ac:dyDescent="0.2">
      <c r="A56" s="7" t="s">
        <v>53</v>
      </c>
      <c r="B56" s="16">
        <v>0</v>
      </c>
      <c r="C56" s="17">
        <v>0</v>
      </c>
      <c r="D56" s="16">
        <v>0</v>
      </c>
      <c r="E56" s="17">
        <v>6.3803994130032498E-3</v>
      </c>
      <c r="F56" s="12"/>
      <c r="G56" s="10">
        <f t="shared" si="2"/>
        <v>0</v>
      </c>
      <c r="H56" s="11">
        <f t="shared" si="3"/>
        <v>-6.3803994130032498E-3</v>
      </c>
    </row>
    <row r="57" spans="1:8" x14ac:dyDescent="0.2">
      <c r="A57" s="7" t="s">
        <v>54</v>
      </c>
      <c r="B57" s="16">
        <v>1.65175498967653</v>
      </c>
      <c r="C57" s="17">
        <v>1.1622031328953999</v>
      </c>
      <c r="D57" s="16">
        <v>1.0180995475113099</v>
      </c>
      <c r="E57" s="17">
        <v>1.3016014802526601</v>
      </c>
      <c r="F57" s="12"/>
      <c r="G57" s="10">
        <f t="shared" si="2"/>
        <v>0.48955185678113011</v>
      </c>
      <c r="H57" s="11">
        <f t="shared" si="3"/>
        <v>-0.28350193274135016</v>
      </c>
    </row>
    <row r="58" spans="1:8" x14ac:dyDescent="0.2">
      <c r="A58" s="7" t="s">
        <v>56</v>
      </c>
      <c r="B58" s="16">
        <v>6.8823124569855496E-2</v>
      </c>
      <c r="C58" s="17">
        <v>0.40424456796361802</v>
      </c>
      <c r="D58" s="16">
        <v>0.140056022408964</v>
      </c>
      <c r="E58" s="17">
        <v>5.7423594717029305E-2</v>
      </c>
      <c r="F58" s="12"/>
      <c r="G58" s="10">
        <f t="shared" si="2"/>
        <v>-0.33542144339376251</v>
      </c>
      <c r="H58" s="11">
        <f t="shared" si="3"/>
        <v>8.2632427691934698E-2</v>
      </c>
    </row>
    <row r="59" spans="1:8" x14ac:dyDescent="0.2">
      <c r="A59" s="7" t="s">
        <v>59</v>
      </c>
      <c r="B59" s="16">
        <v>0.41293874741913306</v>
      </c>
      <c r="C59" s="17">
        <v>0.30318342597271303</v>
      </c>
      <c r="D59" s="16">
        <v>0.25856496444731697</v>
      </c>
      <c r="E59" s="17">
        <v>0.20417278121610399</v>
      </c>
      <c r="F59" s="12"/>
      <c r="G59" s="10">
        <f t="shared" si="2"/>
        <v>0.10975532144642003</v>
      </c>
      <c r="H59" s="11">
        <f t="shared" si="3"/>
        <v>5.4392183231212976E-2</v>
      </c>
    </row>
    <row r="60" spans="1:8" x14ac:dyDescent="0.2">
      <c r="A60" s="7" t="s">
        <v>65</v>
      </c>
      <c r="B60" s="16">
        <v>0</v>
      </c>
      <c r="C60" s="17">
        <v>5.0530570995452294E-2</v>
      </c>
      <c r="D60" s="16">
        <v>5.38677009265245E-2</v>
      </c>
      <c r="E60" s="17">
        <v>9.5705991195048801E-2</v>
      </c>
      <c r="F60" s="12"/>
      <c r="G60" s="10">
        <f t="shared" si="2"/>
        <v>-5.0530570995452294E-2</v>
      </c>
      <c r="H60" s="11">
        <f t="shared" si="3"/>
        <v>-4.18382902685243E-2</v>
      </c>
    </row>
    <row r="61" spans="1:8" x14ac:dyDescent="0.2">
      <c r="A61" s="7" t="s">
        <v>66</v>
      </c>
      <c r="B61" s="16">
        <v>6.8823124569855496E-2</v>
      </c>
      <c r="C61" s="17">
        <v>0.25265285497726098</v>
      </c>
      <c r="D61" s="16">
        <v>2.1547080370609799E-2</v>
      </c>
      <c r="E61" s="17">
        <v>3.8282396478019495E-2</v>
      </c>
      <c r="F61" s="12"/>
      <c r="G61" s="10">
        <f t="shared" si="2"/>
        <v>-0.18382973040740547</v>
      </c>
      <c r="H61" s="11">
        <f t="shared" si="3"/>
        <v>-1.6735316107409696E-2</v>
      </c>
    </row>
    <row r="62" spans="1:8" x14ac:dyDescent="0.2">
      <c r="A62" s="7" t="s">
        <v>71</v>
      </c>
      <c r="B62" s="16">
        <v>6.8823124569855496E-2</v>
      </c>
      <c r="C62" s="17">
        <v>0</v>
      </c>
      <c r="D62" s="16">
        <v>3.7707390648567096E-2</v>
      </c>
      <c r="E62" s="17">
        <v>7.0184393543035808E-2</v>
      </c>
      <c r="F62" s="12"/>
      <c r="G62" s="10">
        <f t="shared" si="2"/>
        <v>6.8823124569855496E-2</v>
      </c>
      <c r="H62" s="11">
        <f t="shared" si="3"/>
        <v>-3.2477002894468712E-2</v>
      </c>
    </row>
    <row r="63" spans="1:8" x14ac:dyDescent="0.2">
      <c r="A63" s="7" t="s">
        <v>81</v>
      </c>
      <c r="B63" s="16">
        <v>6.8823124569855496E-2</v>
      </c>
      <c r="C63" s="17">
        <v>5.0530570995452294E-2</v>
      </c>
      <c r="D63" s="16">
        <v>8.0801551389786702E-2</v>
      </c>
      <c r="E63" s="17">
        <v>3.1901997065016299E-2</v>
      </c>
      <c r="F63" s="12"/>
      <c r="G63" s="10">
        <f t="shared" si="2"/>
        <v>1.8292553574403202E-2</v>
      </c>
      <c r="H63" s="11">
        <f t="shared" si="3"/>
        <v>4.8899554324770403E-2</v>
      </c>
    </row>
    <row r="64" spans="1:8" x14ac:dyDescent="0.2">
      <c r="A64" s="7" t="s">
        <v>87</v>
      </c>
      <c r="B64" s="16">
        <v>0</v>
      </c>
      <c r="C64" s="17">
        <v>0</v>
      </c>
      <c r="D64" s="16">
        <v>5.9254471019176899E-2</v>
      </c>
      <c r="E64" s="17">
        <v>8.9325591782045591E-2</v>
      </c>
      <c r="F64" s="12"/>
      <c r="G64" s="10">
        <f t="shared" si="2"/>
        <v>0</v>
      </c>
      <c r="H64" s="11">
        <f t="shared" si="3"/>
        <v>-3.0071120762868692E-2</v>
      </c>
    </row>
    <row r="65" spans="1:8" x14ac:dyDescent="0.2">
      <c r="A65" s="7" t="s">
        <v>90</v>
      </c>
      <c r="B65" s="16">
        <v>0.13764624913971099</v>
      </c>
      <c r="C65" s="17">
        <v>0.15159171298635701</v>
      </c>
      <c r="D65" s="16">
        <v>0.26395173453997001</v>
      </c>
      <c r="E65" s="17">
        <v>0.26797677534613701</v>
      </c>
      <c r="F65" s="12"/>
      <c r="G65" s="10">
        <f t="shared" si="2"/>
        <v>-1.3945463846646022E-2</v>
      </c>
      <c r="H65" s="11">
        <f t="shared" si="3"/>
        <v>-4.0250408061670018E-3</v>
      </c>
    </row>
    <row r="66" spans="1:8" x14ac:dyDescent="0.2">
      <c r="A66" s="7" t="s">
        <v>91</v>
      </c>
      <c r="B66" s="16">
        <v>0</v>
      </c>
      <c r="C66" s="17">
        <v>0</v>
      </c>
      <c r="D66" s="16">
        <v>2.6933850463262198E-2</v>
      </c>
      <c r="E66" s="17">
        <v>1.91411982390098E-2</v>
      </c>
      <c r="F66" s="12"/>
      <c r="G66" s="10">
        <f t="shared" si="2"/>
        <v>0</v>
      </c>
      <c r="H66" s="11">
        <f t="shared" si="3"/>
        <v>7.7926522242523985E-3</v>
      </c>
    </row>
    <row r="67" spans="1:8" x14ac:dyDescent="0.2">
      <c r="A67" s="1"/>
      <c r="B67" s="18"/>
      <c r="C67" s="19"/>
      <c r="D67" s="18"/>
      <c r="E67" s="19"/>
      <c r="F67" s="15"/>
      <c r="G67" s="13"/>
      <c r="H67" s="14"/>
    </row>
    <row r="68" spans="1:8" s="43" customFormat="1" x14ac:dyDescent="0.2">
      <c r="A68" s="27" t="s">
        <v>5</v>
      </c>
      <c r="B68" s="44">
        <f>SUM(B6:B67)</f>
        <v>100.00000000000003</v>
      </c>
      <c r="C68" s="45">
        <f>SUM(C6:C67)</f>
        <v>99.999999999999957</v>
      </c>
      <c r="D68" s="44">
        <f>SUM(D6:D67)</f>
        <v>100.00000000000004</v>
      </c>
      <c r="E68" s="45">
        <f>SUM(E6:E67)</f>
        <v>99.999999999999943</v>
      </c>
      <c r="F68" s="49"/>
      <c r="G68" s="50">
        <f>SUM(G6:G67)</f>
        <v>3.7005121189537249E-14</v>
      </c>
      <c r="H68" s="51">
        <f>SUM(H6:H67)</f>
        <v>4.4176468039225369E-14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104</v>
      </c>
      <c r="B7" s="78">
        <f>SUM($B8:$B11)</f>
        <v>212</v>
      </c>
      <c r="C7" s="79">
        <f>SUM($C8:$C11)</f>
        <v>438</v>
      </c>
      <c r="D7" s="78">
        <f>SUM($D8:$D11)</f>
        <v>3066</v>
      </c>
      <c r="E7" s="79">
        <f>SUM($E8:$E11)</f>
        <v>2678</v>
      </c>
      <c r="F7" s="80"/>
      <c r="G7" s="78">
        <f>B7-C7</f>
        <v>-226</v>
      </c>
      <c r="H7" s="79">
        <f>D7-E7</f>
        <v>388</v>
      </c>
      <c r="I7" s="54">
        <f>IF(C7=0, "-", IF(G7/C7&lt;10, G7/C7, "&gt;999%"))</f>
        <v>-0.51598173515981738</v>
      </c>
      <c r="J7" s="55">
        <f>IF(E7=0, "-", IF(H7/E7&lt;10, H7/E7, "&gt;999%"))</f>
        <v>0.14488424197162061</v>
      </c>
    </row>
    <row r="8" spans="1:10" x14ac:dyDescent="0.2">
      <c r="A8" s="158" t="s">
        <v>153</v>
      </c>
      <c r="B8" s="65">
        <v>114</v>
      </c>
      <c r="C8" s="66">
        <v>141</v>
      </c>
      <c r="D8" s="65">
        <v>1680</v>
      </c>
      <c r="E8" s="66">
        <v>1382</v>
      </c>
      <c r="F8" s="67"/>
      <c r="G8" s="65">
        <f>B8-C8</f>
        <v>-27</v>
      </c>
      <c r="H8" s="66">
        <f>D8-E8</f>
        <v>298</v>
      </c>
      <c r="I8" s="8">
        <f>IF(C8=0, "-", IF(G8/C8&lt;10, G8/C8, "&gt;999%"))</f>
        <v>-0.19148936170212766</v>
      </c>
      <c r="J8" s="9">
        <f>IF(E8=0, "-", IF(H8/E8&lt;10, H8/E8, "&gt;999%"))</f>
        <v>0.21562952243125905</v>
      </c>
    </row>
    <row r="9" spans="1:10" x14ac:dyDescent="0.2">
      <c r="A9" s="158" t="s">
        <v>154</v>
      </c>
      <c r="B9" s="65">
        <v>42</v>
      </c>
      <c r="C9" s="66">
        <v>83</v>
      </c>
      <c r="D9" s="65">
        <v>685</v>
      </c>
      <c r="E9" s="66">
        <v>826</v>
      </c>
      <c r="F9" s="67"/>
      <c r="G9" s="65">
        <f>B9-C9</f>
        <v>-41</v>
      </c>
      <c r="H9" s="66">
        <f>D9-E9</f>
        <v>-141</v>
      </c>
      <c r="I9" s="8">
        <f>IF(C9=0, "-", IF(G9/C9&lt;10, G9/C9, "&gt;999%"))</f>
        <v>-0.49397590361445781</v>
      </c>
      <c r="J9" s="9">
        <f>IF(E9=0, "-", IF(H9/E9&lt;10, H9/E9, "&gt;999%"))</f>
        <v>-0.17070217917675545</v>
      </c>
    </row>
    <row r="10" spans="1:10" x14ac:dyDescent="0.2">
      <c r="A10" s="158" t="s">
        <v>155</v>
      </c>
      <c r="B10" s="65">
        <v>9</v>
      </c>
      <c r="C10" s="66">
        <v>12</v>
      </c>
      <c r="D10" s="65">
        <v>224</v>
      </c>
      <c r="E10" s="66">
        <v>144</v>
      </c>
      <c r="F10" s="67"/>
      <c r="G10" s="65">
        <f>B10-C10</f>
        <v>-3</v>
      </c>
      <c r="H10" s="66">
        <f>D10-E10</f>
        <v>80</v>
      </c>
      <c r="I10" s="8">
        <f>IF(C10=0, "-", IF(G10/C10&lt;10, G10/C10, "&gt;999%"))</f>
        <v>-0.25</v>
      </c>
      <c r="J10" s="9">
        <f>IF(E10=0, "-", IF(H10/E10&lt;10, H10/E10, "&gt;999%"))</f>
        <v>0.55555555555555558</v>
      </c>
    </row>
    <row r="11" spans="1:10" x14ac:dyDescent="0.2">
      <c r="A11" s="158" t="s">
        <v>156</v>
      </c>
      <c r="B11" s="65">
        <v>47</v>
      </c>
      <c r="C11" s="66">
        <v>202</v>
      </c>
      <c r="D11" s="65">
        <v>477</v>
      </c>
      <c r="E11" s="66">
        <v>326</v>
      </c>
      <c r="F11" s="67"/>
      <c r="G11" s="65">
        <f>B11-C11</f>
        <v>-155</v>
      </c>
      <c r="H11" s="66">
        <f>D11-E11</f>
        <v>151</v>
      </c>
      <c r="I11" s="8">
        <f>IF(C11=0, "-", IF(G11/C11&lt;10, G11/C11, "&gt;999%"))</f>
        <v>-0.76732673267326734</v>
      </c>
      <c r="J11" s="9">
        <f>IF(E11=0, "-", IF(H11/E11&lt;10, H11/E11, "&gt;999%"))</f>
        <v>0.46319018404907975</v>
      </c>
    </row>
    <row r="12" spans="1:10" x14ac:dyDescent="0.2">
      <c r="A12" s="7"/>
      <c r="B12" s="65"/>
      <c r="C12" s="66"/>
      <c r="D12" s="65"/>
      <c r="E12" s="66"/>
      <c r="F12" s="67"/>
      <c r="G12" s="65"/>
      <c r="H12" s="66"/>
      <c r="I12" s="8"/>
      <c r="J12" s="9"/>
    </row>
    <row r="13" spans="1:10" s="160" customFormat="1" x14ac:dyDescent="0.2">
      <c r="A13" s="159" t="s">
        <v>113</v>
      </c>
      <c r="B13" s="78">
        <f>SUM($B14:$B17)</f>
        <v>732</v>
      </c>
      <c r="C13" s="79">
        <f>SUM($C14:$C17)</f>
        <v>962</v>
      </c>
      <c r="D13" s="78">
        <f>SUM($D14:$D17)</f>
        <v>9193</v>
      </c>
      <c r="E13" s="79">
        <f>SUM($E14:$E17)</f>
        <v>7635</v>
      </c>
      <c r="F13" s="80"/>
      <c r="G13" s="78">
        <f>B13-C13</f>
        <v>-230</v>
      </c>
      <c r="H13" s="79">
        <f>D13-E13</f>
        <v>1558</v>
      </c>
      <c r="I13" s="54">
        <f>IF(C13=0, "-", IF(G13/C13&lt;10, G13/C13, "&gt;999%"))</f>
        <v>-0.2390852390852391</v>
      </c>
      <c r="J13" s="55">
        <f>IF(E13=0, "-", IF(H13/E13&lt;10, H13/E13, "&gt;999%"))</f>
        <v>0.20406024885396201</v>
      </c>
    </row>
    <row r="14" spans="1:10" x14ac:dyDescent="0.2">
      <c r="A14" s="158" t="s">
        <v>153</v>
      </c>
      <c r="B14" s="65">
        <v>425</v>
      </c>
      <c r="C14" s="66">
        <v>406</v>
      </c>
      <c r="D14" s="65">
        <v>5590</v>
      </c>
      <c r="E14" s="66">
        <v>3961</v>
      </c>
      <c r="F14" s="67"/>
      <c r="G14" s="65">
        <f>B14-C14</f>
        <v>19</v>
      </c>
      <c r="H14" s="66">
        <f>D14-E14</f>
        <v>1629</v>
      </c>
      <c r="I14" s="8">
        <f>IF(C14=0, "-", IF(G14/C14&lt;10, G14/C14, "&gt;999%"))</f>
        <v>4.6798029556650245E-2</v>
      </c>
      <c r="J14" s="9">
        <f>IF(E14=0, "-", IF(H14/E14&lt;10, H14/E14, "&gt;999%"))</f>
        <v>0.41125978288311033</v>
      </c>
    </row>
    <row r="15" spans="1:10" x14ac:dyDescent="0.2">
      <c r="A15" s="158" t="s">
        <v>154</v>
      </c>
      <c r="B15" s="65">
        <v>163</v>
      </c>
      <c r="C15" s="66">
        <v>208</v>
      </c>
      <c r="D15" s="65">
        <v>2324</v>
      </c>
      <c r="E15" s="66">
        <v>2519</v>
      </c>
      <c r="F15" s="67"/>
      <c r="G15" s="65">
        <f>B15-C15</f>
        <v>-45</v>
      </c>
      <c r="H15" s="66">
        <f>D15-E15</f>
        <v>-195</v>
      </c>
      <c r="I15" s="8">
        <f>IF(C15=0, "-", IF(G15/C15&lt;10, G15/C15, "&gt;999%"))</f>
        <v>-0.21634615384615385</v>
      </c>
      <c r="J15" s="9">
        <f>IF(E15=0, "-", IF(H15/E15&lt;10, H15/E15, "&gt;999%"))</f>
        <v>-7.7411671298134185E-2</v>
      </c>
    </row>
    <row r="16" spans="1:10" x14ac:dyDescent="0.2">
      <c r="A16" s="158" t="s">
        <v>155</v>
      </c>
      <c r="B16" s="65">
        <v>34</v>
      </c>
      <c r="C16" s="66">
        <v>47</v>
      </c>
      <c r="D16" s="65">
        <v>501</v>
      </c>
      <c r="E16" s="66">
        <v>512</v>
      </c>
      <c r="F16" s="67"/>
      <c r="G16" s="65">
        <f>B16-C16</f>
        <v>-13</v>
      </c>
      <c r="H16" s="66">
        <f>D16-E16</f>
        <v>-11</v>
      </c>
      <c r="I16" s="8">
        <f>IF(C16=0, "-", IF(G16/C16&lt;10, G16/C16, "&gt;999%"))</f>
        <v>-0.27659574468085107</v>
      </c>
      <c r="J16" s="9">
        <f>IF(E16=0, "-", IF(H16/E16&lt;10, H16/E16, "&gt;999%"))</f>
        <v>-2.1484375E-2</v>
      </c>
    </row>
    <row r="17" spans="1:10" x14ac:dyDescent="0.2">
      <c r="A17" s="158" t="s">
        <v>156</v>
      </c>
      <c r="B17" s="65">
        <v>110</v>
      </c>
      <c r="C17" s="66">
        <v>301</v>
      </c>
      <c r="D17" s="65">
        <v>778</v>
      </c>
      <c r="E17" s="66">
        <v>643</v>
      </c>
      <c r="F17" s="67"/>
      <c r="G17" s="65">
        <f>B17-C17</f>
        <v>-191</v>
      </c>
      <c r="H17" s="66">
        <f>D17-E17</f>
        <v>135</v>
      </c>
      <c r="I17" s="8">
        <f>IF(C17=0, "-", IF(G17/C17&lt;10, G17/C17, "&gt;999%"))</f>
        <v>-0.63455149501661134</v>
      </c>
      <c r="J17" s="9">
        <f>IF(E17=0, "-", IF(H17/E17&lt;10, H17/E17, "&gt;999%"))</f>
        <v>0.2099533437013997</v>
      </c>
    </row>
    <row r="18" spans="1:10" x14ac:dyDescent="0.2">
      <c r="A18" s="22"/>
      <c r="B18" s="74"/>
      <c r="C18" s="75"/>
      <c r="D18" s="74"/>
      <c r="E18" s="75"/>
      <c r="F18" s="76"/>
      <c r="G18" s="74"/>
      <c r="H18" s="75"/>
      <c r="I18" s="23"/>
      <c r="J18" s="24"/>
    </row>
    <row r="19" spans="1:10" s="160" customFormat="1" x14ac:dyDescent="0.2">
      <c r="A19" s="159" t="s">
        <v>119</v>
      </c>
      <c r="B19" s="78">
        <f>SUM($B20:$B23)</f>
        <v>411</v>
      </c>
      <c r="C19" s="79">
        <f>SUM($C20:$C23)</f>
        <v>499</v>
      </c>
      <c r="D19" s="78">
        <f>SUM($D20:$D23)</f>
        <v>5503</v>
      </c>
      <c r="E19" s="79">
        <f>SUM($E20:$E23)</f>
        <v>4689</v>
      </c>
      <c r="F19" s="80"/>
      <c r="G19" s="78">
        <f>B19-C19</f>
        <v>-88</v>
      </c>
      <c r="H19" s="79">
        <f>D19-E19</f>
        <v>814</v>
      </c>
      <c r="I19" s="54">
        <f>IF(C19=0, "-", IF(G19/C19&lt;10, G19/C19, "&gt;999%"))</f>
        <v>-0.17635270541082165</v>
      </c>
      <c r="J19" s="55">
        <f>IF(E19=0, "-", IF(H19/E19&lt;10, H19/E19, "&gt;999%"))</f>
        <v>0.17359778204307955</v>
      </c>
    </row>
    <row r="20" spans="1:10" x14ac:dyDescent="0.2">
      <c r="A20" s="158" t="s">
        <v>153</v>
      </c>
      <c r="B20" s="65">
        <v>143</v>
      </c>
      <c r="C20" s="66">
        <v>126</v>
      </c>
      <c r="D20" s="65">
        <v>1774</v>
      </c>
      <c r="E20" s="66">
        <v>1319</v>
      </c>
      <c r="F20" s="67"/>
      <c r="G20" s="65">
        <f>B20-C20</f>
        <v>17</v>
      </c>
      <c r="H20" s="66">
        <f>D20-E20</f>
        <v>455</v>
      </c>
      <c r="I20" s="8">
        <f>IF(C20=0, "-", IF(G20/C20&lt;10, G20/C20, "&gt;999%"))</f>
        <v>0.13492063492063491</v>
      </c>
      <c r="J20" s="9">
        <f>IF(E20=0, "-", IF(H20/E20&lt;10, H20/E20, "&gt;999%"))</f>
        <v>0.34495830174374525</v>
      </c>
    </row>
    <row r="21" spans="1:10" x14ac:dyDescent="0.2">
      <c r="A21" s="158" t="s">
        <v>154</v>
      </c>
      <c r="B21" s="65">
        <v>231</v>
      </c>
      <c r="C21" s="66">
        <v>339</v>
      </c>
      <c r="D21" s="65">
        <v>3175</v>
      </c>
      <c r="E21" s="66">
        <v>2981</v>
      </c>
      <c r="F21" s="67"/>
      <c r="G21" s="65">
        <f>B21-C21</f>
        <v>-108</v>
      </c>
      <c r="H21" s="66">
        <f>D21-E21</f>
        <v>194</v>
      </c>
      <c r="I21" s="8">
        <f>IF(C21=0, "-", IF(G21/C21&lt;10, G21/C21, "&gt;999%"))</f>
        <v>-0.31858407079646017</v>
      </c>
      <c r="J21" s="9">
        <f>IF(E21=0, "-", IF(H21/E21&lt;10, H21/E21, "&gt;999%"))</f>
        <v>6.5078832606507889E-2</v>
      </c>
    </row>
    <row r="22" spans="1:10" x14ac:dyDescent="0.2">
      <c r="A22" s="158" t="s">
        <v>155</v>
      </c>
      <c r="B22" s="65">
        <v>30</v>
      </c>
      <c r="C22" s="66">
        <v>29</v>
      </c>
      <c r="D22" s="65">
        <v>455</v>
      </c>
      <c r="E22" s="66">
        <v>352</v>
      </c>
      <c r="F22" s="67"/>
      <c r="G22" s="65">
        <f>B22-C22</f>
        <v>1</v>
      </c>
      <c r="H22" s="66">
        <f>D22-E22</f>
        <v>103</v>
      </c>
      <c r="I22" s="8">
        <f>IF(C22=0, "-", IF(G22/C22&lt;10, G22/C22, "&gt;999%"))</f>
        <v>3.4482758620689655E-2</v>
      </c>
      <c r="J22" s="9">
        <f>IF(E22=0, "-", IF(H22/E22&lt;10, H22/E22, "&gt;999%"))</f>
        <v>0.29261363636363635</v>
      </c>
    </row>
    <row r="23" spans="1:10" x14ac:dyDescent="0.2">
      <c r="A23" s="158" t="s">
        <v>156</v>
      </c>
      <c r="B23" s="65">
        <v>7</v>
      </c>
      <c r="C23" s="66">
        <v>5</v>
      </c>
      <c r="D23" s="65">
        <v>99</v>
      </c>
      <c r="E23" s="66">
        <v>37</v>
      </c>
      <c r="F23" s="67"/>
      <c r="G23" s="65">
        <f>B23-C23</f>
        <v>2</v>
      </c>
      <c r="H23" s="66">
        <f>D23-E23</f>
        <v>62</v>
      </c>
      <c r="I23" s="8">
        <f>IF(C23=0, "-", IF(G23/C23&lt;10, G23/C23, "&gt;999%"))</f>
        <v>0.4</v>
      </c>
      <c r="J23" s="9">
        <f>IF(E23=0, "-", IF(H23/E23&lt;10, H23/E23, "&gt;999%"))</f>
        <v>1.6756756756756757</v>
      </c>
    </row>
    <row r="24" spans="1:10" x14ac:dyDescent="0.2">
      <c r="A24" s="7"/>
      <c r="B24" s="65"/>
      <c r="C24" s="66"/>
      <c r="D24" s="65"/>
      <c r="E24" s="66"/>
      <c r="F24" s="67"/>
      <c r="G24" s="65"/>
      <c r="H24" s="66"/>
      <c r="I24" s="8"/>
      <c r="J24" s="9"/>
    </row>
    <row r="25" spans="1:10" s="43" customFormat="1" x14ac:dyDescent="0.2">
      <c r="A25" s="53" t="s">
        <v>29</v>
      </c>
      <c r="B25" s="78">
        <f>SUM($B26:$B29)</f>
        <v>1355</v>
      </c>
      <c r="C25" s="79">
        <f>SUM($C26:$C29)</f>
        <v>1899</v>
      </c>
      <c r="D25" s="78">
        <f>SUM($D26:$D29)</f>
        <v>17762</v>
      </c>
      <c r="E25" s="79">
        <f>SUM($E26:$E29)</f>
        <v>15002</v>
      </c>
      <c r="F25" s="80"/>
      <c r="G25" s="78">
        <f>B25-C25</f>
        <v>-544</v>
      </c>
      <c r="H25" s="79">
        <f>D25-E25</f>
        <v>2760</v>
      </c>
      <c r="I25" s="54">
        <f>IF(C25=0, "-", IF(G25/C25&lt;10, G25/C25, "&gt;999%"))</f>
        <v>-0.28646656134807791</v>
      </c>
      <c r="J25" s="55">
        <f>IF(E25=0, "-", IF(H25/E25&lt;10, H25/E25, "&gt;999%"))</f>
        <v>0.18397546993734168</v>
      </c>
    </row>
    <row r="26" spans="1:10" x14ac:dyDescent="0.2">
      <c r="A26" s="158" t="s">
        <v>153</v>
      </c>
      <c r="B26" s="65">
        <v>682</v>
      </c>
      <c r="C26" s="66">
        <v>673</v>
      </c>
      <c r="D26" s="65">
        <v>9044</v>
      </c>
      <c r="E26" s="66">
        <v>6662</v>
      </c>
      <c r="F26" s="67"/>
      <c r="G26" s="65">
        <f>B26-C26</f>
        <v>9</v>
      </c>
      <c r="H26" s="66">
        <f>D26-E26</f>
        <v>2382</v>
      </c>
      <c r="I26" s="8">
        <f>IF(C26=0, "-", IF(G26/C26&lt;10, G26/C26, "&gt;999%"))</f>
        <v>1.3372956909361069E-2</v>
      </c>
      <c r="J26" s="9">
        <f>IF(E26=0, "-", IF(H26/E26&lt;10, H26/E26, "&gt;999%"))</f>
        <v>0.35755028519963977</v>
      </c>
    </row>
    <row r="27" spans="1:10" x14ac:dyDescent="0.2">
      <c r="A27" s="158" t="s">
        <v>154</v>
      </c>
      <c r="B27" s="65">
        <v>436</v>
      </c>
      <c r="C27" s="66">
        <v>630</v>
      </c>
      <c r="D27" s="65">
        <v>6184</v>
      </c>
      <c r="E27" s="66">
        <v>6326</v>
      </c>
      <c r="F27" s="67"/>
      <c r="G27" s="65">
        <f>B27-C27</f>
        <v>-194</v>
      </c>
      <c r="H27" s="66">
        <f>D27-E27</f>
        <v>-142</v>
      </c>
      <c r="I27" s="8">
        <f>IF(C27=0, "-", IF(G27/C27&lt;10, G27/C27, "&gt;999%"))</f>
        <v>-0.30793650793650795</v>
      </c>
      <c r="J27" s="9">
        <f>IF(E27=0, "-", IF(H27/E27&lt;10, H27/E27, "&gt;999%"))</f>
        <v>-2.2447043945621244E-2</v>
      </c>
    </row>
    <row r="28" spans="1:10" x14ac:dyDescent="0.2">
      <c r="A28" s="158" t="s">
        <v>155</v>
      </c>
      <c r="B28" s="65">
        <v>73</v>
      </c>
      <c r="C28" s="66">
        <v>88</v>
      </c>
      <c r="D28" s="65">
        <v>1180</v>
      </c>
      <c r="E28" s="66">
        <v>1008</v>
      </c>
      <c r="F28" s="67"/>
      <c r="G28" s="65">
        <f>B28-C28</f>
        <v>-15</v>
      </c>
      <c r="H28" s="66">
        <f>D28-E28</f>
        <v>172</v>
      </c>
      <c r="I28" s="8">
        <f>IF(C28=0, "-", IF(G28/C28&lt;10, G28/C28, "&gt;999%"))</f>
        <v>-0.17045454545454544</v>
      </c>
      <c r="J28" s="9">
        <f>IF(E28=0, "-", IF(H28/E28&lt;10, H28/E28, "&gt;999%"))</f>
        <v>0.17063492063492064</v>
      </c>
    </row>
    <row r="29" spans="1:10" x14ac:dyDescent="0.2">
      <c r="A29" s="158" t="s">
        <v>156</v>
      </c>
      <c r="B29" s="65">
        <v>164</v>
      </c>
      <c r="C29" s="66">
        <v>508</v>
      </c>
      <c r="D29" s="65">
        <v>1354</v>
      </c>
      <c r="E29" s="66">
        <v>1006</v>
      </c>
      <c r="F29" s="67"/>
      <c r="G29" s="65">
        <f>B29-C29</f>
        <v>-344</v>
      </c>
      <c r="H29" s="66">
        <f>D29-E29</f>
        <v>348</v>
      </c>
      <c r="I29" s="8">
        <f>IF(C29=0, "-", IF(G29/C29&lt;10, G29/C29, "&gt;999%"))</f>
        <v>-0.67716535433070868</v>
      </c>
      <c r="J29" s="9">
        <f>IF(E29=0, "-", IF(H29/E29&lt;10, H29/E29, "&gt;999%"))</f>
        <v>0.34592445328031807</v>
      </c>
    </row>
    <row r="30" spans="1:10" x14ac:dyDescent="0.2">
      <c r="A30" s="7"/>
      <c r="B30" s="65"/>
      <c r="C30" s="66"/>
      <c r="D30" s="65"/>
      <c r="E30" s="66"/>
      <c r="F30" s="67"/>
      <c r="G30" s="65"/>
      <c r="H30" s="66"/>
      <c r="I30" s="8"/>
      <c r="J30" s="9"/>
    </row>
    <row r="31" spans="1:10" s="43" customFormat="1" x14ac:dyDescent="0.2">
      <c r="A31" s="22" t="s">
        <v>120</v>
      </c>
      <c r="B31" s="78">
        <v>98</v>
      </c>
      <c r="C31" s="79">
        <v>80</v>
      </c>
      <c r="D31" s="78">
        <v>802</v>
      </c>
      <c r="E31" s="79">
        <v>671</v>
      </c>
      <c r="F31" s="80"/>
      <c r="G31" s="78">
        <f>B31-C31</f>
        <v>18</v>
      </c>
      <c r="H31" s="79">
        <f>D31-E31</f>
        <v>131</v>
      </c>
      <c r="I31" s="54">
        <f>IF(C31=0, "-", IF(G31/C31&lt;10, G31/C31, "&gt;999%"))</f>
        <v>0.22500000000000001</v>
      </c>
      <c r="J31" s="55">
        <f>IF(E31=0, "-", IF(H31/E31&lt;10, H31/E31, "&gt;999%"))</f>
        <v>0.19523099850968703</v>
      </c>
    </row>
    <row r="32" spans="1:10" x14ac:dyDescent="0.2">
      <c r="A32" s="1"/>
      <c r="B32" s="68"/>
      <c r="C32" s="69"/>
      <c r="D32" s="68"/>
      <c r="E32" s="69"/>
      <c r="F32" s="70"/>
      <c r="G32" s="68"/>
      <c r="H32" s="69"/>
      <c r="I32" s="5"/>
      <c r="J32" s="6"/>
    </row>
    <row r="33" spans="1:10" s="43" customFormat="1" x14ac:dyDescent="0.2">
      <c r="A33" s="27" t="s">
        <v>5</v>
      </c>
      <c r="B33" s="71">
        <f>SUM(B26:B32)</f>
        <v>1453</v>
      </c>
      <c r="C33" s="77">
        <f>SUM(C26:C32)</f>
        <v>1979</v>
      </c>
      <c r="D33" s="71">
        <f>SUM(D26:D32)</f>
        <v>18564</v>
      </c>
      <c r="E33" s="77">
        <f>SUM(E26:E32)</f>
        <v>15673</v>
      </c>
      <c r="F33" s="73"/>
      <c r="G33" s="71">
        <f>B33-C33</f>
        <v>-526</v>
      </c>
      <c r="H33" s="72">
        <f>D33-E33</f>
        <v>2891</v>
      </c>
      <c r="I33" s="37">
        <f>IF(C33=0, 0, G33/C33)</f>
        <v>-0.2657908034360788</v>
      </c>
      <c r="J33" s="38">
        <f>IF(E33=0, 0, H33/E33)</f>
        <v>0.18445734702992408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104</v>
      </c>
      <c r="B7" s="65"/>
      <c r="C7" s="66"/>
      <c r="D7" s="65"/>
      <c r="E7" s="66"/>
      <c r="F7" s="67"/>
      <c r="G7" s="65"/>
      <c r="H7" s="66"/>
      <c r="I7" s="20"/>
      <c r="J7" s="21"/>
    </row>
    <row r="8" spans="1:10" x14ac:dyDescent="0.2">
      <c r="A8" s="158" t="s">
        <v>157</v>
      </c>
      <c r="B8" s="65">
        <v>6</v>
      </c>
      <c r="C8" s="66">
        <v>10</v>
      </c>
      <c r="D8" s="65">
        <v>130</v>
      </c>
      <c r="E8" s="66">
        <v>74</v>
      </c>
      <c r="F8" s="67"/>
      <c r="G8" s="65">
        <f>B8-C8</f>
        <v>-4</v>
      </c>
      <c r="H8" s="66">
        <f>D8-E8</f>
        <v>56</v>
      </c>
      <c r="I8" s="20">
        <f>IF(C8=0, "-", IF(G8/C8&lt;10, G8/C8, "&gt;999%"))</f>
        <v>-0.4</v>
      </c>
      <c r="J8" s="21">
        <f>IF(E8=0, "-", IF(H8/E8&lt;10, H8/E8, "&gt;999%"))</f>
        <v>0.7567567567567568</v>
      </c>
    </row>
    <row r="9" spans="1:10" x14ac:dyDescent="0.2">
      <c r="A9" s="158" t="s">
        <v>158</v>
      </c>
      <c r="B9" s="65">
        <v>6</v>
      </c>
      <c r="C9" s="66">
        <v>2</v>
      </c>
      <c r="D9" s="65">
        <v>49</v>
      </c>
      <c r="E9" s="66">
        <v>31</v>
      </c>
      <c r="F9" s="67"/>
      <c r="G9" s="65">
        <f>B9-C9</f>
        <v>4</v>
      </c>
      <c r="H9" s="66">
        <f>D9-E9</f>
        <v>18</v>
      </c>
      <c r="I9" s="20">
        <f>IF(C9=0, "-", IF(G9/C9&lt;10, G9/C9, "&gt;999%"))</f>
        <v>2</v>
      </c>
      <c r="J9" s="21">
        <f>IF(E9=0, "-", IF(H9/E9&lt;10, H9/E9, "&gt;999%"))</f>
        <v>0.58064516129032262</v>
      </c>
    </row>
    <row r="10" spans="1:10" x14ac:dyDescent="0.2">
      <c r="A10" s="158" t="s">
        <v>159</v>
      </c>
      <c r="B10" s="65">
        <v>21</v>
      </c>
      <c r="C10" s="66">
        <v>96</v>
      </c>
      <c r="D10" s="65">
        <v>318</v>
      </c>
      <c r="E10" s="66">
        <v>365</v>
      </c>
      <c r="F10" s="67"/>
      <c r="G10" s="65">
        <f>B10-C10</f>
        <v>-75</v>
      </c>
      <c r="H10" s="66">
        <f>D10-E10</f>
        <v>-47</v>
      </c>
      <c r="I10" s="20">
        <f>IF(C10=0, "-", IF(G10/C10&lt;10, G10/C10, "&gt;999%"))</f>
        <v>-0.78125</v>
      </c>
      <c r="J10" s="21">
        <f>IF(E10=0, "-", IF(H10/E10&lt;10, H10/E10, "&gt;999%"))</f>
        <v>-0.12876712328767123</v>
      </c>
    </row>
    <row r="11" spans="1:10" x14ac:dyDescent="0.2">
      <c r="A11" s="158" t="s">
        <v>160</v>
      </c>
      <c r="B11" s="65">
        <v>178</v>
      </c>
      <c r="C11" s="66">
        <v>330</v>
      </c>
      <c r="D11" s="65">
        <v>2568</v>
      </c>
      <c r="E11" s="66">
        <v>2206</v>
      </c>
      <c r="F11" s="67"/>
      <c r="G11" s="65">
        <f>B11-C11</f>
        <v>-152</v>
      </c>
      <c r="H11" s="66">
        <f>D11-E11</f>
        <v>362</v>
      </c>
      <c r="I11" s="20">
        <f>IF(C11=0, "-", IF(G11/C11&lt;10, G11/C11, "&gt;999%"))</f>
        <v>-0.46060606060606063</v>
      </c>
      <c r="J11" s="21">
        <f>IF(E11=0, "-", IF(H11/E11&lt;10, H11/E11, "&gt;999%"))</f>
        <v>0.16409791477787852</v>
      </c>
    </row>
    <row r="12" spans="1:10" x14ac:dyDescent="0.2">
      <c r="A12" s="158" t="s">
        <v>161</v>
      </c>
      <c r="B12" s="65">
        <v>1</v>
      </c>
      <c r="C12" s="66">
        <v>0</v>
      </c>
      <c r="D12" s="65">
        <v>1</v>
      </c>
      <c r="E12" s="66">
        <v>2</v>
      </c>
      <c r="F12" s="67"/>
      <c r="G12" s="65">
        <f>B12-C12</f>
        <v>1</v>
      </c>
      <c r="H12" s="66">
        <f>D12-E12</f>
        <v>-1</v>
      </c>
      <c r="I12" s="20" t="str">
        <f>IF(C12=0, "-", IF(G12/C12&lt;10, G12/C12, "&gt;999%"))</f>
        <v>-</v>
      </c>
      <c r="J12" s="21">
        <f>IF(E12=0, "-", IF(H12/E12&lt;10, H12/E12, "&gt;999%"))</f>
        <v>-0.5</v>
      </c>
    </row>
    <row r="13" spans="1:10" x14ac:dyDescent="0.2">
      <c r="A13" s="7"/>
      <c r="B13" s="65"/>
      <c r="C13" s="66"/>
      <c r="D13" s="65"/>
      <c r="E13" s="66"/>
      <c r="F13" s="67"/>
      <c r="G13" s="65"/>
      <c r="H13" s="66"/>
      <c r="I13" s="20"/>
      <c r="J13" s="21"/>
    </row>
    <row r="14" spans="1:10" s="139" customFormat="1" x14ac:dyDescent="0.2">
      <c r="A14" s="159" t="s">
        <v>113</v>
      </c>
      <c r="B14" s="65"/>
      <c r="C14" s="66"/>
      <c r="D14" s="65"/>
      <c r="E14" s="66"/>
      <c r="F14" s="67"/>
      <c r="G14" s="65"/>
      <c r="H14" s="66"/>
      <c r="I14" s="20"/>
      <c r="J14" s="21"/>
    </row>
    <row r="15" spans="1:10" x14ac:dyDescent="0.2">
      <c r="A15" s="158" t="s">
        <v>157</v>
      </c>
      <c r="B15" s="65">
        <v>100</v>
      </c>
      <c r="C15" s="66">
        <v>166</v>
      </c>
      <c r="D15" s="65">
        <v>1534</v>
      </c>
      <c r="E15" s="66">
        <v>1462</v>
      </c>
      <c r="F15" s="67"/>
      <c r="G15" s="65">
        <f>B15-C15</f>
        <v>-66</v>
      </c>
      <c r="H15" s="66">
        <f>D15-E15</f>
        <v>72</v>
      </c>
      <c r="I15" s="20">
        <f>IF(C15=0, "-", IF(G15/C15&lt;10, G15/C15, "&gt;999%"))</f>
        <v>-0.39759036144578314</v>
      </c>
      <c r="J15" s="21">
        <f>IF(E15=0, "-", IF(H15/E15&lt;10, H15/E15, "&gt;999%"))</f>
        <v>4.9247606019151846E-2</v>
      </c>
    </row>
    <row r="16" spans="1:10" x14ac:dyDescent="0.2">
      <c r="A16" s="158" t="s">
        <v>158</v>
      </c>
      <c r="B16" s="65">
        <v>15</v>
      </c>
      <c r="C16" s="66">
        <v>2</v>
      </c>
      <c r="D16" s="65">
        <v>138</v>
      </c>
      <c r="E16" s="66">
        <v>23</v>
      </c>
      <c r="F16" s="67"/>
      <c r="G16" s="65">
        <f>B16-C16</f>
        <v>13</v>
      </c>
      <c r="H16" s="66">
        <f>D16-E16</f>
        <v>115</v>
      </c>
      <c r="I16" s="20">
        <f>IF(C16=0, "-", IF(G16/C16&lt;10, G16/C16, "&gt;999%"))</f>
        <v>6.5</v>
      </c>
      <c r="J16" s="21">
        <f>IF(E16=0, "-", IF(H16/E16&lt;10, H16/E16, "&gt;999%"))</f>
        <v>5</v>
      </c>
    </row>
    <row r="17" spans="1:10" x14ac:dyDescent="0.2">
      <c r="A17" s="158" t="s">
        <v>159</v>
      </c>
      <c r="B17" s="65">
        <v>81</v>
      </c>
      <c r="C17" s="66">
        <v>37</v>
      </c>
      <c r="D17" s="65">
        <v>749</v>
      </c>
      <c r="E17" s="66">
        <v>656</v>
      </c>
      <c r="F17" s="67"/>
      <c r="G17" s="65">
        <f>B17-C17</f>
        <v>44</v>
      </c>
      <c r="H17" s="66">
        <f>D17-E17</f>
        <v>93</v>
      </c>
      <c r="I17" s="20">
        <f>IF(C17=0, "-", IF(G17/C17&lt;10, G17/C17, "&gt;999%"))</f>
        <v>1.1891891891891893</v>
      </c>
      <c r="J17" s="21">
        <f>IF(E17=0, "-", IF(H17/E17&lt;10, H17/E17, "&gt;999%"))</f>
        <v>0.14176829268292682</v>
      </c>
    </row>
    <row r="18" spans="1:10" x14ac:dyDescent="0.2">
      <c r="A18" s="158" t="s">
        <v>160</v>
      </c>
      <c r="B18" s="65">
        <v>526</v>
      </c>
      <c r="C18" s="66">
        <v>756</v>
      </c>
      <c r="D18" s="65">
        <v>6721</v>
      </c>
      <c r="E18" s="66">
        <v>5467</v>
      </c>
      <c r="F18" s="67"/>
      <c r="G18" s="65">
        <f>B18-C18</f>
        <v>-230</v>
      </c>
      <c r="H18" s="66">
        <f>D18-E18</f>
        <v>1254</v>
      </c>
      <c r="I18" s="20">
        <f>IF(C18=0, "-", IF(G18/C18&lt;10, G18/C18, "&gt;999%"))</f>
        <v>-0.30423280423280424</v>
      </c>
      <c r="J18" s="21">
        <f>IF(E18=0, "-", IF(H18/E18&lt;10, H18/E18, "&gt;999%"))</f>
        <v>0.22937625754527163</v>
      </c>
    </row>
    <row r="19" spans="1:10" x14ac:dyDescent="0.2">
      <c r="A19" s="158" t="s">
        <v>161</v>
      </c>
      <c r="B19" s="65">
        <v>10</v>
      </c>
      <c r="C19" s="66">
        <v>1</v>
      </c>
      <c r="D19" s="65">
        <v>51</v>
      </c>
      <c r="E19" s="66">
        <v>27</v>
      </c>
      <c r="F19" s="67"/>
      <c r="G19" s="65">
        <f>B19-C19</f>
        <v>9</v>
      </c>
      <c r="H19" s="66">
        <f>D19-E19</f>
        <v>24</v>
      </c>
      <c r="I19" s="20">
        <f>IF(C19=0, "-", IF(G19/C19&lt;10, G19/C19, "&gt;999%"))</f>
        <v>9</v>
      </c>
      <c r="J19" s="21">
        <f>IF(E19=0, "-", IF(H19/E19&lt;10, H19/E19, "&gt;999%"))</f>
        <v>0.88888888888888884</v>
      </c>
    </row>
    <row r="20" spans="1:10" x14ac:dyDescent="0.2">
      <c r="A20" s="7"/>
      <c r="B20" s="65"/>
      <c r="C20" s="66"/>
      <c r="D20" s="65"/>
      <c r="E20" s="66"/>
      <c r="F20" s="67"/>
      <c r="G20" s="65"/>
      <c r="H20" s="66"/>
      <c r="I20" s="20"/>
      <c r="J20" s="21"/>
    </row>
    <row r="21" spans="1:10" s="139" customFormat="1" x14ac:dyDescent="0.2">
      <c r="A21" s="159" t="s">
        <v>119</v>
      </c>
      <c r="B21" s="65"/>
      <c r="C21" s="66"/>
      <c r="D21" s="65"/>
      <c r="E21" s="66"/>
      <c r="F21" s="67"/>
      <c r="G21" s="65"/>
      <c r="H21" s="66"/>
      <c r="I21" s="20"/>
      <c r="J21" s="21"/>
    </row>
    <row r="22" spans="1:10" x14ac:dyDescent="0.2">
      <c r="A22" s="158" t="s">
        <v>157</v>
      </c>
      <c r="B22" s="65">
        <v>360</v>
      </c>
      <c r="C22" s="66">
        <v>473</v>
      </c>
      <c r="D22" s="65">
        <v>5058</v>
      </c>
      <c r="E22" s="66">
        <v>4352</v>
      </c>
      <c r="F22" s="67"/>
      <c r="G22" s="65">
        <f>B22-C22</f>
        <v>-113</v>
      </c>
      <c r="H22" s="66">
        <f>D22-E22</f>
        <v>706</v>
      </c>
      <c r="I22" s="20">
        <f>IF(C22=0, "-", IF(G22/C22&lt;10, G22/C22, "&gt;999%"))</f>
        <v>-0.23890063424947147</v>
      </c>
      <c r="J22" s="21">
        <f>IF(E22=0, "-", IF(H22/E22&lt;10, H22/E22, "&gt;999%"))</f>
        <v>0.16222426470588236</v>
      </c>
    </row>
    <row r="23" spans="1:10" x14ac:dyDescent="0.2">
      <c r="A23" s="158" t="s">
        <v>160</v>
      </c>
      <c r="B23" s="65">
        <v>51</v>
      </c>
      <c r="C23" s="66">
        <v>26</v>
      </c>
      <c r="D23" s="65">
        <v>445</v>
      </c>
      <c r="E23" s="66">
        <v>337</v>
      </c>
      <c r="F23" s="67"/>
      <c r="G23" s="65">
        <f>B23-C23</f>
        <v>25</v>
      </c>
      <c r="H23" s="66">
        <f>D23-E23</f>
        <v>108</v>
      </c>
      <c r="I23" s="20">
        <f>IF(C23=0, "-", IF(G23/C23&lt;10, G23/C23, "&gt;999%"))</f>
        <v>0.96153846153846156</v>
      </c>
      <c r="J23" s="21">
        <f>IF(E23=0, "-", IF(H23/E23&lt;10, H23/E23, "&gt;999%"))</f>
        <v>0.32047477744807124</v>
      </c>
    </row>
    <row r="24" spans="1:10" x14ac:dyDescent="0.2">
      <c r="A24" s="7"/>
      <c r="B24" s="65"/>
      <c r="C24" s="66"/>
      <c r="D24" s="65"/>
      <c r="E24" s="66"/>
      <c r="F24" s="67"/>
      <c r="G24" s="65"/>
      <c r="H24" s="66"/>
      <c r="I24" s="20"/>
      <c r="J24" s="21"/>
    </row>
    <row r="25" spans="1:10" x14ac:dyDescent="0.2">
      <c r="A25" s="7" t="s">
        <v>120</v>
      </c>
      <c r="B25" s="65">
        <v>98</v>
      </c>
      <c r="C25" s="66">
        <v>80</v>
      </c>
      <c r="D25" s="65">
        <v>802</v>
      </c>
      <c r="E25" s="66">
        <v>671</v>
      </c>
      <c r="F25" s="67"/>
      <c r="G25" s="65">
        <f>B25-C25</f>
        <v>18</v>
      </c>
      <c r="H25" s="66">
        <f>D25-E25</f>
        <v>131</v>
      </c>
      <c r="I25" s="20">
        <f>IF(C25=0, "-", IF(G25/C25&lt;10, G25/C25, "&gt;999%"))</f>
        <v>0.22500000000000001</v>
      </c>
      <c r="J25" s="21">
        <f>IF(E25=0, "-", IF(H25/E25&lt;10, H25/E25, "&gt;999%"))</f>
        <v>0.19523099850968703</v>
      </c>
    </row>
    <row r="26" spans="1:10" x14ac:dyDescent="0.2">
      <c r="A26" s="1"/>
      <c r="B26" s="68"/>
      <c r="C26" s="69"/>
      <c r="D26" s="68"/>
      <c r="E26" s="69"/>
      <c r="F26" s="70"/>
      <c r="G26" s="68"/>
      <c r="H26" s="69"/>
      <c r="I26" s="5"/>
      <c r="J26" s="6"/>
    </row>
    <row r="27" spans="1:10" s="43" customFormat="1" x14ac:dyDescent="0.2">
      <c r="A27" s="27" t="s">
        <v>5</v>
      </c>
      <c r="B27" s="71">
        <f>SUM(B6:B26)</f>
        <v>1453</v>
      </c>
      <c r="C27" s="77">
        <f>SUM(C6:C26)</f>
        <v>1979</v>
      </c>
      <c r="D27" s="71">
        <f>SUM(D6:D26)</f>
        <v>18564</v>
      </c>
      <c r="E27" s="77">
        <f>SUM(E6:E26)</f>
        <v>15673</v>
      </c>
      <c r="F27" s="73"/>
      <c r="G27" s="71">
        <f>B27-C27</f>
        <v>-526</v>
      </c>
      <c r="H27" s="72">
        <f>D27-E27</f>
        <v>2891</v>
      </c>
      <c r="I27" s="37">
        <f>IF(C27=0, 0, G27/C27)</f>
        <v>-0.2657908034360788</v>
      </c>
      <c r="J27" s="38">
        <f>IF(E27=0, 0, H27/E27)</f>
        <v>0.18445734702992408</v>
      </c>
    </row>
    <row r="28" spans="1:10" s="43" customFormat="1" x14ac:dyDescent="0.2">
      <c r="A28" s="22"/>
      <c r="B28" s="78"/>
      <c r="C28" s="98"/>
      <c r="D28" s="78"/>
      <c r="E28" s="98"/>
      <c r="F28" s="80"/>
      <c r="G28" s="78"/>
      <c r="H28" s="79"/>
      <c r="I28" s="54"/>
      <c r="J28" s="55"/>
    </row>
    <row r="29" spans="1:10" s="139" customFormat="1" x14ac:dyDescent="0.2">
      <c r="A29" s="161" t="s">
        <v>162</v>
      </c>
      <c r="B29" s="74"/>
      <c r="C29" s="75"/>
      <c r="D29" s="74"/>
      <c r="E29" s="75"/>
      <c r="F29" s="76"/>
      <c r="G29" s="74"/>
      <c r="H29" s="75"/>
      <c r="I29" s="23"/>
      <c r="J29" s="24"/>
    </row>
    <row r="30" spans="1:10" x14ac:dyDescent="0.2">
      <c r="A30" s="7" t="s">
        <v>157</v>
      </c>
      <c r="B30" s="65">
        <v>466</v>
      </c>
      <c r="C30" s="66">
        <v>649</v>
      </c>
      <c r="D30" s="65">
        <v>6722</v>
      </c>
      <c r="E30" s="66">
        <v>5888</v>
      </c>
      <c r="F30" s="67"/>
      <c r="G30" s="65">
        <f>B30-C30</f>
        <v>-183</v>
      </c>
      <c r="H30" s="66">
        <f>D30-E30</f>
        <v>834</v>
      </c>
      <c r="I30" s="20">
        <f>IF(C30=0, "-", IF(G30/C30&lt;10, G30/C30, "&gt;999%"))</f>
        <v>-0.28197226502311246</v>
      </c>
      <c r="J30" s="21">
        <f>IF(E30=0, "-", IF(H30/E30&lt;10, H30/E30, "&gt;999%"))</f>
        <v>0.14164402173913043</v>
      </c>
    </row>
    <row r="31" spans="1:10" x14ac:dyDescent="0.2">
      <c r="A31" s="7" t="s">
        <v>158</v>
      </c>
      <c r="B31" s="65">
        <v>21</v>
      </c>
      <c r="C31" s="66">
        <v>4</v>
      </c>
      <c r="D31" s="65">
        <v>187</v>
      </c>
      <c r="E31" s="66">
        <v>54</v>
      </c>
      <c r="F31" s="67"/>
      <c r="G31" s="65">
        <f>B31-C31</f>
        <v>17</v>
      </c>
      <c r="H31" s="66">
        <f>D31-E31</f>
        <v>133</v>
      </c>
      <c r="I31" s="20">
        <f>IF(C31=0, "-", IF(G31/C31&lt;10, G31/C31, "&gt;999%"))</f>
        <v>4.25</v>
      </c>
      <c r="J31" s="21">
        <f>IF(E31=0, "-", IF(H31/E31&lt;10, H31/E31, "&gt;999%"))</f>
        <v>2.4629629629629628</v>
      </c>
    </row>
    <row r="32" spans="1:10" x14ac:dyDescent="0.2">
      <c r="A32" s="7" t="s">
        <v>159</v>
      </c>
      <c r="B32" s="65">
        <v>102</v>
      </c>
      <c r="C32" s="66">
        <v>133</v>
      </c>
      <c r="D32" s="65">
        <v>1067</v>
      </c>
      <c r="E32" s="66">
        <v>1021</v>
      </c>
      <c r="F32" s="67"/>
      <c r="G32" s="65">
        <f>B32-C32</f>
        <v>-31</v>
      </c>
      <c r="H32" s="66">
        <f>D32-E32</f>
        <v>46</v>
      </c>
      <c r="I32" s="20">
        <f>IF(C32=0, "-", IF(G32/C32&lt;10, G32/C32, "&gt;999%"))</f>
        <v>-0.23308270676691728</v>
      </c>
      <c r="J32" s="21">
        <f>IF(E32=0, "-", IF(H32/E32&lt;10, H32/E32, "&gt;999%"))</f>
        <v>4.5053868756121447E-2</v>
      </c>
    </row>
    <row r="33" spans="1:10" x14ac:dyDescent="0.2">
      <c r="A33" s="7" t="s">
        <v>160</v>
      </c>
      <c r="B33" s="65">
        <v>755</v>
      </c>
      <c r="C33" s="66">
        <v>1112</v>
      </c>
      <c r="D33" s="65">
        <v>9734</v>
      </c>
      <c r="E33" s="66">
        <v>8010</v>
      </c>
      <c r="F33" s="67"/>
      <c r="G33" s="65">
        <f>B33-C33</f>
        <v>-357</v>
      </c>
      <c r="H33" s="66">
        <f>D33-E33</f>
        <v>1724</v>
      </c>
      <c r="I33" s="20">
        <f>IF(C33=0, "-", IF(G33/C33&lt;10, G33/C33, "&gt;999%"))</f>
        <v>-0.3210431654676259</v>
      </c>
      <c r="J33" s="21">
        <f>IF(E33=0, "-", IF(H33/E33&lt;10, H33/E33, "&gt;999%"))</f>
        <v>0.21523096129837702</v>
      </c>
    </row>
    <row r="34" spans="1:10" x14ac:dyDescent="0.2">
      <c r="A34" s="7" t="s">
        <v>161</v>
      </c>
      <c r="B34" s="65">
        <v>11</v>
      </c>
      <c r="C34" s="66">
        <v>1</v>
      </c>
      <c r="D34" s="65">
        <v>52</v>
      </c>
      <c r="E34" s="66">
        <v>29</v>
      </c>
      <c r="F34" s="67"/>
      <c r="G34" s="65">
        <f>B34-C34</f>
        <v>10</v>
      </c>
      <c r="H34" s="66">
        <f>D34-E34</f>
        <v>23</v>
      </c>
      <c r="I34" s="20" t="str">
        <f>IF(C34=0, "-", IF(G34/C34&lt;10, G34/C34, "&gt;999%"))</f>
        <v>&gt;999%</v>
      </c>
      <c r="J34" s="21">
        <f>IF(E34=0, "-", IF(H34/E34&lt;10, H34/E34, "&gt;999%"))</f>
        <v>0.7931034482758621</v>
      </c>
    </row>
    <row r="35" spans="1:10" x14ac:dyDescent="0.2">
      <c r="A35" s="7"/>
      <c r="B35" s="65"/>
      <c r="C35" s="66"/>
      <c r="D35" s="65"/>
      <c r="E35" s="66"/>
      <c r="F35" s="67"/>
      <c r="G35" s="65"/>
      <c r="H35" s="66"/>
      <c r="I35" s="20"/>
      <c r="J35" s="21"/>
    </row>
    <row r="36" spans="1:10" x14ac:dyDescent="0.2">
      <c r="A36" s="7" t="s">
        <v>120</v>
      </c>
      <c r="B36" s="65">
        <v>98</v>
      </c>
      <c r="C36" s="66">
        <v>80</v>
      </c>
      <c r="D36" s="65">
        <v>802</v>
      </c>
      <c r="E36" s="66">
        <v>671</v>
      </c>
      <c r="F36" s="67"/>
      <c r="G36" s="65">
        <f>B36-C36</f>
        <v>18</v>
      </c>
      <c r="H36" s="66">
        <f>D36-E36</f>
        <v>131</v>
      </c>
      <c r="I36" s="20">
        <f>IF(C36=0, "-", IF(G36/C36&lt;10, G36/C36, "&gt;999%"))</f>
        <v>0.22500000000000001</v>
      </c>
      <c r="J36" s="21">
        <f>IF(E36=0, "-", IF(H36/E36&lt;10, H36/E36, "&gt;999%"))</f>
        <v>0.19523099850968703</v>
      </c>
    </row>
    <row r="37" spans="1:10" x14ac:dyDescent="0.2">
      <c r="A37" s="7"/>
      <c r="B37" s="65"/>
      <c r="C37" s="66"/>
      <c r="D37" s="65"/>
      <c r="E37" s="66"/>
      <c r="F37" s="67"/>
      <c r="G37" s="65"/>
      <c r="H37" s="66"/>
      <c r="I37" s="20"/>
      <c r="J37" s="21"/>
    </row>
    <row r="38" spans="1:10" s="43" customFormat="1" x14ac:dyDescent="0.2">
      <c r="A38" s="27" t="s">
        <v>5</v>
      </c>
      <c r="B38" s="71">
        <f>SUM(B28:B37)</f>
        <v>1453</v>
      </c>
      <c r="C38" s="77">
        <f>SUM(C28:C37)</f>
        <v>1979</v>
      </c>
      <c r="D38" s="71">
        <f>SUM(D28:D37)</f>
        <v>18564</v>
      </c>
      <c r="E38" s="77">
        <f>SUM(E28:E37)</f>
        <v>15673</v>
      </c>
      <c r="F38" s="73"/>
      <c r="G38" s="71">
        <f>B38-C38</f>
        <v>-526</v>
      </c>
      <c r="H38" s="72">
        <f>D38-E38</f>
        <v>2891</v>
      </c>
      <c r="I38" s="37">
        <f>IF(C38=0, 0, G38/C38)</f>
        <v>-0.2657908034360788</v>
      </c>
      <c r="J38" s="38">
        <f>IF(E38=0, 0, H38/E38)</f>
        <v>0.18445734702992408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103</v>
      </c>
      <c r="B2" s="202" t="s">
        <v>93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189</v>
      </c>
      <c r="B15" s="65">
        <v>11</v>
      </c>
      <c r="C15" s="66">
        <v>2</v>
      </c>
      <c r="D15" s="65">
        <v>282</v>
      </c>
      <c r="E15" s="66">
        <v>131</v>
      </c>
      <c r="F15" s="67"/>
      <c r="G15" s="65">
        <f t="shared" ref="G15:G41" si="0">B15-C15</f>
        <v>9</v>
      </c>
      <c r="H15" s="66">
        <f t="shared" ref="H15:H41" si="1">D15-E15</f>
        <v>151</v>
      </c>
      <c r="I15" s="20">
        <f t="shared" ref="I15:I41" si="2">IF(C15=0, "-", IF(G15/C15&lt;10, G15/C15, "&gt;999%"))</f>
        <v>4.5</v>
      </c>
      <c r="J15" s="21">
        <f t="shared" ref="J15:J41" si="3">IF(E15=0, "-", IF(H15/E15&lt;10, H15/E15, "&gt;999%"))</f>
        <v>1.1526717557251909</v>
      </c>
    </row>
    <row r="16" spans="1:10" x14ac:dyDescent="0.2">
      <c r="A16" s="7" t="s">
        <v>188</v>
      </c>
      <c r="B16" s="65">
        <v>0</v>
      </c>
      <c r="C16" s="66">
        <v>0</v>
      </c>
      <c r="D16" s="65">
        <v>13</v>
      </c>
      <c r="E16" s="66">
        <v>6</v>
      </c>
      <c r="F16" s="67"/>
      <c r="G16" s="65">
        <f t="shared" si="0"/>
        <v>0</v>
      </c>
      <c r="H16" s="66">
        <f t="shared" si="1"/>
        <v>7</v>
      </c>
      <c r="I16" s="20" t="str">
        <f t="shared" si="2"/>
        <v>-</v>
      </c>
      <c r="J16" s="21">
        <f t="shared" si="3"/>
        <v>1.1666666666666667</v>
      </c>
    </row>
    <row r="17" spans="1:10" x14ac:dyDescent="0.2">
      <c r="A17" s="7" t="s">
        <v>187</v>
      </c>
      <c r="B17" s="65">
        <v>3</v>
      </c>
      <c r="C17" s="66">
        <v>2</v>
      </c>
      <c r="D17" s="65">
        <v>30</v>
      </c>
      <c r="E17" s="66">
        <v>46</v>
      </c>
      <c r="F17" s="67"/>
      <c r="G17" s="65">
        <f t="shared" si="0"/>
        <v>1</v>
      </c>
      <c r="H17" s="66">
        <f t="shared" si="1"/>
        <v>-16</v>
      </c>
      <c r="I17" s="20">
        <f t="shared" si="2"/>
        <v>0.5</v>
      </c>
      <c r="J17" s="21">
        <f t="shared" si="3"/>
        <v>-0.34782608695652173</v>
      </c>
    </row>
    <row r="18" spans="1:10" x14ac:dyDescent="0.2">
      <c r="A18" s="7" t="s">
        <v>186</v>
      </c>
      <c r="B18" s="65">
        <v>0</v>
      </c>
      <c r="C18" s="66">
        <v>2</v>
      </c>
      <c r="D18" s="65">
        <v>4</v>
      </c>
      <c r="E18" s="66">
        <v>25</v>
      </c>
      <c r="F18" s="67"/>
      <c r="G18" s="65">
        <f t="shared" si="0"/>
        <v>-2</v>
      </c>
      <c r="H18" s="66">
        <f t="shared" si="1"/>
        <v>-21</v>
      </c>
      <c r="I18" s="20">
        <f t="shared" si="2"/>
        <v>-1</v>
      </c>
      <c r="J18" s="21">
        <f t="shared" si="3"/>
        <v>-0.84</v>
      </c>
    </row>
    <row r="19" spans="1:10" x14ac:dyDescent="0.2">
      <c r="A19" s="7" t="s">
        <v>185</v>
      </c>
      <c r="B19" s="65">
        <v>135</v>
      </c>
      <c r="C19" s="66">
        <v>96</v>
      </c>
      <c r="D19" s="65">
        <v>1569</v>
      </c>
      <c r="E19" s="66">
        <v>665</v>
      </c>
      <c r="F19" s="67"/>
      <c r="G19" s="65">
        <f t="shared" si="0"/>
        <v>39</v>
      </c>
      <c r="H19" s="66">
        <f t="shared" si="1"/>
        <v>904</v>
      </c>
      <c r="I19" s="20">
        <f t="shared" si="2"/>
        <v>0.40625</v>
      </c>
      <c r="J19" s="21">
        <f t="shared" si="3"/>
        <v>1.3593984962406016</v>
      </c>
    </row>
    <row r="20" spans="1:10" x14ac:dyDescent="0.2">
      <c r="A20" s="7" t="s">
        <v>184</v>
      </c>
      <c r="B20" s="65">
        <v>11</v>
      </c>
      <c r="C20" s="66">
        <v>26</v>
      </c>
      <c r="D20" s="65">
        <v>273</v>
      </c>
      <c r="E20" s="66">
        <v>260</v>
      </c>
      <c r="F20" s="67"/>
      <c r="G20" s="65">
        <f t="shared" si="0"/>
        <v>-15</v>
      </c>
      <c r="H20" s="66">
        <f t="shared" si="1"/>
        <v>13</v>
      </c>
      <c r="I20" s="20">
        <f t="shared" si="2"/>
        <v>-0.57692307692307687</v>
      </c>
      <c r="J20" s="21">
        <f t="shared" si="3"/>
        <v>0.05</v>
      </c>
    </row>
    <row r="21" spans="1:10" x14ac:dyDescent="0.2">
      <c r="A21" s="7" t="s">
        <v>183</v>
      </c>
      <c r="B21" s="65">
        <v>11</v>
      </c>
      <c r="C21" s="66">
        <v>27</v>
      </c>
      <c r="D21" s="65">
        <v>307</v>
      </c>
      <c r="E21" s="66">
        <v>277</v>
      </c>
      <c r="F21" s="67"/>
      <c r="G21" s="65">
        <f t="shared" si="0"/>
        <v>-16</v>
      </c>
      <c r="H21" s="66">
        <f t="shared" si="1"/>
        <v>30</v>
      </c>
      <c r="I21" s="20">
        <f t="shared" si="2"/>
        <v>-0.59259259259259256</v>
      </c>
      <c r="J21" s="21">
        <f t="shared" si="3"/>
        <v>0.10830324909747292</v>
      </c>
    </row>
    <row r="22" spans="1:10" x14ac:dyDescent="0.2">
      <c r="A22" s="7" t="s">
        <v>182</v>
      </c>
      <c r="B22" s="65">
        <v>2</v>
      </c>
      <c r="C22" s="66">
        <v>2</v>
      </c>
      <c r="D22" s="65">
        <v>16</v>
      </c>
      <c r="E22" s="66">
        <v>20</v>
      </c>
      <c r="F22" s="67"/>
      <c r="G22" s="65">
        <f t="shared" si="0"/>
        <v>0</v>
      </c>
      <c r="H22" s="66">
        <f t="shared" si="1"/>
        <v>-4</v>
      </c>
      <c r="I22" s="20">
        <f t="shared" si="2"/>
        <v>0</v>
      </c>
      <c r="J22" s="21">
        <f t="shared" si="3"/>
        <v>-0.2</v>
      </c>
    </row>
    <row r="23" spans="1:10" x14ac:dyDescent="0.2">
      <c r="A23" s="7" t="s">
        <v>181</v>
      </c>
      <c r="B23" s="65">
        <v>7</v>
      </c>
      <c r="C23" s="66">
        <v>16</v>
      </c>
      <c r="D23" s="65">
        <v>167</v>
      </c>
      <c r="E23" s="66">
        <v>114</v>
      </c>
      <c r="F23" s="67"/>
      <c r="G23" s="65">
        <f t="shared" si="0"/>
        <v>-9</v>
      </c>
      <c r="H23" s="66">
        <f t="shared" si="1"/>
        <v>53</v>
      </c>
      <c r="I23" s="20">
        <f t="shared" si="2"/>
        <v>-0.5625</v>
      </c>
      <c r="J23" s="21">
        <f t="shared" si="3"/>
        <v>0.46491228070175439</v>
      </c>
    </row>
    <row r="24" spans="1:10" x14ac:dyDescent="0.2">
      <c r="A24" s="7" t="s">
        <v>180</v>
      </c>
      <c r="B24" s="65">
        <v>32</v>
      </c>
      <c r="C24" s="66">
        <v>42</v>
      </c>
      <c r="D24" s="65">
        <v>478</v>
      </c>
      <c r="E24" s="66">
        <v>610</v>
      </c>
      <c r="F24" s="67"/>
      <c r="G24" s="65">
        <f t="shared" si="0"/>
        <v>-10</v>
      </c>
      <c r="H24" s="66">
        <f t="shared" si="1"/>
        <v>-132</v>
      </c>
      <c r="I24" s="20">
        <f t="shared" si="2"/>
        <v>-0.23809523809523808</v>
      </c>
      <c r="J24" s="21">
        <f t="shared" si="3"/>
        <v>-0.21639344262295082</v>
      </c>
    </row>
    <row r="25" spans="1:10" x14ac:dyDescent="0.2">
      <c r="A25" s="7" t="s">
        <v>179</v>
      </c>
      <c r="B25" s="65">
        <v>14</v>
      </c>
      <c r="C25" s="66">
        <v>11</v>
      </c>
      <c r="D25" s="65">
        <v>203</v>
      </c>
      <c r="E25" s="66">
        <v>206</v>
      </c>
      <c r="F25" s="67"/>
      <c r="G25" s="65">
        <f t="shared" si="0"/>
        <v>3</v>
      </c>
      <c r="H25" s="66">
        <f t="shared" si="1"/>
        <v>-3</v>
      </c>
      <c r="I25" s="20">
        <f t="shared" si="2"/>
        <v>0.27272727272727271</v>
      </c>
      <c r="J25" s="21">
        <f t="shared" si="3"/>
        <v>-1.4563106796116505E-2</v>
      </c>
    </row>
    <row r="26" spans="1:10" x14ac:dyDescent="0.2">
      <c r="A26" s="7" t="s">
        <v>178</v>
      </c>
      <c r="B26" s="65">
        <v>5</v>
      </c>
      <c r="C26" s="66">
        <v>26</v>
      </c>
      <c r="D26" s="65">
        <v>190</v>
      </c>
      <c r="E26" s="66">
        <v>101</v>
      </c>
      <c r="F26" s="67"/>
      <c r="G26" s="65">
        <f t="shared" si="0"/>
        <v>-21</v>
      </c>
      <c r="H26" s="66">
        <f t="shared" si="1"/>
        <v>89</v>
      </c>
      <c r="I26" s="20">
        <f t="shared" si="2"/>
        <v>-0.80769230769230771</v>
      </c>
      <c r="J26" s="21">
        <f t="shared" si="3"/>
        <v>0.88118811881188119</v>
      </c>
    </row>
    <row r="27" spans="1:10" x14ac:dyDescent="0.2">
      <c r="A27" s="7" t="s">
        <v>177</v>
      </c>
      <c r="B27" s="65">
        <v>37</v>
      </c>
      <c r="C27" s="66">
        <v>3</v>
      </c>
      <c r="D27" s="65">
        <v>98</v>
      </c>
      <c r="E27" s="66">
        <v>46</v>
      </c>
      <c r="F27" s="67"/>
      <c r="G27" s="65">
        <f t="shared" si="0"/>
        <v>34</v>
      </c>
      <c r="H27" s="66">
        <f t="shared" si="1"/>
        <v>52</v>
      </c>
      <c r="I27" s="20" t="str">
        <f t="shared" si="2"/>
        <v>&gt;999%</v>
      </c>
      <c r="J27" s="21">
        <f t="shared" si="3"/>
        <v>1.1304347826086956</v>
      </c>
    </row>
    <row r="28" spans="1:10" x14ac:dyDescent="0.2">
      <c r="A28" s="7" t="s">
        <v>176</v>
      </c>
      <c r="B28" s="65">
        <v>482</v>
      </c>
      <c r="C28" s="66">
        <v>788</v>
      </c>
      <c r="D28" s="65">
        <v>5763</v>
      </c>
      <c r="E28" s="66">
        <v>5232</v>
      </c>
      <c r="F28" s="67"/>
      <c r="G28" s="65">
        <f t="shared" si="0"/>
        <v>-306</v>
      </c>
      <c r="H28" s="66">
        <f t="shared" si="1"/>
        <v>531</v>
      </c>
      <c r="I28" s="20">
        <f t="shared" si="2"/>
        <v>-0.3883248730964467</v>
      </c>
      <c r="J28" s="21">
        <f t="shared" si="3"/>
        <v>0.1014908256880734</v>
      </c>
    </row>
    <row r="29" spans="1:10" x14ac:dyDescent="0.2">
      <c r="A29" s="7" t="s">
        <v>175</v>
      </c>
      <c r="B29" s="65">
        <v>167</v>
      </c>
      <c r="C29" s="66">
        <v>305</v>
      </c>
      <c r="D29" s="65">
        <v>2372</v>
      </c>
      <c r="E29" s="66">
        <v>1734</v>
      </c>
      <c r="F29" s="67"/>
      <c r="G29" s="65">
        <f t="shared" si="0"/>
        <v>-138</v>
      </c>
      <c r="H29" s="66">
        <f t="shared" si="1"/>
        <v>638</v>
      </c>
      <c r="I29" s="20">
        <f t="shared" si="2"/>
        <v>-0.4524590163934426</v>
      </c>
      <c r="J29" s="21">
        <f t="shared" si="3"/>
        <v>0.36793540945790082</v>
      </c>
    </row>
    <row r="30" spans="1:10" x14ac:dyDescent="0.2">
      <c r="A30" s="7" t="s">
        <v>174</v>
      </c>
      <c r="B30" s="65">
        <v>11</v>
      </c>
      <c r="C30" s="66">
        <v>10</v>
      </c>
      <c r="D30" s="65">
        <v>200</v>
      </c>
      <c r="E30" s="66">
        <v>138</v>
      </c>
      <c r="F30" s="67"/>
      <c r="G30" s="65">
        <f t="shared" si="0"/>
        <v>1</v>
      </c>
      <c r="H30" s="66">
        <f t="shared" si="1"/>
        <v>62</v>
      </c>
      <c r="I30" s="20">
        <f t="shared" si="2"/>
        <v>0.1</v>
      </c>
      <c r="J30" s="21">
        <f t="shared" si="3"/>
        <v>0.44927536231884058</v>
      </c>
    </row>
    <row r="31" spans="1:10" x14ac:dyDescent="0.2">
      <c r="A31" s="7" t="s">
        <v>172</v>
      </c>
      <c r="B31" s="65">
        <v>4</v>
      </c>
      <c r="C31" s="66">
        <v>5</v>
      </c>
      <c r="D31" s="65">
        <v>35</v>
      </c>
      <c r="E31" s="66">
        <v>69</v>
      </c>
      <c r="F31" s="67"/>
      <c r="G31" s="65">
        <f t="shared" si="0"/>
        <v>-1</v>
      </c>
      <c r="H31" s="66">
        <f t="shared" si="1"/>
        <v>-34</v>
      </c>
      <c r="I31" s="20">
        <f t="shared" si="2"/>
        <v>-0.2</v>
      </c>
      <c r="J31" s="21">
        <f t="shared" si="3"/>
        <v>-0.49275362318840582</v>
      </c>
    </row>
    <row r="32" spans="1:10" x14ac:dyDescent="0.2">
      <c r="A32" s="7" t="s">
        <v>171</v>
      </c>
      <c r="B32" s="65">
        <v>6</v>
      </c>
      <c r="C32" s="66">
        <v>8</v>
      </c>
      <c r="D32" s="65">
        <v>105</v>
      </c>
      <c r="E32" s="66">
        <v>35</v>
      </c>
      <c r="F32" s="67"/>
      <c r="G32" s="65">
        <f t="shared" si="0"/>
        <v>-2</v>
      </c>
      <c r="H32" s="66">
        <f t="shared" si="1"/>
        <v>70</v>
      </c>
      <c r="I32" s="20">
        <f t="shared" si="2"/>
        <v>-0.25</v>
      </c>
      <c r="J32" s="21">
        <f t="shared" si="3"/>
        <v>2</v>
      </c>
    </row>
    <row r="33" spans="1:10" x14ac:dyDescent="0.2">
      <c r="A33" s="7" t="s">
        <v>170</v>
      </c>
      <c r="B33" s="65">
        <v>3</v>
      </c>
      <c r="C33" s="66">
        <v>0</v>
      </c>
      <c r="D33" s="65">
        <v>47</v>
      </c>
      <c r="E33" s="66">
        <v>6</v>
      </c>
      <c r="F33" s="67"/>
      <c r="G33" s="65">
        <f t="shared" si="0"/>
        <v>3</v>
      </c>
      <c r="H33" s="66">
        <f t="shared" si="1"/>
        <v>41</v>
      </c>
      <c r="I33" s="20" t="str">
        <f t="shared" si="2"/>
        <v>-</v>
      </c>
      <c r="J33" s="21">
        <f t="shared" si="3"/>
        <v>6.833333333333333</v>
      </c>
    </row>
    <row r="34" spans="1:10" x14ac:dyDescent="0.2">
      <c r="A34" s="7" t="s">
        <v>169</v>
      </c>
      <c r="B34" s="65">
        <v>2</v>
      </c>
      <c r="C34" s="66">
        <v>9</v>
      </c>
      <c r="D34" s="65">
        <v>86</v>
      </c>
      <c r="E34" s="66">
        <v>72</v>
      </c>
      <c r="F34" s="67"/>
      <c r="G34" s="65">
        <f t="shared" si="0"/>
        <v>-7</v>
      </c>
      <c r="H34" s="66">
        <f t="shared" si="1"/>
        <v>14</v>
      </c>
      <c r="I34" s="20">
        <f t="shared" si="2"/>
        <v>-0.77777777777777779</v>
      </c>
      <c r="J34" s="21">
        <f t="shared" si="3"/>
        <v>0.19444444444444445</v>
      </c>
    </row>
    <row r="35" spans="1:10" x14ac:dyDescent="0.2">
      <c r="A35" s="7" t="s">
        <v>168</v>
      </c>
      <c r="B35" s="65">
        <v>14</v>
      </c>
      <c r="C35" s="66">
        <v>9</v>
      </c>
      <c r="D35" s="65">
        <v>119</v>
      </c>
      <c r="E35" s="66">
        <v>79</v>
      </c>
      <c r="F35" s="67"/>
      <c r="G35" s="65">
        <f t="shared" si="0"/>
        <v>5</v>
      </c>
      <c r="H35" s="66">
        <f t="shared" si="1"/>
        <v>40</v>
      </c>
      <c r="I35" s="20">
        <f t="shared" si="2"/>
        <v>0.55555555555555558</v>
      </c>
      <c r="J35" s="21">
        <f t="shared" si="3"/>
        <v>0.50632911392405067</v>
      </c>
    </row>
    <row r="36" spans="1:10" x14ac:dyDescent="0.2">
      <c r="A36" s="7" t="s">
        <v>167</v>
      </c>
      <c r="B36" s="65">
        <v>6</v>
      </c>
      <c r="C36" s="66">
        <v>72</v>
      </c>
      <c r="D36" s="65">
        <v>156</v>
      </c>
      <c r="E36" s="66">
        <v>325</v>
      </c>
      <c r="F36" s="67"/>
      <c r="G36" s="65">
        <f t="shared" si="0"/>
        <v>-66</v>
      </c>
      <c r="H36" s="66">
        <f t="shared" si="1"/>
        <v>-169</v>
      </c>
      <c r="I36" s="20">
        <f t="shared" si="2"/>
        <v>-0.91666666666666663</v>
      </c>
      <c r="J36" s="21">
        <f t="shared" si="3"/>
        <v>-0.52</v>
      </c>
    </row>
    <row r="37" spans="1:10" x14ac:dyDescent="0.2">
      <c r="A37" s="7" t="s">
        <v>166</v>
      </c>
      <c r="B37" s="65">
        <v>3</v>
      </c>
      <c r="C37" s="66">
        <v>10</v>
      </c>
      <c r="D37" s="65">
        <v>60</v>
      </c>
      <c r="E37" s="66">
        <v>79</v>
      </c>
      <c r="F37" s="67"/>
      <c r="G37" s="65">
        <f t="shared" si="0"/>
        <v>-7</v>
      </c>
      <c r="H37" s="66">
        <f t="shared" si="1"/>
        <v>-19</v>
      </c>
      <c r="I37" s="20">
        <f t="shared" si="2"/>
        <v>-0.7</v>
      </c>
      <c r="J37" s="21">
        <f t="shared" si="3"/>
        <v>-0.24050632911392406</v>
      </c>
    </row>
    <row r="38" spans="1:10" x14ac:dyDescent="0.2">
      <c r="A38" s="7" t="s">
        <v>165</v>
      </c>
      <c r="B38" s="65">
        <v>382</v>
      </c>
      <c r="C38" s="66">
        <v>412</v>
      </c>
      <c r="D38" s="65">
        <v>4895</v>
      </c>
      <c r="E38" s="66">
        <v>4458</v>
      </c>
      <c r="F38" s="67"/>
      <c r="G38" s="65">
        <f t="shared" si="0"/>
        <v>-30</v>
      </c>
      <c r="H38" s="66">
        <f t="shared" si="1"/>
        <v>437</v>
      </c>
      <c r="I38" s="20">
        <f t="shared" si="2"/>
        <v>-7.281553398058252E-2</v>
      </c>
      <c r="J38" s="21">
        <f t="shared" si="3"/>
        <v>9.8026020637056982E-2</v>
      </c>
    </row>
    <row r="39" spans="1:10" x14ac:dyDescent="0.2">
      <c r="A39" s="7" t="s">
        <v>164</v>
      </c>
      <c r="B39" s="65">
        <v>6</v>
      </c>
      <c r="C39" s="66">
        <v>6</v>
      </c>
      <c r="D39" s="65">
        <v>94</v>
      </c>
      <c r="E39" s="66">
        <v>73</v>
      </c>
      <c r="F39" s="67"/>
      <c r="G39" s="65">
        <f t="shared" si="0"/>
        <v>0</v>
      </c>
      <c r="H39" s="66">
        <f t="shared" si="1"/>
        <v>21</v>
      </c>
      <c r="I39" s="20">
        <f t="shared" si="2"/>
        <v>0</v>
      </c>
      <c r="J39" s="21">
        <f t="shared" si="3"/>
        <v>0.28767123287671231</v>
      </c>
    </row>
    <row r="40" spans="1:10" x14ac:dyDescent="0.2">
      <c r="A40" s="7" t="s">
        <v>163</v>
      </c>
      <c r="B40" s="65">
        <v>41</v>
      </c>
      <c r="C40" s="66">
        <v>22</v>
      </c>
      <c r="D40" s="65">
        <v>440</v>
      </c>
      <c r="E40" s="66">
        <v>359</v>
      </c>
      <c r="F40" s="67"/>
      <c r="G40" s="65">
        <f t="shared" si="0"/>
        <v>19</v>
      </c>
      <c r="H40" s="66">
        <f t="shared" si="1"/>
        <v>81</v>
      </c>
      <c r="I40" s="20">
        <f t="shared" si="2"/>
        <v>0.86363636363636365</v>
      </c>
      <c r="J40" s="21">
        <f t="shared" si="3"/>
        <v>0.22562674094707522</v>
      </c>
    </row>
    <row r="41" spans="1:10" x14ac:dyDescent="0.2">
      <c r="A41" s="7" t="s">
        <v>173</v>
      </c>
      <c r="B41" s="65">
        <v>58</v>
      </c>
      <c r="C41" s="66">
        <v>68</v>
      </c>
      <c r="D41" s="65">
        <v>562</v>
      </c>
      <c r="E41" s="66">
        <v>507</v>
      </c>
      <c r="F41" s="67"/>
      <c r="G41" s="65">
        <f t="shared" si="0"/>
        <v>-10</v>
      </c>
      <c r="H41" s="66">
        <f t="shared" si="1"/>
        <v>55</v>
      </c>
      <c r="I41" s="20">
        <f t="shared" si="2"/>
        <v>-0.14705882352941177</v>
      </c>
      <c r="J41" s="21">
        <f t="shared" si="3"/>
        <v>0.10848126232741617</v>
      </c>
    </row>
    <row r="42" spans="1:10" x14ac:dyDescent="0.2">
      <c r="A42" s="7"/>
      <c r="B42" s="65"/>
      <c r="C42" s="66"/>
      <c r="D42" s="65"/>
      <c r="E42" s="66"/>
      <c r="F42" s="67"/>
      <c r="G42" s="65"/>
      <c r="H42" s="66"/>
      <c r="I42" s="20"/>
      <c r="J42" s="21"/>
    </row>
    <row r="43" spans="1:10" s="43" customFormat="1" x14ac:dyDescent="0.2">
      <c r="A43" s="27" t="s">
        <v>28</v>
      </c>
      <c r="B43" s="71">
        <f>SUM(B15:B42)</f>
        <v>1453</v>
      </c>
      <c r="C43" s="72">
        <f>SUM(C15:C42)</f>
        <v>1979</v>
      </c>
      <c r="D43" s="71">
        <f>SUM(D15:D42)</f>
        <v>18564</v>
      </c>
      <c r="E43" s="72">
        <f>SUM(E15:E42)</f>
        <v>15673</v>
      </c>
      <c r="F43" s="73"/>
      <c r="G43" s="71">
        <f>B43-C43</f>
        <v>-526</v>
      </c>
      <c r="H43" s="72">
        <f>D43-E43</f>
        <v>2891</v>
      </c>
      <c r="I43" s="37">
        <f>IF(C43=0, "-", G43/C43)</f>
        <v>-0.2657908034360788</v>
      </c>
      <c r="J43" s="38">
        <f>IF(E43=0, "-", H43/E43)</f>
        <v>0.18445734702992408</v>
      </c>
    </row>
    <row r="44" spans="1:10" s="43" customFormat="1" x14ac:dyDescent="0.2">
      <c r="A44" s="27" t="s">
        <v>0</v>
      </c>
      <c r="B44" s="71">
        <f>B11+B43</f>
        <v>1453</v>
      </c>
      <c r="C44" s="77">
        <f>C11+C43</f>
        <v>1979</v>
      </c>
      <c r="D44" s="71">
        <f>D11+D43</f>
        <v>18564</v>
      </c>
      <c r="E44" s="77">
        <f>E11+E43</f>
        <v>15673</v>
      </c>
      <c r="F44" s="73"/>
      <c r="G44" s="71">
        <f>B44-C44</f>
        <v>-526</v>
      </c>
      <c r="H44" s="72">
        <f>D44-E44</f>
        <v>2891</v>
      </c>
      <c r="I44" s="37">
        <f>IF(C44=0, "-", G44/C44)</f>
        <v>-0.2657908034360788</v>
      </c>
      <c r="J44" s="38">
        <f>IF(E44=0, "-", H44/E44)</f>
        <v>0.18445734702992408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164" t="s">
        <v>105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105</v>
      </c>
      <c r="B6" s="61" t="s">
        <v>12</v>
      </c>
      <c r="C6" s="62" t="s">
        <v>13</v>
      </c>
      <c r="D6" s="61" t="s">
        <v>12</v>
      </c>
      <c r="E6" s="63" t="s">
        <v>13</v>
      </c>
      <c r="F6" s="62" t="s">
        <v>12</v>
      </c>
      <c r="G6" s="62" t="s">
        <v>13</v>
      </c>
      <c r="H6" s="61" t="s">
        <v>12</v>
      </c>
      <c r="I6" s="63" t="s">
        <v>13</v>
      </c>
      <c r="J6" s="61"/>
      <c r="K6" s="63"/>
    </row>
    <row r="7" spans="1:11" x14ac:dyDescent="0.2">
      <c r="A7" s="7" t="s">
        <v>190</v>
      </c>
      <c r="B7" s="65">
        <v>1</v>
      </c>
      <c r="C7" s="34">
        <f>IF(B11=0, "-", B7/B11)</f>
        <v>0.14285714285714285</v>
      </c>
      <c r="D7" s="65">
        <v>0</v>
      </c>
      <c r="E7" s="9">
        <f>IF(D11=0, "-", D7/D11)</f>
        <v>0</v>
      </c>
      <c r="F7" s="81">
        <v>3</v>
      </c>
      <c r="G7" s="34">
        <f>IF(F11=0, "-", F7/F11)</f>
        <v>3.125E-2</v>
      </c>
      <c r="H7" s="65">
        <v>1</v>
      </c>
      <c r="I7" s="9">
        <f>IF(H11=0, "-", H7/H11)</f>
        <v>1.9607843137254902E-2</v>
      </c>
      <c r="J7" s="8" t="str">
        <f>IF(D7=0, "-", IF((B7-D7)/D7&lt;10, (B7-D7)/D7, "&gt;999%"))</f>
        <v>-</v>
      </c>
      <c r="K7" s="9">
        <f>IF(H7=0, "-", IF((F7-H7)/H7&lt;10, (F7-H7)/H7, "&gt;999%"))</f>
        <v>2</v>
      </c>
    </row>
    <row r="8" spans="1:11" x14ac:dyDescent="0.2">
      <c r="A8" s="7" t="s">
        <v>191</v>
      </c>
      <c r="B8" s="65">
        <v>5</v>
      </c>
      <c r="C8" s="34">
        <f>IF(B11=0, "-", B8/B11)</f>
        <v>0.7142857142857143</v>
      </c>
      <c r="D8" s="65">
        <v>6</v>
      </c>
      <c r="E8" s="9">
        <f>IF(D11=0, "-", D8/D11)</f>
        <v>1</v>
      </c>
      <c r="F8" s="81">
        <v>78</v>
      </c>
      <c r="G8" s="34">
        <f>IF(F11=0, "-", F8/F11)</f>
        <v>0.8125</v>
      </c>
      <c r="H8" s="65">
        <v>44</v>
      </c>
      <c r="I8" s="9">
        <f>IF(H11=0, "-", H8/H11)</f>
        <v>0.86274509803921573</v>
      </c>
      <c r="J8" s="8">
        <f>IF(D8=0, "-", IF((B8-D8)/D8&lt;10, (B8-D8)/D8, "&gt;999%"))</f>
        <v>-0.16666666666666666</v>
      </c>
      <c r="K8" s="9">
        <f>IF(H8=0, "-", IF((F8-H8)/H8&lt;10, (F8-H8)/H8, "&gt;999%"))</f>
        <v>0.77272727272727271</v>
      </c>
    </row>
    <row r="9" spans="1:11" x14ac:dyDescent="0.2">
      <c r="A9" s="7" t="s">
        <v>192</v>
      </c>
      <c r="B9" s="65">
        <v>1</v>
      </c>
      <c r="C9" s="34">
        <f>IF(B11=0, "-", B9/B11)</f>
        <v>0.14285714285714285</v>
      </c>
      <c r="D9" s="65">
        <v>0</v>
      </c>
      <c r="E9" s="9">
        <f>IF(D11=0, "-", D9/D11)</f>
        <v>0</v>
      </c>
      <c r="F9" s="81">
        <v>15</v>
      </c>
      <c r="G9" s="34">
        <f>IF(F11=0, "-", F9/F11)</f>
        <v>0.15625</v>
      </c>
      <c r="H9" s="65">
        <v>6</v>
      </c>
      <c r="I9" s="9">
        <f>IF(H11=0, "-", H9/H11)</f>
        <v>0.11764705882352941</v>
      </c>
      <c r="J9" s="8" t="str">
        <f>IF(D9=0, "-", IF((B9-D9)/D9&lt;10, (B9-D9)/D9, "&gt;999%"))</f>
        <v>-</v>
      </c>
      <c r="K9" s="9">
        <f>IF(H9=0, "-", IF((F9-H9)/H9&lt;10, (F9-H9)/H9, "&gt;999%"))</f>
        <v>1.5</v>
      </c>
    </row>
    <row r="10" spans="1:11" x14ac:dyDescent="0.2">
      <c r="A10" s="2"/>
      <c r="B10" s="68"/>
      <c r="C10" s="33"/>
      <c r="D10" s="68"/>
      <c r="E10" s="6"/>
      <c r="F10" s="82"/>
      <c r="G10" s="33"/>
      <c r="H10" s="68"/>
      <c r="I10" s="6"/>
      <c r="J10" s="5"/>
      <c r="K10" s="6"/>
    </row>
    <row r="11" spans="1:11" s="43" customFormat="1" x14ac:dyDescent="0.2">
      <c r="A11" s="162" t="s">
        <v>547</v>
      </c>
      <c r="B11" s="71">
        <f>SUM(B7:B10)</f>
        <v>7</v>
      </c>
      <c r="C11" s="40">
        <f>B11/1453</f>
        <v>4.817618719889883E-3</v>
      </c>
      <c r="D11" s="71">
        <f>SUM(D7:D10)</f>
        <v>6</v>
      </c>
      <c r="E11" s="41">
        <f>D11/1979</f>
        <v>3.0318342597271349E-3</v>
      </c>
      <c r="F11" s="77">
        <f>SUM(F7:F10)</f>
        <v>96</v>
      </c>
      <c r="G11" s="42">
        <f>F11/18564</f>
        <v>5.1712992889463476E-3</v>
      </c>
      <c r="H11" s="71">
        <f>SUM(H7:H10)</f>
        <v>51</v>
      </c>
      <c r="I11" s="41">
        <f>H11/15673</f>
        <v>3.2540037006316596E-3</v>
      </c>
      <c r="J11" s="37">
        <f>IF(D11=0, "-", IF((B11-D11)/D11&lt;10, (B11-D11)/D11, "&gt;999%"))</f>
        <v>0.16666666666666666</v>
      </c>
      <c r="K11" s="38">
        <f>IF(H11=0, "-", IF((F11-H11)/H11&lt;10, (F11-H11)/H11, "&gt;999%"))</f>
        <v>0.88235294117647056</v>
      </c>
    </row>
    <row r="12" spans="1:11" x14ac:dyDescent="0.2">
      <c r="B12" s="83"/>
      <c r="D12" s="83"/>
      <c r="F12" s="83"/>
      <c r="H12" s="83"/>
    </row>
    <row r="13" spans="1:11" s="43" customFormat="1" x14ac:dyDescent="0.2">
      <c r="A13" s="162" t="s">
        <v>547</v>
      </c>
      <c r="B13" s="71">
        <v>7</v>
      </c>
      <c r="C13" s="40">
        <f>B13/1453</f>
        <v>4.817618719889883E-3</v>
      </c>
      <c r="D13" s="71">
        <v>6</v>
      </c>
      <c r="E13" s="41">
        <f>D13/1979</f>
        <v>3.0318342597271349E-3</v>
      </c>
      <c r="F13" s="77">
        <v>96</v>
      </c>
      <c r="G13" s="42">
        <f>F13/18564</f>
        <v>5.1712992889463476E-3</v>
      </c>
      <c r="H13" s="71">
        <v>51</v>
      </c>
      <c r="I13" s="41">
        <f>H13/15673</f>
        <v>3.2540037006316596E-3</v>
      </c>
      <c r="J13" s="37">
        <f>IF(D13=0, "-", IF((B13-D13)/D13&lt;10, (B13-D13)/D13, "&gt;999%"))</f>
        <v>0.16666666666666666</v>
      </c>
      <c r="K13" s="38">
        <f>IF(H13=0, "-", IF((F13-H13)/H13&lt;10, (F13-H13)/H13, "&gt;999%"))</f>
        <v>0.88235294117647056</v>
      </c>
    </row>
    <row r="14" spans="1:11" x14ac:dyDescent="0.2">
      <c r="B14" s="83"/>
      <c r="D14" s="83"/>
      <c r="F14" s="83"/>
      <c r="H14" s="83"/>
    </row>
    <row r="15" spans="1:11" ht="15.75" x14ac:dyDescent="0.25">
      <c r="A15" s="164" t="s">
        <v>106</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130</v>
      </c>
      <c r="B17" s="61" t="s">
        <v>12</v>
      </c>
      <c r="C17" s="62" t="s">
        <v>13</v>
      </c>
      <c r="D17" s="61" t="s">
        <v>12</v>
      </c>
      <c r="E17" s="63" t="s">
        <v>13</v>
      </c>
      <c r="F17" s="62" t="s">
        <v>12</v>
      </c>
      <c r="G17" s="62" t="s">
        <v>13</v>
      </c>
      <c r="H17" s="61" t="s">
        <v>12</v>
      </c>
      <c r="I17" s="63" t="s">
        <v>13</v>
      </c>
      <c r="J17" s="61"/>
      <c r="K17" s="63"/>
    </row>
    <row r="18" spans="1:11" x14ac:dyDescent="0.2">
      <c r="A18" s="7" t="s">
        <v>193</v>
      </c>
      <c r="B18" s="65">
        <v>0</v>
      </c>
      <c r="C18" s="34">
        <f>IF(B32=0, "-", B18/B32)</f>
        <v>0</v>
      </c>
      <c r="D18" s="65">
        <v>1</v>
      </c>
      <c r="E18" s="9">
        <f>IF(D32=0, "-", D18/D32)</f>
        <v>1.020408163265306E-2</v>
      </c>
      <c r="F18" s="81">
        <v>5</v>
      </c>
      <c r="G18" s="34">
        <f>IF(F32=0, "-", F18/F32)</f>
        <v>4.995004995004995E-3</v>
      </c>
      <c r="H18" s="65">
        <v>5</v>
      </c>
      <c r="I18" s="9">
        <f>IF(H32=0, "-", H18/H32)</f>
        <v>7.3637702503681884E-3</v>
      </c>
      <c r="J18" s="8">
        <f t="shared" ref="J18:J30" si="0">IF(D18=0, "-", IF((B18-D18)/D18&lt;10, (B18-D18)/D18, "&gt;999%"))</f>
        <v>-1</v>
      </c>
      <c r="K18" s="9">
        <f t="shared" ref="K18:K30" si="1">IF(H18=0, "-", IF((F18-H18)/H18&lt;10, (F18-H18)/H18, "&gt;999%"))</f>
        <v>0</v>
      </c>
    </row>
    <row r="19" spans="1:11" x14ac:dyDescent="0.2">
      <c r="A19" s="7" t="s">
        <v>194</v>
      </c>
      <c r="B19" s="65">
        <v>0</v>
      </c>
      <c r="C19" s="34">
        <f>IF(B32=0, "-", B19/B32)</f>
        <v>0</v>
      </c>
      <c r="D19" s="65">
        <v>0</v>
      </c>
      <c r="E19" s="9">
        <f>IF(D32=0, "-", D19/D32)</f>
        <v>0</v>
      </c>
      <c r="F19" s="81">
        <v>0</v>
      </c>
      <c r="G19" s="34">
        <f>IF(F32=0, "-", F19/F32)</f>
        <v>0</v>
      </c>
      <c r="H19" s="65">
        <v>1</v>
      </c>
      <c r="I19" s="9">
        <f>IF(H32=0, "-", H19/H32)</f>
        <v>1.4727540500736377E-3</v>
      </c>
      <c r="J19" s="8" t="str">
        <f t="shared" si="0"/>
        <v>-</v>
      </c>
      <c r="K19" s="9">
        <f t="shared" si="1"/>
        <v>-1</v>
      </c>
    </row>
    <row r="20" spans="1:11" x14ac:dyDescent="0.2">
      <c r="A20" s="7" t="s">
        <v>195</v>
      </c>
      <c r="B20" s="65">
        <v>0</v>
      </c>
      <c r="C20" s="34">
        <f>IF(B32=0, "-", B20/B32)</f>
        <v>0</v>
      </c>
      <c r="D20" s="65">
        <v>11</v>
      </c>
      <c r="E20" s="9">
        <f>IF(D32=0, "-", D20/D32)</f>
        <v>0.11224489795918367</v>
      </c>
      <c r="F20" s="81">
        <v>13</v>
      </c>
      <c r="G20" s="34">
        <f>IF(F32=0, "-", F20/F32)</f>
        <v>1.2987012987012988E-2</v>
      </c>
      <c r="H20" s="65">
        <v>67</v>
      </c>
      <c r="I20" s="9">
        <f>IF(H32=0, "-", H20/H32)</f>
        <v>9.8674521354933722E-2</v>
      </c>
      <c r="J20" s="8">
        <f t="shared" si="0"/>
        <v>-1</v>
      </c>
      <c r="K20" s="9">
        <f t="shared" si="1"/>
        <v>-0.80597014925373134</v>
      </c>
    </row>
    <row r="21" spans="1:11" x14ac:dyDescent="0.2">
      <c r="A21" s="7" t="s">
        <v>196</v>
      </c>
      <c r="B21" s="65">
        <v>5</v>
      </c>
      <c r="C21" s="34">
        <f>IF(B32=0, "-", B21/B32)</f>
        <v>8.4745762711864403E-2</v>
      </c>
      <c r="D21" s="65">
        <v>0</v>
      </c>
      <c r="E21" s="9">
        <f>IF(D32=0, "-", D21/D32)</f>
        <v>0</v>
      </c>
      <c r="F21" s="81">
        <v>5</v>
      </c>
      <c r="G21" s="34">
        <f>IF(F32=0, "-", F21/F32)</f>
        <v>4.995004995004995E-3</v>
      </c>
      <c r="H21" s="65">
        <v>0</v>
      </c>
      <c r="I21" s="9">
        <f>IF(H32=0, "-", H21/H32)</f>
        <v>0</v>
      </c>
      <c r="J21" s="8" t="str">
        <f t="shared" si="0"/>
        <v>-</v>
      </c>
      <c r="K21" s="9" t="str">
        <f t="shared" si="1"/>
        <v>-</v>
      </c>
    </row>
    <row r="22" spans="1:11" x14ac:dyDescent="0.2">
      <c r="A22" s="7" t="s">
        <v>197</v>
      </c>
      <c r="B22" s="65">
        <v>1</v>
      </c>
      <c r="C22" s="34">
        <f>IF(B32=0, "-", B22/B32)</f>
        <v>1.6949152542372881E-2</v>
      </c>
      <c r="D22" s="65">
        <v>8</v>
      </c>
      <c r="E22" s="9">
        <f>IF(D32=0, "-", D22/D32)</f>
        <v>8.1632653061224483E-2</v>
      </c>
      <c r="F22" s="81">
        <v>96</v>
      </c>
      <c r="G22" s="34">
        <f>IF(F32=0, "-", F22/F32)</f>
        <v>9.5904095904095904E-2</v>
      </c>
      <c r="H22" s="65">
        <v>70</v>
      </c>
      <c r="I22" s="9">
        <f>IF(H32=0, "-", H22/H32)</f>
        <v>0.10309278350515463</v>
      </c>
      <c r="J22" s="8">
        <f t="shared" si="0"/>
        <v>-0.875</v>
      </c>
      <c r="K22" s="9">
        <f t="shared" si="1"/>
        <v>0.37142857142857144</v>
      </c>
    </row>
    <row r="23" spans="1:11" x14ac:dyDescent="0.2">
      <c r="A23" s="7" t="s">
        <v>198</v>
      </c>
      <c r="B23" s="65">
        <v>2</v>
      </c>
      <c r="C23" s="34">
        <f>IF(B32=0, "-", B23/B32)</f>
        <v>3.3898305084745763E-2</v>
      </c>
      <c r="D23" s="65">
        <v>7</v>
      </c>
      <c r="E23" s="9">
        <f>IF(D32=0, "-", D23/D32)</f>
        <v>7.1428571428571425E-2</v>
      </c>
      <c r="F23" s="81">
        <v>49</v>
      </c>
      <c r="G23" s="34">
        <f>IF(F32=0, "-", F23/F32)</f>
        <v>4.8951048951048952E-2</v>
      </c>
      <c r="H23" s="65">
        <v>54</v>
      </c>
      <c r="I23" s="9">
        <f>IF(H32=0, "-", H23/H32)</f>
        <v>7.9528718703976431E-2</v>
      </c>
      <c r="J23" s="8">
        <f t="shared" si="0"/>
        <v>-0.7142857142857143</v>
      </c>
      <c r="K23" s="9">
        <f t="shared" si="1"/>
        <v>-9.2592592592592587E-2</v>
      </c>
    </row>
    <row r="24" spans="1:11" x14ac:dyDescent="0.2">
      <c r="A24" s="7" t="s">
        <v>199</v>
      </c>
      <c r="B24" s="65">
        <v>30</v>
      </c>
      <c r="C24" s="34">
        <f>IF(B32=0, "-", B24/B32)</f>
        <v>0.50847457627118642</v>
      </c>
      <c r="D24" s="65">
        <v>16</v>
      </c>
      <c r="E24" s="9">
        <f>IF(D32=0, "-", D24/D32)</f>
        <v>0.16326530612244897</v>
      </c>
      <c r="F24" s="81">
        <v>377</v>
      </c>
      <c r="G24" s="34">
        <f>IF(F32=0, "-", F24/F32)</f>
        <v>0.37662337662337664</v>
      </c>
      <c r="H24" s="65">
        <v>150</v>
      </c>
      <c r="I24" s="9">
        <f>IF(H32=0, "-", H24/H32)</f>
        <v>0.22091310751104565</v>
      </c>
      <c r="J24" s="8">
        <f t="shared" si="0"/>
        <v>0.875</v>
      </c>
      <c r="K24" s="9">
        <f t="shared" si="1"/>
        <v>1.5133333333333334</v>
      </c>
    </row>
    <row r="25" spans="1:11" x14ac:dyDescent="0.2">
      <c r="A25" s="7" t="s">
        <v>200</v>
      </c>
      <c r="B25" s="65">
        <v>0</v>
      </c>
      <c r="C25" s="34">
        <f>IF(B32=0, "-", B25/B32)</f>
        <v>0</v>
      </c>
      <c r="D25" s="65">
        <v>5</v>
      </c>
      <c r="E25" s="9">
        <f>IF(D32=0, "-", D25/D32)</f>
        <v>5.1020408163265307E-2</v>
      </c>
      <c r="F25" s="81">
        <v>26</v>
      </c>
      <c r="G25" s="34">
        <f>IF(F32=0, "-", F25/F32)</f>
        <v>2.5974025974025976E-2</v>
      </c>
      <c r="H25" s="65">
        <v>27</v>
      </c>
      <c r="I25" s="9">
        <f>IF(H32=0, "-", H25/H32)</f>
        <v>3.9764359351988215E-2</v>
      </c>
      <c r="J25" s="8">
        <f t="shared" si="0"/>
        <v>-1</v>
      </c>
      <c r="K25" s="9">
        <f t="shared" si="1"/>
        <v>-3.7037037037037035E-2</v>
      </c>
    </row>
    <row r="26" spans="1:11" x14ac:dyDescent="0.2">
      <c r="A26" s="7" t="s">
        <v>201</v>
      </c>
      <c r="B26" s="65">
        <v>5</v>
      </c>
      <c r="C26" s="34">
        <f>IF(B32=0, "-", B26/B32)</f>
        <v>8.4745762711864403E-2</v>
      </c>
      <c r="D26" s="65">
        <v>23</v>
      </c>
      <c r="E26" s="9">
        <f>IF(D32=0, "-", D26/D32)</f>
        <v>0.23469387755102042</v>
      </c>
      <c r="F26" s="81">
        <v>185</v>
      </c>
      <c r="G26" s="34">
        <f>IF(F32=0, "-", F26/F32)</f>
        <v>0.1848151848151848</v>
      </c>
      <c r="H26" s="65">
        <v>90</v>
      </c>
      <c r="I26" s="9">
        <f>IF(H32=0, "-", H26/H32)</f>
        <v>0.13254786450662739</v>
      </c>
      <c r="J26" s="8">
        <f t="shared" si="0"/>
        <v>-0.78260869565217395</v>
      </c>
      <c r="K26" s="9">
        <f t="shared" si="1"/>
        <v>1.0555555555555556</v>
      </c>
    </row>
    <row r="27" spans="1:11" x14ac:dyDescent="0.2">
      <c r="A27" s="7" t="s">
        <v>202</v>
      </c>
      <c r="B27" s="65">
        <v>4</v>
      </c>
      <c r="C27" s="34">
        <f>IF(B32=0, "-", B27/B32)</f>
        <v>6.7796610169491525E-2</v>
      </c>
      <c r="D27" s="65">
        <v>17</v>
      </c>
      <c r="E27" s="9">
        <f>IF(D32=0, "-", D27/D32)</f>
        <v>0.17346938775510204</v>
      </c>
      <c r="F27" s="81">
        <v>103</v>
      </c>
      <c r="G27" s="34">
        <f>IF(F32=0, "-", F27/F32)</f>
        <v>0.1028971028971029</v>
      </c>
      <c r="H27" s="65">
        <v>96</v>
      </c>
      <c r="I27" s="9">
        <f>IF(H32=0, "-", H27/H32)</f>
        <v>0.14138438880706922</v>
      </c>
      <c r="J27" s="8">
        <f t="shared" si="0"/>
        <v>-0.76470588235294112</v>
      </c>
      <c r="K27" s="9">
        <f t="shared" si="1"/>
        <v>7.2916666666666671E-2</v>
      </c>
    </row>
    <row r="28" spans="1:11" x14ac:dyDescent="0.2">
      <c r="A28" s="7" t="s">
        <v>203</v>
      </c>
      <c r="B28" s="65">
        <v>0</v>
      </c>
      <c r="C28" s="34">
        <f>IF(B32=0, "-", B28/B32)</f>
        <v>0</v>
      </c>
      <c r="D28" s="65">
        <v>0</v>
      </c>
      <c r="E28" s="9">
        <f>IF(D32=0, "-", D28/D32)</f>
        <v>0</v>
      </c>
      <c r="F28" s="81">
        <v>0</v>
      </c>
      <c r="G28" s="34">
        <f>IF(F32=0, "-", F28/F32)</f>
        <v>0</v>
      </c>
      <c r="H28" s="65">
        <v>1</v>
      </c>
      <c r="I28" s="9">
        <f>IF(H32=0, "-", H28/H32)</f>
        <v>1.4727540500736377E-3</v>
      </c>
      <c r="J28" s="8" t="str">
        <f t="shared" si="0"/>
        <v>-</v>
      </c>
      <c r="K28" s="9">
        <f t="shared" si="1"/>
        <v>-1</v>
      </c>
    </row>
    <row r="29" spans="1:11" x14ac:dyDescent="0.2">
      <c r="A29" s="7" t="s">
        <v>204</v>
      </c>
      <c r="B29" s="65">
        <v>3</v>
      </c>
      <c r="C29" s="34">
        <f>IF(B32=0, "-", B29/B32)</f>
        <v>5.0847457627118647E-2</v>
      </c>
      <c r="D29" s="65">
        <v>5</v>
      </c>
      <c r="E29" s="9">
        <f>IF(D32=0, "-", D29/D32)</f>
        <v>5.1020408163265307E-2</v>
      </c>
      <c r="F29" s="81">
        <v>73</v>
      </c>
      <c r="G29" s="34">
        <f>IF(F32=0, "-", F29/F32)</f>
        <v>7.2927072927072928E-2</v>
      </c>
      <c r="H29" s="65">
        <v>68</v>
      </c>
      <c r="I29" s="9">
        <f>IF(H32=0, "-", H29/H32)</f>
        <v>0.10014727540500737</v>
      </c>
      <c r="J29" s="8">
        <f t="shared" si="0"/>
        <v>-0.4</v>
      </c>
      <c r="K29" s="9">
        <f t="shared" si="1"/>
        <v>7.3529411764705885E-2</v>
      </c>
    </row>
    <row r="30" spans="1:11" x14ac:dyDescent="0.2">
      <c r="A30" s="7" t="s">
        <v>205</v>
      </c>
      <c r="B30" s="65">
        <v>9</v>
      </c>
      <c r="C30" s="34">
        <f>IF(B32=0, "-", B30/B32)</f>
        <v>0.15254237288135594</v>
      </c>
      <c r="D30" s="65">
        <v>5</v>
      </c>
      <c r="E30" s="9">
        <f>IF(D32=0, "-", D30/D32)</f>
        <v>5.1020408163265307E-2</v>
      </c>
      <c r="F30" s="81">
        <v>69</v>
      </c>
      <c r="G30" s="34">
        <f>IF(F32=0, "-", F30/F32)</f>
        <v>6.8931068931068928E-2</v>
      </c>
      <c r="H30" s="65">
        <v>50</v>
      </c>
      <c r="I30" s="9">
        <f>IF(H32=0, "-", H30/H32)</f>
        <v>7.3637702503681887E-2</v>
      </c>
      <c r="J30" s="8">
        <f t="shared" si="0"/>
        <v>0.8</v>
      </c>
      <c r="K30" s="9">
        <f t="shared" si="1"/>
        <v>0.38</v>
      </c>
    </row>
    <row r="31" spans="1:11" x14ac:dyDescent="0.2">
      <c r="A31" s="2"/>
      <c r="B31" s="68"/>
      <c r="C31" s="33"/>
      <c r="D31" s="68"/>
      <c r="E31" s="6"/>
      <c r="F31" s="82"/>
      <c r="G31" s="33"/>
      <c r="H31" s="68"/>
      <c r="I31" s="6"/>
      <c r="J31" s="5"/>
      <c r="K31" s="6"/>
    </row>
    <row r="32" spans="1:11" s="43" customFormat="1" x14ac:dyDescent="0.2">
      <c r="A32" s="162" t="s">
        <v>546</v>
      </c>
      <c r="B32" s="71">
        <f>SUM(B18:B31)</f>
        <v>59</v>
      </c>
      <c r="C32" s="40">
        <f>B32/1453</f>
        <v>4.0605643496214726E-2</v>
      </c>
      <c r="D32" s="71">
        <f>SUM(D18:D31)</f>
        <v>98</v>
      </c>
      <c r="E32" s="41">
        <f>D32/1979</f>
        <v>4.9519959575543206E-2</v>
      </c>
      <c r="F32" s="77">
        <f>SUM(F18:F31)</f>
        <v>1001</v>
      </c>
      <c r="G32" s="42">
        <f>F32/18564</f>
        <v>5.3921568627450983E-2</v>
      </c>
      <c r="H32" s="71">
        <f>SUM(H18:H31)</f>
        <v>679</v>
      </c>
      <c r="I32" s="41">
        <f>H32/15673</f>
        <v>4.3322912014292093E-2</v>
      </c>
      <c r="J32" s="37">
        <f>IF(D32=0, "-", IF((B32-D32)/D32&lt;10, (B32-D32)/D32, "&gt;999%"))</f>
        <v>-0.39795918367346939</v>
      </c>
      <c r="K32" s="38">
        <f>IF(H32=0, "-", IF((F32-H32)/H32&lt;10, (F32-H32)/H32, "&gt;999%"))</f>
        <v>0.47422680412371132</v>
      </c>
    </row>
    <row r="33" spans="1:11" x14ac:dyDescent="0.2">
      <c r="B33" s="83"/>
      <c r="D33" s="83"/>
      <c r="F33" s="83"/>
      <c r="H33" s="83"/>
    </row>
    <row r="34" spans="1:11" x14ac:dyDescent="0.2">
      <c r="A34" s="163" t="s">
        <v>131</v>
      </c>
      <c r="B34" s="61" t="s">
        <v>12</v>
      </c>
      <c r="C34" s="62" t="s">
        <v>13</v>
      </c>
      <c r="D34" s="61" t="s">
        <v>12</v>
      </c>
      <c r="E34" s="63" t="s">
        <v>13</v>
      </c>
      <c r="F34" s="62" t="s">
        <v>12</v>
      </c>
      <c r="G34" s="62" t="s">
        <v>13</v>
      </c>
      <c r="H34" s="61" t="s">
        <v>12</v>
      </c>
      <c r="I34" s="63" t="s">
        <v>13</v>
      </c>
      <c r="J34" s="61"/>
      <c r="K34" s="63"/>
    </row>
    <row r="35" spans="1:11" x14ac:dyDescent="0.2">
      <c r="A35" s="7" t="s">
        <v>206</v>
      </c>
      <c r="B35" s="65">
        <v>0</v>
      </c>
      <c r="C35" s="34">
        <f>IF(B38=0, "-", B35/B38)</f>
        <v>0</v>
      </c>
      <c r="D35" s="65">
        <v>2</v>
      </c>
      <c r="E35" s="9">
        <f>IF(D38=0, "-", D35/D38)</f>
        <v>0.66666666666666663</v>
      </c>
      <c r="F35" s="81">
        <v>3</v>
      </c>
      <c r="G35" s="34">
        <f>IF(F38=0, "-", F35/F38)</f>
        <v>9.0909090909090912E-2</v>
      </c>
      <c r="H35" s="65">
        <v>6</v>
      </c>
      <c r="I35" s="9">
        <f>IF(H38=0, "-", H35/H38)</f>
        <v>0.27272727272727271</v>
      </c>
      <c r="J35" s="8">
        <f>IF(D35=0, "-", IF((B35-D35)/D35&lt;10, (B35-D35)/D35, "&gt;999%"))</f>
        <v>-1</v>
      </c>
      <c r="K35" s="9">
        <f>IF(H35=0, "-", IF((F35-H35)/H35&lt;10, (F35-H35)/H35, "&gt;999%"))</f>
        <v>-0.5</v>
      </c>
    </row>
    <row r="36" spans="1:11" x14ac:dyDescent="0.2">
      <c r="A36" s="7" t="s">
        <v>207</v>
      </c>
      <c r="B36" s="65">
        <v>5</v>
      </c>
      <c r="C36" s="34">
        <f>IF(B38=0, "-", B36/B38)</f>
        <v>1</v>
      </c>
      <c r="D36" s="65">
        <v>1</v>
      </c>
      <c r="E36" s="9">
        <f>IF(D38=0, "-", D36/D38)</f>
        <v>0.33333333333333331</v>
      </c>
      <c r="F36" s="81">
        <v>30</v>
      </c>
      <c r="G36" s="34">
        <f>IF(F38=0, "-", F36/F38)</f>
        <v>0.90909090909090906</v>
      </c>
      <c r="H36" s="65">
        <v>16</v>
      </c>
      <c r="I36" s="9">
        <f>IF(H38=0, "-", H36/H38)</f>
        <v>0.72727272727272729</v>
      </c>
      <c r="J36" s="8">
        <f>IF(D36=0, "-", IF((B36-D36)/D36&lt;10, (B36-D36)/D36, "&gt;999%"))</f>
        <v>4</v>
      </c>
      <c r="K36" s="9">
        <f>IF(H36=0, "-", IF((F36-H36)/H36&lt;10, (F36-H36)/H36, "&gt;999%"))</f>
        <v>0.875</v>
      </c>
    </row>
    <row r="37" spans="1:11" x14ac:dyDescent="0.2">
      <c r="A37" s="2"/>
      <c r="B37" s="68"/>
      <c r="C37" s="33"/>
      <c r="D37" s="68"/>
      <c r="E37" s="6"/>
      <c r="F37" s="82"/>
      <c r="G37" s="33"/>
      <c r="H37" s="68"/>
      <c r="I37" s="6"/>
      <c r="J37" s="5"/>
      <c r="K37" s="6"/>
    </row>
    <row r="38" spans="1:11" s="43" customFormat="1" x14ac:dyDescent="0.2">
      <c r="A38" s="162" t="s">
        <v>545</v>
      </c>
      <c r="B38" s="71">
        <f>SUM(B35:B37)</f>
        <v>5</v>
      </c>
      <c r="C38" s="40">
        <f>B38/1453</f>
        <v>3.4411562284927736E-3</v>
      </c>
      <c r="D38" s="71">
        <f>SUM(D35:D37)</f>
        <v>3</v>
      </c>
      <c r="E38" s="41">
        <f>D38/1979</f>
        <v>1.5159171298635675E-3</v>
      </c>
      <c r="F38" s="77">
        <f>SUM(F35:F37)</f>
        <v>33</v>
      </c>
      <c r="G38" s="42">
        <f>F38/18564</f>
        <v>1.777634130575307E-3</v>
      </c>
      <c r="H38" s="71">
        <f>SUM(H35:H37)</f>
        <v>22</v>
      </c>
      <c r="I38" s="41">
        <f>H38/15673</f>
        <v>1.4036878708607158E-3</v>
      </c>
      <c r="J38" s="37">
        <f>IF(D38=0, "-", IF((B38-D38)/D38&lt;10, (B38-D38)/D38, "&gt;999%"))</f>
        <v>0.66666666666666663</v>
      </c>
      <c r="K38" s="38">
        <f>IF(H38=0, "-", IF((F38-H38)/H38&lt;10, (F38-H38)/H38, "&gt;999%"))</f>
        <v>0.5</v>
      </c>
    </row>
    <row r="39" spans="1:11" x14ac:dyDescent="0.2">
      <c r="B39" s="83"/>
      <c r="D39" s="83"/>
      <c r="F39" s="83"/>
      <c r="H39" s="83"/>
    </row>
    <row r="40" spans="1:11" s="43" customFormat="1" x14ac:dyDescent="0.2">
      <c r="A40" s="162" t="s">
        <v>544</v>
      </c>
      <c r="B40" s="71">
        <v>64</v>
      </c>
      <c r="C40" s="40">
        <f>B40/1453</f>
        <v>4.40467997247075E-2</v>
      </c>
      <c r="D40" s="71">
        <v>101</v>
      </c>
      <c r="E40" s="41">
        <f>D40/1979</f>
        <v>5.1035876705406769E-2</v>
      </c>
      <c r="F40" s="77">
        <v>1034</v>
      </c>
      <c r="G40" s="42">
        <f>F40/18564</f>
        <v>5.5699202758026291E-2</v>
      </c>
      <c r="H40" s="71">
        <v>701</v>
      </c>
      <c r="I40" s="41">
        <f>H40/15673</f>
        <v>4.4726599885152811E-2</v>
      </c>
      <c r="J40" s="37">
        <f>IF(D40=0, "-", IF((B40-D40)/D40&lt;10, (B40-D40)/D40, "&gt;999%"))</f>
        <v>-0.36633663366336633</v>
      </c>
      <c r="K40" s="38">
        <f>IF(H40=0, "-", IF((F40-H40)/H40&lt;10, (F40-H40)/H40, "&gt;999%"))</f>
        <v>0.47503566333808844</v>
      </c>
    </row>
    <row r="41" spans="1:11" x14ac:dyDescent="0.2">
      <c r="B41" s="83"/>
      <c r="D41" s="83"/>
      <c r="F41" s="83"/>
      <c r="H41" s="83"/>
    </row>
    <row r="42" spans="1:11" ht="15.75" x14ac:dyDescent="0.25">
      <c r="A42" s="164" t="s">
        <v>107</v>
      </c>
      <c r="B42" s="196" t="s">
        <v>1</v>
      </c>
      <c r="C42" s="200"/>
      <c r="D42" s="200"/>
      <c r="E42" s="197"/>
      <c r="F42" s="196" t="s">
        <v>14</v>
      </c>
      <c r="G42" s="200"/>
      <c r="H42" s="200"/>
      <c r="I42" s="197"/>
      <c r="J42" s="196" t="s">
        <v>15</v>
      </c>
      <c r="K42" s="197"/>
    </row>
    <row r="43" spans="1:11" x14ac:dyDescent="0.2">
      <c r="A43" s="22"/>
      <c r="B43" s="196">
        <f>VALUE(RIGHT($B$2, 4))</f>
        <v>2021</v>
      </c>
      <c r="C43" s="197"/>
      <c r="D43" s="196">
        <f>B43-1</f>
        <v>2020</v>
      </c>
      <c r="E43" s="204"/>
      <c r="F43" s="196">
        <f>B43</f>
        <v>2021</v>
      </c>
      <c r="G43" s="204"/>
      <c r="H43" s="196">
        <f>D43</f>
        <v>2020</v>
      </c>
      <c r="I43" s="204"/>
      <c r="J43" s="140" t="s">
        <v>4</v>
      </c>
      <c r="K43" s="141" t="s">
        <v>2</v>
      </c>
    </row>
    <row r="44" spans="1:11" x14ac:dyDescent="0.2">
      <c r="A44" s="163" t="s">
        <v>132</v>
      </c>
      <c r="B44" s="61" t="s">
        <v>12</v>
      </c>
      <c r="C44" s="62" t="s">
        <v>13</v>
      </c>
      <c r="D44" s="61" t="s">
        <v>12</v>
      </c>
      <c r="E44" s="63" t="s">
        <v>13</v>
      </c>
      <c r="F44" s="62" t="s">
        <v>12</v>
      </c>
      <c r="G44" s="62" t="s">
        <v>13</v>
      </c>
      <c r="H44" s="61" t="s">
        <v>12</v>
      </c>
      <c r="I44" s="63" t="s">
        <v>13</v>
      </c>
      <c r="J44" s="61"/>
      <c r="K44" s="63"/>
    </row>
    <row r="45" spans="1:11" x14ac:dyDescent="0.2">
      <c r="A45" s="7" t="s">
        <v>208</v>
      </c>
      <c r="B45" s="65">
        <v>0</v>
      </c>
      <c r="C45" s="34">
        <f>IF(B65=0, "-", B45/B65)</f>
        <v>0</v>
      </c>
      <c r="D45" s="65">
        <v>1</v>
      </c>
      <c r="E45" s="9">
        <f>IF(D65=0, "-", D45/D65)</f>
        <v>3.8167938931297708E-3</v>
      </c>
      <c r="F45" s="81">
        <v>3</v>
      </c>
      <c r="G45" s="34">
        <f>IF(F65=0, "-", F45/F65)</f>
        <v>2.3584905660377358E-3</v>
      </c>
      <c r="H45" s="65">
        <v>4</v>
      </c>
      <c r="I45" s="9">
        <f>IF(H65=0, "-", H45/H65)</f>
        <v>3.1520882584712374E-3</v>
      </c>
      <c r="J45" s="8">
        <f t="shared" ref="J45:J63" si="2">IF(D45=0, "-", IF((B45-D45)/D45&lt;10, (B45-D45)/D45, "&gt;999%"))</f>
        <v>-1</v>
      </c>
      <c r="K45" s="9">
        <f t="shared" ref="K45:K63" si="3">IF(H45=0, "-", IF((F45-H45)/H45&lt;10, (F45-H45)/H45, "&gt;999%"))</f>
        <v>-0.25</v>
      </c>
    </row>
    <row r="46" spans="1:11" x14ac:dyDescent="0.2">
      <c r="A46" s="7" t="s">
        <v>209</v>
      </c>
      <c r="B46" s="65">
        <v>0</v>
      </c>
      <c r="C46" s="34">
        <f>IF(B65=0, "-", B46/B65)</f>
        <v>0</v>
      </c>
      <c r="D46" s="65">
        <v>1</v>
      </c>
      <c r="E46" s="9">
        <f>IF(D65=0, "-", D46/D65)</f>
        <v>3.8167938931297708E-3</v>
      </c>
      <c r="F46" s="81">
        <v>10</v>
      </c>
      <c r="G46" s="34">
        <f>IF(F65=0, "-", F46/F65)</f>
        <v>7.8616352201257862E-3</v>
      </c>
      <c r="H46" s="65">
        <v>24</v>
      </c>
      <c r="I46" s="9">
        <f>IF(H65=0, "-", H46/H65)</f>
        <v>1.8912529550827423E-2</v>
      </c>
      <c r="J46" s="8">
        <f t="shared" si="2"/>
        <v>-1</v>
      </c>
      <c r="K46" s="9">
        <f t="shared" si="3"/>
        <v>-0.58333333333333337</v>
      </c>
    </row>
    <row r="47" spans="1:11" x14ac:dyDescent="0.2">
      <c r="A47" s="7" t="s">
        <v>210</v>
      </c>
      <c r="B47" s="65">
        <v>0</v>
      </c>
      <c r="C47" s="34">
        <f>IF(B65=0, "-", B47/B65)</f>
        <v>0</v>
      </c>
      <c r="D47" s="65">
        <v>0</v>
      </c>
      <c r="E47" s="9">
        <f>IF(D65=0, "-", D47/D65)</f>
        <v>0</v>
      </c>
      <c r="F47" s="81">
        <v>0</v>
      </c>
      <c r="G47" s="34">
        <f>IF(F65=0, "-", F47/F65)</f>
        <v>0</v>
      </c>
      <c r="H47" s="65">
        <v>21</v>
      </c>
      <c r="I47" s="9">
        <f>IF(H65=0, "-", H47/H65)</f>
        <v>1.6548463356973995E-2</v>
      </c>
      <c r="J47" s="8" t="str">
        <f t="shared" si="2"/>
        <v>-</v>
      </c>
      <c r="K47" s="9">
        <f t="shared" si="3"/>
        <v>-1</v>
      </c>
    </row>
    <row r="48" spans="1:11" x14ac:dyDescent="0.2">
      <c r="A48" s="7" t="s">
        <v>211</v>
      </c>
      <c r="B48" s="65">
        <v>0</v>
      </c>
      <c r="C48" s="34">
        <f>IF(B65=0, "-", B48/B65)</f>
        <v>0</v>
      </c>
      <c r="D48" s="65">
        <v>10</v>
      </c>
      <c r="E48" s="9">
        <f>IF(D65=0, "-", D48/D65)</f>
        <v>3.8167938931297711E-2</v>
      </c>
      <c r="F48" s="81">
        <v>38</v>
      </c>
      <c r="G48" s="34">
        <f>IF(F65=0, "-", F48/F65)</f>
        <v>2.9874213836477988E-2</v>
      </c>
      <c r="H48" s="65">
        <v>79</v>
      </c>
      <c r="I48" s="9">
        <f>IF(H65=0, "-", H48/H65)</f>
        <v>6.2253743104806934E-2</v>
      </c>
      <c r="J48" s="8">
        <f t="shared" si="2"/>
        <v>-1</v>
      </c>
      <c r="K48" s="9">
        <f t="shared" si="3"/>
        <v>-0.51898734177215189</v>
      </c>
    </row>
    <row r="49" spans="1:11" x14ac:dyDescent="0.2">
      <c r="A49" s="7" t="s">
        <v>212</v>
      </c>
      <c r="B49" s="65">
        <v>0</v>
      </c>
      <c r="C49" s="34">
        <f>IF(B65=0, "-", B49/B65)</f>
        <v>0</v>
      </c>
      <c r="D49" s="65">
        <v>2</v>
      </c>
      <c r="E49" s="9">
        <f>IF(D65=0, "-", D49/D65)</f>
        <v>7.6335877862595417E-3</v>
      </c>
      <c r="F49" s="81">
        <v>3</v>
      </c>
      <c r="G49" s="34">
        <f>IF(F65=0, "-", F49/F65)</f>
        <v>2.3584905660377358E-3</v>
      </c>
      <c r="H49" s="65">
        <v>28</v>
      </c>
      <c r="I49" s="9">
        <f>IF(H65=0, "-", H49/H65)</f>
        <v>2.2064617809298661E-2</v>
      </c>
      <c r="J49" s="8">
        <f t="shared" si="2"/>
        <v>-1</v>
      </c>
      <c r="K49" s="9">
        <f t="shared" si="3"/>
        <v>-0.8928571428571429</v>
      </c>
    </row>
    <row r="50" spans="1:11" x14ac:dyDescent="0.2">
      <c r="A50" s="7" t="s">
        <v>213</v>
      </c>
      <c r="B50" s="65">
        <v>52</v>
      </c>
      <c r="C50" s="34">
        <f>IF(B65=0, "-", B50/B65)</f>
        <v>0.55913978494623651</v>
      </c>
      <c r="D50" s="65">
        <v>72</v>
      </c>
      <c r="E50" s="9">
        <f>IF(D65=0, "-", D50/D65)</f>
        <v>0.27480916030534353</v>
      </c>
      <c r="F50" s="81">
        <v>384</v>
      </c>
      <c r="G50" s="34">
        <f>IF(F65=0, "-", F50/F65)</f>
        <v>0.30188679245283018</v>
      </c>
      <c r="H50" s="65">
        <v>244</v>
      </c>
      <c r="I50" s="9">
        <f>IF(H65=0, "-", H50/H65)</f>
        <v>0.19227738376674547</v>
      </c>
      <c r="J50" s="8">
        <f t="shared" si="2"/>
        <v>-0.27777777777777779</v>
      </c>
      <c r="K50" s="9">
        <f t="shared" si="3"/>
        <v>0.57377049180327866</v>
      </c>
    </row>
    <row r="51" spans="1:11" x14ac:dyDescent="0.2">
      <c r="A51" s="7" t="s">
        <v>214</v>
      </c>
      <c r="B51" s="65">
        <v>3</v>
      </c>
      <c r="C51" s="34">
        <f>IF(B65=0, "-", B51/B65)</f>
        <v>3.2258064516129031E-2</v>
      </c>
      <c r="D51" s="65">
        <v>0</v>
      </c>
      <c r="E51" s="9">
        <f>IF(D65=0, "-", D51/D65)</f>
        <v>0</v>
      </c>
      <c r="F51" s="81">
        <v>16</v>
      </c>
      <c r="G51" s="34">
        <f>IF(F65=0, "-", F51/F65)</f>
        <v>1.2578616352201259E-2</v>
      </c>
      <c r="H51" s="65">
        <v>18</v>
      </c>
      <c r="I51" s="9">
        <f>IF(H65=0, "-", H51/H65)</f>
        <v>1.4184397163120567E-2</v>
      </c>
      <c r="J51" s="8" t="str">
        <f t="shared" si="2"/>
        <v>-</v>
      </c>
      <c r="K51" s="9">
        <f t="shared" si="3"/>
        <v>-0.1111111111111111</v>
      </c>
    </row>
    <row r="52" spans="1:11" x14ac:dyDescent="0.2">
      <c r="A52" s="7" t="s">
        <v>215</v>
      </c>
      <c r="B52" s="65">
        <v>3</v>
      </c>
      <c r="C52" s="34">
        <f>IF(B65=0, "-", B52/B65)</f>
        <v>3.2258064516129031E-2</v>
      </c>
      <c r="D52" s="65">
        <v>40</v>
      </c>
      <c r="E52" s="9">
        <f>IF(D65=0, "-", D52/D65)</f>
        <v>0.15267175572519084</v>
      </c>
      <c r="F52" s="81">
        <v>154</v>
      </c>
      <c r="G52" s="34">
        <f>IF(F65=0, "-", F52/F65)</f>
        <v>0.12106918238993711</v>
      </c>
      <c r="H52" s="65">
        <v>108</v>
      </c>
      <c r="I52" s="9">
        <f>IF(H65=0, "-", H52/H65)</f>
        <v>8.5106382978723402E-2</v>
      </c>
      <c r="J52" s="8">
        <f t="shared" si="2"/>
        <v>-0.92500000000000004</v>
      </c>
      <c r="K52" s="9">
        <f t="shared" si="3"/>
        <v>0.42592592592592593</v>
      </c>
    </row>
    <row r="53" spans="1:11" x14ac:dyDescent="0.2">
      <c r="A53" s="7" t="s">
        <v>216</v>
      </c>
      <c r="B53" s="65">
        <v>4</v>
      </c>
      <c r="C53" s="34">
        <f>IF(B65=0, "-", B53/B65)</f>
        <v>4.3010752688172046E-2</v>
      </c>
      <c r="D53" s="65">
        <v>10</v>
      </c>
      <c r="E53" s="9">
        <f>IF(D65=0, "-", D53/D65)</f>
        <v>3.8167938931297711E-2</v>
      </c>
      <c r="F53" s="81">
        <v>108</v>
      </c>
      <c r="G53" s="34">
        <f>IF(F65=0, "-", F53/F65)</f>
        <v>8.4905660377358486E-2</v>
      </c>
      <c r="H53" s="65">
        <v>110</v>
      </c>
      <c r="I53" s="9">
        <f>IF(H65=0, "-", H53/H65)</f>
        <v>8.6682427107959023E-2</v>
      </c>
      <c r="J53" s="8">
        <f t="shared" si="2"/>
        <v>-0.6</v>
      </c>
      <c r="K53" s="9">
        <f t="shared" si="3"/>
        <v>-1.8181818181818181E-2</v>
      </c>
    </row>
    <row r="54" spans="1:11" x14ac:dyDescent="0.2">
      <c r="A54" s="7" t="s">
        <v>217</v>
      </c>
      <c r="B54" s="65">
        <v>0</v>
      </c>
      <c r="C54" s="34">
        <f>IF(B65=0, "-", B54/B65)</f>
        <v>0</v>
      </c>
      <c r="D54" s="65">
        <v>0</v>
      </c>
      <c r="E54" s="9">
        <f>IF(D65=0, "-", D54/D65)</f>
        <v>0</v>
      </c>
      <c r="F54" s="81">
        <v>1</v>
      </c>
      <c r="G54" s="34">
        <f>IF(F65=0, "-", F54/F65)</f>
        <v>7.8616352201257866E-4</v>
      </c>
      <c r="H54" s="65">
        <v>2</v>
      </c>
      <c r="I54" s="9">
        <f>IF(H65=0, "-", H54/H65)</f>
        <v>1.5760441292356187E-3</v>
      </c>
      <c r="J54" s="8" t="str">
        <f t="shared" si="2"/>
        <v>-</v>
      </c>
      <c r="K54" s="9">
        <f t="shared" si="3"/>
        <v>-0.5</v>
      </c>
    </row>
    <row r="55" spans="1:11" x14ac:dyDescent="0.2">
      <c r="A55" s="7" t="s">
        <v>218</v>
      </c>
      <c r="B55" s="65">
        <v>0</v>
      </c>
      <c r="C55" s="34">
        <f>IF(B65=0, "-", B55/B65)</f>
        <v>0</v>
      </c>
      <c r="D55" s="65">
        <v>0</v>
      </c>
      <c r="E55" s="9">
        <f>IF(D65=0, "-", D55/D65)</f>
        <v>0</v>
      </c>
      <c r="F55" s="81">
        <v>1</v>
      </c>
      <c r="G55" s="34">
        <f>IF(F65=0, "-", F55/F65)</f>
        <v>7.8616352201257866E-4</v>
      </c>
      <c r="H55" s="65">
        <v>0</v>
      </c>
      <c r="I55" s="9">
        <f>IF(H65=0, "-", H55/H65)</f>
        <v>0</v>
      </c>
      <c r="J55" s="8" t="str">
        <f t="shared" si="2"/>
        <v>-</v>
      </c>
      <c r="K55" s="9" t="str">
        <f t="shared" si="3"/>
        <v>-</v>
      </c>
    </row>
    <row r="56" spans="1:11" x14ac:dyDescent="0.2">
      <c r="A56" s="7" t="s">
        <v>219</v>
      </c>
      <c r="B56" s="65">
        <v>0</v>
      </c>
      <c r="C56" s="34">
        <f>IF(B65=0, "-", B56/B65)</f>
        <v>0</v>
      </c>
      <c r="D56" s="65">
        <v>0</v>
      </c>
      <c r="E56" s="9">
        <f>IF(D65=0, "-", D56/D65)</f>
        <v>0</v>
      </c>
      <c r="F56" s="81">
        <v>0</v>
      </c>
      <c r="G56" s="34">
        <f>IF(F65=0, "-", F56/F65)</f>
        <v>0</v>
      </c>
      <c r="H56" s="65">
        <v>2</v>
      </c>
      <c r="I56" s="9">
        <f>IF(H65=0, "-", H56/H65)</f>
        <v>1.5760441292356187E-3</v>
      </c>
      <c r="J56" s="8" t="str">
        <f t="shared" si="2"/>
        <v>-</v>
      </c>
      <c r="K56" s="9">
        <f t="shared" si="3"/>
        <v>-1</v>
      </c>
    </row>
    <row r="57" spans="1:11" x14ac:dyDescent="0.2">
      <c r="A57" s="7" t="s">
        <v>220</v>
      </c>
      <c r="B57" s="65">
        <v>1</v>
      </c>
      <c r="C57" s="34">
        <f>IF(B65=0, "-", B57/B65)</f>
        <v>1.0752688172043012E-2</v>
      </c>
      <c r="D57" s="65">
        <v>0</v>
      </c>
      <c r="E57" s="9">
        <f>IF(D65=0, "-", D57/D65)</f>
        <v>0</v>
      </c>
      <c r="F57" s="81">
        <v>22</v>
      </c>
      <c r="G57" s="34">
        <f>IF(F65=0, "-", F57/F65)</f>
        <v>1.7295597484276729E-2</v>
      </c>
      <c r="H57" s="65">
        <v>1</v>
      </c>
      <c r="I57" s="9">
        <f>IF(H65=0, "-", H57/H65)</f>
        <v>7.8802206461780935E-4</v>
      </c>
      <c r="J57" s="8" t="str">
        <f t="shared" si="2"/>
        <v>-</v>
      </c>
      <c r="K57" s="9" t="str">
        <f t="shared" si="3"/>
        <v>&gt;999%</v>
      </c>
    </row>
    <row r="58" spans="1:11" x14ac:dyDescent="0.2">
      <c r="A58" s="7" t="s">
        <v>221</v>
      </c>
      <c r="B58" s="65">
        <v>4</v>
      </c>
      <c r="C58" s="34">
        <f>IF(B65=0, "-", B58/B65)</f>
        <v>4.3010752688172046E-2</v>
      </c>
      <c r="D58" s="65">
        <v>4</v>
      </c>
      <c r="E58" s="9">
        <f>IF(D65=0, "-", D58/D65)</f>
        <v>1.5267175572519083E-2</v>
      </c>
      <c r="F58" s="81">
        <v>86</v>
      </c>
      <c r="G58" s="34">
        <f>IF(F65=0, "-", F58/F65)</f>
        <v>6.761006289308176E-2</v>
      </c>
      <c r="H58" s="65">
        <v>66</v>
      </c>
      <c r="I58" s="9">
        <f>IF(H65=0, "-", H58/H65)</f>
        <v>5.2009456264775412E-2</v>
      </c>
      <c r="J58" s="8">
        <f t="shared" si="2"/>
        <v>0</v>
      </c>
      <c r="K58" s="9">
        <f t="shared" si="3"/>
        <v>0.30303030303030304</v>
      </c>
    </row>
    <row r="59" spans="1:11" x14ac:dyDescent="0.2">
      <c r="A59" s="7" t="s">
        <v>222</v>
      </c>
      <c r="B59" s="65">
        <v>2</v>
      </c>
      <c r="C59" s="34">
        <f>IF(B65=0, "-", B59/B65)</f>
        <v>2.1505376344086023E-2</v>
      </c>
      <c r="D59" s="65">
        <v>1</v>
      </c>
      <c r="E59" s="9">
        <f>IF(D65=0, "-", D59/D65)</f>
        <v>3.8167938931297708E-3</v>
      </c>
      <c r="F59" s="81">
        <v>12</v>
      </c>
      <c r="G59" s="34">
        <f>IF(F65=0, "-", F59/F65)</f>
        <v>9.433962264150943E-3</v>
      </c>
      <c r="H59" s="65">
        <v>12</v>
      </c>
      <c r="I59" s="9">
        <f>IF(H65=0, "-", H59/H65)</f>
        <v>9.4562647754137114E-3</v>
      </c>
      <c r="J59" s="8">
        <f t="shared" si="2"/>
        <v>1</v>
      </c>
      <c r="K59" s="9">
        <f t="shared" si="3"/>
        <v>0</v>
      </c>
    </row>
    <row r="60" spans="1:11" x14ac:dyDescent="0.2">
      <c r="A60" s="7" t="s">
        <v>223</v>
      </c>
      <c r="B60" s="65">
        <v>16</v>
      </c>
      <c r="C60" s="34">
        <f>IF(B65=0, "-", B60/B65)</f>
        <v>0.17204301075268819</v>
      </c>
      <c r="D60" s="65">
        <v>115</v>
      </c>
      <c r="E60" s="9">
        <f>IF(D65=0, "-", D60/D65)</f>
        <v>0.43893129770992367</v>
      </c>
      <c r="F60" s="81">
        <v>393</v>
      </c>
      <c r="G60" s="34">
        <f>IF(F65=0, "-", F60/F65)</f>
        <v>0.30896226415094341</v>
      </c>
      <c r="H60" s="65">
        <v>432</v>
      </c>
      <c r="I60" s="9">
        <f>IF(H65=0, "-", H60/H65)</f>
        <v>0.34042553191489361</v>
      </c>
      <c r="J60" s="8">
        <f t="shared" si="2"/>
        <v>-0.86086956521739133</v>
      </c>
      <c r="K60" s="9">
        <f t="shared" si="3"/>
        <v>-9.0277777777777776E-2</v>
      </c>
    </row>
    <row r="61" spans="1:11" x14ac:dyDescent="0.2">
      <c r="A61" s="7" t="s">
        <v>224</v>
      </c>
      <c r="B61" s="65">
        <v>0</v>
      </c>
      <c r="C61" s="34">
        <f>IF(B65=0, "-", B61/B65)</f>
        <v>0</v>
      </c>
      <c r="D61" s="65">
        <v>0</v>
      </c>
      <c r="E61" s="9">
        <f>IF(D65=0, "-", D61/D65)</f>
        <v>0</v>
      </c>
      <c r="F61" s="81">
        <v>1</v>
      </c>
      <c r="G61" s="34">
        <f>IF(F65=0, "-", F61/F65)</f>
        <v>7.8616352201257866E-4</v>
      </c>
      <c r="H61" s="65">
        <v>1</v>
      </c>
      <c r="I61" s="9">
        <f>IF(H65=0, "-", H61/H65)</f>
        <v>7.8802206461780935E-4</v>
      </c>
      <c r="J61" s="8" t="str">
        <f t="shared" si="2"/>
        <v>-</v>
      </c>
      <c r="K61" s="9">
        <f t="shared" si="3"/>
        <v>0</v>
      </c>
    </row>
    <row r="62" spans="1:11" x14ac:dyDescent="0.2">
      <c r="A62" s="7" t="s">
        <v>225</v>
      </c>
      <c r="B62" s="65">
        <v>0</v>
      </c>
      <c r="C62" s="34">
        <f>IF(B65=0, "-", B62/B65)</f>
        <v>0</v>
      </c>
      <c r="D62" s="65">
        <v>0</v>
      </c>
      <c r="E62" s="9">
        <f>IF(D65=0, "-", D62/D65)</f>
        <v>0</v>
      </c>
      <c r="F62" s="81">
        <v>1</v>
      </c>
      <c r="G62" s="34">
        <f>IF(F65=0, "-", F62/F65)</f>
        <v>7.8616352201257866E-4</v>
      </c>
      <c r="H62" s="65">
        <v>0</v>
      </c>
      <c r="I62" s="9">
        <f>IF(H65=0, "-", H62/H65)</f>
        <v>0</v>
      </c>
      <c r="J62" s="8" t="str">
        <f t="shared" si="2"/>
        <v>-</v>
      </c>
      <c r="K62" s="9" t="str">
        <f t="shared" si="3"/>
        <v>-</v>
      </c>
    </row>
    <row r="63" spans="1:11" x14ac:dyDescent="0.2">
      <c r="A63" s="7" t="s">
        <v>226</v>
      </c>
      <c r="B63" s="65">
        <v>8</v>
      </c>
      <c r="C63" s="34">
        <f>IF(B65=0, "-", B63/B65)</f>
        <v>8.6021505376344093E-2</v>
      </c>
      <c r="D63" s="65">
        <v>6</v>
      </c>
      <c r="E63" s="9">
        <f>IF(D65=0, "-", D63/D65)</f>
        <v>2.2900763358778626E-2</v>
      </c>
      <c r="F63" s="81">
        <v>39</v>
      </c>
      <c r="G63" s="34">
        <f>IF(F65=0, "-", F63/F65)</f>
        <v>3.0660377358490566E-2</v>
      </c>
      <c r="H63" s="65">
        <v>117</v>
      </c>
      <c r="I63" s="9">
        <f>IF(H65=0, "-", H63/H65)</f>
        <v>9.2198581560283682E-2</v>
      </c>
      <c r="J63" s="8">
        <f t="shared" si="2"/>
        <v>0.33333333333333331</v>
      </c>
      <c r="K63" s="9">
        <f t="shared" si="3"/>
        <v>-0.66666666666666663</v>
      </c>
    </row>
    <row r="64" spans="1:11" x14ac:dyDescent="0.2">
      <c r="A64" s="2"/>
      <c r="B64" s="68"/>
      <c r="C64" s="33"/>
      <c r="D64" s="68"/>
      <c r="E64" s="6"/>
      <c r="F64" s="82"/>
      <c r="G64" s="33"/>
      <c r="H64" s="68"/>
      <c r="I64" s="6"/>
      <c r="J64" s="5"/>
      <c r="K64" s="6"/>
    </row>
    <row r="65" spans="1:11" s="43" customFormat="1" x14ac:dyDescent="0.2">
      <c r="A65" s="162" t="s">
        <v>543</v>
      </c>
      <c r="B65" s="71">
        <f>SUM(B45:B64)</f>
        <v>93</v>
      </c>
      <c r="C65" s="40">
        <f>B65/1453</f>
        <v>6.4005505849965588E-2</v>
      </c>
      <c r="D65" s="71">
        <f>SUM(D45:D64)</f>
        <v>262</v>
      </c>
      <c r="E65" s="41">
        <f>D65/1979</f>
        <v>0.13239009600808488</v>
      </c>
      <c r="F65" s="77">
        <f>SUM(F45:F64)</f>
        <v>1272</v>
      </c>
      <c r="G65" s="42">
        <f>F65/18564</f>
        <v>6.8519715578539114E-2</v>
      </c>
      <c r="H65" s="71">
        <f>SUM(H45:H64)</f>
        <v>1269</v>
      </c>
      <c r="I65" s="41">
        <f>H65/15673</f>
        <v>8.0967268551011287E-2</v>
      </c>
      <c r="J65" s="37">
        <f>IF(D65=0, "-", IF((B65-D65)/D65&lt;10, (B65-D65)/D65, "&gt;999%"))</f>
        <v>-0.64503816793893132</v>
      </c>
      <c r="K65" s="38">
        <f>IF(H65=0, "-", IF((F65-H65)/H65&lt;10, (F65-H65)/H65, "&gt;999%"))</f>
        <v>2.3640661938534278E-3</v>
      </c>
    </row>
    <row r="66" spans="1:11" x14ac:dyDescent="0.2">
      <c r="B66" s="83"/>
      <c r="D66" s="83"/>
      <c r="F66" s="83"/>
      <c r="H66" s="83"/>
    </row>
    <row r="67" spans="1:11" x14ac:dyDescent="0.2">
      <c r="A67" s="163" t="s">
        <v>133</v>
      </c>
      <c r="B67" s="61" t="s">
        <v>12</v>
      </c>
      <c r="C67" s="62" t="s">
        <v>13</v>
      </c>
      <c r="D67" s="61" t="s">
        <v>12</v>
      </c>
      <c r="E67" s="63" t="s">
        <v>13</v>
      </c>
      <c r="F67" s="62" t="s">
        <v>12</v>
      </c>
      <c r="G67" s="62" t="s">
        <v>13</v>
      </c>
      <c r="H67" s="61" t="s">
        <v>12</v>
      </c>
      <c r="I67" s="63" t="s">
        <v>13</v>
      </c>
      <c r="J67" s="61"/>
      <c r="K67" s="63"/>
    </row>
    <row r="68" spans="1:11" x14ac:dyDescent="0.2">
      <c r="A68" s="7" t="s">
        <v>227</v>
      </c>
      <c r="B68" s="65">
        <v>0</v>
      </c>
      <c r="C68" s="34">
        <f>IF(B76=0, "-", B68/B76)</f>
        <v>0</v>
      </c>
      <c r="D68" s="65">
        <v>2</v>
      </c>
      <c r="E68" s="9">
        <f>IF(D76=0, "-", D68/D76)</f>
        <v>0.15384615384615385</v>
      </c>
      <c r="F68" s="81">
        <v>8</v>
      </c>
      <c r="G68" s="34">
        <f>IF(F76=0, "-", F68/F76)</f>
        <v>9.7560975609756101E-2</v>
      </c>
      <c r="H68" s="65">
        <v>14</v>
      </c>
      <c r="I68" s="9">
        <f>IF(H76=0, "-", H68/H76)</f>
        <v>0.14141414141414141</v>
      </c>
      <c r="J68" s="8">
        <f t="shared" ref="J68:J74" si="4">IF(D68=0, "-", IF((B68-D68)/D68&lt;10, (B68-D68)/D68, "&gt;999%"))</f>
        <v>-1</v>
      </c>
      <c r="K68" s="9">
        <f t="shared" ref="K68:K74" si="5">IF(H68=0, "-", IF((F68-H68)/H68&lt;10, (F68-H68)/H68, "&gt;999%"))</f>
        <v>-0.42857142857142855</v>
      </c>
    </row>
    <row r="69" spans="1:11" x14ac:dyDescent="0.2">
      <c r="A69" s="7" t="s">
        <v>228</v>
      </c>
      <c r="B69" s="65">
        <v>3</v>
      </c>
      <c r="C69" s="34">
        <f>IF(B76=0, "-", B69/B76)</f>
        <v>0.5</v>
      </c>
      <c r="D69" s="65">
        <v>0</v>
      </c>
      <c r="E69" s="9">
        <f>IF(D76=0, "-", D69/D76)</f>
        <v>0</v>
      </c>
      <c r="F69" s="81">
        <v>19</v>
      </c>
      <c r="G69" s="34">
        <f>IF(F76=0, "-", F69/F76)</f>
        <v>0.23170731707317074</v>
      </c>
      <c r="H69" s="65">
        <v>12</v>
      </c>
      <c r="I69" s="9">
        <f>IF(H76=0, "-", H69/H76)</f>
        <v>0.12121212121212122</v>
      </c>
      <c r="J69" s="8" t="str">
        <f t="shared" si="4"/>
        <v>-</v>
      </c>
      <c r="K69" s="9">
        <f t="shared" si="5"/>
        <v>0.58333333333333337</v>
      </c>
    </row>
    <row r="70" spans="1:11" x14ac:dyDescent="0.2">
      <c r="A70" s="7" t="s">
        <v>229</v>
      </c>
      <c r="B70" s="65">
        <v>1</v>
      </c>
      <c r="C70" s="34">
        <f>IF(B76=0, "-", B70/B76)</f>
        <v>0.16666666666666666</v>
      </c>
      <c r="D70" s="65">
        <v>1</v>
      </c>
      <c r="E70" s="9">
        <f>IF(D76=0, "-", D70/D76)</f>
        <v>7.6923076923076927E-2</v>
      </c>
      <c r="F70" s="81">
        <v>6</v>
      </c>
      <c r="G70" s="34">
        <f>IF(F76=0, "-", F70/F76)</f>
        <v>7.3170731707317069E-2</v>
      </c>
      <c r="H70" s="65">
        <v>6</v>
      </c>
      <c r="I70" s="9">
        <f>IF(H76=0, "-", H70/H76)</f>
        <v>6.0606060606060608E-2</v>
      </c>
      <c r="J70" s="8">
        <f t="shared" si="4"/>
        <v>0</v>
      </c>
      <c r="K70" s="9">
        <f t="shared" si="5"/>
        <v>0</v>
      </c>
    </row>
    <row r="71" spans="1:11" x14ac:dyDescent="0.2">
      <c r="A71" s="7" t="s">
        <v>230</v>
      </c>
      <c r="B71" s="65">
        <v>0</v>
      </c>
      <c r="C71" s="34">
        <f>IF(B76=0, "-", B71/B76)</f>
        <v>0</v>
      </c>
      <c r="D71" s="65">
        <v>7</v>
      </c>
      <c r="E71" s="9">
        <f>IF(D76=0, "-", D71/D76)</f>
        <v>0.53846153846153844</v>
      </c>
      <c r="F71" s="81">
        <v>29</v>
      </c>
      <c r="G71" s="34">
        <f>IF(F76=0, "-", F71/F76)</f>
        <v>0.35365853658536583</v>
      </c>
      <c r="H71" s="65">
        <v>42</v>
      </c>
      <c r="I71" s="9">
        <f>IF(H76=0, "-", H71/H76)</f>
        <v>0.42424242424242425</v>
      </c>
      <c r="J71" s="8">
        <f t="shared" si="4"/>
        <v>-1</v>
      </c>
      <c r="K71" s="9">
        <f t="shared" si="5"/>
        <v>-0.30952380952380953</v>
      </c>
    </row>
    <row r="72" spans="1:11" x14ac:dyDescent="0.2">
      <c r="A72" s="7" t="s">
        <v>231</v>
      </c>
      <c r="B72" s="65">
        <v>0</v>
      </c>
      <c r="C72" s="34">
        <f>IF(B76=0, "-", B72/B76)</f>
        <v>0</v>
      </c>
      <c r="D72" s="65">
        <v>0</v>
      </c>
      <c r="E72" s="9">
        <f>IF(D76=0, "-", D72/D76)</f>
        <v>0</v>
      </c>
      <c r="F72" s="81">
        <v>3</v>
      </c>
      <c r="G72" s="34">
        <f>IF(F76=0, "-", F72/F76)</f>
        <v>3.6585365853658534E-2</v>
      </c>
      <c r="H72" s="65">
        <v>7</v>
      </c>
      <c r="I72" s="9">
        <f>IF(H76=0, "-", H72/H76)</f>
        <v>7.0707070707070704E-2</v>
      </c>
      <c r="J72" s="8" t="str">
        <f t="shared" si="4"/>
        <v>-</v>
      </c>
      <c r="K72" s="9">
        <f t="shared" si="5"/>
        <v>-0.5714285714285714</v>
      </c>
    </row>
    <row r="73" spans="1:11" x14ac:dyDescent="0.2">
      <c r="A73" s="7" t="s">
        <v>232</v>
      </c>
      <c r="B73" s="65">
        <v>0</v>
      </c>
      <c r="C73" s="34">
        <f>IF(B76=0, "-", B73/B76)</f>
        <v>0</v>
      </c>
      <c r="D73" s="65">
        <v>1</v>
      </c>
      <c r="E73" s="9">
        <f>IF(D76=0, "-", D73/D76)</f>
        <v>7.6923076923076927E-2</v>
      </c>
      <c r="F73" s="81">
        <v>1</v>
      </c>
      <c r="G73" s="34">
        <f>IF(F76=0, "-", F73/F76)</f>
        <v>1.2195121951219513E-2</v>
      </c>
      <c r="H73" s="65">
        <v>2</v>
      </c>
      <c r="I73" s="9">
        <f>IF(H76=0, "-", H73/H76)</f>
        <v>2.0202020202020204E-2</v>
      </c>
      <c r="J73" s="8">
        <f t="shared" si="4"/>
        <v>-1</v>
      </c>
      <c r="K73" s="9">
        <f t="shared" si="5"/>
        <v>-0.5</v>
      </c>
    </row>
    <row r="74" spans="1:11" x14ac:dyDescent="0.2">
      <c r="A74" s="7" t="s">
        <v>233</v>
      </c>
      <c r="B74" s="65">
        <v>2</v>
      </c>
      <c r="C74" s="34">
        <f>IF(B76=0, "-", B74/B76)</f>
        <v>0.33333333333333331</v>
      </c>
      <c r="D74" s="65">
        <v>2</v>
      </c>
      <c r="E74" s="9">
        <f>IF(D76=0, "-", D74/D76)</f>
        <v>0.15384615384615385</v>
      </c>
      <c r="F74" s="81">
        <v>16</v>
      </c>
      <c r="G74" s="34">
        <f>IF(F76=0, "-", F74/F76)</f>
        <v>0.1951219512195122</v>
      </c>
      <c r="H74" s="65">
        <v>16</v>
      </c>
      <c r="I74" s="9">
        <f>IF(H76=0, "-", H74/H76)</f>
        <v>0.16161616161616163</v>
      </c>
      <c r="J74" s="8">
        <f t="shared" si="4"/>
        <v>0</v>
      </c>
      <c r="K74" s="9">
        <f t="shared" si="5"/>
        <v>0</v>
      </c>
    </row>
    <row r="75" spans="1:11" x14ac:dyDescent="0.2">
      <c r="A75" s="2"/>
      <c r="B75" s="68"/>
      <c r="C75" s="33"/>
      <c r="D75" s="68"/>
      <c r="E75" s="6"/>
      <c r="F75" s="82"/>
      <c r="G75" s="33"/>
      <c r="H75" s="68"/>
      <c r="I75" s="6"/>
      <c r="J75" s="5"/>
      <c r="K75" s="6"/>
    </row>
    <row r="76" spans="1:11" s="43" customFormat="1" x14ac:dyDescent="0.2">
      <c r="A76" s="162" t="s">
        <v>542</v>
      </c>
      <c r="B76" s="71">
        <f>SUM(B68:B75)</f>
        <v>6</v>
      </c>
      <c r="C76" s="40">
        <f>B76/1453</f>
        <v>4.1293874741913286E-3</v>
      </c>
      <c r="D76" s="71">
        <f>SUM(D68:D75)</f>
        <v>13</v>
      </c>
      <c r="E76" s="41">
        <f>D76/1979</f>
        <v>6.5689742294087923E-3</v>
      </c>
      <c r="F76" s="77">
        <f>SUM(F68:F75)</f>
        <v>82</v>
      </c>
      <c r="G76" s="42">
        <f>F76/18564</f>
        <v>4.4171514759750053E-3</v>
      </c>
      <c r="H76" s="71">
        <f>SUM(H68:H75)</f>
        <v>99</v>
      </c>
      <c r="I76" s="41">
        <f>H76/15673</f>
        <v>6.3165954188732212E-3</v>
      </c>
      <c r="J76" s="37">
        <f>IF(D76=0, "-", IF((B76-D76)/D76&lt;10, (B76-D76)/D76, "&gt;999%"))</f>
        <v>-0.53846153846153844</v>
      </c>
      <c r="K76" s="38">
        <f>IF(H76=0, "-", IF((F76-H76)/H76&lt;10, (F76-H76)/H76, "&gt;999%"))</f>
        <v>-0.17171717171717171</v>
      </c>
    </row>
    <row r="77" spans="1:11" x14ac:dyDescent="0.2">
      <c r="B77" s="83"/>
      <c r="D77" s="83"/>
      <c r="F77" s="83"/>
      <c r="H77" s="83"/>
    </row>
    <row r="78" spans="1:11" s="43" customFormat="1" x14ac:dyDescent="0.2">
      <c r="A78" s="162" t="s">
        <v>541</v>
      </c>
      <c r="B78" s="71">
        <v>99</v>
      </c>
      <c r="C78" s="40">
        <f>B78/1453</f>
        <v>6.8134893324156912E-2</v>
      </c>
      <c r="D78" s="71">
        <v>275</v>
      </c>
      <c r="E78" s="41">
        <f>D78/1979</f>
        <v>0.13895907023749368</v>
      </c>
      <c r="F78" s="77">
        <v>1354</v>
      </c>
      <c r="G78" s="42">
        <f>F78/18564</f>
        <v>7.2936867054514118E-2</v>
      </c>
      <c r="H78" s="71">
        <v>1368</v>
      </c>
      <c r="I78" s="41">
        <f>H78/15673</f>
        <v>8.7283863969884509E-2</v>
      </c>
      <c r="J78" s="37">
        <f>IF(D78=0, "-", IF((B78-D78)/D78&lt;10, (B78-D78)/D78, "&gt;999%"))</f>
        <v>-0.64</v>
      </c>
      <c r="K78" s="38">
        <f>IF(H78=0, "-", IF((F78-H78)/H78&lt;10, (F78-H78)/H78, "&gt;999%"))</f>
        <v>-1.023391812865497E-2</v>
      </c>
    </row>
    <row r="79" spans="1:11" x14ac:dyDescent="0.2">
      <c r="B79" s="83"/>
      <c r="D79" s="83"/>
      <c r="F79" s="83"/>
      <c r="H79" s="83"/>
    </row>
    <row r="80" spans="1:11" ht="15.75" x14ac:dyDescent="0.25">
      <c r="A80" s="164" t="s">
        <v>108</v>
      </c>
      <c r="B80" s="196" t="s">
        <v>1</v>
      </c>
      <c r="C80" s="200"/>
      <c r="D80" s="200"/>
      <c r="E80" s="197"/>
      <c r="F80" s="196" t="s">
        <v>14</v>
      </c>
      <c r="G80" s="200"/>
      <c r="H80" s="200"/>
      <c r="I80" s="197"/>
      <c r="J80" s="196" t="s">
        <v>15</v>
      </c>
      <c r="K80" s="197"/>
    </row>
    <row r="81" spans="1:11" x14ac:dyDescent="0.2">
      <c r="A81" s="22"/>
      <c r="B81" s="196">
        <f>VALUE(RIGHT($B$2, 4))</f>
        <v>2021</v>
      </c>
      <c r="C81" s="197"/>
      <c r="D81" s="196">
        <f>B81-1</f>
        <v>2020</v>
      </c>
      <c r="E81" s="204"/>
      <c r="F81" s="196">
        <f>B81</f>
        <v>2021</v>
      </c>
      <c r="G81" s="204"/>
      <c r="H81" s="196">
        <f>D81</f>
        <v>2020</v>
      </c>
      <c r="I81" s="204"/>
      <c r="J81" s="140" t="s">
        <v>4</v>
      </c>
      <c r="K81" s="141" t="s">
        <v>2</v>
      </c>
    </row>
    <row r="82" spans="1:11" x14ac:dyDescent="0.2">
      <c r="A82" s="163" t="s">
        <v>134</v>
      </c>
      <c r="B82" s="61" t="s">
        <v>12</v>
      </c>
      <c r="C82" s="62" t="s">
        <v>13</v>
      </c>
      <c r="D82" s="61" t="s">
        <v>12</v>
      </c>
      <c r="E82" s="63" t="s">
        <v>13</v>
      </c>
      <c r="F82" s="62" t="s">
        <v>12</v>
      </c>
      <c r="G82" s="62" t="s">
        <v>13</v>
      </c>
      <c r="H82" s="61" t="s">
        <v>12</v>
      </c>
      <c r="I82" s="63" t="s">
        <v>13</v>
      </c>
      <c r="J82" s="61"/>
      <c r="K82" s="63"/>
    </row>
    <row r="83" spans="1:11" x14ac:dyDescent="0.2">
      <c r="A83" s="7" t="s">
        <v>234</v>
      </c>
      <c r="B83" s="65">
        <v>0</v>
      </c>
      <c r="C83" s="34">
        <f>IF(B93=0, "-", B83/B93)</f>
        <v>0</v>
      </c>
      <c r="D83" s="65">
        <v>0</v>
      </c>
      <c r="E83" s="9">
        <f>IF(D93=0, "-", D83/D93)</f>
        <v>0</v>
      </c>
      <c r="F83" s="81">
        <v>1</v>
      </c>
      <c r="G83" s="34">
        <f>IF(F93=0, "-", F83/F93)</f>
        <v>5.1020408163265302E-3</v>
      </c>
      <c r="H83" s="65">
        <v>1</v>
      </c>
      <c r="I83" s="9">
        <f>IF(H93=0, "-", H83/H93)</f>
        <v>3.5842293906810036E-3</v>
      </c>
      <c r="J83" s="8" t="str">
        <f t="shared" ref="J83:J91" si="6">IF(D83=0, "-", IF((B83-D83)/D83&lt;10, (B83-D83)/D83, "&gt;999%"))</f>
        <v>-</v>
      </c>
      <c r="K83" s="9">
        <f t="shared" ref="K83:K91" si="7">IF(H83=0, "-", IF((F83-H83)/H83&lt;10, (F83-H83)/H83, "&gt;999%"))</f>
        <v>0</v>
      </c>
    </row>
    <row r="84" spans="1:11" x14ac:dyDescent="0.2">
      <c r="A84" s="7" t="s">
        <v>235</v>
      </c>
      <c r="B84" s="65">
        <v>2</v>
      </c>
      <c r="C84" s="34">
        <f>IF(B93=0, "-", B84/B93)</f>
        <v>0.15384615384615385</v>
      </c>
      <c r="D84" s="65">
        <v>0</v>
      </c>
      <c r="E84" s="9">
        <f>IF(D93=0, "-", D84/D93)</f>
        <v>0</v>
      </c>
      <c r="F84" s="81">
        <v>5</v>
      </c>
      <c r="G84" s="34">
        <f>IF(F93=0, "-", F84/F93)</f>
        <v>2.5510204081632654E-2</v>
      </c>
      <c r="H84" s="65">
        <v>0</v>
      </c>
      <c r="I84" s="9">
        <f>IF(H93=0, "-", H84/H93)</f>
        <v>0</v>
      </c>
      <c r="J84" s="8" t="str">
        <f t="shared" si="6"/>
        <v>-</v>
      </c>
      <c r="K84" s="9" t="str">
        <f t="shared" si="7"/>
        <v>-</v>
      </c>
    </row>
    <row r="85" spans="1:11" x14ac:dyDescent="0.2">
      <c r="A85" s="7" t="s">
        <v>236</v>
      </c>
      <c r="B85" s="65">
        <v>0</v>
      </c>
      <c r="C85" s="34">
        <f>IF(B93=0, "-", B85/B93)</f>
        <v>0</v>
      </c>
      <c r="D85" s="65">
        <v>0</v>
      </c>
      <c r="E85" s="9">
        <f>IF(D93=0, "-", D85/D93)</f>
        <v>0</v>
      </c>
      <c r="F85" s="81">
        <v>10</v>
      </c>
      <c r="G85" s="34">
        <f>IF(F93=0, "-", F85/F93)</f>
        <v>5.1020408163265307E-2</v>
      </c>
      <c r="H85" s="65">
        <v>15</v>
      </c>
      <c r="I85" s="9">
        <f>IF(H93=0, "-", H85/H93)</f>
        <v>5.3763440860215055E-2</v>
      </c>
      <c r="J85" s="8" t="str">
        <f t="shared" si="6"/>
        <v>-</v>
      </c>
      <c r="K85" s="9">
        <f t="shared" si="7"/>
        <v>-0.33333333333333331</v>
      </c>
    </row>
    <row r="86" spans="1:11" x14ac:dyDescent="0.2">
      <c r="A86" s="7" t="s">
        <v>237</v>
      </c>
      <c r="B86" s="65">
        <v>0</v>
      </c>
      <c r="C86" s="34">
        <f>IF(B93=0, "-", B86/B93)</f>
        <v>0</v>
      </c>
      <c r="D86" s="65">
        <v>0</v>
      </c>
      <c r="E86" s="9">
        <f>IF(D93=0, "-", D86/D93)</f>
        <v>0</v>
      </c>
      <c r="F86" s="81">
        <v>0</v>
      </c>
      <c r="G86" s="34">
        <f>IF(F93=0, "-", F86/F93)</f>
        <v>0</v>
      </c>
      <c r="H86" s="65">
        <v>3</v>
      </c>
      <c r="I86" s="9">
        <f>IF(H93=0, "-", H86/H93)</f>
        <v>1.0752688172043012E-2</v>
      </c>
      <c r="J86" s="8" t="str">
        <f t="shared" si="6"/>
        <v>-</v>
      </c>
      <c r="K86" s="9">
        <f t="shared" si="7"/>
        <v>-1</v>
      </c>
    </row>
    <row r="87" spans="1:11" x14ac:dyDescent="0.2">
      <c r="A87" s="7" t="s">
        <v>238</v>
      </c>
      <c r="B87" s="65">
        <v>1</v>
      </c>
      <c r="C87" s="34">
        <f>IF(B93=0, "-", B87/B93)</f>
        <v>7.6923076923076927E-2</v>
      </c>
      <c r="D87" s="65">
        <v>6</v>
      </c>
      <c r="E87" s="9">
        <f>IF(D93=0, "-", D87/D93)</f>
        <v>0.2608695652173913</v>
      </c>
      <c r="F87" s="81">
        <v>31</v>
      </c>
      <c r="G87" s="34">
        <f>IF(F93=0, "-", F87/F93)</f>
        <v>0.15816326530612246</v>
      </c>
      <c r="H87" s="65">
        <v>56</v>
      </c>
      <c r="I87" s="9">
        <f>IF(H93=0, "-", H87/H93)</f>
        <v>0.20071684587813621</v>
      </c>
      <c r="J87" s="8">
        <f t="shared" si="6"/>
        <v>-0.83333333333333337</v>
      </c>
      <c r="K87" s="9">
        <f t="shared" si="7"/>
        <v>-0.44642857142857145</v>
      </c>
    </row>
    <row r="88" spans="1:11" x14ac:dyDescent="0.2">
      <c r="A88" s="7" t="s">
        <v>239</v>
      </c>
      <c r="B88" s="65">
        <v>0</v>
      </c>
      <c r="C88" s="34">
        <f>IF(B93=0, "-", B88/B93)</f>
        <v>0</v>
      </c>
      <c r="D88" s="65">
        <v>0</v>
      </c>
      <c r="E88" s="9">
        <f>IF(D93=0, "-", D88/D93)</f>
        <v>0</v>
      </c>
      <c r="F88" s="81">
        <v>0</v>
      </c>
      <c r="G88" s="34">
        <f>IF(F93=0, "-", F88/F93)</f>
        <v>0</v>
      </c>
      <c r="H88" s="65">
        <v>4</v>
      </c>
      <c r="I88" s="9">
        <f>IF(H93=0, "-", H88/H93)</f>
        <v>1.4336917562724014E-2</v>
      </c>
      <c r="J88" s="8" t="str">
        <f t="shared" si="6"/>
        <v>-</v>
      </c>
      <c r="K88" s="9">
        <f t="shared" si="7"/>
        <v>-1</v>
      </c>
    </row>
    <row r="89" spans="1:11" x14ac:dyDescent="0.2">
      <c r="A89" s="7" t="s">
        <v>240</v>
      </c>
      <c r="B89" s="65">
        <v>0</v>
      </c>
      <c r="C89" s="34">
        <f>IF(B93=0, "-", B89/B93)</f>
        <v>0</v>
      </c>
      <c r="D89" s="65">
        <v>1</v>
      </c>
      <c r="E89" s="9">
        <f>IF(D93=0, "-", D89/D93)</f>
        <v>4.3478260869565216E-2</v>
      </c>
      <c r="F89" s="81">
        <v>7</v>
      </c>
      <c r="G89" s="34">
        <f>IF(F93=0, "-", F89/F93)</f>
        <v>3.5714285714285712E-2</v>
      </c>
      <c r="H89" s="65">
        <v>20</v>
      </c>
      <c r="I89" s="9">
        <f>IF(H93=0, "-", H89/H93)</f>
        <v>7.1684587813620068E-2</v>
      </c>
      <c r="J89" s="8">
        <f t="shared" si="6"/>
        <v>-1</v>
      </c>
      <c r="K89" s="9">
        <f t="shared" si="7"/>
        <v>-0.65</v>
      </c>
    </row>
    <row r="90" spans="1:11" x14ac:dyDescent="0.2">
      <c r="A90" s="7" t="s">
        <v>241</v>
      </c>
      <c r="B90" s="65">
        <v>9</v>
      </c>
      <c r="C90" s="34">
        <f>IF(B93=0, "-", B90/B93)</f>
        <v>0.69230769230769229</v>
      </c>
      <c r="D90" s="65">
        <v>16</v>
      </c>
      <c r="E90" s="9">
        <f>IF(D93=0, "-", D90/D93)</f>
        <v>0.69565217391304346</v>
      </c>
      <c r="F90" s="81">
        <v>134</v>
      </c>
      <c r="G90" s="34">
        <f>IF(F93=0, "-", F90/F93)</f>
        <v>0.68367346938775508</v>
      </c>
      <c r="H90" s="65">
        <v>172</v>
      </c>
      <c r="I90" s="9">
        <f>IF(H93=0, "-", H90/H93)</f>
        <v>0.61648745519713266</v>
      </c>
      <c r="J90" s="8">
        <f t="shared" si="6"/>
        <v>-0.4375</v>
      </c>
      <c r="K90" s="9">
        <f t="shared" si="7"/>
        <v>-0.22093023255813954</v>
      </c>
    </row>
    <row r="91" spans="1:11" x14ac:dyDescent="0.2">
      <c r="A91" s="7" t="s">
        <v>242</v>
      </c>
      <c r="B91" s="65">
        <v>1</v>
      </c>
      <c r="C91" s="34">
        <f>IF(B93=0, "-", B91/B93)</f>
        <v>7.6923076923076927E-2</v>
      </c>
      <c r="D91" s="65">
        <v>0</v>
      </c>
      <c r="E91" s="9">
        <f>IF(D93=0, "-", D91/D93)</f>
        <v>0</v>
      </c>
      <c r="F91" s="81">
        <v>8</v>
      </c>
      <c r="G91" s="34">
        <f>IF(F93=0, "-", F91/F93)</f>
        <v>4.0816326530612242E-2</v>
      </c>
      <c r="H91" s="65">
        <v>8</v>
      </c>
      <c r="I91" s="9">
        <f>IF(H93=0, "-", H91/H93)</f>
        <v>2.8673835125448029E-2</v>
      </c>
      <c r="J91" s="8" t="str">
        <f t="shared" si="6"/>
        <v>-</v>
      </c>
      <c r="K91" s="9">
        <f t="shared" si="7"/>
        <v>0</v>
      </c>
    </row>
    <row r="92" spans="1:11" x14ac:dyDescent="0.2">
      <c r="A92" s="2"/>
      <c r="B92" s="68"/>
      <c r="C92" s="33"/>
      <c r="D92" s="68"/>
      <c r="E92" s="6"/>
      <c r="F92" s="82"/>
      <c r="G92" s="33"/>
      <c r="H92" s="68"/>
      <c r="I92" s="6"/>
      <c r="J92" s="5"/>
      <c r="K92" s="6"/>
    </row>
    <row r="93" spans="1:11" s="43" customFormat="1" x14ac:dyDescent="0.2">
      <c r="A93" s="162" t="s">
        <v>540</v>
      </c>
      <c r="B93" s="71">
        <f>SUM(B83:B92)</f>
        <v>13</v>
      </c>
      <c r="C93" s="40">
        <f>B93/1453</f>
        <v>8.9470061940812116E-3</v>
      </c>
      <c r="D93" s="71">
        <f>SUM(D83:D92)</f>
        <v>23</v>
      </c>
      <c r="E93" s="41">
        <f>D93/1979</f>
        <v>1.1622031328954016E-2</v>
      </c>
      <c r="F93" s="77">
        <f>SUM(F83:F92)</f>
        <v>196</v>
      </c>
      <c r="G93" s="42">
        <f>F93/18564</f>
        <v>1.0558069381598794E-2</v>
      </c>
      <c r="H93" s="71">
        <f>SUM(H83:H92)</f>
        <v>279</v>
      </c>
      <c r="I93" s="41">
        <f>H93/15673</f>
        <v>1.780131436227908E-2</v>
      </c>
      <c r="J93" s="37">
        <f>IF(D93=0, "-", IF((B93-D93)/D93&lt;10, (B93-D93)/D93, "&gt;999%"))</f>
        <v>-0.43478260869565216</v>
      </c>
      <c r="K93" s="38">
        <f>IF(H93=0, "-", IF((F93-H93)/H93&lt;10, (F93-H93)/H93, "&gt;999%"))</f>
        <v>-0.29749103942652327</v>
      </c>
    </row>
    <row r="94" spans="1:11" x14ac:dyDescent="0.2">
      <c r="B94" s="83"/>
      <c r="D94" s="83"/>
      <c r="F94" s="83"/>
      <c r="H94" s="83"/>
    </row>
    <row r="95" spans="1:11" x14ac:dyDescent="0.2">
      <c r="A95" s="163" t="s">
        <v>135</v>
      </c>
      <c r="B95" s="61" t="s">
        <v>12</v>
      </c>
      <c r="C95" s="62" t="s">
        <v>13</v>
      </c>
      <c r="D95" s="61" t="s">
        <v>12</v>
      </c>
      <c r="E95" s="63" t="s">
        <v>13</v>
      </c>
      <c r="F95" s="62" t="s">
        <v>12</v>
      </c>
      <c r="G95" s="62" t="s">
        <v>13</v>
      </c>
      <c r="H95" s="61" t="s">
        <v>12</v>
      </c>
      <c r="I95" s="63" t="s">
        <v>13</v>
      </c>
      <c r="J95" s="61"/>
      <c r="K95" s="63"/>
    </row>
    <row r="96" spans="1:11" x14ac:dyDescent="0.2">
      <c r="A96" s="7" t="s">
        <v>243</v>
      </c>
      <c r="B96" s="65">
        <v>0</v>
      </c>
      <c r="C96" s="34">
        <f>IF(B109=0, "-", B96/B109)</f>
        <v>0</v>
      </c>
      <c r="D96" s="65">
        <v>0</v>
      </c>
      <c r="E96" s="9">
        <f>IF(D109=0, "-", D96/D109)</f>
        <v>0</v>
      </c>
      <c r="F96" s="81">
        <v>5</v>
      </c>
      <c r="G96" s="34">
        <f>IF(F109=0, "-", F96/F109)</f>
        <v>6.0240963855421686E-2</v>
      </c>
      <c r="H96" s="65">
        <v>0</v>
      </c>
      <c r="I96" s="9">
        <f>IF(H109=0, "-", H96/H109)</f>
        <v>0</v>
      </c>
      <c r="J96" s="8" t="str">
        <f t="shared" ref="J96:J107" si="8">IF(D96=0, "-", IF((B96-D96)/D96&lt;10, (B96-D96)/D96, "&gt;999%"))</f>
        <v>-</v>
      </c>
      <c r="K96" s="9" t="str">
        <f t="shared" ref="K96:K107" si="9">IF(H96=0, "-", IF((F96-H96)/H96&lt;10, (F96-H96)/H96, "&gt;999%"))</f>
        <v>-</v>
      </c>
    </row>
    <row r="97" spans="1:11" x14ac:dyDescent="0.2">
      <c r="A97" s="7" t="s">
        <v>244</v>
      </c>
      <c r="B97" s="65">
        <v>1</v>
      </c>
      <c r="C97" s="34">
        <f>IF(B109=0, "-", B97/B109)</f>
        <v>0.125</v>
      </c>
      <c r="D97" s="65">
        <v>2</v>
      </c>
      <c r="E97" s="9">
        <f>IF(D109=0, "-", D97/D109)</f>
        <v>0.16666666666666666</v>
      </c>
      <c r="F97" s="81">
        <v>9</v>
      </c>
      <c r="G97" s="34">
        <f>IF(F109=0, "-", F97/F109)</f>
        <v>0.10843373493975904</v>
      </c>
      <c r="H97" s="65">
        <v>9</v>
      </c>
      <c r="I97" s="9">
        <f>IF(H109=0, "-", H97/H109)</f>
        <v>0.11688311688311688</v>
      </c>
      <c r="J97" s="8">
        <f t="shared" si="8"/>
        <v>-0.5</v>
      </c>
      <c r="K97" s="9">
        <f t="shared" si="9"/>
        <v>0</v>
      </c>
    </row>
    <row r="98" spans="1:11" x14ac:dyDescent="0.2">
      <c r="A98" s="7" t="s">
        <v>245</v>
      </c>
      <c r="B98" s="65">
        <v>0</v>
      </c>
      <c r="C98" s="34">
        <f>IF(B109=0, "-", B98/B109)</f>
        <v>0</v>
      </c>
      <c r="D98" s="65">
        <v>1</v>
      </c>
      <c r="E98" s="9">
        <f>IF(D109=0, "-", D98/D109)</f>
        <v>8.3333333333333329E-2</v>
      </c>
      <c r="F98" s="81">
        <v>6</v>
      </c>
      <c r="G98" s="34">
        <f>IF(F109=0, "-", F98/F109)</f>
        <v>7.2289156626506021E-2</v>
      </c>
      <c r="H98" s="65">
        <v>5</v>
      </c>
      <c r="I98" s="9">
        <f>IF(H109=0, "-", H98/H109)</f>
        <v>6.4935064935064929E-2</v>
      </c>
      <c r="J98" s="8">
        <f t="shared" si="8"/>
        <v>-1</v>
      </c>
      <c r="K98" s="9">
        <f t="shared" si="9"/>
        <v>0.2</v>
      </c>
    </row>
    <row r="99" spans="1:11" x14ac:dyDescent="0.2">
      <c r="A99" s="7" t="s">
        <v>246</v>
      </c>
      <c r="B99" s="65">
        <v>2</v>
      </c>
      <c r="C99" s="34">
        <f>IF(B109=0, "-", B99/B109)</f>
        <v>0.25</v>
      </c>
      <c r="D99" s="65">
        <v>3</v>
      </c>
      <c r="E99" s="9">
        <f>IF(D109=0, "-", D99/D109)</f>
        <v>0.25</v>
      </c>
      <c r="F99" s="81">
        <v>17</v>
      </c>
      <c r="G99" s="34">
        <f>IF(F109=0, "-", F99/F109)</f>
        <v>0.20481927710843373</v>
      </c>
      <c r="H99" s="65">
        <v>16</v>
      </c>
      <c r="I99" s="9">
        <f>IF(H109=0, "-", H99/H109)</f>
        <v>0.20779220779220781</v>
      </c>
      <c r="J99" s="8">
        <f t="shared" si="8"/>
        <v>-0.33333333333333331</v>
      </c>
      <c r="K99" s="9">
        <f t="shared" si="9"/>
        <v>6.25E-2</v>
      </c>
    </row>
    <row r="100" spans="1:11" x14ac:dyDescent="0.2">
      <c r="A100" s="7" t="s">
        <v>247</v>
      </c>
      <c r="B100" s="65">
        <v>0</v>
      </c>
      <c r="C100" s="34">
        <f>IF(B109=0, "-", B100/B109)</f>
        <v>0</v>
      </c>
      <c r="D100" s="65">
        <v>0</v>
      </c>
      <c r="E100" s="9">
        <f>IF(D109=0, "-", D100/D109)</f>
        <v>0</v>
      </c>
      <c r="F100" s="81">
        <v>2</v>
      </c>
      <c r="G100" s="34">
        <f>IF(F109=0, "-", F100/F109)</f>
        <v>2.4096385542168676E-2</v>
      </c>
      <c r="H100" s="65">
        <v>2</v>
      </c>
      <c r="I100" s="9">
        <f>IF(H109=0, "-", H100/H109)</f>
        <v>2.5974025974025976E-2</v>
      </c>
      <c r="J100" s="8" t="str">
        <f t="shared" si="8"/>
        <v>-</v>
      </c>
      <c r="K100" s="9">
        <f t="shared" si="9"/>
        <v>0</v>
      </c>
    </row>
    <row r="101" spans="1:11" x14ac:dyDescent="0.2">
      <c r="A101" s="7" t="s">
        <v>248</v>
      </c>
      <c r="B101" s="65">
        <v>1</v>
      </c>
      <c r="C101" s="34">
        <f>IF(B109=0, "-", B101/B109)</f>
        <v>0.125</v>
      </c>
      <c r="D101" s="65">
        <v>0</v>
      </c>
      <c r="E101" s="9">
        <f>IF(D109=0, "-", D101/D109)</f>
        <v>0</v>
      </c>
      <c r="F101" s="81">
        <v>3</v>
      </c>
      <c r="G101" s="34">
        <f>IF(F109=0, "-", F101/F109)</f>
        <v>3.614457831325301E-2</v>
      </c>
      <c r="H101" s="65">
        <v>0</v>
      </c>
      <c r="I101" s="9">
        <f>IF(H109=0, "-", H101/H109)</f>
        <v>0</v>
      </c>
      <c r="J101" s="8" t="str">
        <f t="shared" si="8"/>
        <v>-</v>
      </c>
      <c r="K101" s="9" t="str">
        <f t="shared" si="9"/>
        <v>-</v>
      </c>
    </row>
    <row r="102" spans="1:11" x14ac:dyDescent="0.2">
      <c r="A102" s="7" t="s">
        <v>249</v>
      </c>
      <c r="B102" s="65">
        <v>0</v>
      </c>
      <c r="C102" s="34">
        <f>IF(B109=0, "-", B102/B109)</f>
        <v>0</v>
      </c>
      <c r="D102" s="65">
        <v>0</v>
      </c>
      <c r="E102" s="9">
        <f>IF(D109=0, "-", D102/D109)</f>
        <v>0</v>
      </c>
      <c r="F102" s="81">
        <v>1</v>
      </c>
      <c r="G102" s="34">
        <f>IF(F109=0, "-", F102/F109)</f>
        <v>1.2048192771084338E-2</v>
      </c>
      <c r="H102" s="65">
        <v>0</v>
      </c>
      <c r="I102" s="9">
        <f>IF(H109=0, "-", H102/H109)</f>
        <v>0</v>
      </c>
      <c r="J102" s="8" t="str">
        <f t="shared" si="8"/>
        <v>-</v>
      </c>
      <c r="K102" s="9" t="str">
        <f t="shared" si="9"/>
        <v>-</v>
      </c>
    </row>
    <row r="103" spans="1:11" x14ac:dyDescent="0.2">
      <c r="A103" s="7" t="s">
        <v>250</v>
      </c>
      <c r="B103" s="65">
        <v>0</v>
      </c>
      <c r="C103" s="34">
        <f>IF(B109=0, "-", B103/B109)</f>
        <v>0</v>
      </c>
      <c r="D103" s="65">
        <v>2</v>
      </c>
      <c r="E103" s="9">
        <f>IF(D109=0, "-", D103/D109)</f>
        <v>0.16666666666666666</v>
      </c>
      <c r="F103" s="81">
        <v>17</v>
      </c>
      <c r="G103" s="34">
        <f>IF(F109=0, "-", F103/F109)</f>
        <v>0.20481927710843373</v>
      </c>
      <c r="H103" s="65">
        <v>20</v>
      </c>
      <c r="I103" s="9">
        <f>IF(H109=0, "-", H103/H109)</f>
        <v>0.25974025974025972</v>
      </c>
      <c r="J103" s="8">
        <f t="shared" si="8"/>
        <v>-1</v>
      </c>
      <c r="K103" s="9">
        <f t="shared" si="9"/>
        <v>-0.15</v>
      </c>
    </row>
    <row r="104" spans="1:11" x14ac:dyDescent="0.2">
      <c r="A104" s="7" t="s">
        <v>251</v>
      </c>
      <c r="B104" s="65">
        <v>1</v>
      </c>
      <c r="C104" s="34">
        <f>IF(B109=0, "-", B104/B109)</f>
        <v>0.125</v>
      </c>
      <c r="D104" s="65">
        <v>4</v>
      </c>
      <c r="E104" s="9">
        <f>IF(D109=0, "-", D104/D109)</f>
        <v>0.33333333333333331</v>
      </c>
      <c r="F104" s="81">
        <v>9</v>
      </c>
      <c r="G104" s="34">
        <f>IF(F109=0, "-", F104/F109)</f>
        <v>0.10843373493975904</v>
      </c>
      <c r="H104" s="65">
        <v>11</v>
      </c>
      <c r="I104" s="9">
        <f>IF(H109=0, "-", H104/H109)</f>
        <v>0.14285714285714285</v>
      </c>
      <c r="J104" s="8">
        <f t="shared" si="8"/>
        <v>-0.75</v>
      </c>
      <c r="K104" s="9">
        <f t="shared" si="9"/>
        <v>-0.18181818181818182</v>
      </c>
    </row>
    <row r="105" spans="1:11" x14ac:dyDescent="0.2">
      <c r="A105" s="7" t="s">
        <v>252</v>
      </c>
      <c r="B105" s="65">
        <v>1</v>
      </c>
      <c r="C105" s="34">
        <f>IF(B109=0, "-", B105/B109)</f>
        <v>0.125</v>
      </c>
      <c r="D105" s="65">
        <v>0</v>
      </c>
      <c r="E105" s="9">
        <f>IF(D109=0, "-", D105/D109)</f>
        <v>0</v>
      </c>
      <c r="F105" s="81">
        <v>9</v>
      </c>
      <c r="G105" s="34">
        <f>IF(F109=0, "-", F105/F109)</f>
        <v>0.10843373493975904</v>
      </c>
      <c r="H105" s="65">
        <v>8</v>
      </c>
      <c r="I105" s="9">
        <f>IF(H109=0, "-", H105/H109)</f>
        <v>0.1038961038961039</v>
      </c>
      <c r="J105" s="8" t="str">
        <f t="shared" si="8"/>
        <v>-</v>
      </c>
      <c r="K105" s="9">
        <f t="shared" si="9"/>
        <v>0.125</v>
      </c>
    </row>
    <row r="106" spans="1:11" x14ac:dyDescent="0.2">
      <c r="A106" s="7" t="s">
        <v>253</v>
      </c>
      <c r="B106" s="65">
        <v>0</v>
      </c>
      <c r="C106" s="34">
        <f>IF(B109=0, "-", B106/B109)</f>
        <v>0</v>
      </c>
      <c r="D106" s="65">
        <v>0</v>
      </c>
      <c r="E106" s="9">
        <f>IF(D109=0, "-", D106/D109)</f>
        <v>0</v>
      </c>
      <c r="F106" s="81">
        <v>0</v>
      </c>
      <c r="G106" s="34">
        <f>IF(F109=0, "-", F106/F109)</f>
        <v>0</v>
      </c>
      <c r="H106" s="65">
        <v>6</v>
      </c>
      <c r="I106" s="9">
        <f>IF(H109=0, "-", H106/H109)</f>
        <v>7.792207792207792E-2</v>
      </c>
      <c r="J106" s="8" t="str">
        <f t="shared" si="8"/>
        <v>-</v>
      </c>
      <c r="K106" s="9">
        <f t="shared" si="9"/>
        <v>-1</v>
      </c>
    </row>
    <row r="107" spans="1:11" x14ac:dyDescent="0.2">
      <c r="A107" s="7" t="s">
        <v>254</v>
      </c>
      <c r="B107" s="65">
        <v>2</v>
      </c>
      <c r="C107" s="34">
        <f>IF(B109=0, "-", B107/B109)</f>
        <v>0.25</v>
      </c>
      <c r="D107" s="65">
        <v>0</v>
      </c>
      <c r="E107" s="9">
        <f>IF(D109=0, "-", D107/D109)</f>
        <v>0</v>
      </c>
      <c r="F107" s="81">
        <v>5</v>
      </c>
      <c r="G107" s="34">
        <f>IF(F109=0, "-", F107/F109)</f>
        <v>6.0240963855421686E-2</v>
      </c>
      <c r="H107" s="65">
        <v>0</v>
      </c>
      <c r="I107" s="9">
        <f>IF(H109=0, "-", H107/H109)</f>
        <v>0</v>
      </c>
      <c r="J107" s="8" t="str">
        <f t="shared" si="8"/>
        <v>-</v>
      </c>
      <c r="K107" s="9" t="str">
        <f t="shared" si="9"/>
        <v>-</v>
      </c>
    </row>
    <row r="108" spans="1:11" x14ac:dyDescent="0.2">
      <c r="A108" s="2"/>
      <c r="B108" s="68"/>
      <c r="C108" s="33"/>
      <c r="D108" s="68"/>
      <c r="E108" s="6"/>
      <c r="F108" s="82"/>
      <c r="G108" s="33"/>
      <c r="H108" s="68"/>
      <c r="I108" s="6"/>
      <c r="J108" s="5"/>
      <c r="K108" s="6"/>
    </row>
    <row r="109" spans="1:11" s="43" customFormat="1" x14ac:dyDescent="0.2">
      <c r="A109" s="162" t="s">
        <v>539</v>
      </c>
      <c r="B109" s="71">
        <f>SUM(B96:B108)</f>
        <v>8</v>
      </c>
      <c r="C109" s="40">
        <f>B109/1453</f>
        <v>5.5058499655884375E-3</v>
      </c>
      <c r="D109" s="71">
        <f>SUM(D96:D108)</f>
        <v>12</v>
      </c>
      <c r="E109" s="41">
        <f>D109/1979</f>
        <v>6.0636685194542699E-3</v>
      </c>
      <c r="F109" s="77">
        <f>SUM(F96:F108)</f>
        <v>83</v>
      </c>
      <c r="G109" s="42">
        <f>F109/18564</f>
        <v>4.4710191769015296E-3</v>
      </c>
      <c r="H109" s="71">
        <f>SUM(H96:H108)</f>
        <v>77</v>
      </c>
      <c r="I109" s="41">
        <f>H109/15673</f>
        <v>4.9129075480125054E-3</v>
      </c>
      <c r="J109" s="37">
        <f>IF(D109=0, "-", IF((B109-D109)/D109&lt;10, (B109-D109)/D109, "&gt;999%"))</f>
        <v>-0.33333333333333331</v>
      </c>
      <c r="K109" s="38">
        <f>IF(H109=0, "-", IF((F109-H109)/H109&lt;10, (F109-H109)/H109, "&gt;999%"))</f>
        <v>7.792207792207792E-2</v>
      </c>
    </row>
    <row r="110" spans="1:11" x14ac:dyDescent="0.2">
      <c r="B110" s="83"/>
      <c r="D110" s="83"/>
      <c r="F110" s="83"/>
      <c r="H110" s="83"/>
    </row>
    <row r="111" spans="1:11" s="43" customFormat="1" x14ac:dyDescent="0.2">
      <c r="A111" s="162" t="s">
        <v>538</v>
      </c>
      <c r="B111" s="71">
        <v>21</v>
      </c>
      <c r="C111" s="40">
        <f>B111/1453</f>
        <v>1.4452856159669649E-2</v>
      </c>
      <c r="D111" s="71">
        <v>35</v>
      </c>
      <c r="E111" s="41">
        <f>D111/1979</f>
        <v>1.7685699848408287E-2</v>
      </c>
      <c r="F111" s="77">
        <v>279</v>
      </c>
      <c r="G111" s="42">
        <f>F111/18564</f>
        <v>1.5029088558500324E-2</v>
      </c>
      <c r="H111" s="71">
        <v>356</v>
      </c>
      <c r="I111" s="41">
        <f>H111/15673</f>
        <v>2.2714221910291585E-2</v>
      </c>
      <c r="J111" s="37">
        <f>IF(D111=0, "-", IF((B111-D111)/D111&lt;10, (B111-D111)/D111, "&gt;999%"))</f>
        <v>-0.4</v>
      </c>
      <c r="K111" s="38">
        <f>IF(H111=0, "-", IF((F111-H111)/H111&lt;10, (F111-H111)/H111, "&gt;999%"))</f>
        <v>-0.21629213483146068</v>
      </c>
    </row>
    <row r="112" spans="1:11" x14ac:dyDescent="0.2">
      <c r="B112" s="83"/>
      <c r="D112" s="83"/>
      <c r="F112" s="83"/>
      <c r="H112" s="83"/>
    </row>
    <row r="113" spans="1:11" ht="15.75" x14ac:dyDescent="0.25">
      <c r="A113" s="164" t="s">
        <v>109</v>
      </c>
      <c r="B113" s="196" t="s">
        <v>1</v>
      </c>
      <c r="C113" s="200"/>
      <c r="D113" s="200"/>
      <c r="E113" s="197"/>
      <c r="F113" s="196" t="s">
        <v>14</v>
      </c>
      <c r="G113" s="200"/>
      <c r="H113" s="200"/>
      <c r="I113" s="197"/>
      <c r="J113" s="196" t="s">
        <v>15</v>
      </c>
      <c r="K113" s="197"/>
    </row>
    <row r="114" spans="1:11" x14ac:dyDescent="0.2">
      <c r="A114" s="22"/>
      <c r="B114" s="196">
        <f>VALUE(RIGHT($B$2, 4))</f>
        <v>2021</v>
      </c>
      <c r="C114" s="197"/>
      <c r="D114" s="196">
        <f>B114-1</f>
        <v>2020</v>
      </c>
      <c r="E114" s="204"/>
      <c r="F114" s="196">
        <f>B114</f>
        <v>2021</v>
      </c>
      <c r="G114" s="204"/>
      <c r="H114" s="196">
        <f>D114</f>
        <v>2020</v>
      </c>
      <c r="I114" s="204"/>
      <c r="J114" s="140" t="s">
        <v>4</v>
      </c>
      <c r="K114" s="141" t="s">
        <v>2</v>
      </c>
    </row>
    <row r="115" spans="1:11" x14ac:dyDescent="0.2">
      <c r="A115" s="163" t="s">
        <v>136</v>
      </c>
      <c r="B115" s="61" t="s">
        <v>12</v>
      </c>
      <c r="C115" s="62" t="s">
        <v>13</v>
      </c>
      <c r="D115" s="61" t="s">
        <v>12</v>
      </c>
      <c r="E115" s="63" t="s">
        <v>13</v>
      </c>
      <c r="F115" s="62" t="s">
        <v>12</v>
      </c>
      <c r="G115" s="62" t="s">
        <v>13</v>
      </c>
      <c r="H115" s="61" t="s">
        <v>12</v>
      </c>
      <c r="I115" s="63" t="s">
        <v>13</v>
      </c>
      <c r="J115" s="61"/>
      <c r="K115" s="63"/>
    </row>
    <row r="116" spans="1:11" x14ac:dyDescent="0.2">
      <c r="A116" s="7" t="s">
        <v>255</v>
      </c>
      <c r="B116" s="65">
        <v>0</v>
      </c>
      <c r="C116" s="34">
        <f>IF(B120=0, "-", B116/B120)</f>
        <v>0</v>
      </c>
      <c r="D116" s="65">
        <v>0</v>
      </c>
      <c r="E116" s="9">
        <f>IF(D120=0, "-", D116/D120)</f>
        <v>0</v>
      </c>
      <c r="F116" s="81">
        <v>0</v>
      </c>
      <c r="G116" s="34">
        <f>IF(F120=0, "-", F116/F120)</f>
        <v>0</v>
      </c>
      <c r="H116" s="65">
        <v>5</v>
      </c>
      <c r="I116" s="9">
        <f>IF(H120=0, "-", H116/H120)</f>
        <v>0.27777777777777779</v>
      </c>
      <c r="J116" s="8" t="str">
        <f>IF(D116=0, "-", IF((B116-D116)/D116&lt;10, (B116-D116)/D116, "&gt;999%"))</f>
        <v>-</v>
      </c>
      <c r="K116" s="9">
        <f>IF(H116=0, "-", IF((F116-H116)/H116&lt;10, (F116-H116)/H116, "&gt;999%"))</f>
        <v>-1</v>
      </c>
    </row>
    <row r="117" spans="1:11" x14ac:dyDescent="0.2">
      <c r="A117" s="7" t="s">
        <v>256</v>
      </c>
      <c r="B117" s="65">
        <v>0</v>
      </c>
      <c r="C117" s="34">
        <f>IF(B120=0, "-", B117/B120)</f>
        <v>0</v>
      </c>
      <c r="D117" s="65">
        <v>2</v>
      </c>
      <c r="E117" s="9">
        <f>IF(D120=0, "-", D117/D120)</f>
        <v>1</v>
      </c>
      <c r="F117" s="81">
        <v>13</v>
      </c>
      <c r="G117" s="34">
        <f>IF(F120=0, "-", F117/F120)</f>
        <v>0.44827586206896552</v>
      </c>
      <c r="H117" s="65">
        <v>9</v>
      </c>
      <c r="I117" s="9">
        <f>IF(H120=0, "-", H117/H120)</f>
        <v>0.5</v>
      </c>
      <c r="J117" s="8">
        <f>IF(D117=0, "-", IF((B117-D117)/D117&lt;10, (B117-D117)/D117, "&gt;999%"))</f>
        <v>-1</v>
      </c>
      <c r="K117" s="9">
        <f>IF(H117=0, "-", IF((F117-H117)/H117&lt;10, (F117-H117)/H117, "&gt;999%"))</f>
        <v>0.44444444444444442</v>
      </c>
    </row>
    <row r="118" spans="1:11" x14ac:dyDescent="0.2">
      <c r="A118" s="7" t="s">
        <v>257</v>
      </c>
      <c r="B118" s="65">
        <v>1</v>
      </c>
      <c r="C118" s="34">
        <f>IF(B120=0, "-", B118/B120)</f>
        <v>1</v>
      </c>
      <c r="D118" s="65">
        <v>0</v>
      </c>
      <c r="E118" s="9">
        <f>IF(D120=0, "-", D118/D120)</f>
        <v>0</v>
      </c>
      <c r="F118" s="81">
        <v>16</v>
      </c>
      <c r="G118" s="34">
        <f>IF(F120=0, "-", F118/F120)</f>
        <v>0.55172413793103448</v>
      </c>
      <c r="H118" s="65">
        <v>4</v>
      </c>
      <c r="I118" s="9">
        <f>IF(H120=0, "-", H118/H120)</f>
        <v>0.22222222222222221</v>
      </c>
      <c r="J118" s="8" t="str">
        <f>IF(D118=0, "-", IF((B118-D118)/D118&lt;10, (B118-D118)/D118, "&gt;999%"))</f>
        <v>-</v>
      </c>
      <c r="K118" s="9">
        <f>IF(H118=0, "-", IF((F118-H118)/H118&lt;10, (F118-H118)/H118, "&gt;999%"))</f>
        <v>3</v>
      </c>
    </row>
    <row r="119" spans="1:11" x14ac:dyDescent="0.2">
      <c r="A119" s="2"/>
      <c r="B119" s="68"/>
      <c r="C119" s="33"/>
      <c r="D119" s="68"/>
      <c r="E119" s="6"/>
      <c r="F119" s="82"/>
      <c r="G119" s="33"/>
      <c r="H119" s="68"/>
      <c r="I119" s="6"/>
      <c r="J119" s="5"/>
      <c r="K119" s="6"/>
    </row>
    <row r="120" spans="1:11" s="43" customFormat="1" x14ac:dyDescent="0.2">
      <c r="A120" s="162" t="s">
        <v>537</v>
      </c>
      <c r="B120" s="71">
        <f>SUM(B116:B119)</f>
        <v>1</v>
      </c>
      <c r="C120" s="40">
        <f>B120/1453</f>
        <v>6.8823124569855469E-4</v>
      </c>
      <c r="D120" s="71">
        <f>SUM(D116:D119)</f>
        <v>2</v>
      </c>
      <c r="E120" s="41">
        <f>D120/1979</f>
        <v>1.0106114199090451E-3</v>
      </c>
      <c r="F120" s="77">
        <f>SUM(F116:F119)</f>
        <v>29</v>
      </c>
      <c r="G120" s="42">
        <f>F120/18564</f>
        <v>1.5621633268692093E-3</v>
      </c>
      <c r="H120" s="71">
        <f>SUM(H116:H119)</f>
        <v>18</v>
      </c>
      <c r="I120" s="41">
        <f>H120/15673</f>
        <v>1.1484718943405856E-3</v>
      </c>
      <c r="J120" s="37">
        <f>IF(D120=0, "-", IF((B120-D120)/D120&lt;10, (B120-D120)/D120, "&gt;999%"))</f>
        <v>-0.5</v>
      </c>
      <c r="K120" s="38">
        <f>IF(H120=0, "-", IF((F120-H120)/H120&lt;10, (F120-H120)/H120, "&gt;999%"))</f>
        <v>0.61111111111111116</v>
      </c>
    </row>
    <row r="121" spans="1:11" x14ac:dyDescent="0.2">
      <c r="B121" s="83"/>
      <c r="D121" s="83"/>
      <c r="F121" s="83"/>
      <c r="H121" s="83"/>
    </row>
    <row r="122" spans="1:11" x14ac:dyDescent="0.2">
      <c r="A122" s="163" t="s">
        <v>137</v>
      </c>
      <c r="B122" s="61" t="s">
        <v>12</v>
      </c>
      <c r="C122" s="62" t="s">
        <v>13</v>
      </c>
      <c r="D122" s="61" t="s">
        <v>12</v>
      </c>
      <c r="E122" s="63" t="s">
        <v>13</v>
      </c>
      <c r="F122" s="62" t="s">
        <v>12</v>
      </c>
      <c r="G122" s="62" t="s">
        <v>13</v>
      </c>
      <c r="H122" s="61" t="s">
        <v>12</v>
      </c>
      <c r="I122" s="63" t="s">
        <v>13</v>
      </c>
      <c r="J122" s="61"/>
      <c r="K122" s="63"/>
    </row>
    <row r="123" spans="1:11" x14ac:dyDescent="0.2">
      <c r="A123" s="7" t="s">
        <v>258</v>
      </c>
      <c r="B123" s="65">
        <v>1</v>
      </c>
      <c r="C123" s="34">
        <f>IF(B132=0, "-", B123/B132)</f>
        <v>0.5</v>
      </c>
      <c r="D123" s="65">
        <v>0</v>
      </c>
      <c r="E123" s="9" t="str">
        <f>IF(D132=0, "-", D123/D132)</f>
        <v>-</v>
      </c>
      <c r="F123" s="81">
        <v>2</v>
      </c>
      <c r="G123" s="34">
        <f>IF(F132=0, "-", F123/F132)</f>
        <v>0.1</v>
      </c>
      <c r="H123" s="65">
        <v>2</v>
      </c>
      <c r="I123" s="9">
        <f>IF(H132=0, "-", H123/H132)</f>
        <v>0.25</v>
      </c>
      <c r="J123" s="8" t="str">
        <f t="shared" ref="J123:J130" si="10">IF(D123=0, "-", IF((B123-D123)/D123&lt;10, (B123-D123)/D123, "&gt;999%"))</f>
        <v>-</v>
      </c>
      <c r="K123" s="9">
        <f t="shared" ref="K123:K130" si="11">IF(H123=0, "-", IF((F123-H123)/H123&lt;10, (F123-H123)/H123, "&gt;999%"))</f>
        <v>0</v>
      </c>
    </row>
    <row r="124" spans="1:11" x14ac:dyDescent="0.2">
      <c r="A124" s="7" t="s">
        <v>259</v>
      </c>
      <c r="B124" s="65">
        <v>0</v>
      </c>
      <c r="C124" s="34">
        <f>IF(B132=0, "-", B124/B132)</f>
        <v>0</v>
      </c>
      <c r="D124" s="65">
        <v>0</v>
      </c>
      <c r="E124" s="9" t="str">
        <f>IF(D132=0, "-", D124/D132)</f>
        <v>-</v>
      </c>
      <c r="F124" s="81">
        <v>2</v>
      </c>
      <c r="G124" s="34">
        <f>IF(F132=0, "-", F124/F132)</f>
        <v>0.1</v>
      </c>
      <c r="H124" s="65">
        <v>0</v>
      </c>
      <c r="I124" s="9">
        <f>IF(H132=0, "-", H124/H132)</f>
        <v>0</v>
      </c>
      <c r="J124" s="8" t="str">
        <f t="shared" si="10"/>
        <v>-</v>
      </c>
      <c r="K124" s="9" t="str">
        <f t="shared" si="11"/>
        <v>-</v>
      </c>
    </row>
    <row r="125" spans="1:11" x14ac:dyDescent="0.2">
      <c r="A125" s="7" t="s">
        <v>260</v>
      </c>
      <c r="B125" s="65">
        <v>0</v>
      </c>
      <c r="C125" s="34">
        <f>IF(B132=0, "-", B125/B132)</f>
        <v>0</v>
      </c>
      <c r="D125" s="65">
        <v>0</v>
      </c>
      <c r="E125" s="9" t="str">
        <f>IF(D132=0, "-", D125/D132)</f>
        <v>-</v>
      </c>
      <c r="F125" s="81">
        <v>1</v>
      </c>
      <c r="G125" s="34">
        <f>IF(F132=0, "-", F125/F132)</f>
        <v>0.05</v>
      </c>
      <c r="H125" s="65">
        <v>0</v>
      </c>
      <c r="I125" s="9">
        <f>IF(H132=0, "-", H125/H132)</f>
        <v>0</v>
      </c>
      <c r="J125" s="8" t="str">
        <f t="shared" si="10"/>
        <v>-</v>
      </c>
      <c r="K125" s="9" t="str">
        <f t="shared" si="11"/>
        <v>-</v>
      </c>
    </row>
    <row r="126" spans="1:11" x14ac:dyDescent="0.2">
      <c r="A126" s="7" t="s">
        <v>261</v>
      </c>
      <c r="B126" s="65">
        <v>0</v>
      </c>
      <c r="C126" s="34">
        <f>IF(B132=0, "-", B126/B132)</f>
        <v>0</v>
      </c>
      <c r="D126" s="65">
        <v>0</v>
      </c>
      <c r="E126" s="9" t="str">
        <f>IF(D132=0, "-", D126/D132)</f>
        <v>-</v>
      </c>
      <c r="F126" s="81">
        <v>0</v>
      </c>
      <c r="G126" s="34">
        <f>IF(F132=0, "-", F126/F132)</f>
        <v>0</v>
      </c>
      <c r="H126" s="65">
        <v>1</v>
      </c>
      <c r="I126" s="9">
        <f>IF(H132=0, "-", H126/H132)</f>
        <v>0.125</v>
      </c>
      <c r="J126" s="8" t="str">
        <f t="shared" si="10"/>
        <v>-</v>
      </c>
      <c r="K126" s="9">
        <f t="shared" si="11"/>
        <v>-1</v>
      </c>
    </row>
    <row r="127" spans="1:11" x14ac:dyDescent="0.2">
      <c r="A127" s="7" t="s">
        <v>262</v>
      </c>
      <c r="B127" s="65">
        <v>0</v>
      </c>
      <c r="C127" s="34">
        <f>IF(B132=0, "-", B127/B132)</f>
        <v>0</v>
      </c>
      <c r="D127" s="65">
        <v>0</v>
      </c>
      <c r="E127" s="9" t="str">
        <f>IF(D132=0, "-", D127/D132)</f>
        <v>-</v>
      </c>
      <c r="F127" s="81">
        <v>0</v>
      </c>
      <c r="G127" s="34">
        <f>IF(F132=0, "-", F127/F132)</f>
        <v>0</v>
      </c>
      <c r="H127" s="65">
        <v>1</v>
      </c>
      <c r="I127" s="9">
        <f>IF(H132=0, "-", H127/H132)</f>
        <v>0.125</v>
      </c>
      <c r="J127" s="8" t="str">
        <f t="shared" si="10"/>
        <v>-</v>
      </c>
      <c r="K127" s="9">
        <f t="shared" si="11"/>
        <v>-1</v>
      </c>
    </row>
    <row r="128" spans="1:11" x14ac:dyDescent="0.2">
      <c r="A128" s="7" t="s">
        <v>263</v>
      </c>
      <c r="B128" s="65">
        <v>0</v>
      </c>
      <c r="C128" s="34">
        <f>IF(B132=0, "-", B128/B132)</f>
        <v>0</v>
      </c>
      <c r="D128" s="65">
        <v>0</v>
      </c>
      <c r="E128" s="9" t="str">
        <f>IF(D132=0, "-", D128/D132)</f>
        <v>-</v>
      </c>
      <c r="F128" s="81">
        <v>6</v>
      </c>
      <c r="G128" s="34">
        <f>IF(F132=0, "-", F128/F132)</f>
        <v>0.3</v>
      </c>
      <c r="H128" s="65">
        <v>3</v>
      </c>
      <c r="I128" s="9">
        <f>IF(H132=0, "-", H128/H132)</f>
        <v>0.375</v>
      </c>
      <c r="J128" s="8" t="str">
        <f t="shared" si="10"/>
        <v>-</v>
      </c>
      <c r="K128" s="9">
        <f t="shared" si="11"/>
        <v>1</v>
      </c>
    </row>
    <row r="129" spans="1:11" x14ac:dyDescent="0.2">
      <c r="A129" s="7" t="s">
        <v>264</v>
      </c>
      <c r="B129" s="65">
        <v>1</v>
      </c>
      <c r="C129" s="34">
        <f>IF(B132=0, "-", B129/B132)</f>
        <v>0.5</v>
      </c>
      <c r="D129" s="65">
        <v>0</v>
      </c>
      <c r="E129" s="9" t="str">
        <f>IF(D132=0, "-", D129/D132)</f>
        <v>-</v>
      </c>
      <c r="F129" s="81">
        <v>9</v>
      </c>
      <c r="G129" s="34">
        <f>IF(F132=0, "-", F129/F132)</f>
        <v>0.45</v>
      </c>
      <c r="H129" s="65">
        <v>0</v>
      </c>
      <c r="I129" s="9">
        <f>IF(H132=0, "-", H129/H132)</f>
        <v>0</v>
      </c>
      <c r="J129" s="8" t="str">
        <f t="shared" si="10"/>
        <v>-</v>
      </c>
      <c r="K129" s="9" t="str">
        <f t="shared" si="11"/>
        <v>-</v>
      </c>
    </row>
    <row r="130" spans="1:11" x14ac:dyDescent="0.2">
      <c r="A130" s="7" t="s">
        <v>265</v>
      </c>
      <c r="B130" s="65">
        <v>0</v>
      </c>
      <c r="C130" s="34">
        <f>IF(B132=0, "-", B130/B132)</f>
        <v>0</v>
      </c>
      <c r="D130" s="65">
        <v>0</v>
      </c>
      <c r="E130" s="9" t="str">
        <f>IF(D132=0, "-", D130/D132)</f>
        <v>-</v>
      </c>
      <c r="F130" s="81">
        <v>0</v>
      </c>
      <c r="G130" s="34">
        <f>IF(F132=0, "-", F130/F132)</f>
        <v>0</v>
      </c>
      <c r="H130" s="65">
        <v>1</v>
      </c>
      <c r="I130" s="9">
        <f>IF(H132=0, "-", H130/H132)</f>
        <v>0.125</v>
      </c>
      <c r="J130" s="8" t="str">
        <f t="shared" si="10"/>
        <v>-</v>
      </c>
      <c r="K130" s="9">
        <f t="shared" si="11"/>
        <v>-1</v>
      </c>
    </row>
    <row r="131" spans="1:11" x14ac:dyDescent="0.2">
      <c r="A131" s="2"/>
      <c r="B131" s="68"/>
      <c r="C131" s="33"/>
      <c r="D131" s="68"/>
      <c r="E131" s="6"/>
      <c r="F131" s="82"/>
      <c r="G131" s="33"/>
      <c r="H131" s="68"/>
      <c r="I131" s="6"/>
      <c r="J131" s="5"/>
      <c r="K131" s="6"/>
    </row>
    <row r="132" spans="1:11" s="43" customFormat="1" x14ac:dyDescent="0.2">
      <c r="A132" s="162" t="s">
        <v>536</v>
      </c>
      <c r="B132" s="71">
        <f>SUM(B123:B131)</f>
        <v>2</v>
      </c>
      <c r="C132" s="40">
        <f>B132/1453</f>
        <v>1.3764624913971094E-3</v>
      </c>
      <c r="D132" s="71">
        <f>SUM(D123:D131)</f>
        <v>0</v>
      </c>
      <c r="E132" s="41">
        <f>D132/1979</f>
        <v>0</v>
      </c>
      <c r="F132" s="77">
        <f>SUM(F123:F131)</f>
        <v>20</v>
      </c>
      <c r="G132" s="42">
        <f>F132/18564</f>
        <v>1.0773540185304892E-3</v>
      </c>
      <c r="H132" s="71">
        <f>SUM(H123:H131)</f>
        <v>8</v>
      </c>
      <c r="I132" s="41">
        <f>H132/15673</f>
        <v>5.1043195304026031E-4</v>
      </c>
      <c r="J132" s="37" t="str">
        <f>IF(D132=0, "-", IF((B132-D132)/D132&lt;10, (B132-D132)/D132, "&gt;999%"))</f>
        <v>-</v>
      </c>
      <c r="K132" s="38">
        <f>IF(H132=0, "-", IF((F132-H132)/H132&lt;10, (F132-H132)/H132, "&gt;999%"))</f>
        <v>1.5</v>
      </c>
    </row>
    <row r="133" spans="1:11" x14ac:dyDescent="0.2">
      <c r="B133" s="83"/>
      <c r="D133" s="83"/>
      <c r="F133" s="83"/>
      <c r="H133" s="83"/>
    </row>
    <row r="134" spans="1:11" s="43" customFormat="1" x14ac:dyDescent="0.2">
      <c r="A134" s="162" t="s">
        <v>535</v>
      </c>
      <c r="B134" s="71">
        <v>3</v>
      </c>
      <c r="C134" s="40">
        <f>B134/1453</f>
        <v>2.0646937370956643E-3</v>
      </c>
      <c r="D134" s="71">
        <v>2</v>
      </c>
      <c r="E134" s="41">
        <f>D134/1979</f>
        <v>1.0106114199090451E-3</v>
      </c>
      <c r="F134" s="77">
        <v>49</v>
      </c>
      <c r="G134" s="42">
        <f>F134/18564</f>
        <v>2.6395173453996985E-3</v>
      </c>
      <c r="H134" s="71">
        <v>26</v>
      </c>
      <c r="I134" s="41">
        <f>H134/15673</f>
        <v>1.658903847380846E-3</v>
      </c>
      <c r="J134" s="37">
        <f>IF(D134=0, "-", IF((B134-D134)/D134&lt;10, (B134-D134)/D134, "&gt;999%"))</f>
        <v>0.5</v>
      </c>
      <c r="K134" s="38">
        <f>IF(H134=0, "-", IF((F134-H134)/H134&lt;10, (F134-H134)/H134, "&gt;999%"))</f>
        <v>0.88461538461538458</v>
      </c>
    </row>
    <row r="135" spans="1:11" x14ac:dyDescent="0.2">
      <c r="B135" s="83"/>
      <c r="D135" s="83"/>
      <c r="F135" s="83"/>
      <c r="H135" s="83"/>
    </row>
    <row r="136" spans="1:11" ht="15.75" x14ac:dyDescent="0.25">
      <c r="A136" s="164" t="s">
        <v>110</v>
      </c>
      <c r="B136" s="196" t="s">
        <v>1</v>
      </c>
      <c r="C136" s="200"/>
      <c r="D136" s="200"/>
      <c r="E136" s="197"/>
      <c r="F136" s="196" t="s">
        <v>14</v>
      </c>
      <c r="G136" s="200"/>
      <c r="H136" s="200"/>
      <c r="I136" s="197"/>
      <c r="J136" s="196" t="s">
        <v>15</v>
      </c>
      <c r="K136" s="197"/>
    </row>
    <row r="137" spans="1:11" x14ac:dyDescent="0.2">
      <c r="A137" s="22"/>
      <c r="B137" s="196">
        <f>VALUE(RIGHT($B$2, 4))</f>
        <v>2021</v>
      </c>
      <c r="C137" s="197"/>
      <c r="D137" s="196">
        <f>B137-1</f>
        <v>2020</v>
      </c>
      <c r="E137" s="204"/>
      <c r="F137" s="196">
        <f>B137</f>
        <v>2021</v>
      </c>
      <c r="G137" s="204"/>
      <c r="H137" s="196">
        <f>D137</f>
        <v>2020</v>
      </c>
      <c r="I137" s="204"/>
      <c r="J137" s="140" t="s">
        <v>4</v>
      </c>
      <c r="K137" s="141" t="s">
        <v>2</v>
      </c>
    </row>
    <row r="138" spans="1:11" x14ac:dyDescent="0.2">
      <c r="A138" s="163" t="s">
        <v>138</v>
      </c>
      <c r="B138" s="61" t="s">
        <v>12</v>
      </c>
      <c r="C138" s="62" t="s">
        <v>13</v>
      </c>
      <c r="D138" s="61" t="s">
        <v>12</v>
      </c>
      <c r="E138" s="63" t="s">
        <v>13</v>
      </c>
      <c r="F138" s="62" t="s">
        <v>12</v>
      </c>
      <c r="G138" s="62" t="s">
        <v>13</v>
      </c>
      <c r="H138" s="61" t="s">
        <v>12</v>
      </c>
      <c r="I138" s="63" t="s">
        <v>13</v>
      </c>
      <c r="J138" s="61"/>
      <c r="K138" s="63"/>
    </row>
    <row r="139" spans="1:11" x14ac:dyDescent="0.2">
      <c r="A139" s="7" t="s">
        <v>266</v>
      </c>
      <c r="B139" s="65">
        <v>0</v>
      </c>
      <c r="C139" s="34" t="str">
        <f>IF(B141=0, "-", B139/B141)</f>
        <v>-</v>
      </c>
      <c r="D139" s="65">
        <v>0</v>
      </c>
      <c r="E139" s="9" t="str">
        <f>IF(D141=0, "-", D139/D141)</f>
        <v>-</v>
      </c>
      <c r="F139" s="81">
        <v>1</v>
      </c>
      <c r="G139" s="34">
        <f>IF(F141=0, "-", F139/F141)</f>
        <v>1</v>
      </c>
      <c r="H139" s="65">
        <v>4</v>
      </c>
      <c r="I139" s="9">
        <f>IF(H141=0, "-", H139/H141)</f>
        <v>1</v>
      </c>
      <c r="J139" s="8" t="str">
        <f>IF(D139=0, "-", IF((B139-D139)/D139&lt;10, (B139-D139)/D139, "&gt;999%"))</f>
        <v>-</v>
      </c>
      <c r="K139" s="9">
        <f>IF(H139=0, "-", IF((F139-H139)/H139&lt;10, (F139-H139)/H139, "&gt;999%"))</f>
        <v>-0.75</v>
      </c>
    </row>
    <row r="140" spans="1:11" x14ac:dyDescent="0.2">
      <c r="A140" s="2"/>
      <c r="B140" s="68"/>
      <c r="C140" s="33"/>
      <c r="D140" s="68"/>
      <c r="E140" s="6"/>
      <c r="F140" s="82"/>
      <c r="G140" s="33"/>
      <c r="H140" s="68"/>
      <c r="I140" s="6"/>
      <c r="J140" s="5"/>
      <c r="K140" s="6"/>
    </row>
    <row r="141" spans="1:11" s="43" customFormat="1" x14ac:dyDescent="0.2">
      <c r="A141" s="162" t="s">
        <v>534</v>
      </c>
      <c r="B141" s="71">
        <f>SUM(B139:B140)</f>
        <v>0</v>
      </c>
      <c r="C141" s="40">
        <f>B141/1453</f>
        <v>0</v>
      </c>
      <c r="D141" s="71">
        <f>SUM(D139:D140)</f>
        <v>0</v>
      </c>
      <c r="E141" s="41">
        <f>D141/1979</f>
        <v>0</v>
      </c>
      <c r="F141" s="77">
        <f>SUM(F139:F140)</f>
        <v>1</v>
      </c>
      <c r="G141" s="42">
        <f>F141/18564</f>
        <v>5.3867700926524454E-5</v>
      </c>
      <c r="H141" s="71">
        <f>SUM(H139:H140)</f>
        <v>4</v>
      </c>
      <c r="I141" s="41">
        <f>H141/15673</f>
        <v>2.5521597652013015E-4</v>
      </c>
      <c r="J141" s="37" t="str">
        <f>IF(D141=0, "-", IF((B141-D141)/D141&lt;10, (B141-D141)/D141, "&gt;999%"))</f>
        <v>-</v>
      </c>
      <c r="K141" s="38">
        <f>IF(H141=0, "-", IF((F141-H141)/H141&lt;10, (F141-H141)/H141, "&gt;999%"))</f>
        <v>-0.75</v>
      </c>
    </row>
    <row r="142" spans="1:11" x14ac:dyDescent="0.2">
      <c r="B142" s="83"/>
      <c r="D142" s="83"/>
      <c r="F142" s="83"/>
      <c r="H142" s="83"/>
    </row>
    <row r="143" spans="1:11" x14ac:dyDescent="0.2">
      <c r="A143" s="163" t="s">
        <v>139</v>
      </c>
      <c r="B143" s="61" t="s">
        <v>12</v>
      </c>
      <c r="C143" s="62" t="s">
        <v>13</v>
      </c>
      <c r="D143" s="61" t="s">
        <v>12</v>
      </c>
      <c r="E143" s="63" t="s">
        <v>13</v>
      </c>
      <c r="F143" s="62" t="s">
        <v>12</v>
      </c>
      <c r="G143" s="62" t="s">
        <v>13</v>
      </c>
      <c r="H143" s="61" t="s">
        <v>12</v>
      </c>
      <c r="I143" s="63" t="s">
        <v>13</v>
      </c>
      <c r="J143" s="61"/>
      <c r="K143" s="63"/>
    </row>
    <row r="144" spans="1:11" x14ac:dyDescent="0.2">
      <c r="A144" s="7" t="s">
        <v>267</v>
      </c>
      <c r="B144" s="65">
        <v>0</v>
      </c>
      <c r="C144" s="34" t="str">
        <f>IF(B148=0, "-", B144/B148)</f>
        <v>-</v>
      </c>
      <c r="D144" s="65">
        <v>0</v>
      </c>
      <c r="E144" s="9" t="str">
        <f>IF(D148=0, "-", D144/D148)</f>
        <v>-</v>
      </c>
      <c r="F144" s="81">
        <v>0</v>
      </c>
      <c r="G144" s="34">
        <f>IF(F148=0, "-", F144/F148)</f>
        <v>0</v>
      </c>
      <c r="H144" s="65">
        <v>1</v>
      </c>
      <c r="I144" s="9">
        <f>IF(H148=0, "-", H144/H148)</f>
        <v>0.5</v>
      </c>
      <c r="J144" s="8" t="str">
        <f>IF(D144=0, "-", IF((B144-D144)/D144&lt;10, (B144-D144)/D144, "&gt;999%"))</f>
        <v>-</v>
      </c>
      <c r="K144" s="9">
        <f>IF(H144=0, "-", IF((F144-H144)/H144&lt;10, (F144-H144)/H144, "&gt;999%"))</f>
        <v>-1</v>
      </c>
    </row>
    <row r="145" spans="1:11" x14ac:dyDescent="0.2">
      <c r="A145" s="7" t="s">
        <v>268</v>
      </c>
      <c r="B145" s="65">
        <v>0</v>
      </c>
      <c r="C145" s="34" t="str">
        <f>IF(B148=0, "-", B145/B148)</f>
        <v>-</v>
      </c>
      <c r="D145" s="65">
        <v>0</v>
      </c>
      <c r="E145" s="9" t="str">
        <f>IF(D148=0, "-", D145/D148)</f>
        <v>-</v>
      </c>
      <c r="F145" s="81">
        <v>1</v>
      </c>
      <c r="G145" s="34">
        <f>IF(F148=0, "-", F145/F148)</f>
        <v>0.5</v>
      </c>
      <c r="H145" s="65">
        <v>0</v>
      </c>
      <c r="I145" s="9">
        <f>IF(H148=0, "-", H145/H148)</f>
        <v>0</v>
      </c>
      <c r="J145" s="8" t="str">
        <f>IF(D145=0, "-", IF((B145-D145)/D145&lt;10, (B145-D145)/D145, "&gt;999%"))</f>
        <v>-</v>
      </c>
      <c r="K145" s="9" t="str">
        <f>IF(H145=0, "-", IF((F145-H145)/H145&lt;10, (F145-H145)/H145, "&gt;999%"))</f>
        <v>-</v>
      </c>
    </row>
    <row r="146" spans="1:11" x14ac:dyDescent="0.2">
      <c r="A146" s="7" t="s">
        <v>269</v>
      </c>
      <c r="B146" s="65">
        <v>0</v>
      </c>
      <c r="C146" s="34" t="str">
        <f>IF(B148=0, "-", B146/B148)</f>
        <v>-</v>
      </c>
      <c r="D146" s="65">
        <v>0</v>
      </c>
      <c r="E146" s="9" t="str">
        <f>IF(D148=0, "-", D146/D148)</f>
        <v>-</v>
      </c>
      <c r="F146" s="81">
        <v>1</v>
      </c>
      <c r="G146" s="34">
        <f>IF(F148=0, "-", F146/F148)</f>
        <v>0.5</v>
      </c>
      <c r="H146" s="65">
        <v>1</v>
      </c>
      <c r="I146" s="9">
        <f>IF(H148=0, "-", H146/H148)</f>
        <v>0.5</v>
      </c>
      <c r="J146" s="8" t="str">
        <f>IF(D146=0, "-", IF((B146-D146)/D146&lt;10, (B146-D146)/D146, "&gt;999%"))</f>
        <v>-</v>
      </c>
      <c r="K146" s="9">
        <f>IF(H146=0, "-", IF((F146-H146)/H146&lt;10, (F146-H146)/H146, "&gt;999%"))</f>
        <v>0</v>
      </c>
    </row>
    <row r="147" spans="1:11" x14ac:dyDescent="0.2">
      <c r="A147" s="2"/>
      <c r="B147" s="68"/>
      <c r="C147" s="33"/>
      <c r="D147" s="68"/>
      <c r="E147" s="6"/>
      <c r="F147" s="82"/>
      <c r="G147" s="33"/>
      <c r="H147" s="68"/>
      <c r="I147" s="6"/>
      <c r="J147" s="5"/>
      <c r="K147" s="6"/>
    </row>
    <row r="148" spans="1:11" s="43" customFormat="1" x14ac:dyDescent="0.2">
      <c r="A148" s="162" t="s">
        <v>533</v>
      </c>
      <c r="B148" s="71">
        <f>SUM(B144:B147)</f>
        <v>0</v>
      </c>
      <c r="C148" s="40">
        <f>B148/1453</f>
        <v>0</v>
      </c>
      <c r="D148" s="71">
        <f>SUM(D144:D147)</f>
        <v>0</v>
      </c>
      <c r="E148" s="41">
        <f>D148/1979</f>
        <v>0</v>
      </c>
      <c r="F148" s="77">
        <f>SUM(F144:F147)</f>
        <v>2</v>
      </c>
      <c r="G148" s="42">
        <f>F148/18564</f>
        <v>1.0773540185304891E-4</v>
      </c>
      <c r="H148" s="71">
        <f>SUM(H144:H147)</f>
        <v>2</v>
      </c>
      <c r="I148" s="41">
        <f>H148/15673</f>
        <v>1.2760798826006508E-4</v>
      </c>
      <c r="J148" s="37" t="str">
        <f>IF(D148=0, "-", IF((B148-D148)/D148&lt;10, (B148-D148)/D148, "&gt;999%"))</f>
        <v>-</v>
      </c>
      <c r="K148" s="38">
        <f>IF(H148=0, "-", IF((F148-H148)/H148&lt;10, (F148-H148)/H148, "&gt;999%"))</f>
        <v>0</v>
      </c>
    </row>
    <row r="149" spans="1:11" x14ac:dyDescent="0.2">
      <c r="B149" s="83"/>
      <c r="D149" s="83"/>
      <c r="F149" s="83"/>
      <c r="H149" s="83"/>
    </row>
    <row r="150" spans="1:11" s="43" customFormat="1" x14ac:dyDescent="0.2">
      <c r="A150" s="162" t="s">
        <v>532</v>
      </c>
      <c r="B150" s="71">
        <v>0</v>
      </c>
      <c r="C150" s="40">
        <f>B150/1453</f>
        <v>0</v>
      </c>
      <c r="D150" s="71">
        <v>0</v>
      </c>
      <c r="E150" s="41">
        <f>D150/1979</f>
        <v>0</v>
      </c>
      <c r="F150" s="77">
        <v>3</v>
      </c>
      <c r="G150" s="42">
        <f>F150/18564</f>
        <v>1.6160310277957336E-4</v>
      </c>
      <c r="H150" s="71">
        <v>6</v>
      </c>
      <c r="I150" s="41">
        <f>H150/15673</f>
        <v>3.8282396478019526E-4</v>
      </c>
      <c r="J150" s="37" t="str">
        <f>IF(D150=0, "-", IF((B150-D150)/D150&lt;10, (B150-D150)/D150, "&gt;999%"))</f>
        <v>-</v>
      </c>
      <c r="K150" s="38">
        <f>IF(H150=0, "-", IF((F150-H150)/H150&lt;10, (F150-H150)/H150, "&gt;999%"))</f>
        <v>-0.5</v>
      </c>
    </row>
    <row r="151" spans="1:11" x14ac:dyDescent="0.2">
      <c r="B151" s="83"/>
      <c r="D151" s="83"/>
      <c r="F151" s="83"/>
      <c r="H151" s="83"/>
    </row>
    <row r="152" spans="1:11" ht="15.75" x14ac:dyDescent="0.25">
      <c r="A152" s="164" t="s">
        <v>111</v>
      </c>
      <c r="B152" s="196" t="s">
        <v>1</v>
      </c>
      <c r="C152" s="200"/>
      <c r="D152" s="200"/>
      <c r="E152" s="197"/>
      <c r="F152" s="196" t="s">
        <v>14</v>
      </c>
      <c r="G152" s="200"/>
      <c r="H152" s="200"/>
      <c r="I152" s="197"/>
      <c r="J152" s="196" t="s">
        <v>15</v>
      </c>
      <c r="K152" s="197"/>
    </row>
    <row r="153" spans="1:11" x14ac:dyDescent="0.2">
      <c r="A153" s="22"/>
      <c r="B153" s="196">
        <f>VALUE(RIGHT($B$2, 4))</f>
        <v>2021</v>
      </c>
      <c r="C153" s="197"/>
      <c r="D153" s="196">
        <f>B153-1</f>
        <v>2020</v>
      </c>
      <c r="E153" s="204"/>
      <c r="F153" s="196">
        <f>B153</f>
        <v>2021</v>
      </c>
      <c r="G153" s="204"/>
      <c r="H153" s="196">
        <f>D153</f>
        <v>2020</v>
      </c>
      <c r="I153" s="204"/>
      <c r="J153" s="140" t="s">
        <v>4</v>
      </c>
      <c r="K153" s="141" t="s">
        <v>2</v>
      </c>
    </row>
    <row r="154" spans="1:11" x14ac:dyDescent="0.2">
      <c r="A154" s="163" t="s">
        <v>140</v>
      </c>
      <c r="B154" s="61" t="s">
        <v>12</v>
      </c>
      <c r="C154" s="62" t="s">
        <v>13</v>
      </c>
      <c r="D154" s="61" t="s">
        <v>12</v>
      </c>
      <c r="E154" s="63" t="s">
        <v>13</v>
      </c>
      <c r="F154" s="62" t="s">
        <v>12</v>
      </c>
      <c r="G154" s="62" t="s">
        <v>13</v>
      </c>
      <c r="H154" s="61" t="s">
        <v>12</v>
      </c>
      <c r="I154" s="63" t="s">
        <v>13</v>
      </c>
      <c r="J154" s="61"/>
      <c r="K154" s="63"/>
    </row>
    <row r="155" spans="1:11" x14ac:dyDescent="0.2">
      <c r="A155" s="7" t="s">
        <v>270</v>
      </c>
      <c r="B155" s="65">
        <v>2</v>
      </c>
      <c r="C155" s="34">
        <f>IF(B165=0, "-", B155/B165)</f>
        <v>0.16666666666666666</v>
      </c>
      <c r="D155" s="65">
        <v>0</v>
      </c>
      <c r="E155" s="9">
        <f>IF(D165=0, "-", D155/D165)</f>
        <v>0</v>
      </c>
      <c r="F155" s="81">
        <v>11</v>
      </c>
      <c r="G155" s="34">
        <f>IF(F165=0, "-", F155/F165)</f>
        <v>6.8322981366459631E-2</v>
      </c>
      <c r="H155" s="65">
        <v>8</v>
      </c>
      <c r="I155" s="9">
        <f>IF(H165=0, "-", H155/H165)</f>
        <v>9.8765432098765427E-2</v>
      </c>
      <c r="J155" s="8" t="str">
        <f t="shared" ref="J155:J163" si="12">IF(D155=0, "-", IF((B155-D155)/D155&lt;10, (B155-D155)/D155, "&gt;999%"))</f>
        <v>-</v>
      </c>
      <c r="K155" s="9">
        <f t="shared" ref="K155:K163" si="13">IF(H155=0, "-", IF((F155-H155)/H155&lt;10, (F155-H155)/H155, "&gt;999%"))</f>
        <v>0.375</v>
      </c>
    </row>
    <row r="156" spans="1:11" x14ac:dyDescent="0.2">
      <c r="A156" s="7" t="s">
        <v>271</v>
      </c>
      <c r="B156" s="65">
        <v>0</v>
      </c>
      <c r="C156" s="34">
        <f>IF(B165=0, "-", B156/B165)</f>
        <v>0</v>
      </c>
      <c r="D156" s="65">
        <v>0</v>
      </c>
      <c r="E156" s="9">
        <f>IF(D165=0, "-", D156/D165)</f>
        <v>0</v>
      </c>
      <c r="F156" s="81">
        <v>8</v>
      </c>
      <c r="G156" s="34">
        <f>IF(F165=0, "-", F156/F165)</f>
        <v>4.9689440993788817E-2</v>
      </c>
      <c r="H156" s="65">
        <v>16</v>
      </c>
      <c r="I156" s="9">
        <f>IF(H165=0, "-", H156/H165)</f>
        <v>0.19753086419753085</v>
      </c>
      <c r="J156" s="8" t="str">
        <f t="shared" si="12"/>
        <v>-</v>
      </c>
      <c r="K156" s="9">
        <f t="shared" si="13"/>
        <v>-0.5</v>
      </c>
    </row>
    <row r="157" spans="1:11" x14ac:dyDescent="0.2">
      <c r="A157" s="7" t="s">
        <v>272</v>
      </c>
      <c r="B157" s="65">
        <v>1</v>
      </c>
      <c r="C157" s="34">
        <f>IF(B165=0, "-", B157/B165)</f>
        <v>8.3333333333333329E-2</v>
      </c>
      <c r="D157" s="65">
        <v>0</v>
      </c>
      <c r="E157" s="9">
        <f>IF(D165=0, "-", D157/D165)</f>
        <v>0</v>
      </c>
      <c r="F157" s="81">
        <v>6</v>
      </c>
      <c r="G157" s="34">
        <f>IF(F165=0, "-", F157/F165)</f>
        <v>3.7267080745341616E-2</v>
      </c>
      <c r="H157" s="65">
        <v>0</v>
      </c>
      <c r="I157" s="9">
        <f>IF(H165=0, "-", H157/H165)</f>
        <v>0</v>
      </c>
      <c r="J157" s="8" t="str">
        <f t="shared" si="12"/>
        <v>-</v>
      </c>
      <c r="K157" s="9" t="str">
        <f t="shared" si="13"/>
        <v>-</v>
      </c>
    </row>
    <row r="158" spans="1:11" x14ac:dyDescent="0.2">
      <c r="A158" s="7" t="s">
        <v>273</v>
      </c>
      <c r="B158" s="65">
        <v>6</v>
      </c>
      <c r="C158" s="34">
        <f>IF(B165=0, "-", B158/B165)</f>
        <v>0.5</v>
      </c>
      <c r="D158" s="65">
        <v>2</v>
      </c>
      <c r="E158" s="9">
        <f>IF(D165=0, "-", D158/D165)</f>
        <v>0.66666666666666663</v>
      </c>
      <c r="F158" s="81">
        <v>109</v>
      </c>
      <c r="G158" s="34">
        <f>IF(F165=0, "-", F158/F165)</f>
        <v>0.67701863354037262</v>
      </c>
      <c r="H158" s="65">
        <v>39</v>
      </c>
      <c r="I158" s="9">
        <f>IF(H165=0, "-", H158/H165)</f>
        <v>0.48148148148148145</v>
      </c>
      <c r="J158" s="8">
        <f t="shared" si="12"/>
        <v>2</v>
      </c>
      <c r="K158" s="9">
        <f t="shared" si="13"/>
        <v>1.7948717948717949</v>
      </c>
    </row>
    <row r="159" spans="1:11" x14ac:dyDescent="0.2">
      <c r="A159" s="7" t="s">
        <v>274</v>
      </c>
      <c r="B159" s="65">
        <v>1</v>
      </c>
      <c r="C159" s="34">
        <f>IF(B165=0, "-", B159/B165)</f>
        <v>8.3333333333333329E-2</v>
      </c>
      <c r="D159" s="65">
        <v>1</v>
      </c>
      <c r="E159" s="9">
        <f>IF(D165=0, "-", D159/D165)</f>
        <v>0.33333333333333331</v>
      </c>
      <c r="F159" s="81">
        <v>9</v>
      </c>
      <c r="G159" s="34">
        <f>IF(F165=0, "-", F159/F165)</f>
        <v>5.5900621118012424E-2</v>
      </c>
      <c r="H159" s="65">
        <v>10</v>
      </c>
      <c r="I159" s="9">
        <f>IF(H165=0, "-", H159/H165)</f>
        <v>0.12345679012345678</v>
      </c>
      <c r="J159" s="8">
        <f t="shared" si="12"/>
        <v>0</v>
      </c>
      <c r="K159" s="9">
        <f t="shared" si="13"/>
        <v>-0.1</v>
      </c>
    </row>
    <row r="160" spans="1:11" x14ac:dyDescent="0.2">
      <c r="A160" s="7" t="s">
        <v>275</v>
      </c>
      <c r="B160" s="65">
        <v>0</v>
      </c>
      <c r="C160" s="34">
        <f>IF(B165=0, "-", B160/B165)</f>
        <v>0</v>
      </c>
      <c r="D160" s="65">
        <v>0</v>
      </c>
      <c r="E160" s="9">
        <f>IF(D165=0, "-", D160/D165)</f>
        <v>0</v>
      </c>
      <c r="F160" s="81">
        <v>0</v>
      </c>
      <c r="G160" s="34">
        <f>IF(F165=0, "-", F160/F165)</f>
        <v>0</v>
      </c>
      <c r="H160" s="65">
        <v>5</v>
      </c>
      <c r="I160" s="9">
        <f>IF(H165=0, "-", H160/H165)</f>
        <v>6.1728395061728392E-2</v>
      </c>
      <c r="J160" s="8" t="str">
        <f t="shared" si="12"/>
        <v>-</v>
      </c>
      <c r="K160" s="9">
        <f t="shared" si="13"/>
        <v>-1</v>
      </c>
    </row>
    <row r="161" spans="1:11" x14ac:dyDescent="0.2">
      <c r="A161" s="7" t="s">
        <v>276</v>
      </c>
      <c r="B161" s="65">
        <v>1</v>
      </c>
      <c r="C161" s="34">
        <f>IF(B165=0, "-", B161/B165)</f>
        <v>8.3333333333333329E-2</v>
      </c>
      <c r="D161" s="65">
        <v>0</v>
      </c>
      <c r="E161" s="9">
        <f>IF(D165=0, "-", D161/D165)</f>
        <v>0</v>
      </c>
      <c r="F161" s="81">
        <v>3</v>
      </c>
      <c r="G161" s="34">
        <f>IF(F165=0, "-", F161/F165)</f>
        <v>1.8633540372670808E-2</v>
      </c>
      <c r="H161" s="65">
        <v>1</v>
      </c>
      <c r="I161" s="9">
        <f>IF(H165=0, "-", H161/H165)</f>
        <v>1.2345679012345678E-2</v>
      </c>
      <c r="J161" s="8" t="str">
        <f t="shared" si="12"/>
        <v>-</v>
      </c>
      <c r="K161" s="9">
        <f t="shared" si="13"/>
        <v>2</v>
      </c>
    </row>
    <row r="162" spans="1:11" x14ac:dyDescent="0.2">
      <c r="A162" s="7" t="s">
        <v>277</v>
      </c>
      <c r="B162" s="65">
        <v>0</v>
      </c>
      <c r="C162" s="34">
        <f>IF(B165=0, "-", B162/B165)</f>
        <v>0</v>
      </c>
      <c r="D162" s="65">
        <v>0</v>
      </c>
      <c r="E162" s="9">
        <f>IF(D165=0, "-", D162/D165)</f>
        <v>0</v>
      </c>
      <c r="F162" s="81">
        <v>2</v>
      </c>
      <c r="G162" s="34">
        <f>IF(F165=0, "-", F162/F165)</f>
        <v>1.2422360248447204E-2</v>
      </c>
      <c r="H162" s="65">
        <v>0</v>
      </c>
      <c r="I162" s="9">
        <f>IF(H165=0, "-", H162/H165)</f>
        <v>0</v>
      </c>
      <c r="J162" s="8" t="str">
        <f t="shared" si="12"/>
        <v>-</v>
      </c>
      <c r="K162" s="9" t="str">
        <f t="shared" si="13"/>
        <v>-</v>
      </c>
    </row>
    <row r="163" spans="1:11" x14ac:dyDescent="0.2">
      <c r="A163" s="7" t="s">
        <v>278</v>
      </c>
      <c r="B163" s="65">
        <v>1</v>
      </c>
      <c r="C163" s="34">
        <f>IF(B165=0, "-", B163/B165)</f>
        <v>8.3333333333333329E-2</v>
      </c>
      <c r="D163" s="65">
        <v>0</v>
      </c>
      <c r="E163" s="9">
        <f>IF(D165=0, "-", D163/D165)</f>
        <v>0</v>
      </c>
      <c r="F163" s="81">
        <v>13</v>
      </c>
      <c r="G163" s="34">
        <f>IF(F165=0, "-", F163/F165)</f>
        <v>8.0745341614906832E-2</v>
      </c>
      <c r="H163" s="65">
        <v>2</v>
      </c>
      <c r="I163" s="9">
        <f>IF(H165=0, "-", H163/H165)</f>
        <v>2.4691358024691357E-2</v>
      </c>
      <c r="J163" s="8" t="str">
        <f t="shared" si="12"/>
        <v>-</v>
      </c>
      <c r="K163" s="9">
        <f t="shared" si="13"/>
        <v>5.5</v>
      </c>
    </row>
    <row r="164" spans="1:11" x14ac:dyDescent="0.2">
      <c r="A164" s="2"/>
      <c r="B164" s="68"/>
      <c r="C164" s="33"/>
      <c r="D164" s="68"/>
      <c r="E164" s="6"/>
      <c r="F164" s="82"/>
      <c r="G164" s="33"/>
      <c r="H164" s="68"/>
      <c r="I164" s="6"/>
      <c r="J164" s="5"/>
      <c r="K164" s="6"/>
    </row>
    <row r="165" spans="1:11" s="43" customFormat="1" x14ac:dyDescent="0.2">
      <c r="A165" s="162" t="s">
        <v>531</v>
      </c>
      <c r="B165" s="71">
        <f>SUM(B155:B164)</f>
        <v>12</v>
      </c>
      <c r="C165" s="40">
        <f>B165/1453</f>
        <v>8.2587749483826571E-3</v>
      </c>
      <c r="D165" s="71">
        <f>SUM(D155:D164)</f>
        <v>3</v>
      </c>
      <c r="E165" s="41">
        <f>D165/1979</f>
        <v>1.5159171298635675E-3</v>
      </c>
      <c r="F165" s="77">
        <f>SUM(F155:F164)</f>
        <v>161</v>
      </c>
      <c r="G165" s="42">
        <f>F165/18564</f>
        <v>8.6726998491704378E-3</v>
      </c>
      <c r="H165" s="71">
        <f>SUM(H155:H164)</f>
        <v>81</v>
      </c>
      <c r="I165" s="41">
        <f>H165/15673</f>
        <v>5.1681235245326354E-3</v>
      </c>
      <c r="J165" s="37">
        <f>IF(D165=0, "-", IF((B165-D165)/D165&lt;10, (B165-D165)/D165, "&gt;999%"))</f>
        <v>3</v>
      </c>
      <c r="K165" s="38">
        <f>IF(H165=0, "-", IF((F165-H165)/H165&lt;10, (F165-H165)/H165, "&gt;999%"))</f>
        <v>0.98765432098765427</v>
      </c>
    </row>
    <row r="166" spans="1:11" x14ac:dyDescent="0.2">
      <c r="B166" s="83"/>
      <c r="D166" s="83"/>
      <c r="F166" s="83"/>
      <c r="H166" s="83"/>
    </row>
    <row r="167" spans="1:11" x14ac:dyDescent="0.2">
      <c r="A167" s="163" t="s">
        <v>141</v>
      </c>
      <c r="B167" s="61" t="s">
        <v>12</v>
      </c>
      <c r="C167" s="62" t="s">
        <v>13</v>
      </c>
      <c r="D167" s="61" t="s">
        <v>12</v>
      </c>
      <c r="E167" s="63" t="s">
        <v>13</v>
      </c>
      <c r="F167" s="62" t="s">
        <v>12</v>
      </c>
      <c r="G167" s="62" t="s">
        <v>13</v>
      </c>
      <c r="H167" s="61" t="s">
        <v>12</v>
      </c>
      <c r="I167" s="63" t="s">
        <v>13</v>
      </c>
      <c r="J167" s="61"/>
      <c r="K167" s="63"/>
    </row>
    <row r="168" spans="1:11" x14ac:dyDescent="0.2">
      <c r="A168" s="7" t="s">
        <v>279</v>
      </c>
      <c r="B168" s="65">
        <v>0</v>
      </c>
      <c r="C168" s="34">
        <f>IF(B173=0, "-", B168/B173)</f>
        <v>0</v>
      </c>
      <c r="D168" s="65">
        <v>6</v>
      </c>
      <c r="E168" s="9">
        <f>IF(D173=0, "-", D168/D173)</f>
        <v>0.75</v>
      </c>
      <c r="F168" s="81">
        <v>3</v>
      </c>
      <c r="G168" s="34">
        <f>IF(F173=0, "-", F168/F173)</f>
        <v>0.33333333333333331</v>
      </c>
      <c r="H168" s="65">
        <v>13</v>
      </c>
      <c r="I168" s="9">
        <f>IF(H173=0, "-", H168/H173)</f>
        <v>0.72222222222222221</v>
      </c>
      <c r="J168" s="8">
        <f>IF(D168=0, "-", IF((B168-D168)/D168&lt;10, (B168-D168)/D168, "&gt;999%"))</f>
        <v>-1</v>
      </c>
      <c r="K168" s="9">
        <f>IF(H168=0, "-", IF((F168-H168)/H168&lt;10, (F168-H168)/H168, "&gt;999%"))</f>
        <v>-0.76923076923076927</v>
      </c>
    </row>
    <row r="169" spans="1:11" x14ac:dyDescent="0.2">
      <c r="A169" s="7" t="s">
        <v>280</v>
      </c>
      <c r="B169" s="65">
        <v>0</v>
      </c>
      <c r="C169" s="34">
        <f>IF(B173=0, "-", B169/B173)</f>
        <v>0</v>
      </c>
      <c r="D169" s="65">
        <v>1</v>
      </c>
      <c r="E169" s="9">
        <f>IF(D173=0, "-", D169/D173)</f>
        <v>0.125</v>
      </c>
      <c r="F169" s="81">
        <v>2</v>
      </c>
      <c r="G169" s="34">
        <f>IF(F173=0, "-", F169/F173)</f>
        <v>0.22222222222222221</v>
      </c>
      <c r="H169" s="65">
        <v>3</v>
      </c>
      <c r="I169" s="9">
        <f>IF(H173=0, "-", H169/H173)</f>
        <v>0.16666666666666666</v>
      </c>
      <c r="J169" s="8">
        <f>IF(D169=0, "-", IF((B169-D169)/D169&lt;10, (B169-D169)/D169, "&gt;999%"))</f>
        <v>-1</v>
      </c>
      <c r="K169" s="9">
        <f>IF(H169=0, "-", IF((F169-H169)/H169&lt;10, (F169-H169)/H169, "&gt;999%"))</f>
        <v>-0.33333333333333331</v>
      </c>
    </row>
    <row r="170" spans="1:11" x14ac:dyDescent="0.2">
      <c r="A170" s="7" t="s">
        <v>281</v>
      </c>
      <c r="B170" s="65">
        <v>1</v>
      </c>
      <c r="C170" s="34">
        <f>IF(B173=0, "-", B170/B173)</f>
        <v>1</v>
      </c>
      <c r="D170" s="65">
        <v>1</v>
      </c>
      <c r="E170" s="9">
        <f>IF(D173=0, "-", D170/D173)</f>
        <v>0.125</v>
      </c>
      <c r="F170" s="81">
        <v>3</v>
      </c>
      <c r="G170" s="34">
        <f>IF(F173=0, "-", F170/F173)</f>
        <v>0.33333333333333331</v>
      </c>
      <c r="H170" s="65">
        <v>2</v>
      </c>
      <c r="I170" s="9">
        <f>IF(H173=0, "-", H170/H173)</f>
        <v>0.1111111111111111</v>
      </c>
      <c r="J170" s="8">
        <f>IF(D170=0, "-", IF((B170-D170)/D170&lt;10, (B170-D170)/D170, "&gt;999%"))</f>
        <v>0</v>
      </c>
      <c r="K170" s="9">
        <f>IF(H170=0, "-", IF((F170-H170)/H170&lt;10, (F170-H170)/H170, "&gt;999%"))</f>
        <v>0.5</v>
      </c>
    </row>
    <row r="171" spans="1:11" x14ac:dyDescent="0.2">
      <c r="A171" s="7" t="s">
        <v>282</v>
      </c>
      <c r="B171" s="65">
        <v>0</v>
      </c>
      <c r="C171" s="34">
        <f>IF(B173=0, "-", B171/B173)</f>
        <v>0</v>
      </c>
      <c r="D171" s="65">
        <v>0</v>
      </c>
      <c r="E171" s="9">
        <f>IF(D173=0, "-", D171/D173)</f>
        <v>0</v>
      </c>
      <c r="F171" s="81">
        <v>1</v>
      </c>
      <c r="G171" s="34">
        <f>IF(F173=0, "-", F171/F173)</f>
        <v>0.1111111111111111</v>
      </c>
      <c r="H171" s="65">
        <v>0</v>
      </c>
      <c r="I171" s="9">
        <f>IF(H173=0, "-", H171/H173)</f>
        <v>0</v>
      </c>
      <c r="J171" s="8" t="str">
        <f>IF(D171=0, "-", IF((B171-D171)/D171&lt;10, (B171-D171)/D171, "&gt;999%"))</f>
        <v>-</v>
      </c>
      <c r="K171" s="9" t="str">
        <f>IF(H171=0, "-", IF((F171-H171)/H171&lt;10, (F171-H171)/H171, "&gt;999%"))</f>
        <v>-</v>
      </c>
    </row>
    <row r="172" spans="1:11" x14ac:dyDescent="0.2">
      <c r="A172" s="2"/>
      <c r="B172" s="68"/>
      <c r="C172" s="33"/>
      <c r="D172" s="68"/>
      <c r="E172" s="6"/>
      <c r="F172" s="82"/>
      <c r="G172" s="33"/>
      <c r="H172" s="68"/>
      <c r="I172" s="6"/>
      <c r="J172" s="5"/>
      <c r="K172" s="6"/>
    </row>
    <row r="173" spans="1:11" s="43" customFormat="1" x14ac:dyDescent="0.2">
      <c r="A173" s="162" t="s">
        <v>530</v>
      </c>
      <c r="B173" s="71">
        <f>SUM(B168:B172)</f>
        <v>1</v>
      </c>
      <c r="C173" s="40">
        <f>B173/1453</f>
        <v>6.8823124569855469E-4</v>
      </c>
      <c r="D173" s="71">
        <f>SUM(D168:D172)</f>
        <v>8</v>
      </c>
      <c r="E173" s="41">
        <f>D173/1979</f>
        <v>4.0424456796361802E-3</v>
      </c>
      <c r="F173" s="77">
        <f>SUM(F168:F172)</f>
        <v>9</v>
      </c>
      <c r="G173" s="42">
        <f>F173/18564</f>
        <v>4.8480930833872012E-4</v>
      </c>
      <c r="H173" s="71">
        <f>SUM(H168:H172)</f>
        <v>18</v>
      </c>
      <c r="I173" s="41">
        <f>H173/15673</f>
        <v>1.1484718943405856E-3</v>
      </c>
      <c r="J173" s="37">
        <f>IF(D173=0, "-", IF((B173-D173)/D173&lt;10, (B173-D173)/D173, "&gt;999%"))</f>
        <v>-0.875</v>
      </c>
      <c r="K173" s="38">
        <f>IF(H173=0, "-", IF((F173-H173)/H173&lt;10, (F173-H173)/H173, "&gt;999%"))</f>
        <v>-0.5</v>
      </c>
    </row>
    <row r="174" spans="1:11" x14ac:dyDescent="0.2">
      <c r="B174" s="83"/>
      <c r="D174" s="83"/>
      <c r="F174" s="83"/>
      <c r="H174" s="83"/>
    </row>
    <row r="175" spans="1:11" s="43" customFormat="1" x14ac:dyDescent="0.2">
      <c r="A175" s="162" t="s">
        <v>529</v>
      </c>
      <c r="B175" s="71">
        <v>13</v>
      </c>
      <c r="C175" s="40">
        <f>B175/1453</f>
        <v>8.9470061940812116E-3</v>
      </c>
      <c r="D175" s="71">
        <v>11</v>
      </c>
      <c r="E175" s="41">
        <f>D175/1979</f>
        <v>5.5583628094997475E-3</v>
      </c>
      <c r="F175" s="77">
        <v>170</v>
      </c>
      <c r="G175" s="42">
        <f>F175/18564</f>
        <v>9.1575091575091579E-3</v>
      </c>
      <c r="H175" s="71">
        <v>99</v>
      </c>
      <c r="I175" s="41">
        <f>H175/15673</f>
        <v>6.3165954188732212E-3</v>
      </c>
      <c r="J175" s="37">
        <f>IF(D175=0, "-", IF((B175-D175)/D175&lt;10, (B175-D175)/D175, "&gt;999%"))</f>
        <v>0.18181818181818182</v>
      </c>
      <c r="K175" s="38">
        <f>IF(H175=0, "-", IF((F175-H175)/H175&lt;10, (F175-H175)/H175, "&gt;999%"))</f>
        <v>0.71717171717171713</v>
      </c>
    </row>
    <row r="176" spans="1:11" x14ac:dyDescent="0.2">
      <c r="B176" s="83"/>
      <c r="D176" s="83"/>
      <c r="F176" s="83"/>
      <c r="H176" s="83"/>
    </row>
    <row r="177" spans="1:11" ht="15.75" x14ac:dyDescent="0.25">
      <c r="A177" s="164" t="s">
        <v>112</v>
      </c>
      <c r="B177" s="196" t="s">
        <v>1</v>
      </c>
      <c r="C177" s="200"/>
      <c r="D177" s="200"/>
      <c r="E177" s="197"/>
      <c r="F177" s="196" t="s">
        <v>14</v>
      </c>
      <c r="G177" s="200"/>
      <c r="H177" s="200"/>
      <c r="I177" s="197"/>
      <c r="J177" s="196" t="s">
        <v>15</v>
      </c>
      <c r="K177" s="197"/>
    </row>
    <row r="178" spans="1:11" x14ac:dyDescent="0.2">
      <c r="A178" s="22"/>
      <c r="B178" s="196">
        <f>VALUE(RIGHT($B$2, 4))</f>
        <v>2021</v>
      </c>
      <c r="C178" s="197"/>
      <c r="D178" s="196">
        <f>B178-1</f>
        <v>2020</v>
      </c>
      <c r="E178" s="204"/>
      <c r="F178" s="196">
        <f>B178</f>
        <v>2021</v>
      </c>
      <c r="G178" s="204"/>
      <c r="H178" s="196">
        <f>D178</f>
        <v>2020</v>
      </c>
      <c r="I178" s="204"/>
      <c r="J178" s="140" t="s">
        <v>4</v>
      </c>
      <c r="K178" s="141" t="s">
        <v>2</v>
      </c>
    </row>
    <row r="179" spans="1:11" x14ac:dyDescent="0.2">
      <c r="A179" s="163" t="s">
        <v>142</v>
      </c>
      <c r="B179" s="61" t="s">
        <v>12</v>
      </c>
      <c r="C179" s="62" t="s">
        <v>13</v>
      </c>
      <c r="D179" s="61" t="s">
        <v>12</v>
      </c>
      <c r="E179" s="63" t="s">
        <v>13</v>
      </c>
      <c r="F179" s="62" t="s">
        <v>12</v>
      </c>
      <c r="G179" s="62" t="s">
        <v>13</v>
      </c>
      <c r="H179" s="61" t="s">
        <v>12</v>
      </c>
      <c r="I179" s="63" t="s">
        <v>13</v>
      </c>
      <c r="J179" s="61"/>
      <c r="K179" s="63"/>
    </row>
    <row r="180" spans="1:11" x14ac:dyDescent="0.2">
      <c r="A180" s="7" t="s">
        <v>283</v>
      </c>
      <c r="B180" s="65">
        <v>0</v>
      </c>
      <c r="C180" s="34">
        <f>IF(B190=0, "-", B180/B190)</f>
        <v>0</v>
      </c>
      <c r="D180" s="65">
        <v>0</v>
      </c>
      <c r="E180" s="9">
        <f>IF(D190=0, "-", D180/D190)</f>
        <v>0</v>
      </c>
      <c r="F180" s="81">
        <v>1</v>
      </c>
      <c r="G180" s="34">
        <f>IF(F190=0, "-", F180/F190)</f>
        <v>2.1276595744680851E-2</v>
      </c>
      <c r="H180" s="65">
        <v>0</v>
      </c>
      <c r="I180" s="9">
        <f>IF(H190=0, "-", H180/H190)</f>
        <v>0</v>
      </c>
      <c r="J180" s="8" t="str">
        <f t="shared" ref="J180:J188" si="14">IF(D180=0, "-", IF((B180-D180)/D180&lt;10, (B180-D180)/D180, "&gt;999%"))</f>
        <v>-</v>
      </c>
      <c r="K180" s="9" t="str">
        <f t="shared" ref="K180:K188" si="15">IF(H180=0, "-", IF((F180-H180)/H180&lt;10, (F180-H180)/H180, "&gt;999%"))</f>
        <v>-</v>
      </c>
    </row>
    <row r="181" spans="1:11" x14ac:dyDescent="0.2">
      <c r="A181" s="7" t="s">
        <v>284</v>
      </c>
      <c r="B181" s="65">
        <v>0</v>
      </c>
      <c r="C181" s="34">
        <f>IF(B190=0, "-", B181/B190)</f>
        <v>0</v>
      </c>
      <c r="D181" s="65">
        <v>0</v>
      </c>
      <c r="E181" s="9">
        <f>IF(D190=0, "-", D181/D190)</f>
        <v>0</v>
      </c>
      <c r="F181" s="81">
        <v>6</v>
      </c>
      <c r="G181" s="34">
        <f>IF(F190=0, "-", F181/F190)</f>
        <v>0.1276595744680851</v>
      </c>
      <c r="H181" s="65">
        <v>3</v>
      </c>
      <c r="I181" s="9">
        <f>IF(H190=0, "-", H181/H190)</f>
        <v>0.06</v>
      </c>
      <c r="J181" s="8" t="str">
        <f t="shared" si="14"/>
        <v>-</v>
      </c>
      <c r="K181" s="9">
        <f t="shared" si="15"/>
        <v>1</v>
      </c>
    </row>
    <row r="182" spans="1:11" x14ac:dyDescent="0.2">
      <c r="A182" s="7" t="s">
        <v>285</v>
      </c>
      <c r="B182" s="65">
        <v>0</v>
      </c>
      <c r="C182" s="34">
        <f>IF(B190=0, "-", B182/B190)</f>
        <v>0</v>
      </c>
      <c r="D182" s="65">
        <v>2</v>
      </c>
      <c r="E182" s="9">
        <f>IF(D190=0, "-", D182/D190)</f>
        <v>0.4</v>
      </c>
      <c r="F182" s="81">
        <v>30</v>
      </c>
      <c r="G182" s="34">
        <f>IF(F190=0, "-", F182/F190)</f>
        <v>0.63829787234042556</v>
      </c>
      <c r="H182" s="65">
        <v>27</v>
      </c>
      <c r="I182" s="9">
        <f>IF(H190=0, "-", H182/H190)</f>
        <v>0.54</v>
      </c>
      <c r="J182" s="8">
        <f t="shared" si="14"/>
        <v>-1</v>
      </c>
      <c r="K182" s="9">
        <f t="shared" si="15"/>
        <v>0.1111111111111111</v>
      </c>
    </row>
    <row r="183" spans="1:11" x14ac:dyDescent="0.2">
      <c r="A183" s="7" t="s">
        <v>286</v>
      </c>
      <c r="B183" s="65">
        <v>0</v>
      </c>
      <c r="C183" s="34">
        <f>IF(B190=0, "-", B183/B190)</f>
        <v>0</v>
      </c>
      <c r="D183" s="65">
        <v>0</v>
      </c>
      <c r="E183" s="9">
        <f>IF(D190=0, "-", D183/D190)</f>
        <v>0</v>
      </c>
      <c r="F183" s="81">
        <v>0</v>
      </c>
      <c r="G183" s="34">
        <f>IF(F190=0, "-", F183/F190)</f>
        <v>0</v>
      </c>
      <c r="H183" s="65">
        <v>8</v>
      </c>
      <c r="I183" s="9">
        <f>IF(H190=0, "-", H183/H190)</f>
        <v>0.16</v>
      </c>
      <c r="J183" s="8" t="str">
        <f t="shared" si="14"/>
        <v>-</v>
      </c>
      <c r="K183" s="9">
        <f t="shared" si="15"/>
        <v>-1</v>
      </c>
    </row>
    <row r="184" spans="1:11" x14ac:dyDescent="0.2">
      <c r="A184" s="7" t="s">
        <v>287</v>
      </c>
      <c r="B184" s="65">
        <v>3</v>
      </c>
      <c r="C184" s="34">
        <f>IF(B190=0, "-", B184/B190)</f>
        <v>1</v>
      </c>
      <c r="D184" s="65">
        <v>2</v>
      </c>
      <c r="E184" s="9">
        <f>IF(D190=0, "-", D184/D190)</f>
        <v>0.4</v>
      </c>
      <c r="F184" s="81">
        <v>7</v>
      </c>
      <c r="G184" s="34">
        <f>IF(F190=0, "-", F184/F190)</f>
        <v>0.14893617021276595</v>
      </c>
      <c r="H184" s="65">
        <v>6</v>
      </c>
      <c r="I184" s="9">
        <f>IF(H190=0, "-", H184/H190)</f>
        <v>0.12</v>
      </c>
      <c r="J184" s="8">
        <f t="shared" si="14"/>
        <v>0.5</v>
      </c>
      <c r="K184" s="9">
        <f t="shared" si="15"/>
        <v>0.16666666666666666</v>
      </c>
    </row>
    <row r="185" spans="1:11" x14ac:dyDescent="0.2">
      <c r="A185" s="7" t="s">
        <v>288</v>
      </c>
      <c r="B185" s="65">
        <v>0</v>
      </c>
      <c r="C185" s="34">
        <f>IF(B190=0, "-", B185/B190)</f>
        <v>0</v>
      </c>
      <c r="D185" s="65">
        <v>0</v>
      </c>
      <c r="E185" s="9">
        <f>IF(D190=0, "-", D185/D190)</f>
        <v>0</v>
      </c>
      <c r="F185" s="81">
        <v>3</v>
      </c>
      <c r="G185" s="34">
        <f>IF(F190=0, "-", F185/F190)</f>
        <v>6.3829787234042548E-2</v>
      </c>
      <c r="H185" s="65">
        <v>2</v>
      </c>
      <c r="I185" s="9">
        <f>IF(H190=0, "-", H185/H190)</f>
        <v>0.04</v>
      </c>
      <c r="J185" s="8" t="str">
        <f t="shared" si="14"/>
        <v>-</v>
      </c>
      <c r="K185" s="9">
        <f t="shared" si="15"/>
        <v>0.5</v>
      </c>
    </row>
    <row r="186" spans="1:11" x14ac:dyDescent="0.2">
      <c r="A186" s="7" t="s">
        <v>289</v>
      </c>
      <c r="B186" s="65">
        <v>0</v>
      </c>
      <c r="C186" s="34">
        <f>IF(B190=0, "-", B186/B190)</f>
        <v>0</v>
      </c>
      <c r="D186" s="65">
        <v>0</v>
      </c>
      <c r="E186" s="9">
        <f>IF(D190=0, "-", D186/D190)</f>
        <v>0</v>
      </c>
      <c r="F186" s="81">
        <v>0</v>
      </c>
      <c r="G186" s="34">
        <f>IF(F190=0, "-", F186/F190)</f>
        <v>0</v>
      </c>
      <c r="H186" s="65">
        <v>1</v>
      </c>
      <c r="I186" s="9">
        <f>IF(H190=0, "-", H186/H190)</f>
        <v>0.02</v>
      </c>
      <c r="J186" s="8" t="str">
        <f t="shared" si="14"/>
        <v>-</v>
      </c>
      <c r="K186" s="9">
        <f t="shared" si="15"/>
        <v>-1</v>
      </c>
    </row>
    <row r="187" spans="1:11" x14ac:dyDescent="0.2">
      <c r="A187" s="7" t="s">
        <v>290</v>
      </c>
      <c r="B187" s="65">
        <v>0</v>
      </c>
      <c r="C187" s="34">
        <f>IF(B190=0, "-", B187/B190)</f>
        <v>0</v>
      </c>
      <c r="D187" s="65">
        <v>1</v>
      </c>
      <c r="E187" s="9">
        <f>IF(D190=0, "-", D187/D190)</f>
        <v>0.2</v>
      </c>
      <c r="F187" s="81">
        <v>0</v>
      </c>
      <c r="G187" s="34">
        <f>IF(F190=0, "-", F187/F190)</f>
        <v>0</v>
      </c>
      <c r="H187" s="65">
        <v>2</v>
      </c>
      <c r="I187" s="9">
        <f>IF(H190=0, "-", H187/H190)</f>
        <v>0.04</v>
      </c>
      <c r="J187" s="8">
        <f t="shared" si="14"/>
        <v>-1</v>
      </c>
      <c r="K187" s="9">
        <f t="shared" si="15"/>
        <v>-1</v>
      </c>
    </row>
    <row r="188" spans="1:11" x14ac:dyDescent="0.2">
      <c r="A188" s="7" t="s">
        <v>291</v>
      </c>
      <c r="B188" s="65">
        <v>0</v>
      </c>
      <c r="C188" s="34">
        <f>IF(B190=0, "-", B188/B190)</f>
        <v>0</v>
      </c>
      <c r="D188" s="65">
        <v>0</v>
      </c>
      <c r="E188" s="9">
        <f>IF(D190=0, "-", D188/D190)</f>
        <v>0</v>
      </c>
      <c r="F188" s="81">
        <v>0</v>
      </c>
      <c r="G188" s="34">
        <f>IF(F190=0, "-", F188/F190)</f>
        <v>0</v>
      </c>
      <c r="H188" s="65">
        <v>1</v>
      </c>
      <c r="I188" s="9">
        <f>IF(H190=0, "-", H188/H190)</f>
        <v>0.02</v>
      </c>
      <c r="J188" s="8" t="str">
        <f t="shared" si="14"/>
        <v>-</v>
      </c>
      <c r="K188" s="9">
        <f t="shared" si="15"/>
        <v>-1</v>
      </c>
    </row>
    <row r="189" spans="1:11" x14ac:dyDescent="0.2">
      <c r="A189" s="2"/>
      <c r="B189" s="68"/>
      <c r="C189" s="33"/>
      <c r="D189" s="68"/>
      <c r="E189" s="6"/>
      <c r="F189" s="82"/>
      <c r="G189" s="33"/>
      <c r="H189" s="68"/>
      <c r="I189" s="6"/>
      <c r="J189" s="5"/>
      <c r="K189" s="6"/>
    </row>
    <row r="190" spans="1:11" s="43" customFormat="1" x14ac:dyDescent="0.2">
      <c r="A190" s="162" t="s">
        <v>528</v>
      </c>
      <c r="B190" s="71">
        <f>SUM(B180:B189)</f>
        <v>3</v>
      </c>
      <c r="C190" s="40">
        <f>B190/1453</f>
        <v>2.0646937370956643E-3</v>
      </c>
      <c r="D190" s="71">
        <f>SUM(D180:D189)</f>
        <v>5</v>
      </c>
      <c r="E190" s="41">
        <f>D190/1979</f>
        <v>2.5265285497726125E-3</v>
      </c>
      <c r="F190" s="77">
        <f>SUM(F180:F189)</f>
        <v>47</v>
      </c>
      <c r="G190" s="42">
        <f>F190/18564</f>
        <v>2.5317819435466495E-3</v>
      </c>
      <c r="H190" s="71">
        <f>SUM(H180:H189)</f>
        <v>50</v>
      </c>
      <c r="I190" s="41">
        <f>H190/15673</f>
        <v>3.1901997065016271E-3</v>
      </c>
      <c r="J190" s="37">
        <f>IF(D190=0, "-", IF((B190-D190)/D190&lt;10, (B190-D190)/D190, "&gt;999%"))</f>
        <v>-0.4</v>
      </c>
      <c r="K190" s="38">
        <f>IF(H190=0, "-", IF((F190-H190)/H190&lt;10, (F190-H190)/H190, "&gt;999%"))</f>
        <v>-0.06</v>
      </c>
    </row>
    <row r="191" spans="1:11" x14ac:dyDescent="0.2">
      <c r="B191" s="83"/>
      <c r="D191" s="83"/>
      <c r="F191" s="83"/>
      <c r="H191" s="83"/>
    </row>
    <row r="192" spans="1:11" x14ac:dyDescent="0.2">
      <c r="A192" s="163" t="s">
        <v>143</v>
      </c>
      <c r="B192" s="61" t="s">
        <v>12</v>
      </c>
      <c r="C192" s="62" t="s">
        <v>13</v>
      </c>
      <c r="D192" s="61" t="s">
        <v>12</v>
      </c>
      <c r="E192" s="63" t="s">
        <v>13</v>
      </c>
      <c r="F192" s="62" t="s">
        <v>12</v>
      </c>
      <c r="G192" s="62" t="s">
        <v>13</v>
      </c>
      <c r="H192" s="61" t="s">
        <v>12</v>
      </c>
      <c r="I192" s="63" t="s">
        <v>13</v>
      </c>
      <c r="J192" s="61"/>
      <c r="K192" s="63"/>
    </row>
    <row r="193" spans="1:11" x14ac:dyDescent="0.2">
      <c r="A193" s="7" t="s">
        <v>292</v>
      </c>
      <c r="B193" s="65">
        <v>0</v>
      </c>
      <c r="C193" s="34">
        <f>IF(B205=0, "-", B193/B205)</f>
        <v>0</v>
      </c>
      <c r="D193" s="65">
        <v>0</v>
      </c>
      <c r="E193" s="9">
        <f>IF(D205=0, "-", D193/D205)</f>
        <v>0</v>
      </c>
      <c r="F193" s="81">
        <v>2</v>
      </c>
      <c r="G193" s="34">
        <f>IF(F205=0, "-", F193/F205)</f>
        <v>6.8965517241379309E-2</v>
      </c>
      <c r="H193" s="65">
        <v>0</v>
      </c>
      <c r="I193" s="9">
        <f>IF(H205=0, "-", H193/H205)</f>
        <v>0</v>
      </c>
      <c r="J193" s="8" t="str">
        <f t="shared" ref="J193:J203" si="16">IF(D193=0, "-", IF((B193-D193)/D193&lt;10, (B193-D193)/D193, "&gt;999%"))</f>
        <v>-</v>
      </c>
      <c r="K193" s="9" t="str">
        <f t="shared" ref="K193:K203" si="17">IF(H193=0, "-", IF((F193-H193)/H193&lt;10, (F193-H193)/H193, "&gt;999%"))</f>
        <v>-</v>
      </c>
    </row>
    <row r="194" spans="1:11" x14ac:dyDescent="0.2">
      <c r="A194" s="7" t="s">
        <v>293</v>
      </c>
      <c r="B194" s="65">
        <v>0</v>
      </c>
      <c r="C194" s="34">
        <f>IF(B205=0, "-", B194/B205)</f>
        <v>0</v>
      </c>
      <c r="D194" s="65">
        <v>0</v>
      </c>
      <c r="E194" s="9">
        <f>IF(D205=0, "-", D194/D205)</f>
        <v>0</v>
      </c>
      <c r="F194" s="81">
        <v>1</v>
      </c>
      <c r="G194" s="34">
        <f>IF(F205=0, "-", F194/F205)</f>
        <v>3.4482758620689655E-2</v>
      </c>
      <c r="H194" s="65">
        <v>1</v>
      </c>
      <c r="I194" s="9">
        <f>IF(H205=0, "-", H194/H205)</f>
        <v>7.6923076923076927E-2</v>
      </c>
      <c r="J194" s="8" t="str">
        <f t="shared" si="16"/>
        <v>-</v>
      </c>
      <c r="K194" s="9">
        <f t="shared" si="17"/>
        <v>0</v>
      </c>
    </row>
    <row r="195" spans="1:11" x14ac:dyDescent="0.2">
      <c r="A195" s="7" t="s">
        <v>294</v>
      </c>
      <c r="B195" s="65">
        <v>0</v>
      </c>
      <c r="C195" s="34">
        <f>IF(B205=0, "-", B195/B205)</f>
        <v>0</v>
      </c>
      <c r="D195" s="65">
        <v>0</v>
      </c>
      <c r="E195" s="9">
        <f>IF(D205=0, "-", D195/D205)</f>
        <v>0</v>
      </c>
      <c r="F195" s="81">
        <v>1</v>
      </c>
      <c r="G195" s="34">
        <f>IF(F205=0, "-", F195/F205)</f>
        <v>3.4482758620689655E-2</v>
      </c>
      <c r="H195" s="65">
        <v>0</v>
      </c>
      <c r="I195" s="9">
        <f>IF(H205=0, "-", H195/H205)</f>
        <v>0</v>
      </c>
      <c r="J195" s="8" t="str">
        <f t="shared" si="16"/>
        <v>-</v>
      </c>
      <c r="K195" s="9" t="str">
        <f t="shared" si="17"/>
        <v>-</v>
      </c>
    </row>
    <row r="196" spans="1:11" x14ac:dyDescent="0.2">
      <c r="A196" s="7" t="s">
        <v>295</v>
      </c>
      <c r="B196" s="65">
        <v>1</v>
      </c>
      <c r="C196" s="34">
        <f>IF(B205=0, "-", B196/B205)</f>
        <v>0.5</v>
      </c>
      <c r="D196" s="65">
        <v>0</v>
      </c>
      <c r="E196" s="9">
        <f>IF(D205=0, "-", D196/D205)</f>
        <v>0</v>
      </c>
      <c r="F196" s="81">
        <v>12</v>
      </c>
      <c r="G196" s="34">
        <f>IF(F205=0, "-", F196/F205)</f>
        <v>0.41379310344827586</v>
      </c>
      <c r="H196" s="65">
        <v>2</v>
      </c>
      <c r="I196" s="9">
        <f>IF(H205=0, "-", H196/H205)</f>
        <v>0.15384615384615385</v>
      </c>
      <c r="J196" s="8" t="str">
        <f t="shared" si="16"/>
        <v>-</v>
      </c>
      <c r="K196" s="9">
        <f t="shared" si="17"/>
        <v>5</v>
      </c>
    </row>
    <row r="197" spans="1:11" x14ac:dyDescent="0.2">
      <c r="A197" s="7" t="s">
        <v>296</v>
      </c>
      <c r="B197" s="65">
        <v>0</v>
      </c>
      <c r="C197" s="34">
        <f>IF(B205=0, "-", B197/B205)</f>
        <v>0</v>
      </c>
      <c r="D197" s="65">
        <v>0</v>
      </c>
      <c r="E197" s="9">
        <f>IF(D205=0, "-", D197/D205)</f>
        <v>0</v>
      </c>
      <c r="F197" s="81">
        <v>1</v>
      </c>
      <c r="G197" s="34">
        <f>IF(F205=0, "-", F197/F205)</f>
        <v>3.4482758620689655E-2</v>
      </c>
      <c r="H197" s="65">
        <v>2</v>
      </c>
      <c r="I197" s="9">
        <f>IF(H205=0, "-", H197/H205)</f>
        <v>0.15384615384615385</v>
      </c>
      <c r="J197" s="8" t="str">
        <f t="shared" si="16"/>
        <v>-</v>
      </c>
      <c r="K197" s="9">
        <f t="shared" si="17"/>
        <v>-0.5</v>
      </c>
    </row>
    <row r="198" spans="1:11" x14ac:dyDescent="0.2">
      <c r="A198" s="7" t="s">
        <v>297</v>
      </c>
      <c r="B198" s="65">
        <v>0</v>
      </c>
      <c r="C198" s="34">
        <f>IF(B205=0, "-", B198/B205)</f>
        <v>0</v>
      </c>
      <c r="D198" s="65">
        <v>0</v>
      </c>
      <c r="E198" s="9">
        <f>IF(D205=0, "-", D198/D205)</f>
        <v>0</v>
      </c>
      <c r="F198" s="81">
        <v>0</v>
      </c>
      <c r="G198" s="34">
        <f>IF(F205=0, "-", F198/F205)</f>
        <v>0</v>
      </c>
      <c r="H198" s="65">
        <v>1</v>
      </c>
      <c r="I198" s="9">
        <f>IF(H205=0, "-", H198/H205)</f>
        <v>7.6923076923076927E-2</v>
      </c>
      <c r="J198" s="8" t="str">
        <f t="shared" si="16"/>
        <v>-</v>
      </c>
      <c r="K198" s="9">
        <f t="shared" si="17"/>
        <v>-1</v>
      </c>
    </row>
    <row r="199" spans="1:11" x14ac:dyDescent="0.2">
      <c r="A199" s="7" t="s">
        <v>298</v>
      </c>
      <c r="B199" s="65">
        <v>1</v>
      </c>
      <c r="C199" s="34">
        <f>IF(B205=0, "-", B199/B205)</f>
        <v>0.5</v>
      </c>
      <c r="D199" s="65">
        <v>1</v>
      </c>
      <c r="E199" s="9">
        <f>IF(D205=0, "-", D199/D205)</f>
        <v>1</v>
      </c>
      <c r="F199" s="81">
        <v>10</v>
      </c>
      <c r="G199" s="34">
        <f>IF(F205=0, "-", F199/F205)</f>
        <v>0.34482758620689657</v>
      </c>
      <c r="H199" s="65">
        <v>5</v>
      </c>
      <c r="I199" s="9">
        <f>IF(H205=0, "-", H199/H205)</f>
        <v>0.38461538461538464</v>
      </c>
      <c r="J199" s="8">
        <f t="shared" si="16"/>
        <v>0</v>
      </c>
      <c r="K199" s="9">
        <f t="shared" si="17"/>
        <v>1</v>
      </c>
    </row>
    <row r="200" spans="1:11" x14ac:dyDescent="0.2">
      <c r="A200" s="7" t="s">
        <v>299</v>
      </c>
      <c r="B200" s="65">
        <v>0</v>
      </c>
      <c r="C200" s="34">
        <f>IF(B205=0, "-", B200/B205)</f>
        <v>0</v>
      </c>
      <c r="D200" s="65">
        <v>0</v>
      </c>
      <c r="E200" s="9">
        <f>IF(D205=0, "-", D200/D205)</f>
        <v>0</v>
      </c>
      <c r="F200" s="81">
        <v>1</v>
      </c>
      <c r="G200" s="34">
        <f>IF(F205=0, "-", F200/F205)</f>
        <v>3.4482758620689655E-2</v>
      </c>
      <c r="H200" s="65">
        <v>0</v>
      </c>
      <c r="I200" s="9">
        <f>IF(H205=0, "-", H200/H205)</f>
        <v>0</v>
      </c>
      <c r="J200" s="8" t="str">
        <f t="shared" si="16"/>
        <v>-</v>
      </c>
      <c r="K200" s="9" t="str">
        <f t="shared" si="17"/>
        <v>-</v>
      </c>
    </row>
    <row r="201" spans="1:11" x14ac:dyDescent="0.2">
      <c r="A201" s="7" t="s">
        <v>300</v>
      </c>
      <c r="B201" s="65">
        <v>0</v>
      </c>
      <c r="C201" s="34">
        <f>IF(B205=0, "-", B201/B205)</f>
        <v>0</v>
      </c>
      <c r="D201" s="65">
        <v>0</v>
      </c>
      <c r="E201" s="9">
        <f>IF(D205=0, "-", D201/D205)</f>
        <v>0</v>
      </c>
      <c r="F201" s="81">
        <v>0</v>
      </c>
      <c r="G201" s="34">
        <f>IF(F205=0, "-", F201/F205)</f>
        <v>0</v>
      </c>
      <c r="H201" s="65">
        <v>1</v>
      </c>
      <c r="I201" s="9">
        <f>IF(H205=0, "-", H201/H205)</f>
        <v>7.6923076923076927E-2</v>
      </c>
      <c r="J201" s="8" t="str">
        <f t="shared" si="16"/>
        <v>-</v>
      </c>
      <c r="K201" s="9">
        <f t="shared" si="17"/>
        <v>-1</v>
      </c>
    </row>
    <row r="202" spans="1:11" x14ac:dyDescent="0.2">
      <c r="A202" s="7" t="s">
        <v>301</v>
      </c>
      <c r="B202" s="65">
        <v>0</v>
      </c>
      <c r="C202" s="34">
        <f>IF(B205=0, "-", B202/B205)</f>
        <v>0</v>
      </c>
      <c r="D202" s="65">
        <v>0</v>
      </c>
      <c r="E202" s="9">
        <f>IF(D205=0, "-", D202/D205)</f>
        <v>0</v>
      </c>
      <c r="F202" s="81">
        <v>0</v>
      </c>
      <c r="G202" s="34">
        <f>IF(F205=0, "-", F202/F205)</f>
        <v>0</v>
      </c>
      <c r="H202" s="65">
        <v>1</v>
      </c>
      <c r="I202" s="9">
        <f>IF(H205=0, "-", H202/H205)</f>
        <v>7.6923076923076927E-2</v>
      </c>
      <c r="J202" s="8" t="str">
        <f t="shared" si="16"/>
        <v>-</v>
      </c>
      <c r="K202" s="9">
        <f t="shared" si="17"/>
        <v>-1</v>
      </c>
    </row>
    <row r="203" spans="1:11" x14ac:dyDescent="0.2">
      <c r="A203" s="7" t="s">
        <v>302</v>
      </c>
      <c r="B203" s="65">
        <v>0</v>
      </c>
      <c r="C203" s="34">
        <f>IF(B205=0, "-", B203/B205)</f>
        <v>0</v>
      </c>
      <c r="D203" s="65">
        <v>0</v>
      </c>
      <c r="E203" s="9">
        <f>IF(D205=0, "-", D203/D205)</f>
        <v>0</v>
      </c>
      <c r="F203" s="81">
        <v>1</v>
      </c>
      <c r="G203" s="34">
        <f>IF(F205=0, "-", F203/F205)</f>
        <v>3.4482758620689655E-2</v>
      </c>
      <c r="H203" s="65">
        <v>0</v>
      </c>
      <c r="I203" s="9">
        <f>IF(H205=0, "-", H203/H205)</f>
        <v>0</v>
      </c>
      <c r="J203" s="8" t="str">
        <f t="shared" si="16"/>
        <v>-</v>
      </c>
      <c r="K203" s="9" t="str">
        <f t="shared" si="17"/>
        <v>-</v>
      </c>
    </row>
    <row r="204" spans="1:11" x14ac:dyDescent="0.2">
      <c r="A204" s="2"/>
      <c r="B204" s="68"/>
      <c r="C204" s="33"/>
      <c r="D204" s="68"/>
      <c r="E204" s="6"/>
      <c r="F204" s="82"/>
      <c r="G204" s="33"/>
      <c r="H204" s="68"/>
      <c r="I204" s="6"/>
      <c r="J204" s="5"/>
      <c r="K204" s="6"/>
    </row>
    <row r="205" spans="1:11" s="43" customFormat="1" x14ac:dyDescent="0.2">
      <c r="A205" s="162" t="s">
        <v>527</v>
      </c>
      <c r="B205" s="71">
        <f>SUM(B193:B204)</f>
        <v>2</v>
      </c>
      <c r="C205" s="40">
        <f>B205/1453</f>
        <v>1.3764624913971094E-3</v>
      </c>
      <c r="D205" s="71">
        <f>SUM(D193:D204)</f>
        <v>1</v>
      </c>
      <c r="E205" s="41">
        <f>D205/1979</f>
        <v>5.0530570995452253E-4</v>
      </c>
      <c r="F205" s="77">
        <f>SUM(F193:F204)</f>
        <v>29</v>
      </c>
      <c r="G205" s="42">
        <f>F205/18564</f>
        <v>1.5621633268692093E-3</v>
      </c>
      <c r="H205" s="71">
        <f>SUM(H193:H204)</f>
        <v>13</v>
      </c>
      <c r="I205" s="41">
        <f>H205/15673</f>
        <v>8.2945192369042302E-4</v>
      </c>
      <c r="J205" s="37">
        <f>IF(D205=0, "-", IF((B205-D205)/D205&lt;10, (B205-D205)/D205, "&gt;999%"))</f>
        <v>1</v>
      </c>
      <c r="K205" s="38">
        <f>IF(H205=0, "-", IF((F205-H205)/H205&lt;10, (F205-H205)/H205, "&gt;999%"))</f>
        <v>1.2307692307692308</v>
      </c>
    </row>
    <row r="206" spans="1:11" x14ac:dyDescent="0.2">
      <c r="B206" s="83"/>
      <c r="D206" s="83"/>
      <c r="F206" s="83"/>
      <c r="H206" s="83"/>
    </row>
    <row r="207" spans="1:11" x14ac:dyDescent="0.2">
      <c r="A207" s="163" t="s">
        <v>144</v>
      </c>
      <c r="B207" s="61" t="s">
        <v>12</v>
      </c>
      <c r="C207" s="62" t="s">
        <v>13</v>
      </c>
      <c r="D207" s="61" t="s">
        <v>12</v>
      </c>
      <c r="E207" s="63" t="s">
        <v>13</v>
      </c>
      <c r="F207" s="62" t="s">
        <v>12</v>
      </c>
      <c r="G207" s="62" t="s">
        <v>13</v>
      </c>
      <c r="H207" s="61" t="s">
        <v>12</v>
      </c>
      <c r="I207" s="63" t="s">
        <v>13</v>
      </c>
      <c r="J207" s="61"/>
      <c r="K207" s="63"/>
    </row>
    <row r="208" spans="1:11" x14ac:dyDescent="0.2">
      <c r="A208" s="7" t="s">
        <v>303</v>
      </c>
      <c r="B208" s="65">
        <v>0</v>
      </c>
      <c r="C208" s="34" t="str">
        <f>IF(B214=0, "-", B208/B214)</f>
        <v>-</v>
      </c>
      <c r="D208" s="65">
        <v>0</v>
      </c>
      <c r="E208" s="9">
        <f>IF(D214=0, "-", D208/D214)</f>
        <v>0</v>
      </c>
      <c r="F208" s="81">
        <v>0</v>
      </c>
      <c r="G208" s="34">
        <f>IF(F214=0, "-", F208/F214)</f>
        <v>0</v>
      </c>
      <c r="H208" s="65">
        <v>1</v>
      </c>
      <c r="I208" s="9">
        <f>IF(H214=0, "-", H208/H214)</f>
        <v>0.125</v>
      </c>
      <c r="J208" s="8" t="str">
        <f>IF(D208=0, "-", IF((B208-D208)/D208&lt;10, (B208-D208)/D208, "&gt;999%"))</f>
        <v>-</v>
      </c>
      <c r="K208" s="9">
        <f>IF(H208=0, "-", IF((F208-H208)/H208&lt;10, (F208-H208)/H208, "&gt;999%"))</f>
        <v>-1</v>
      </c>
    </row>
    <row r="209" spans="1:11" x14ac:dyDescent="0.2">
      <c r="A209" s="7" t="s">
        <v>304</v>
      </c>
      <c r="B209" s="65">
        <v>0</v>
      </c>
      <c r="C209" s="34" t="str">
        <f>IF(B214=0, "-", B209/B214)</f>
        <v>-</v>
      </c>
      <c r="D209" s="65">
        <v>0</v>
      </c>
      <c r="E209" s="9">
        <f>IF(D214=0, "-", D209/D214)</f>
        <v>0</v>
      </c>
      <c r="F209" s="81">
        <v>1</v>
      </c>
      <c r="G209" s="34">
        <f>IF(F214=0, "-", F209/F214)</f>
        <v>0.2</v>
      </c>
      <c r="H209" s="65">
        <v>0</v>
      </c>
      <c r="I209" s="9">
        <f>IF(H214=0, "-", H209/H214)</f>
        <v>0</v>
      </c>
      <c r="J209" s="8" t="str">
        <f>IF(D209=0, "-", IF((B209-D209)/D209&lt;10, (B209-D209)/D209, "&gt;999%"))</f>
        <v>-</v>
      </c>
      <c r="K209" s="9" t="str">
        <f>IF(H209=0, "-", IF((F209-H209)/H209&lt;10, (F209-H209)/H209, "&gt;999%"))</f>
        <v>-</v>
      </c>
    </row>
    <row r="210" spans="1:11" x14ac:dyDescent="0.2">
      <c r="A210" s="7" t="s">
        <v>305</v>
      </c>
      <c r="B210" s="65">
        <v>0</v>
      </c>
      <c r="C210" s="34" t="str">
        <f>IF(B214=0, "-", B210/B214)</f>
        <v>-</v>
      </c>
      <c r="D210" s="65">
        <v>0</v>
      </c>
      <c r="E210" s="9">
        <f>IF(D214=0, "-", D210/D214)</f>
        <v>0</v>
      </c>
      <c r="F210" s="81">
        <v>1</v>
      </c>
      <c r="G210" s="34">
        <f>IF(F214=0, "-", F210/F214)</f>
        <v>0.2</v>
      </c>
      <c r="H210" s="65">
        <v>0</v>
      </c>
      <c r="I210" s="9">
        <f>IF(H214=0, "-", H210/H214)</f>
        <v>0</v>
      </c>
      <c r="J210" s="8" t="str">
        <f>IF(D210=0, "-", IF((B210-D210)/D210&lt;10, (B210-D210)/D210, "&gt;999%"))</f>
        <v>-</v>
      </c>
      <c r="K210" s="9" t="str">
        <f>IF(H210=0, "-", IF((F210-H210)/H210&lt;10, (F210-H210)/H210, "&gt;999%"))</f>
        <v>-</v>
      </c>
    </row>
    <row r="211" spans="1:11" x14ac:dyDescent="0.2">
      <c r="A211" s="7" t="s">
        <v>306</v>
      </c>
      <c r="B211" s="65">
        <v>0</v>
      </c>
      <c r="C211" s="34" t="str">
        <f>IF(B214=0, "-", B211/B214)</f>
        <v>-</v>
      </c>
      <c r="D211" s="65">
        <v>0</v>
      </c>
      <c r="E211" s="9">
        <f>IF(D214=0, "-", D211/D214)</f>
        <v>0</v>
      </c>
      <c r="F211" s="81">
        <v>0</v>
      </c>
      <c r="G211" s="34">
        <f>IF(F214=0, "-", F211/F214)</f>
        <v>0</v>
      </c>
      <c r="H211" s="65">
        <v>1</v>
      </c>
      <c r="I211" s="9">
        <f>IF(H214=0, "-", H211/H214)</f>
        <v>0.125</v>
      </c>
      <c r="J211" s="8" t="str">
        <f>IF(D211=0, "-", IF((B211-D211)/D211&lt;10, (B211-D211)/D211, "&gt;999%"))</f>
        <v>-</v>
      </c>
      <c r="K211" s="9">
        <f>IF(H211=0, "-", IF((F211-H211)/H211&lt;10, (F211-H211)/H211, "&gt;999%"))</f>
        <v>-1</v>
      </c>
    </row>
    <row r="212" spans="1:11" x14ac:dyDescent="0.2">
      <c r="A212" s="7" t="s">
        <v>307</v>
      </c>
      <c r="B212" s="65">
        <v>0</v>
      </c>
      <c r="C212" s="34" t="str">
        <f>IF(B214=0, "-", B212/B214)</f>
        <v>-</v>
      </c>
      <c r="D212" s="65">
        <v>2</v>
      </c>
      <c r="E212" s="9">
        <f>IF(D214=0, "-", D212/D214)</f>
        <v>1</v>
      </c>
      <c r="F212" s="81">
        <v>3</v>
      </c>
      <c r="G212" s="34">
        <f>IF(F214=0, "-", F212/F214)</f>
        <v>0.6</v>
      </c>
      <c r="H212" s="65">
        <v>6</v>
      </c>
      <c r="I212" s="9">
        <f>IF(H214=0, "-", H212/H214)</f>
        <v>0.75</v>
      </c>
      <c r="J212" s="8">
        <f>IF(D212=0, "-", IF((B212-D212)/D212&lt;10, (B212-D212)/D212, "&gt;999%"))</f>
        <v>-1</v>
      </c>
      <c r="K212" s="9">
        <f>IF(H212=0, "-", IF((F212-H212)/H212&lt;10, (F212-H212)/H212, "&gt;999%"))</f>
        <v>-0.5</v>
      </c>
    </row>
    <row r="213" spans="1:11" x14ac:dyDescent="0.2">
      <c r="A213" s="2"/>
      <c r="B213" s="68"/>
      <c r="C213" s="33"/>
      <c r="D213" s="68"/>
      <c r="E213" s="6"/>
      <c r="F213" s="82"/>
      <c r="G213" s="33"/>
      <c r="H213" s="68"/>
      <c r="I213" s="6"/>
      <c r="J213" s="5"/>
      <c r="K213" s="6"/>
    </row>
    <row r="214" spans="1:11" s="43" customFormat="1" x14ac:dyDescent="0.2">
      <c r="A214" s="162" t="s">
        <v>526</v>
      </c>
      <c r="B214" s="71">
        <f>SUM(B208:B213)</f>
        <v>0</v>
      </c>
      <c r="C214" s="40">
        <f>B214/1453</f>
        <v>0</v>
      </c>
      <c r="D214" s="71">
        <f>SUM(D208:D213)</f>
        <v>2</v>
      </c>
      <c r="E214" s="41">
        <f>D214/1979</f>
        <v>1.0106114199090451E-3</v>
      </c>
      <c r="F214" s="77">
        <f>SUM(F208:F213)</f>
        <v>5</v>
      </c>
      <c r="G214" s="42">
        <f>F214/18564</f>
        <v>2.693385046326223E-4</v>
      </c>
      <c r="H214" s="71">
        <f>SUM(H208:H213)</f>
        <v>8</v>
      </c>
      <c r="I214" s="41">
        <f>H214/15673</f>
        <v>5.1043195304026031E-4</v>
      </c>
      <c r="J214" s="37">
        <f>IF(D214=0, "-", IF((B214-D214)/D214&lt;10, (B214-D214)/D214, "&gt;999%"))</f>
        <v>-1</v>
      </c>
      <c r="K214" s="38">
        <f>IF(H214=0, "-", IF((F214-H214)/H214&lt;10, (F214-H214)/H214, "&gt;999%"))</f>
        <v>-0.375</v>
      </c>
    </row>
    <row r="215" spans="1:11" x14ac:dyDescent="0.2">
      <c r="B215" s="83"/>
      <c r="D215" s="83"/>
      <c r="F215" s="83"/>
      <c r="H215" s="83"/>
    </row>
    <row r="216" spans="1:11" s="43" customFormat="1" x14ac:dyDescent="0.2">
      <c r="A216" s="162" t="s">
        <v>525</v>
      </c>
      <c r="B216" s="71">
        <v>5</v>
      </c>
      <c r="C216" s="40">
        <f>B216/1453</f>
        <v>3.4411562284927736E-3</v>
      </c>
      <c r="D216" s="71">
        <v>8</v>
      </c>
      <c r="E216" s="41">
        <f>D216/1979</f>
        <v>4.0424456796361802E-3</v>
      </c>
      <c r="F216" s="77">
        <v>81</v>
      </c>
      <c r="G216" s="42">
        <f>F216/18564</f>
        <v>4.363283775048481E-3</v>
      </c>
      <c r="H216" s="71">
        <v>71</v>
      </c>
      <c r="I216" s="41">
        <f>H216/15673</f>
        <v>4.5300835832323104E-3</v>
      </c>
      <c r="J216" s="37">
        <f>IF(D216=0, "-", IF((B216-D216)/D216&lt;10, (B216-D216)/D216, "&gt;999%"))</f>
        <v>-0.375</v>
      </c>
      <c r="K216" s="38">
        <f>IF(H216=0, "-", IF((F216-H216)/H216&lt;10, (F216-H216)/H216, "&gt;999%"))</f>
        <v>0.14084507042253522</v>
      </c>
    </row>
    <row r="217" spans="1:11" x14ac:dyDescent="0.2">
      <c r="B217" s="83"/>
      <c r="D217" s="83"/>
      <c r="F217" s="83"/>
      <c r="H217" s="83"/>
    </row>
    <row r="218" spans="1:11" x14ac:dyDescent="0.2">
      <c r="A218" s="27" t="s">
        <v>523</v>
      </c>
      <c r="B218" s="71">
        <f>B222-B220</f>
        <v>188</v>
      </c>
      <c r="C218" s="40">
        <f>B218/1453</f>
        <v>0.12938747419132829</v>
      </c>
      <c r="D218" s="71">
        <f>D222-D220</f>
        <v>399</v>
      </c>
      <c r="E218" s="41">
        <f>D218/1979</f>
        <v>0.20161697827185449</v>
      </c>
      <c r="F218" s="77">
        <f>F222-F220</f>
        <v>2803</v>
      </c>
      <c r="G218" s="42">
        <f>F218/18564</f>
        <v>0.15099116569704804</v>
      </c>
      <c r="H218" s="71">
        <f>H222-H220</f>
        <v>2431</v>
      </c>
      <c r="I218" s="41">
        <f>H218/15673</f>
        <v>0.15510750973010912</v>
      </c>
      <c r="J218" s="37">
        <f>IF(D218=0, "-", IF((B218-D218)/D218&lt;10, (B218-D218)/D218, "&gt;999%"))</f>
        <v>-0.52882205513784464</v>
      </c>
      <c r="K218" s="38">
        <f>IF(H218=0, "-", IF((F218-H218)/H218&lt;10, (F218-H218)/H218, "&gt;999%"))</f>
        <v>0.1530234471410942</v>
      </c>
    </row>
    <row r="219" spans="1:11" x14ac:dyDescent="0.2">
      <c r="A219" s="27"/>
      <c r="B219" s="71"/>
      <c r="C219" s="40"/>
      <c r="D219" s="71"/>
      <c r="E219" s="41"/>
      <c r="F219" s="77"/>
      <c r="G219" s="42"/>
      <c r="H219" s="71"/>
      <c r="I219" s="41"/>
      <c r="J219" s="37"/>
      <c r="K219" s="38"/>
    </row>
    <row r="220" spans="1:11" x14ac:dyDescent="0.2">
      <c r="A220" s="27" t="s">
        <v>524</v>
      </c>
      <c r="B220" s="71">
        <v>24</v>
      </c>
      <c r="C220" s="40">
        <f>B220/1453</f>
        <v>1.6517549896765314E-2</v>
      </c>
      <c r="D220" s="71">
        <v>39</v>
      </c>
      <c r="E220" s="41">
        <f>D220/1979</f>
        <v>1.9706922688226377E-2</v>
      </c>
      <c r="F220" s="77">
        <v>263</v>
      </c>
      <c r="G220" s="42">
        <f>F220/18564</f>
        <v>1.4167205343675932E-2</v>
      </c>
      <c r="H220" s="71">
        <v>247</v>
      </c>
      <c r="I220" s="41">
        <f>H220/15673</f>
        <v>1.5759586550118037E-2</v>
      </c>
      <c r="J220" s="37">
        <f>IF(D220=0, "-", IF((B220-D220)/D220&lt;10, (B220-D220)/D220, "&gt;999%"))</f>
        <v>-0.38461538461538464</v>
      </c>
      <c r="K220" s="38">
        <f>IF(H220=0, "-", IF((F220-H220)/H220&lt;10, (F220-H220)/H220, "&gt;999%"))</f>
        <v>6.4777327935222673E-2</v>
      </c>
    </row>
    <row r="221" spans="1:11" x14ac:dyDescent="0.2">
      <c r="A221" s="27"/>
      <c r="B221" s="71"/>
      <c r="C221" s="40"/>
      <c r="D221" s="71"/>
      <c r="E221" s="41"/>
      <c r="F221" s="77"/>
      <c r="G221" s="42"/>
      <c r="H221" s="71"/>
      <c r="I221" s="41"/>
      <c r="J221" s="37"/>
      <c r="K221" s="38"/>
    </row>
    <row r="222" spans="1:11" x14ac:dyDescent="0.2">
      <c r="A222" s="27" t="s">
        <v>522</v>
      </c>
      <c r="B222" s="71">
        <v>212</v>
      </c>
      <c r="C222" s="40">
        <f>B222/1453</f>
        <v>0.14590502408809361</v>
      </c>
      <c r="D222" s="71">
        <v>438</v>
      </c>
      <c r="E222" s="41">
        <f>D222/1979</f>
        <v>0.22132390096008084</v>
      </c>
      <c r="F222" s="77">
        <v>3066</v>
      </c>
      <c r="G222" s="42">
        <f>F222/18564</f>
        <v>0.16515837104072398</v>
      </c>
      <c r="H222" s="71">
        <v>2678</v>
      </c>
      <c r="I222" s="41">
        <f>H222/15673</f>
        <v>0.17086709628022714</v>
      </c>
      <c r="J222" s="37">
        <f>IF(D222=0, "-", IF((B222-D222)/D222&lt;10, (B222-D222)/D222, "&gt;999%"))</f>
        <v>-0.51598173515981738</v>
      </c>
      <c r="K222" s="38">
        <f>IF(H222=0, "-", IF((F222-H222)/H222&lt;10, (F222-H222)/H222, "&gt;999%"))</f>
        <v>0.14488424197162061</v>
      </c>
    </row>
  </sheetData>
  <mergeCells count="58">
    <mergeCell ref="B1:K1"/>
    <mergeCell ref="B2:K2"/>
    <mergeCell ref="B177:E177"/>
    <mergeCell ref="F177:I177"/>
    <mergeCell ref="J177:K177"/>
    <mergeCell ref="B178:C178"/>
    <mergeCell ref="D178:E178"/>
    <mergeCell ref="F178:G178"/>
    <mergeCell ref="H178:I178"/>
    <mergeCell ref="B152:E152"/>
    <mergeCell ref="F152:I152"/>
    <mergeCell ref="J152:K152"/>
    <mergeCell ref="B153:C153"/>
    <mergeCell ref="D153:E153"/>
    <mergeCell ref="F153:G153"/>
    <mergeCell ref="H153:I153"/>
    <mergeCell ref="B136:E136"/>
    <mergeCell ref="F136:I136"/>
    <mergeCell ref="J136:K136"/>
    <mergeCell ref="B137:C137"/>
    <mergeCell ref="D137:E137"/>
    <mergeCell ref="F137:G137"/>
    <mergeCell ref="H137:I137"/>
    <mergeCell ref="B113:E113"/>
    <mergeCell ref="F113:I113"/>
    <mergeCell ref="J113:K113"/>
    <mergeCell ref="B114:C114"/>
    <mergeCell ref="D114:E114"/>
    <mergeCell ref="F114:G114"/>
    <mergeCell ref="H114:I114"/>
    <mergeCell ref="B80:E80"/>
    <mergeCell ref="F80:I80"/>
    <mergeCell ref="J80:K80"/>
    <mergeCell ref="B81:C81"/>
    <mergeCell ref="D81:E81"/>
    <mergeCell ref="F81:G81"/>
    <mergeCell ref="H81:I81"/>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2" max="16383" man="1"/>
    <brk id="175" max="16383" man="1"/>
    <brk id="22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575</v>
      </c>
      <c r="C1" s="198"/>
      <c r="D1" s="198"/>
      <c r="E1" s="199"/>
      <c r="F1" s="199"/>
      <c r="G1" s="199"/>
      <c r="H1" s="199"/>
      <c r="I1" s="199"/>
      <c r="J1" s="199"/>
      <c r="K1" s="199"/>
    </row>
    <row r="2" spans="1:11" s="52" customFormat="1" ht="20.25" x14ac:dyDescent="0.3">
      <c r="A2" s="4" t="s">
        <v>103</v>
      </c>
      <c r="B2" s="202" t="s">
        <v>93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IF(B44=0, "-", B7/B44)</f>
        <v>0</v>
      </c>
      <c r="D7" s="65">
        <v>1</v>
      </c>
      <c r="E7" s="21">
        <f>IF(D44=0, "-", D7/D44)</f>
        <v>2.2831050228310501E-3</v>
      </c>
      <c r="F7" s="81">
        <v>8</v>
      </c>
      <c r="G7" s="39">
        <f>IF(F44=0, "-", F7/F44)</f>
        <v>2.6092628832354858E-3</v>
      </c>
      <c r="H7" s="65">
        <v>4</v>
      </c>
      <c r="I7" s="21">
        <f>IF(H44=0, "-", H7/H44)</f>
        <v>1.4936519790888724E-3</v>
      </c>
      <c r="J7" s="20">
        <f t="shared" ref="J7:J42" si="0">IF(D7=0, "-", IF((B7-D7)/D7&lt;10, (B7-D7)/D7, "&gt;999%"))</f>
        <v>-1</v>
      </c>
      <c r="K7" s="21">
        <f t="shared" ref="K7:K42" si="1">IF(H7=0, "-", IF((F7-H7)/H7&lt;10, (F7-H7)/H7, "&gt;999%"))</f>
        <v>1</v>
      </c>
    </row>
    <row r="8" spans="1:11" x14ac:dyDescent="0.2">
      <c r="A8" s="7" t="s">
        <v>32</v>
      </c>
      <c r="B8" s="65">
        <v>0</v>
      </c>
      <c r="C8" s="39">
        <f>IF(B44=0, "-", B8/B44)</f>
        <v>0</v>
      </c>
      <c r="D8" s="65">
        <v>0</v>
      </c>
      <c r="E8" s="21">
        <f>IF(D44=0, "-", D8/D44)</f>
        <v>0</v>
      </c>
      <c r="F8" s="81">
        <v>2</v>
      </c>
      <c r="G8" s="39">
        <f>IF(F44=0, "-", F8/F44)</f>
        <v>6.5231572080887146E-4</v>
      </c>
      <c r="H8" s="65">
        <v>0</v>
      </c>
      <c r="I8" s="21">
        <f>IF(H44=0, "-", H8/H44)</f>
        <v>0</v>
      </c>
      <c r="J8" s="20" t="str">
        <f t="shared" si="0"/>
        <v>-</v>
      </c>
      <c r="K8" s="21" t="str">
        <f t="shared" si="1"/>
        <v>-</v>
      </c>
    </row>
    <row r="9" spans="1:11" x14ac:dyDescent="0.2">
      <c r="A9" s="7" t="s">
        <v>33</v>
      </c>
      <c r="B9" s="65">
        <v>0</v>
      </c>
      <c r="C9" s="39">
        <f>IF(B44=0, "-", B9/B44)</f>
        <v>0</v>
      </c>
      <c r="D9" s="65">
        <v>0</v>
      </c>
      <c r="E9" s="21">
        <f>IF(D44=0, "-", D9/D44)</f>
        <v>0</v>
      </c>
      <c r="F9" s="81">
        <v>0</v>
      </c>
      <c r="G9" s="39">
        <f>IF(F44=0, "-", F9/F44)</f>
        <v>0</v>
      </c>
      <c r="H9" s="65">
        <v>1</v>
      </c>
      <c r="I9" s="21">
        <f>IF(H44=0, "-", H9/H44)</f>
        <v>3.734129947722181E-4</v>
      </c>
      <c r="J9" s="20" t="str">
        <f t="shared" si="0"/>
        <v>-</v>
      </c>
      <c r="K9" s="21">
        <f t="shared" si="1"/>
        <v>-1</v>
      </c>
    </row>
    <row r="10" spans="1:11" x14ac:dyDescent="0.2">
      <c r="A10" s="7" t="s">
        <v>34</v>
      </c>
      <c r="B10" s="65">
        <v>2</v>
      </c>
      <c r="C10" s="39">
        <f>IF(B44=0, "-", B10/B44)</f>
        <v>9.433962264150943E-3</v>
      </c>
      <c r="D10" s="65">
        <v>7</v>
      </c>
      <c r="E10" s="21">
        <f>IF(D44=0, "-", D10/D44)</f>
        <v>1.5981735159817351E-2</v>
      </c>
      <c r="F10" s="81">
        <v>31</v>
      </c>
      <c r="G10" s="39">
        <f>IF(F44=0, "-", F10/F44)</f>
        <v>1.0110893672537508E-2</v>
      </c>
      <c r="H10" s="65">
        <v>37</v>
      </c>
      <c r="I10" s="21">
        <f>IF(H44=0, "-", H10/H44)</f>
        <v>1.3816280806572068E-2</v>
      </c>
      <c r="J10" s="20">
        <f t="shared" si="0"/>
        <v>-0.7142857142857143</v>
      </c>
      <c r="K10" s="21">
        <f t="shared" si="1"/>
        <v>-0.16216216216216217</v>
      </c>
    </row>
    <row r="11" spans="1:11" x14ac:dyDescent="0.2">
      <c r="A11" s="7" t="s">
        <v>35</v>
      </c>
      <c r="B11" s="65">
        <v>7</v>
      </c>
      <c r="C11" s="39">
        <f>IF(B44=0, "-", B11/B44)</f>
        <v>3.3018867924528301E-2</v>
      </c>
      <c r="D11" s="65">
        <v>4</v>
      </c>
      <c r="E11" s="21">
        <f>IF(D44=0, "-", D11/D44)</f>
        <v>9.1324200913242004E-3</v>
      </c>
      <c r="F11" s="81">
        <v>63</v>
      </c>
      <c r="G11" s="39">
        <f>IF(F44=0, "-", F11/F44)</f>
        <v>2.0547945205479451E-2</v>
      </c>
      <c r="H11" s="65">
        <v>42</v>
      </c>
      <c r="I11" s="21">
        <f>IF(H44=0, "-", H11/H44)</f>
        <v>1.568334578043316E-2</v>
      </c>
      <c r="J11" s="20">
        <f t="shared" si="0"/>
        <v>0.75</v>
      </c>
      <c r="K11" s="21">
        <f t="shared" si="1"/>
        <v>0.5</v>
      </c>
    </row>
    <row r="12" spans="1:11" x14ac:dyDescent="0.2">
      <c r="A12" s="7" t="s">
        <v>37</v>
      </c>
      <c r="B12" s="65">
        <v>0</v>
      </c>
      <c r="C12" s="39">
        <f>IF(B44=0, "-", B12/B44)</f>
        <v>0</v>
      </c>
      <c r="D12" s="65">
        <v>0</v>
      </c>
      <c r="E12" s="21">
        <f>IF(D44=0, "-", D12/D44)</f>
        <v>0</v>
      </c>
      <c r="F12" s="81">
        <v>1</v>
      </c>
      <c r="G12" s="39">
        <f>IF(F44=0, "-", F12/F44)</f>
        <v>3.2615786040443573E-4</v>
      </c>
      <c r="H12" s="65">
        <v>4</v>
      </c>
      <c r="I12" s="21">
        <f>IF(H44=0, "-", H12/H44)</f>
        <v>1.4936519790888724E-3</v>
      </c>
      <c r="J12" s="20" t="str">
        <f t="shared" si="0"/>
        <v>-</v>
      </c>
      <c r="K12" s="21">
        <f t="shared" si="1"/>
        <v>-0.75</v>
      </c>
    </row>
    <row r="13" spans="1:11" x14ac:dyDescent="0.2">
      <c r="A13" s="7" t="s">
        <v>40</v>
      </c>
      <c r="B13" s="65">
        <v>0</v>
      </c>
      <c r="C13" s="39">
        <f>IF(B44=0, "-", B13/B44)</f>
        <v>0</v>
      </c>
      <c r="D13" s="65">
        <v>0</v>
      </c>
      <c r="E13" s="21">
        <f>IF(D44=0, "-", D13/D44)</f>
        <v>0</v>
      </c>
      <c r="F13" s="81">
        <v>1</v>
      </c>
      <c r="G13" s="39">
        <f>IF(F44=0, "-", F13/F44)</f>
        <v>3.2615786040443573E-4</v>
      </c>
      <c r="H13" s="65">
        <v>0</v>
      </c>
      <c r="I13" s="21">
        <f>IF(H44=0, "-", H13/H44)</f>
        <v>0</v>
      </c>
      <c r="J13" s="20" t="str">
        <f t="shared" si="0"/>
        <v>-</v>
      </c>
      <c r="K13" s="21" t="str">
        <f t="shared" si="1"/>
        <v>-</v>
      </c>
    </row>
    <row r="14" spans="1:11" x14ac:dyDescent="0.2">
      <c r="A14" s="7" t="s">
        <v>41</v>
      </c>
      <c r="B14" s="65">
        <v>1</v>
      </c>
      <c r="C14" s="39">
        <f>IF(B44=0, "-", B14/B44)</f>
        <v>4.7169811320754715E-3</v>
      </c>
      <c r="D14" s="65">
        <v>0</v>
      </c>
      <c r="E14" s="21">
        <f>IF(D44=0, "-", D14/D44)</f>
        <v>0</v>
      </c>
      <c r="F14" s="81">
        <v>3</v>
      </c>
      <c r="G14" s="39">
        <f>IF(F44=0, "-", F14/F44)</f>
        <v>9.7847358121330719E-4</v>
      </c>
      <c r="H14" s="65">
        <v>1</v>
      </c>
      <c r="I14" s="21">
        <f>IF(H44=0, "-", H14/H44)</f>
        <v>3.734129947722181E-4</v>
      </c>
      <c r="J14" s="20" t="str">
        <f t="shared" si="0"/>
        <v>-</v>
      </c>
      <c r="K14" s="21">
        <f t="shared" si="1"/>
        <v>2</v>
      </c>
    </row>
    <row r="15" spans="1:11" x14ac:dyDescent="0.2">
      <c r="A15" s="7" t="s">
        <v>43</v>
      </c>
      <c r="B15" s="65">
        <v>0</v>
      </c>
      <c r="C15" s="39">
        <f>IF(B44=0, "-", B15/B44)</f>
        <v>0</v>
      </c>
      <c r="D15" s="65">
        <v>4</v>
      </c>
      <c r="E15" s="21">
        <f>IF(D44=0, "-", D15/D44)</f>
        <v>9.1324200913242004E-3</v>
      </c>
      <c r="F15" s="81">
        <v>45</v>
      </c>
      <c r="G15" s="39">
        <f>IF(F44=0, "-", F15/F44)</f>
        <v>1.4677103718199608E-2</v>
      </c>
      <c r="H15" s="65">
        <v>56</v>
      </c>
      <c r="I15" s="21">
        <f>IF(H44=0, "-", H15/H44)</f>
        <v>2.0911127707244213E-2</v>
      </c>
      <c r="J15" s="20">
        <f t="shared" si="0"/>
        <v>-1</v>
      </c>
      <c r="K15" s="21">
        <f t="shared" si="1"/>
        <v>-0.19642857142857142</v>
      </c>
    </row>
    <row r="16" spans="1:11" x14ac:dyDescent="0.2">
      <c r="A16" s="7" t="s">
        <v>46</v>
      </c>
      <c r="B16" s="65">
        <v>0</v>
      </c>
      <c r="C16" s="39">
        <f>IF(B44=0, "-", B16/B44)</f>
        <v>0</v>
      </c>
      <c r="D16" s="65">
        <v>0</v>
      </c>
      <c r="E16" s="21">
        <f>IF(D44=0, "-", D16/D44)</f>
        <v>0</v>
      </c>
      <c r="F16" s="81">
        <v>1</v>
      </c>
      <c r="G16" s="39">
        <f>IF(F44=0, "-", F16/F44)</f>
        <v>3.2615786040443573E-4</v>
      </c>
      <c r="H16" s="65">
        <v>0</v>
      </c>
      <c r="I16" s="21">
        <f>IF(H44=0, "-", H16/H44)</f>
        <v>0</v>
      </c>
      <c r="J16" s="20" t="str">
        <f t="shared" si="0"/>
        <v>-</v>
      </c>
      <c r="K16" s="21" t="str">
        <f t="shared" si="1"/>
        <v>-</v>
      </c>
    </row>
    <row r="17" spans="1:11" x14ac:dyDescent="0.2">
      <c r="A17" s="7" t="s">
        <v>49</v>
      </c>
      <c r="B17" s="65">
        <v>0</v>
      </c>
      <c r="C17" s="39">
        <f>IF(B44=0, "-", B17/B44)</f>
        <v>0</v>
      </c>
      <c r="D17" s="65">
        <v>0</v>
      </c>
      <c r="E17" s="21">
        <f>IF(D44=0, "-", D17/D44)</f>
        <v>0</v>
      </c>
      <c r="F17" s="81">
        <v>0</v>
      </c>
      <c r="G17" s="39">
        <f>IF(F44=0, "-", F17/F44)</f>
        <v>0</v>
      </c>
      <c r="H17" s="65">
        <v>26</v>
      </c>
      <c r="I17" s="21">
        <f>IF(H44=0, "-", H17/H44)</f>
        <v>9.7087378640776691E-3</v>
      </c>
      <c r="J17" s="20" t="str">
        <f t="shared" si="0"/>
        <v>-</v>
      </c>
      <c r="K17" s="21">
        <f t="shared" si="1"/>
        <v>-1</v>
      </c>
    </row>
    <row r="18" spans="1:11" x14ac:dyDescent="0.2">
      <c r="A18" s="7" t="s">
        <v>50</v>
      </c>
      <c r="B18" s="65">
        <v>2</v>
      </c>
      <c r="C18" s="39">
        <f>IF(B44=0, "-", B18/B44)</f>
        <v>9.433962264150943E-3</v>
      </c>
      <c r="D18" s="65">
        <v>21</v>
      </c>
      <c r="E18" s="21">
        <f>IF(D44=0, "-", D18/D44)</f>
        <v>4.7945205479452052E-2</v>
      </c>
      <c r="F18" s="81">
        <v>63</v>
      </c>
      <c r="G18" s="39">
        <f>IF(F44=0, "-", F18/F44)</f>
        <v>2.0547945205479451E-2</v>
      </c>
      <c r="H18" s="65">
        <v>156</v>
      </c>
      <c r="I18" s="21">
        <f>IF(H44=0, "-", H18/H44)</f>
        <v>5.8252427184466021E-2</v>
      </c>
      <c r="J18" s="20">
        <f t="shared" si="0"/>
        <v>-0.90476190476190477</v>
      </c>
      <c r="K18" s="21">
        <f t="shared" si="1"/>
        <v>-0.59615384615384615</v>
      </c>
    </row>
    <row r="19" spans="1:11" x14ac:dyDescent="0.2">
      <c r="A19" s="7" t="s">
        <v>51</v>
      </c>
      <c r="B19" s="65">
        <v>63</v>
      </c>
      <c r="C19" s="39">
        <f>IF(B44=0, "-", B19/B44)</f>
        <v>0.29716981132075471</v>
      </c>
      <c r="D19" s="65">
        <v>74</v>
      </c>
      <c r="E19" s="21">
        <f>IF(D44=0, "-", D19/D44)</f>
        <v>0.16894977168949771</v>
      </c>
      <c r="F19" s="81">
        <v>427</v>
      </c>
      <c r="G19" s="39">
        <f>IF(F44=0, "-", F19/F44)</f>
        <v>0.13926940639269406</v>
      </c>
      <c r="H19" s="65">
        <v>314</v>
      </c>
      <c r="I19" s="21">
        <f>IF(H44=0, "-", H19/H44)</f>
        <v>0.11725168035847648</v>
      </c>
      <c r="J19" s="20">
        <f t="shared" si="0"/>
        <v>-0.14864864864864866</v>
      </c>
      <c r="K19" s="21">
        <f t="shared" si="1"/>
        <v>0.35987261146496813</v>
      </c>
    </row>
    <row r="20" spans="1:11" x14ac:dyDescent="0.2">
      <c r="A20" s="7" t="s">
        <v>57</v>
      </c>
      <c r="B20" s="65">
        <v>0</v>
      </c>
      <c r="C20" s="39">
        <f>IF(B44=0, "-", B20/B44)</f>
        <v>0</v>
      </c>
      <c r="D20" s="65">
        <v>0</v>
      </c>
      <c r="E20" s="21">
        <f>IF(D44=0, "-", D20/D44)</f>
        <v>0</v>
      </c>
      <c r="F20" s="81">
        <v>2</v>
      </c>
      <c r="G20" s="39">
        <f>IF(F44=0, "-", F20/F44)</f>
        <v>6.5231572080887146E-4</v>
      </c>
      <c r="H20" s="65">
        <v>3</v>
      </c>
      <c r="I20" s="21">
        <f>IF(H44=0, "-", H20/H44)</f>
        <v>1.1202389843166542E-3</v>
      </c>
      <c r="J20" s="20" t="str">
        <f t="shared" si="0"/>
        <v>-</v>
      </c>
      <c r="K20" s="21">
        <f t="shared" si="1"/>
        <v>-0.33333333333333331</v>
      </c>
    </row>
    <row r="21" spans="1:11" x14ac:dyDescent="0.2">
      <c r="A21" s="7" t="s">
        <v>60</v>
      </c>
      <c r="B21" s="65">
        <v>15</v>
      </c>
      <c r="C21" s="39">
        <f>IF(B44=0, "-", B21/B44)</f>
        <v>7.0754716981132074E-2</v>
      </c>
      <c r="D21" s="65">
        <v>58</v>
      </c>
      <c r="E21" s="21">
        <f>IF(D44=0, "-", D21/D44)</f>
        <v>0.13242009132420091</v>
      </c>
      <c r="F21" s="81">
        <v>450</v>
      </c>
      <c r="G21" s="39">
        <f>IF(F44=0, "-", F21/F44)</f>
        <v>0.14677103718199608</v>
      </c>
      <c r="H21" s="65">
        <v>270</v>
      </c>
      <c r="I21" s="21">
        <f>IF(H44=0, "-", H21/H44)</f>
        <v>0.10082150858849888</v>
      </c>
      <c r="J21" s="20">
        <f t="shared" si="0"/>
        <v>-0.74137931034482762</v>
      </c>
      <c r="K21" s="21">
        <f t="shared" si="1"/>
        <v>0.66666666666666663</v>
      </c>
    </row>
    <row r="22" spans="1:11" x14ac:dyDescent="0.2">
      <c r="A22" s="7" t="s">
        <v>62</v>
      </c>
      <c r="B22" s="65">
        <v>1</v>
      </c>
      <c r="C22" s="39">
        <f>IF(B44=0, "-", B22/B44)</f>
        <v>4.7169811320754715E-3</v>
      </c>
      <c r="D22" s="65">
        <v>1</v>
      </c>
      <c r="E22" s="21">
        <f>IF(D44=0, "-", D22/D44)</f>
        <v>2.2831050228310501E-3</v>
      </c>
      <c r="F22" s="81">
        <v>9</v>
      </c>
      <c r="G22" s="39">
        <f>IF(F44=0, "-", F22/F44)</f>
        <v>2.9354207436399216E-3</v>
      </c>
      <c r="H22" s="65">
        <v>10</v>
      </c>
      <c r="I22" s="21">
        <f>IF(H44=0, "-", H22/H44)</f>
        <v>3.7341299477221808E-3</v>
      </c>
      <c r="J22" s="20">
        <f t="shared" si="0"/>
        <v>0</v>
      </c>
      <c r="K22" s="21">
        <f t="shared" si="1"/>
        <v>-0.1</v>
      </c>
    </row>
    <row r="23" spans="1:11" x14ac:dyDescent="0.2">
      <c r="A23" s="7" t="s">
        <v>63</v>
      </c>
      <c r="B23" s="65">
        <v>1</v>
      </c>
      <c r="C23" s="39">
        <f>IF(B44=0, "-", B23/B44)</f>
        <v>4.7169811320754715E-3</v>
      </c>
      <c r="D23" s="65">
        <v>0</v>
      </c>
      <c r="E23" s="21">
        <f>IF(D44=0, "-", D23/D44)</f>
        <v>0</v>
      </c>
      <c r="F23" s="81">
        <v>4</v>
      </c>
      <c r="G23" s="39">
        <f>IF(F44=0, "-", F23/F44)</f>
        <v>1.3046314416177429E-3</v>
      </c>
      <c r="H23" s="65">
        <v>0</v>
      </c>
      <c r="I23" s="21">
        <f>IF(H44=0, "-", H23/H44)</f>
        <v>0</v>
      </c>
      <c r="J23" s="20" t="str">
        <f t="shared" si="0"/>
        <v>-</v>
      </c>
      <c r="K23" s="21" t="str">
        <f t="shared" si="1"/>
        <v>-</v>
      </c>
    </row>
    <row r="24" spans="1:11" x14ac:dyDescent="0.2">
      <c r="A24" s="7" t="s">
        <v>64</v>
      </c>
      <c r="B24" s="65">
        <v>0</v>
      </c>
      <c r="C24" s="39">
        <f>IF(B44=0, "-", B24/B44)</f>
        <v>0</v>
      </c>
      <c r="D24" s="65">
        <v>0</v>
      </c>
      <c r="E24" s="21">
        <f>IF(D44=0, "-", D24/D44)</f>
        <v>0</v>
      </c>
      <c r="F24" s="81">
        <v>0</v>
      </c>
      <c r="G24" s="39">
        <f>IF(F44=0, "-", F24/F44)</f>
        <v>0</v>
      </c>
      <c r="H24" s="65">
        <v>1</v>
      </c>
      <c r="I24" s="21">
        <f>IF(H44=0, "-", H24/H44)</f>
        <v>3.734129947722181E-4</v>
      </c>
      <c r="J24" s="20" t="str">
        <f t="shared" si="0"/>
        <v>-</v>
      </c>
      <c r="K24" s="21">
        <f t="shared" si="1"/>
        <v>-1</v>
      </c>
    </row>
    <row r="25" spans="1:11" x14ac:dyDescent="0.2">
      <c r="A25" s="7" t="s">
        <v>67</v>
      </c>
      <c r="B25" s="65">
        <v>0</v>
      </c>
      <c r="C25" s="39">
        <f>IF(B44=0, "-", B25/B44)</f>
        <v>0</v>
      </c>
      <c r="D25" s="65">
        <v>0</v>
      </c>
      <c r="E25" s="21">
        <f>IF(D44=0, "-", D25/D44)</f>
        <v>0</v>
      </c>
      <c r="F25" s="81">
        <v>1</v>
      </c>
      <c r="G25" s="39">
        <f>IF(F44=0, "-", F25/F44)</f>
        <v>3.2615786040443573E-4</v>
      </c>
      <c r="H25" s="65">
        <v>1</v>
      </c>
      <c r="I25" s="21">
        <f>IF(H44=0, "-", H25/H44)</f>
        <v>3.734129947722181E-4</v>
      </c>
      <c r="J25" s="20" t="str">
        <f t="shared" si="0"/>
        <v>-</v>
      </c>
      <c r="K25" s="21">
        <f t="shared" si="1"/>
        <v>0</v>
      </c>
    </row>
    <row r="26" spans="1:11" x14ac:dyDescent="0.2">
      <c r="A26" s="7" t="s">
        <v>68</v>
      </c>
      <c r="B26" s="65">
        <v>9</v>
      </c>
      <c r="C26" s="39">
        <f>IF(B44=0, "-", B26/B44)</f>
        <v>4.2452830188679243E-2</v>
      </c>
      <c r="D26" s="65">
        <v>19</v>
      </c>
      <c r="E26" s="21">
        <f>IF(D44=0, "-", D26/D44)</f>
        <v>4.3378995433789952E-2</v>
      </c>
      <c r="F26" s="81">
        <v>174</v>
      </c>
      <c r="G26" s="39">
        <f>IF(F44=0, "-", F26/F44)</f>
        <v>5.6751467710371817E-2</v>
      </c>
      <c r="H26" s="65">
        <v>185</v>
      </c>
      <c r="I26" s="21">
        <f>IF(H44=0, "-", H26/H44)</f>
        <v>6.9081404032860338E-2</v>
      </c>
      <c r="J26" s="20">
        <f t="shared" si="0"/>
        <v>-0.52631578947368418</v>
      </c>
      <c r="K26" s="21">
        <f t="shared" si="1"/>
        <v>-5.9459459459459463E-2</v>
      </c>
    </row>
    <row r="27" spans="1:11" x14ac:dyDescent="0.2">
      <c r="A27" s="7" t="s">
        <v>69</v>
      </c>
      <c r="B27" s="65">
        <v>0</v>
      </c>
      <c r="C27" s="39">
        <f>IF(B44=0, "-", B27/B44)</f>
        <v>0</v>
      </c>
      <c r="D27" s="65">
        <v>0</v>
      </c>
      <c r="E27" s="21">
        <f>IF(D44=0, "-", D27/D44)</f>
        <v>0</v>
      </c>
      <c r="F27" s="81">
        <v>1</v>
      </c>
      <c r="G27" s="39">
        <f>IF(F44=0, "-", F27/F44)</f>
        <v>3.2615786040443573E-4</v>
      </c>
      <c r="H27" s="65">
        <v>0</v>
      </c>
      <c r="I27" s="21">
        <f>IF(H44=0, "-", H27/H44)</f>
        <v>0</v>
      </c>
      <c r="J27" s="20" t="str">
        <f t="shared" si="0"/>
        <v>-</v>
      </c>
      <c r="K27" s="21" t="str">
        <f t="shared" si="1"/>
        <v>-</v>
      </c>
    </row>
    <row r="28" spans="1:11" x14ac:dyDescent="0.2">
      <c r="A28" s="7" t="s">
        <v>70</v>
      </c>
      <c r="B28" s="65">
        <v>2</v>
      </c>
      <c r="C28" s="39">
        <f>IF(B44=0, "-", B28/B44)</f>
        <v>9.433962264150943E-3</v>
      </c>
      <c r="D28" s="65">
        <v>14</v>
      </c>
      <c r="E28" s="21">
        <f>IF(D44=0, "-", D28/D44)</f>
        <v>3.1963470319634701E-2</v>
      </c>
      <c r="F28" s="81">
        <v>76</v>
      </c>
      <c r="G28" s="39">
        <f>IF(F44=0, "-", F28/F44)</f>
        <v>2.4787997390737115E-2</v>
      </c>
      <c r="H28" s="65">
        <v>89</v>
      </c>
      <c r="I28" s="21">
        <f>IF(H44=0, "-", H28/H44)</f>
        <v>3.3233756534727411E-2</v>
      </c>
      <c r="J28" s="20">
        <f t="shared" si="0"/>
        <v>-0.8571428571428571</v>
      </c>
      <c r="K28" s="21">
        <f t="shared" si="1"/>
        <v>-0.14606741573033707</v>
      </c>
    </row>
    <row r="29" spans="1:11" x14ac:dyDescent="0.2">
      <c r="A29" s="7" t="s">
        <v>72</v>
      </c>
      <c r="B29" s="65">
        <v>0</v>
      </c>
      <c r="C29" s="39">
        <f>IF(B44=0, "-", B29/B44)</f>
        <v>0</v>
      </c>
      <c r="D29" s="65">
        <v>7</v>
      </c>
      <c r="E29" s="21">
        <f>IF(D44=0, "-", D29/D44)</f>
        <v>1.5981735159817351E-2</v>
      </c>
      <c r="F29" s="81">
        <v>5</v>
      </c>
      <c r="G29" s="39">
        <f>IF(F44=0, "-", F29/F44)</f>
        <v>1.6307893020221786E-3</v>
      </c>
      <c r="H29" s="65">
        <v>16</v>
      </c>
      <c r="I29" s="21">
        <f>IF(H44=0, "-", H29/H44)</f>
        <v>5.9746079163554896E-3</v>
      </c>
      <c r="J29" s="20">
        <f t="shared" si="0"/>
        <v>-1</v>
      </c>
      <c r="K29" s="21">
        <f t="shared" si="1"/>
        <v>-0.6875</v>
      </c>
    </row>
    <row r="30" spans="1:11" x14ac:dyDescent="0.2">
      <c r="A30" s="7" t="s">
        <v>73</v>
      </c>
      <c r="B30" s="65">
        <v>30</v>
      </c>
      <c r="C30" s="39">
        <f>IF(B44=0, "-", B30/B44)</f>
        <v>0.14150943396226415</v>
      </c>
      <c r="D30" s="65">
        <v>16</v>
      </c>
      <c r="E30" s="21">
        <f>IF(D44=0, "-", D30/D44)</f>
        <v>3.6529680365296802E-2</v>
      </c>
      <c r="F30" s="81">
        <v>377</v>
      </c>
      <c r="G30" s="39">
        <f>IF(F44=0, "-", F30/F44)</f>
        <v>0.12296151337247227</v>
      </c>
      <c r="H30" s="65">
        <v>150</v>
      </c>
      <c r="I30" s="21">
        <f>IF(H44=0, "-", H30/H44)</f>
        <v>5.6011949215832711E-2</v>
      </c>
      <c r="J30" s="20">
        <f t="shared" si="0"/>
        <v>0.875</v>
      </c>
      <c r="K30" s="21">
        <f t="shared" si="1"/>
        <v>1.5133333333333334</v>
      </c>
    </row>
    <row r="31" spans="1:11" x14ac:dyDescent="0.2">
      <c r="A31" s="7" t="s">
        <v>74</v>
      </c>
      <c r="B31" s="65">
        <v>5</v>
      </c>
      <c r="C31" s="39">
        <f>IF(B44=0, "-", B31/B44)</f>
        <v>2.358490566037736E-2</v>
      </c>
      <c r="D31" s="65">
        <v>2</v>
      </c>
      <c r="E31" s="21">
        <f>IF(D44=0, "-", D31/D44)</f>
        <v>4.5662100456621002E-3</v>
      </c>
      <c r="F31" s="81">
        <v>34</v>
      </c>
      <c r="G31" s="39">
        <f>IF(F44=0, "-", F31/F44)</f>
        <v>1.1089367253750815E-2</v>
      </c>
      <c r="H31" s="65">
        <v>20</v>
      </c>
      <c r="I31" s="21">
        <f>IF(H44=0, "-", H31/H44)</f>
        <v>7.4682598954443615E-3</v>
      </c>
      <c r="J31" s="20">
        <f t="shared" si="0"/>
        <v>1.5</v>
      </c>
      <c r="K31" s="21">
        <f t="shared" si="1"/>
        <v>0.7</v>
      </c>
    </row>
    <row r="32" spans="1:11" x14ac:dyDescent="0.2">
      <c r="A32" s="7" t="s">
        <v>75</v>
      </c>
      <c r="B32" s="65">
        <v>1</v>
      </c>
      <c r="C32" s="39">
        <f>IF(B44=0, "-", B32/B44)</f>
        <v>4.7169811320754715E-3</v>
      </c>
      <c r="D32" s="65">
        <v>0</v>
      </c>
      <c r="E32" s="21">
        <f>IF(D44=0, "-", D32/D44)</f>
        <v>0</v>
      </c>
      <c r="F32" s="81">
        <v>15</v>
      </c>
      <c r="G32" s="39">
        <f>IF(F44=0, "-", F32/F44)</f>
        <v>4.8923679060665359E-3</v>
      </c>
      <c r="H32" s="65">
        <v>6</v>
      </c>
      <c r="I32" s="21">
        <f>IF(H44=0, "-", H32/H44)</f>
        <v>2.2404779686333084E-3</v>
      </c>
      <c r="J32" s="20" t="str">
        <f t="shared" si="0"/>
        <v>-</v>
      </c>
      <c r="K32" s="21">
        <f t="shared" si="1"/>
        <v>1.5</v>
      </c>
    </row>
    <row r="33" spans="1:11" x14ac:dyDescent="0.2">
      <c r="A33" s="7" t="s">
        <v>76</v>
      </c>
      <c r="B33" s="65">
        <v>2</v>
      </c>
      <c r="C33" s="39">
        <f>IF(B44=0, "-", B33/B44)</f>
        <v>9.433962264150943E-3</v>
      </c>
      <c r="D33" s="65">
        <v>2</v>
      </c>
      <c r="E33" s="21">
        <f>IF(D44=0, "-", D33/D44)</f>
        <v>4.5662100456621002E-3</v>
      </c>
      <c r="F33" s="81">
        <v>16</v>
      </c>
      <c r="G33" s="39">
        <f>IF(F44=0, "-", F33/F44)</f>
        <v>5.2185257664709717E-3</v>
      </c>
      <c r="H33" s="65">
        <v>18</v>
      </c>
      <c r="I33" s="21">
        <f>IF(H44=0, "-", H33/H44)</f>
        <v>6.7214339058999251E-3</v>
      </c>
      <c r="J33" s="20">
        <f t="shared" si="0"/>
        <v>0</v>
      </c>
      <c r="K33" s="21">
        <f t="shared" si="1"/>
        <v>-0.1111111111111111</v>
      </c>
    </row>
    <row r="34" spans="1:11" x14ac:dyDescent="0.2">
      <c r="A34" s="7" t="s">
        <v>77</v>
      </c>
      <c r="B34" s="65">
        <v>0</v>
      </c>
      <c r="C34" s="39">
        <f>IF(B44=0, "-", B34/B44)</f>
        <v>0</v>
      </c>
      <c r="D34" s="65">
        <v>0</v>
      </c>
      <c r="E34" s="21">
        <f>IF(D44=0, "-", D34/D44)</f>
        <v>0</v>
      </c>
      <c r="F34" s="81">
        <v>1</v>
      </c>
      <c r="G34" s="39">
        <f>IF(F44=0, "-", F34/F44)</f>
        <v>3.2615786040443573E-4</v>
      </c>
      <c r="H34" s="65">
        <v>5</v>
      </c>
      <c r="I34" s="21">
        <f>IF(H44=0, "-", H34/H44)</f>
        <v>1.8670649738610904E-3</v>
      </c>
      <c r="J34" s="20" t="str">
        <f t="shared" si="0"/>
        <v>-</v>
      </c>
      <c r="K34" s="21">
        <f t="shared" si="1"/>
        <v>-0.8</v>
      </c>
    </row>
    <row r="35" spans="1:11" x14ac:dyDescent="0.2">
      <c r="A35" s="7" t="s">
        <v>78</v>
      </c>
      <c r="B35" s="65">
        <v>1</v>
      </c>
      <c r="C35" s="39">
        <f>IF(B44=0, "-", B35/B44)</f>
        <v>4.7169811320754715E-3</v>
      </c>
      <c r="D35" s="65">
        <v>2</v>
      </c>
      <c r="E35" s="21">
        <f>IF(D44=0, "-", D35/D44)</f>
        <v>4.5662100456621002E-3</v>
      </c>
      <c r="F35" s="81">
        <v>12</v>
      </c>
      <c r="G35" s="39">
        <f>IF(F44=0, "-", F35/F44)</f>
        <v>3.9138943248532287E-3</v>
      </c>
      <c r="H35" s="65">
        <v>8</v>
      </c>
      <c r="I35" s="21">
        <f>IF(H44=0, "-", H35/H44)</f>
        <v>2.9873039581777448E-3</v>
      </c>
      <c r="J35" s="20">
        <f t="shared" si="0"/>
        <v>-0.5</v>
      </c>
      <c r="K35" s="21">
        <f t="shared" si="1"/>
        <v>0.5</v>
      </c>
    </row>
    <row r="36" spans="1:11" x14ac:dyDescent="0.2">
      <c r="A36" s="7" t="s">
        <v>80</v>
      </c>
      <c r="B36" s="65">
        <v>0</v>
      </c>
      <c r="C36" s="39">
        <f>IF(B44=0, "-", B36/B44)</f>
        <v>0</v>
      </c>
      <c r="D36" s="65">
        <v>0</v>
      </c>
      <c r="E36" s="21">
        <f>IF(D44=0, "-", D36/D44)</f>
        <v>0</v>
      </c>
      <c r="F36" s="81">
        <v>1</v>
      </c>
      <c r="G36" s="39">
        <f>IF(F44=0, "-", F36/F44)</f>
        <v>3.2615786040443573E-4</v>
      </c>
      <c r="H36" s="65">
        <v>0</v>
      </c>
      <c r="I36" s="21">
        <f>IF(H44=0, "-", H36/H44)</f>
        <v>0</v>
      </c>
      <c r="J36" s="20" t="str">
        <f t="shared" si="0"/>
        <v>-</v>
      </c>
      <c r="K36" s="21" t="str">
        <f t="shared" si="1"/>
        <v>-</v>
      </c>
    </row>
    <row r="37" spans="1:11" x14ac:dyDescent="0.2">
      <c r="A37" s="7" t="s">
        <v>82</v>
      </c>
      <c r="B37" s="65">
        <v>3</v>
      </c>
      <c r="C37" s="39">
        <f>IF(B44=0, "-", B37/B44)</f>
        <v>1.4150943396226415E-2</v>
      </c>
      <c r="D37" s="65">
        <v>11</v>
      </c>
      <c r="E37" s="21">
        <f>IF(D44=0, "-", D37/D44)</f>
        <v>2.5114155251141551E-2</v>
      </c>
      <c r="F37" s="81">
        <v>95</v>
      </c>
      <c r="G37" s="39">
        <f>IF(F44=0, "-", F37/F44)</f>
        <v>3.0984996738421394E-2</v>
      </c>
      <c r="H37" s="65">
        <v>90</v>
      </c>
      <c r="I37" s="21">
        <f>IF(H44=0, "-", H37/H44)</f>
        <v>3.3607169529499624E-2</v>
      </c>
      <c r="J37" s="20">
        <f t="shared" si="0"/>
        <v>-0.72727272727272729</v>
      </c>
      <c r="K37" s="21">
        <f t="shared" si="1"/>
        <v>5.5555555555555552E-2</v>
      </c>
    </row>
    <row r="38" spans="1:11" x14ac:dyDescent="0.2">
      <c r="A38" s="7" t="s">
        <v>84</v>
      </c>
      <c r="B38" s="65">
        <v>6</v>
      </c>
      <c r="C38" s="39">
        <f>IF(B44=0, "-", B38/B44)</f>
        <v>2.8301886792452831E-2</v>
      </c>
      <c r="D38" s="65">
        <v>7</v>
      </c>
      <c r="E38" s="21">
        <f>IF(D44=0, "-", D38/D44)</f>
        <v>1.5981735159817351E-2</v>
      </c>
      <c r="F38" s="81">
        <v>105</v>
      </c>
      <c r="G38" s="39">
        <f>IF(F44=0, "-", F38/F44)</f>
        <v>3.4246575342465752E-2</v>
      </c>
      <c r="H38" s="65">
        <v>104</v>
      </c>
      <c r="I38" s="21">
        <f>IF(H44=0, "-", H38/H44)</f>
        <v>3.8834951456310676E-2</v>
      </c>
      <c r="J38" s="20">
        <f t="shared" si="0"/>
        <v>-0.14285714285714285</v>
      </c>
      <c r="K38" s="21">
        <f t="shared" si="1"/>
        <v>9.6153846153846159E-3</v>
      </c>
    </row>
    <row r="39" spans="1:11" x14ac:dyDescent="0.2">
      <c r="A39" s="7" t="s">
        <v>85</v>
      </c>
      <c r="B39" s="65">
        <v>9</v>
      </c>
      <c r="C39" s="39">
        <f>IF(B44=0, "-", B39/B44)</f>
        <v>4.2452830188679243E-2</v>
      </c>
      <c r="D39" s="65">
        <v>40</v>
      </c>
      <c r="E39" s="21">
        <f>IF(D44=0, "-", D39/D44)</f>
        <v>9.1324200913242004E-2</v>
      </c>
      <c r="F39" s="81">
        <v>288</v>
      </c>
      <c r="G39" s="39">
        <f>IF(F44=0, "-", F39/F44)</f>
        <v>9.393346379647749E-2</v>
      </c>
      <c r="H39" s="65">
        <v>186</v>
      </c>
      <c r="I39" s="21">
        <f>IF(H44=0, "-", H39/H44)</f>
        <v>6.9454817027632565E-2</v>
      </c>
      <c r="J39" s="20">
        <f t="shared" si="0"/>
        <v>-0.77500000000000002</v>
      </c>
      <c r="K39" s="21">
        <f t="shared" si="1"/>
        <v>0.54838709677419351</v>
      </c>
    </row>
    <row r="40" spans="1:11" x14ac:dyDescent="0.2">
      <c r="A40" s="7" t="s">
        <v>86</v>
      </c>
      <c r="B40" s="65">
        <v>29</v>
      </c>
      <c r="C40" s="39">
        <f>IF(B44=0, "-", B40/B44)</f>
        <v>0.13679245283018868</v>
      </c>
      <c r="D40" s="65">
        <v>137</v>
      </c>
      <c r="E40" s="21">
        <f>IF(D44=0, "-", D40/D44)</f>
        <v>0.31278538812785389</v>
      </c>
      <c r="F40" s="81">
        <v>606</v>
      </c>
      <c r="G40" s="39">
        <f>IF(F44=0, "-", F40/F44)</f>
        <v>0.19765166340508805</v>
      </c>
      <c r="H40" s="65">
        <v>682</v>
      </c>
      <c r="I40" s="21">
        <f>IF(H44=0, "-", H40/H44)</f>
        <v>0.25466766243465272</v>
      </c>
      <c r="J40" s="20">
        <f t="shared" si="0"/>
        <v>-0.78832116788321172</v>
      </c>
      <c r="K40" s="21">
        <f t="shared" si="1"/>
        <v>-0.11143695014662756</v>
      </c>
    </row>
    <row r="41" spans="1:11" x14ac:dyDescent="0.2">
      <c r="A41" s="7" t="s">
        <v>88</v>
      </c>
      <c r="B41" s="65">
        <v>20</v>
      </c>
      <c r="C41" s="39">
        <f>IF(B44=0, "-", B41/B44)</f>
        <v>9.4339622641509441E-2</v>
      </c>
      <c r="D41" s="65">
        <v>11</v>
      </c>
      <c r="E41" s="21">
        <f>IF(D44=0, "-", D41/D44)</f>
        <v>2.5114155251141551E-2</v>
      </c>
      <c r="F41" s="81">
        <v>135</v>
      </c>
      <c r="G41" s="39">
        <f>IF(F44=0, "-", F41/F44)</f>
        <v>4.4031311154598823E-2</v>
      </c>
      <c r="H41" s="65">
        <v>178</v>
      </c>
      <c r="I41" s="21">
        <f>IF(H44=0, "-", H41/H44)</f>
        <v>6.6467513069454823E-2</v>
      </c>
      <c r="J41" s="20">
        <f t="shared" si="0"/>
        <v>0.81818181818181823</v>
      </c>
      <c r="K41" s="21">
        <f t="shared" si="1"/>
        <v>-0.24157303370786518</v>
      </c>
    </row>
    <row r="42" spans="1:11" x14ac:dyDescent="0.2">
      <c r="A42" s="7" t="s">
        <v>89</v>
      </c>
      <c r="B42" s="65">
        <v>3</v>
      </c>
      <c r="C42" s="39">
        <f>IF(B44=0, "-", B42/B44)</f>
        <v>1.4150943396226415E-2</v>
      </c>
      <c r="D42" s="65">
        <v>0</v>
      </c>
      <c r="E42" s="21">
        <f>IF(D44=0, "-", D42/D44)</f>
        <v>0</v>
      </c>
      <c r="F42" s="81">
        <v>14</v>
      </c>
      <c r="G42" s="39">
        <f>IF(F44=0, "-", F42/F44)</f>
        <v>4.5662100456621002E-3</v>
      </c>
      <c r="H42" s="65">
        <v>15</v>
      </c>
      <c r="I42" s="21">
        <f>IF(H44=0, "-", H42/H44)</f>
        <v>5.6011949215832709E-3</v>
      </c>
      <c r="J42" s="20" t="str">
        <f t="shared" si="0"/>
        <v>-</v>
      </c>
      <c r="K42" s="21">
        <f t="shared" si="1"/>
        <v>-6.6666666666666666E-2</v>
      </c>
    </row>
    <row r="43" spans="1:11" x14ac:dyDescent="0.2">
      <c r="A43" s="2"/>
      <c r="B43" s="68"/>
      <c r="C43" s="33"/>
      <c r="D43" s="68"/>
      <c r="E43" s="6"/>
      <c r="F43" s="82"/>
      <c r="G43" s="33"/>
      <c r="H43" s="68"/>
      <c r="I43" s="6"/>
      <c r="J43" s="5"/>
      <c r="K43" s="6"/>
    </row>
    <row r="44" spans="1:11" s="43" customFormat="1" x14ac:dyDescent="0.2">
      <c r="A44" s="162" t="s">
        <v>522</v>
      </c>
      <c r="B44" s="71">
        <f>SUM(B7:B43)</f>
        <v>212</v>
      </c>
      <c r="C44" s="40">
        <v>1</v>
      </c>
      <c r="D44" s="71">
        <f>SUM(D7:D43)</f>
        <v>438</v>
      </c>
      <c r="E44" s="41">
        <v>1</v>
      </c>
      <c r="F44" s="77">
        <f>SUM(F7:F43)</f>
        <v>3066</v>
      </c>
      <c r="G44" s="42">
        <v>1</v>
      </c>
      <c r="H44" s="71">
        <f>SUM(H7:H43)</f>
        <v>2678</v>
      </c>
      <c r="I44" s="41">
        <v>1</v>
      </c>
      <c r="J44" s="37">
        <f>IF(D44=0, "-", (B44-D44)/D44)</f>
        <v>-0.51598173515981738</v>
      </c>
      <c r="K44" s="38">
        <f>IF(H44=0, "-", (F44-H44)/H44)</f>
        <v>0.14488424197162061</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2022-01-05T20:09:13Z</dcterms:modified>
</cp:coreProperties>
</file>