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Mar22\Std Reports\"/>
    </mc:Choice>
  </mc:AlternateContent>
  <xr:revisionPtr revIDLastSave="0" documentId="13_ncr:1_{17536FE6-3323-445A-8DEE-EA9D2010E9A8}" xr6:coauthVersionLast="47" xr6:coauthVersionMax="47" xr10:uidLastSave="{00000000-0000-0000-0000-000000000000}"/>
  <bookViews>
    <workbookView xWindow="1140" yWindow="1260" windowWidth="23565" windowHeight="1384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3" i="49"/>
  <c r="J13" i="49" s="1"/>
  <c r="G13" i="49"/>
  <c r="I13" i="49" s="1"/>
  <c r="H14" i="49"/>
  <c r="J14" i="49" s="1"/>
  <c r="G14" i="49"/>
  <c r="I14" i="49" s="1"/>
  <c r="I15" i="49"/>
  <c r="H15" i="49"/>
  <c r="J15" i="49" s="1"/>
  <c r="G15" i="49"/>
  <c r="H16" i="49"/>
  <c r="J16" i="49" s="1"/>
  <c r="G16" i="49"/>
  <c r="I16" i="49" s="1"/>
  <c r="H17" i="49"/>
  <c r="J17" i="49" s="1"/>
  <c r="G17" i="49"/>
  <c r="I17" i="49" s="1"/>
  <c r="H18" i="49"/>
  <c r="J18" i="49" s="1"/>
  <c r="G18" i="49"/>
  <c r="I18" i="49" s="1"/>
  <c r="H19" i="49"/>
  <c r="J19" i="49" s="1"/>
  <c r="G19" i="49"/>
  <c r="I19" i="49" s="1"/>
  <c r="H20" i="49"/>
  <c r="J20" i="49" s="1"/>
  <c r="G20" i="49"/>
  <c r="I20" i="49" s="1"/>
  <c r="H21" i="49"/>
  <c r="J21" i="49" s="1"/>
  <c r="G21" i="49"/>
  <c r="I21" i="49" s="1"/>
  <c r="H22" i="49"/>
  <c r="J22" i="49" s="1"/>
  <c r="G22" i="49"/>
  <c r="I22" i="49" s="1"/>
  <c r="J23" i="49"/>
  <c r="I23" i="49"/>
  <c r="H23" i="49"/>
  <c r="G23" i="49"/>
  <c r="H24" i="49"/>
  <c r="J24" i="49" s="1"/>
  <c r="G24" i="49"/>
  <c r="I24" i="49" s="1"/>
  <c r="H27" i="49"/>
  <c r="J27" i="49" s="1"/>
  <c r="G27" i="49"/>
  <c r="I27" i="49" s="1"/>
  <c r="H28" i="49"/>
  <c r="J28" i="49" s="1"/>
  <c r="G28" i="49"/>
  <c r="I28" i="49" s="1"/>
  <c r="J29" i="49"/>
  <c r="I29" i="49"/>
  <c r="H29" i="49"/>
  <c r="G29" i="49"/>
  <c r="H30" i="49"/>
  <c r="J30" i="49" s="1"/>
  <c r="G30" i="49"/>
  <c r="I30" i="49" s="1"/>
  <c r="H31" i="49"/>
  <c r="J31" i="49" s="1"/>
  <c r="G31" i="49"/>
  <c r="I31" i="49" s="1"/>
  <c r="J32" i="49"/>
  <c r="I32" i="49"/>
  <c r="H32" i="49"/>
  <c r="G32" i="49"/>
  <c r="J33" i="49"/>
  <c r="I33" i="49"/>
  <c r="H33" i="49"/>
  <c r="G33" i="49"/>
  <c r="H34" i="49"/>
  <c r="J34" i="49" s="1"/>
  <c r="G34" i="49"/>
  <c r="I34" i="49" s="1"/>
  <c r="H35" i="49"/>
  <c r="J35" i="49" s="1"/>
  <c r="G35" i="49"/>
  <c r="I35" i="49" s="1"/>
  <c r="H36" i="49"/>
  <c r="J36" i="49" s="1"/>
  <c r="G36" i="49"/>
  <c r="I36" i="49" s="1"/>
  <c r="J37" i="49"/>
  <c r="I37" i="49"/>
  <c r="H37" i="49"/>
  <c r="G37" i="49"/>
  <c r="H38" i="49"/>
  <c r="J38" i="49" s="1"/>
  <c r="G38" i="49"/>
  <c r="I38" i="49" s="1"/>
  <c r="H39" i="49"/>
  <c r="J39" i="49" s="1"/>
  <c r="G39" i="49"/>
  <c r="I39" i="49" s="1"/>
  <c r="H40" i="49"/>
  <c r="J40" i="49" s="1"/>
  <c r="G40" i="49"/>
  <c r="I40" i="49" s="1"/>
  <c r="J43" i="49"/>
  <c r="I43" i="49"/>
  <c r="H43" i="49"/>
  <c r="G43" i="49"/>
  <c r="H44" i="49"/>
  <c r="J44" i="49" s="1"/>
  <c r="G44" i="49"/>
  <c r="I44" i="49" s="1"/>
  <c r="J45" i="49"/>
  <c r="I45" i="49"/>
  <c r="H45" i="49"/>
  <c r="G45" i="49"/>
  <c r="H46" i="49"/>
  <c r="J46" i="49" s="1"/>
  <c r="G46" i="49"/>
  <c r="I46" i="49" s="1"/>
  <c r="H49" i="49"/>
  <c r="J49" i="49" s="1"/>
  <c r="G49" i="49"/>
  <c r="I49" i="49" s="1"/>
  <c r="H50" i="49"/>
  <c r="J50" i="49" s="1"/>
  <c r="G50" i="49"/>
  <c r="I50" i="49" s="1"/>
  <c r="I53" i="49"/>
  <c r="H53" i="49"/>
  <c r="J53" i="49" s="1"/>
  <c r="G53" i="49"/>
  <c r="I54" i="49"/>
  <c r="H54" i="49"/>
  <c r="J54" i="49" s="1"/>
  <c r="G54" i="49"/>
  <c r="I57" i="49"/>
  <c r="H57" i="49"/>
  <c r="J57" i="49" s="1"/>
  <c r="G57" i="49"/>
  <c r="I58" i="49"/>
  <c r="H58" i="49"/>
  <c r="J58" i="49" s="1"/>
  <c r="G58" i="49"/>
  <c r="H61" i="49"/>
  <c r="J61" i="49" s="1"/>
  <c r="G61" i="49"/>
  <c r="I61" i="49" s="1"/>
  <c r="H62" i="49"/>
  <c r="J62" i="49" s="1"/>
  <c r="G62" i="49"/>
  <c r="I62" i="49" s="1"/>
  <c r="H65" i="49"/>
  <c r="J65" i="49" s="1"/>
  <c r="G65" i="49"/>
  <c r="I65" i="49" s="1"/>
  <c r="H66" i="49"/>
  <c r="J66" i="49" s="1"/>
  <c r="G66" i="49"/>
  <c r="I66" i="49" s="1"/>
  <c r="H67" i="49"/>
  <c r="J67" i="49" s="1"/>
  <c r="G67" i="49"/>
  <c r="I67" i="49" s="1"/>
  <c r="H68" i="49"/>
  <c r="J68" i="49" s="1"/>
  <c r="G68" i="49"/>
  <c r="I68" i="49" s="1"/>
  <c r="I69" i="49"/>
  <c r="H69" i="49"/>
  <c r="J69" i="49" s="1"/>
  <c r="G69" i="49"/>
  <c r="H70" i="49"/>
  <c r="J70" i="49" s="1"/>
  <c r="G70" i="49"/>
  <c r="I70" i="49" s="1"/>
  <c r="H71" i="49"/>
  <c r="J71" i="49" s="1"/>
  <c r="G71" i="49"/>
  <c r="I71" i="49" s="1"/>
  <c r="H72" i="49"/>
  <c r="J72" i="49" s="1"/>
  <c r="G72" i="49"/>
  <c r="I72" i="49" s="1"/>
  <c r="H73" i="49"/>
  <c r="J73" i="49" s="1"/>
  <c r="G73" i="49"/>
  <c r="I73" i="49" s="1"/>
  <c r="H74" i="49"/>
  <c r="J74" i="49" s="1"/>
  <c r="G74" i="49"/>
  <c r="I74" i="49" s="1"/>
  <c r="H75" i="49"/>
  <c r="J75" i="49" s="1"/>
  <c r="G75" i="49"/>
  <c r="I75" i="49" s="1"/>
  <c r="J78" i="49"/>
  <c r="I78" i="49"/>
  <c r="H78" i="49"/>
  <c r="G78" i="49"/>
  <c r="J79" i="49"/>
  <c r="I79" i="49"/>
  <c r="H79" i="49"/>
  <c r="G79" i="49"/>
  <c r="H82" i="49"/>
  <c r="J82" i="49" s="1"/>
  <c r="G82" i="49"/>
  <c r="I82" i="49" s="1"/>
  <c r="H83" i="49"/>
  <c r="J83" i="49" s="1"/>
  <c r="G83" i="49"/>
  <c r="I83" i="49" s="1"/>
  <c r="H84" i="49"/>
  <c r="J84" i="49" s="1"/>
  <c r="G84" i="49"/>
  <c r="I84" i="49" s="1"/>
  <c r="H85" i="49"/>
  <c r="J85" i="49" s="1"/>
  <c r="G85" i="49"/>
  <c r="I85" i="49" s="1"/>
  <c r="J88" i="49"/>
  <c r="I88" i="49"/>
  <c r="H88" i="49"/>
  <c r="G88" i="49"/>
  <c r="J89" i="49"/>
  <c r="I89" i="49"/>
  <c r="H89" i="49"/>
  <c r="G89" i="49"/>
  <c r="H92" i="49"/>
  <c r="J92" i="49" s="1"/>
  <c r="G92" i="49"/>
  <c r="I92" i="49" s="1"/>
  <c r="J93" i="49"/>
  <c r="I93" i="49"/>
  <c r="H93" i="49"/>
  <c r="G93" i="49"/>
  <c r="J94" i="49"/>
  <c r="I94" i="49"/>
  <c r="H94" i="49"/>
  <c r="G94" i="49"/>
  <c r="H95" i="49"/>
  <c r="J95" i="49" s="1"/>
  <c r="G95" i="49"/>
  <c r="I95" i="49" s="1"/>
  <c r="H96" i="49"/>
  <c r="J96" i="49" s="1"/>
  <c r="G96" i="49"/>
  <c r="I96" i="49" s="1"/>
  <c r="H97" i="49"/>
  <c r="J97" i="49" s="1"/>
  <c r="G97" i="49"/>
  <c r="I97" i="49" s="1"/>
  <c r="H98" i="49"/>
  <c r="J98" i="49" s="1"/>
  <c r="G98" i="49"/>
  <c r="I98" i="49" s="1"/>
  <c r="H101" i="49"/>
  <c r="J101" i="49" s="1"/>
  <c r="G101" i="49"/>
  <c r="I101" i="49" s="1"/>
  <c r="H102" i="49"/>
  <c r="J102" i="49" s="1"/>
  <c r="G102" i="49"/>
  <c r="I102" i="49" s="1"/>
  <c r="H103" i="49"/>
  <c r="J103" i="49" s="1"/>
  <c r="G103" i="49"/>
  <c r="I103" i="49" s="1"/>
  <c r="H104" i="49"/>
  <c r="J104" i="49" s="1"/>
  <c r="G104" i="49"/>
  <c r="I104" i="49" s="1"/>
  <c r="I107" i="49"/>
  <c r="H107" i="49"/>
  <c r="J107" i="49" s="1"/>
  <c r="G107" i="49"/>
  <c r="H108" i="49"/>
  <c r="J108" i="49" s="1"/>
  <c r="G108" i="49"/>
  <c r="I108" i="49" s="1"/>
  <c r="H109" i="49"/>
  <c r="J109" i="49" s="1"/>
  <c r="G109" i="49"/>
  <c r="I109" i="49" s="1"/>
  <c r="H110" i="49"/>
  <c r="J110" i="49" s="1"/>
  <c r="G110" i="49"/>
  <c r="I110" i="49" s="1"/>
  <c r="H111" i="49"/>
  <c r="J111" i="49" s="1"/>
  <c r="G111" i="49"/>
  <c r="I111" i="49" s="1"/>
  <c r="H112" i="49"/>
  <c r="J112" i="49" s="1"/>
  <c r="G112" i="49"/>
  <c r="I112" i="49" s="1"/>
  <c r="H113" i="49"/>
  <c r="J113" i="49" s="1"/>
  <c r="G113" i="49"/>
  <c r="I113" i="49" s="1"/>
  <c r="H116" i="49"/>
  <c r="J116" i="49" s="1"/>
  <c r="G116" i="49"/>
  <c r="I116" i="49" s="1"/>
  <c r="J117" i="49"/>
  <c r="I117" i="49"/>
  <c r="H117" i="49"/>
  <c r="G117" i="49"/>
  <c r="H118" i="49"/>
  <c r="J118" i="49" s="1"/>
  <c r="G118" i="49"/>
  <c r="I118" i="49" s="1"/>
  <c r="H119" i="49"/>
  <c r="J119" i="49" s="1"/>
  <c r="G119" i="49"/>
  <c r="I119" i="49" s="1"/>
  <c r="H120" i="49"/>
  <c r="J120" i="49" s="1"/>
  <c r="G120" i="49"/>
  <c r="I120" i="49" s="1"/>
  <c r="H121" i="49"/>
  <c r="J121" i="49" s="1"/>
  <c r="G121" i="49"/>
  <c r="I121" i="49" s="1"/>
  <c r="H122" i="49"/>
  <c r="J122" i="49" s="1"/>
  <c r="G122" i="49"/>
  <c r="I122" i="49" s="1"/>
  <c r="H123" i="49"/>
  <c r="J123" i="49" s="1"/>
  <c r="G123" i="49"/>
  <c r="I123" i="49" s="1"/>
  <c r="H124" i="49"/>
  <c r="J124" i="49" s="1"/>
  <c r="G124" i="49"/>
  <c r="I124" i="49" s="1"/>
  <c r="J125" i="49"/>
  <c r="I125" i="49"/>
  <c r="H125" i="49"/>
  <c r="G125" i="49"/>
  <c r="J126" i="49"/>
  <c r="I126" i="49"/>
  <c r="H126" i="49"/>
  <c r="G126" i="49"/>
  <c r="J127" i="49"/>
  <c r="I127" i="49"/>
  <c r="H127" i="49"/>
  <c r="G127" i="49"/>
  <c r="H128" i="49"/>
  <c r="J128" i="49" s="1"/>
  <c r="G128" i="49"/>
  <c r="I128" i="49" s="1"/>
  <c r="H129" i="49"/>
  <c r="J129" i="49" s="1"/>
  <c r="G129" i="49"/>
  <c r="I129" i="49" s="1"/>
  <c r="H130" i="49"/>
  <c r="J130" i="49" s="1"/>
  <c r="G130" i="49"/>
  <c r="I130" i="49" s="1"/>
  <c r="I133" i="49"/>
  <c r="H133" i="49"/>
  <c r="J133" i="49" s="1"/>
  <c r="G133" i="49"/>
  <c r="I134" i="49"/>
  <c r="H134" i="49"/>
  <c r="J134" i="49" s="1"/>
  <c r="G134" i="49"/>
  <c r="J137" i="49"/>
  <c r="I137" i="49"/>
  <c r="H137" i="49"/>
  <c r="G137" i="49"/>
  <c r="H138" i="49"/>
  <c r="J138" i="49" s="1"/>
  <c r="G138" i="49"/>
  <c r="I138" i="49" s="1"/>
  <c r="H139" i="49"/>
  <c r="J139" i="49" s="1"/>
  <c r="G139" i="49"/>
  <c r="I139" i="49" s="1"/>
  <c r="H140" i="49"/>
  <c r="J140" i="49" s="1"/>
  <c r="G140" i="49"/>
  <c r="I140" i="49" s="1"/>
  <c r="H143" i="49"/>
  <c r="J143" i="49" s="1"/>
  <c r="G143" i="49"/>
  <c r="I143" i="49" s="1"/>
  <c r="H144" i="49"/>
  <c r="J144" i="49" s="1"/>
  <c r="G144" i="49"/>
  <c r="I144" i="49" s="1"/>
  <c r="H145" i="49"/>
  <c r="J145" i="49" s="1"/>
  <c r="G145" i="49"/>
  <c r="I145" i="49" s="1"/>
  <c r="H146" i="49"/>
  <c r="J146" i="49" s="1"/>
  <c r="G146" i="49"/>
  <c r="I146" i="49" s="1"/>
  <c r="H149" i="49"/>
  <c r="J149" i="49" s="1"/>
  <c r="G149" i="49"/>
  <c r="I149" i="49" s="1"/>
  <c r="H150" i="49"/>
  <c r="J150" i="49" s="1"/>
  <c r="G150" i="49"/>
  <c r="I150" i="49" s="1"/>
  <c r="H151" i="49"/>
  <c r="J151" i="49" s="1"/>
  <c r="G151" i="49"/>
  <c r="I151" i="49" s="1"/>
  <c r="H152" i="49"/>
  <c r="J152" i="49" s="1"/>
  <c r="G152" i="49"/>
  <c r="I152" i="49" s="1"/>
  <c r="H155" i="49"/>
  <c r="J155" i="49" s="1"/>
  <c r="G155" i="49"/>
  <c r="I155" i="49" s="1"/>
  <c r="J156" i="49"/>
  <c r="I156" i="49"/>
  <c r="H156" i="49"/>
  <c r="G156" i="49"/>
  <c r="H157" i="49"/>
  <c r="J157" i="49" s="1"/>
  <c r="G157" i="49"/>
  <c r="I157" i="49" s="1"/>
  <c r="H160" i="49"/>
  <c r="J160" i="49" s="1"/>
  <c r="G160" i="49"/>
  <c r="I160"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H168" i="49"/>
  <c r="J168" i="49" s="1"/>
  <c r="G168" i="49"/>
  <c r="I168" i="49" s="1"/>
  <c r="H169" i="49"/>
  <c r="J169" i="49" s="1"/>
  <c r="G169" i="49"/>
  <c r="I169" i="49" s="1"/>
  <c r="H172" i="49"/>
  <c r="J172" i="49" s="1"/>
  <c r="G172" i="49"/>
  <c r="I172" i="49" s="1"/>
  <c r="H173" i="49"/>
  <c r="J173" i="49" s="1"/>
  <c r="G173" i="49"/>
  <c r="I173" i="49" s="1"/>
  <c r="J174" i="49"/>
  <c r="I174" i="49"/>
  <c r="H174" i="49"/>
  <c r="G174" i="49"/>
  <c r="H175" i="49"/>
  <c r="J175" i="49" s="1"/>
  <c r="G175" i="49"/>
  <c r="I175" i="49" s="1"/>
  <c r="H176" i="49"/>
  <c r="J176" i="49" s="1"/>
  <c r="G176" i="49"/>
  <c r="I176" i="49" s="1"/>
  <c r="H177" i="49"/>
  <c r="J177" i="49" s="1"/>
  <c r="G177" i="49"/>
  <c r="I177" i="49" s="1"/>
  <c r="H178" i="49"/>
  <c r="J178" i="49" s="1"/>
  <c r="G178" i="49"/>
  <c r="I178" i="49" s="1"/>
  <c r="H179" i="49"/>
  <c r="J179" i="49" s="1"/>
  <c r="G179" i="49"/>
  <c r="I179" i="49" s="1"/>
  <c r="H180" i="49"/>
  <c r="J180" i="49" s="1"/>
  <c r="G180" i="49"/>
  <c r="I180" i="49" s="1"/>
  <c r="H181" i="49"/>
  <c r="J181" i="49" s="1"/>
  <c r="G181" i="49"/>
  <c r="I181" i="49" s="1"/>
  <c r="H182" i="49"/>
  <c r="J182" i="49" s="1"/>
  <c r="G182" i="49"/>
  <c r="I182" i="49" s="1"/>
  <c r="H185" i="49"/>
  <c r="J185" i="49" s="1"/>
  <c r="G185" i="49"/>
  <c r="I185" i="49" s="1"/>
  <c r="I186" i="49"/>
  <c r="H186" i="49"/>
  <c r="J186" i="49" s="1"/>
  <c r="G186" i="49"/>
  <c r="H187" i="49"/>
  <c r="J187" i="49" s="1"/>
  <c r="G187" i="49"/>
  <c r="I187" i="49" s="1"/>
  <c r="H188" i="49"/>
  <c r="J188" i="49" s="1"/>
  <c r="G188" i="49"/>
  <c r="I188" i="49" s="1"/>
  <c r="H189" i="49"/>
  <c r="J189" i="49" s="1"/>
  <c r="G189" i="49"/>
  <c r="I189" i="49" s="1"/>
  <c r="H190" i="49"/>
  <c r="J190" i="49" s="1"/>
  <c r="G190" i="49"/>
  <c r="I190" i="49" s="1"/>
  <c r="H191" i="49"/>
  <c r="J191" i="49" s="1"/>
  <c r="G191" i="49"/>
  <c r="I191" i="49" s="1"/>
  <c r="J194" i="49"/>
  <c r="I194" i="49"/>
  <c r="H194" i="49"/>
  <c r="G194" i="49"/>
  <c r="H195" i="49"/>
  <c r="J195" i="49" s="1"/>
  <c r="G195" i="49"/>
  <c r="I195" i="49" s="1"/>
  <c r="J196" i="49"/>
  <c r="I196" i="49"/>
  <c r="H196" i="49"/>
  <c r="G196" i="49"/>
  <c r="H197" i="49"/>
  <c r="J197" i="49" s="1"/>
  <c r="G197" i="49"/>
  <c r="I197" i="49" s="1"/>
  <c r="H198" i="49"/>
  <c r="J198" i="49" s="1"/>
  <c r="G198" i="49"/>
  <c r="I198" i="49" s="1"/>
  <c r="H199" i="49"/>
  <c r="J199" i="49" s="1"/>
  <c r="G199" i="49"/>
  <c r="I199" i="49" s="1"/>
  <c r="H200" i="49"/>
  <c r="J200" i="49" s="1"/>
  <c r="G200" i="49"/>
  <c r="I200" i="49" s="1"/>
  <c r="H201" i="49"/>
  <c r="J201" i="49" s="1"/>
  <c r="G201" i="49"/>
  <c r="I201" i="49" s="1"/>
  <c r="J204" i="49"/>
  <c r="I204" i="49"/>
  <c r="H204" i="49"/>
  <c r="G204" i="49"/>
  <c r="J205" i="49"/>
  <c r="I205" i="49"/>
  <c r="H205" i="49"/>
  <c r="G205" i="49"/>
  <c r="J208" i="49"/>
  <c r="I208" i="49"/>
  <c r="H208" i="49"/>
  <c r="G208" i="49"/>
  <c r="J209" i="49"/>
  <c r="I209" i="49"/>
  <c r="H209" i="49"/>
  <c r="G209" i="49"/>
  <c r="H212" i="49"/>
  <c r="J212" i="49" s="1"/>
  <c r="G212" i="49"/>
  <c r="I212" i="49" s="1"/>
  <c r="H213" i="49"/>
  <c r="J213" i="49" s="1"/>
  <c r="G213" i="49"/>
  <c r="I213" i="49" s="1"/>
  <c r="J216" i="49"/>
  <c r="I216" i="49"/>
  <c r="H216" i="49"/>
  <c r="G216" i="49"/>
  <c r="J217" i="49"/>
  <c r="I217" i="49"/>
  <c r="H217" i="49"/>
  <c r="G217" i="49"/>
  <c r="H220" i="49"/>
  <c r="J220" i="49" s="1"/>
  <c r="G220" i="49"/>
  <c r="I220" i="49" s="1"/>
  <c r="H221" i="49"/>
  <c r="J221" i="49" s="1"/>
  <c r="G221" i="49"/>
  <c r="I221" i="49" s="1"/>
  <c r="H222" i="49"/>
  <c r="J222" i="49" s="1"/>
  <c r="G222" i="49"/>
  <c r="I222" i="49" s="1"/>
  <c r="I225" i="49"/>
  <c r="H225" i="49"/>
  <c r="J225" i="49" s="1"/>
  <c r="G225" i="49"/>
  <c r="H226" i="49"/>
  <c r="J226" i="49" s="1"/>
  <c r="G226" i="49"/>
  <c r="I226" i="49" s="1"/>
  <c r="H227" i="49"/>
  <c r="J227" i="49" s="1"/>
  <c r="G227" i="49"/>
  <c r="I227" i="49" s="1"/>
  <c r="H228" i="49"/>
  <c r="J228" i="49" s="1"/>
  <c r="G228" i="49"/>
  <c r="I228" i="49" s="1"/>
  <c r="H229" i="49"/>
  <c r="J229" i="49" s="1"/>
  <c r="G229" i="49"/>
  <c r="I229" i="49" s="1"/>
  <c r="H230" i="49"/>
  <c r="J230" i="49" s="1"/>
  <c r="G230" i="49"/>
  <c r="I230" i="49" s="1"/>
  <c r="H231" i="49"/>
  <c r="J231" i="49" s="1"/>
  <c r="G231" i="49"/>
  <c r="I231" i="49" s="1"/>
  <c r="J232" i="49"/>
  <c r="I232" i="49"/>
  <c r="H232" i="49"/>
  <c r="G232" i="49"/>
  <c r="H233" i="49"/>
  <c r="J233" i="49" s="1"/>
  <c r="G233" i="49"/>
  <c r="I233" i="49" s="1"/>
  <c r="H234" i="49"/>
  <c r="J234" i="49" s="1"/>
  <c r="G234" i="49"/>
  <c r="I234" i="49" s="1"/>
  <c r="H235" i="49"/>
  <c r="J235" i="49" s="1"/>
  <c r="G235" i="49"/>
  <c r="I235" i="49" s="1"/>
  <c r="I236" i="49"/>
  <c r="H236" i="49"/>
  <c r="J236" i="49" s="1"/>
  <c r="G236" i="49"/>
  <c r="H237" i="49"/>
  <c r="J237" i="49" s="1"/>
  <c r="G237" i="49"/>
  <c r="I237" i="49" s="1"/>
  <c r="I240" i="49"/>
  <c r="H240" i="49"/>
  <c r="J240" i="49" s="1"/>
  <c r="G240" i="49"/>
  <c r="I241" i="49"/>
  <c r="H241" i="49"/>
  <c r="J241" i="49" s="1"/>
  <c r="G241" i="49"/>
  <c r="H244" i="49"/>
  <c r="J244" i="49" s="1"/>
  <c r="G244" i="49"/>
  <c r="I244" i="49" s="1"/>
  <c r="I245" i="49"/>
  <c r="H245" i="49"/>
  <c r="J245" i="49" s="1"/>
  <c r="G245" i="49"/>
  <c r="H246" i="49"/>
  <c r="J246" i="49" s="1"/>
  <c r="G246" i="49"/>
  <c r="I246" i="49" s="1"/>
  <c r="I247" i="49"/>
  <c r="H247" i="49"/>
  <c r="J247" i="49" s="1"/>
  <c r="G247" i="49"/>
  <c r="J248" i="49"/>
  <c r="I248" i="49"/>
  <c r="H248" i="49"/>
  <c r="G248" i="49"/>
  <c r="H249" i="49"/>
  <c r="J249" i="49" s="1"/>
  <c r="G249" i="49"/>
  <c r="I249" i="49" s="1"/>
  <c r="J250" i="49"/>
  <c r="I250" i="49"/>
  <c r="H250" i="49"/>
  <c r="G250" i="49"/>
  <c r="J251" i="49"/>
  <c r="I251" i="49"/>
  <c r="H251" i="49"/>
  <c r="G251" i="49"/>
  <c r="I252" i="49"/>
  <c r="H252" i="49"/>
  <c r="J252" i="49" s="1"/>
  <c r="G252" i="49"/>
  <c r="H253" i="49"/>
  <c r="J253" i="49" s="1"/>
  <c r="G253" i="49"/>
  <c r="I253" i="49" s="1"/>
  <c r="H254" i="49"/>
  <c r="J254" i="49" s="1"/>
  <c r="G254" i="49"/>
  <c r="I254" i="49" s="1"/>
  <c r="H255" i="49"/>
  <c r="J255" i="49" s="1"/>
  <c r="G255" i="49"/>
  <c r="I255" i="49" s="1"/>
  <c r="H256" i="49"/>
  <c r="J256" i="49" s="1"/>
  <c r="G256" i="49"/>
  <c r="I256" i="49" s="1"/>
  <c r="I257" i="49"/>
  <c r="H257" i="49"/>
  <c r="J257" i="49" s="1"/>
  <c r="G257" i="49"/>
  <c r="H258" i="49"/>
  <c r="J258" i="49" s="1"/>
  <c r="G258" i="49"/>
  <c r="I258" i="49" s="1"/>
  <c r="H259" i="49"/>
  <c r="J259" i="49" s="1"/>
  <c r="G259" i="49"/>
  <c r="I259" i="49" s="1"/>
  <c r="H260" i="49"/>
  <c r="J260" i="49" s="1"/>
  <c r="G260" i="49"/>
  <c r="I260" i="49" s="1"/>
  <c r="I263" i="49"/>
  <c r="H263" i="49"/>
  <c r="J263" i="49" s="1"/>
  <c r="G263" i="49"/>
  <c r="I264" i="49"/>
  <c r="H264" i="49"/>
  <c r="J264" i="49" s="1"/>
  <c r="G264" i="49"/>
  <c r="H267" i="49"/>
  <c r="J267" i="49" s="1"/>
  <c r="G267" i="49"/>
  <c r="I267" i="49" s="1"/>
  <c r="H268" i="49"/>
  <c r="J268" i="49" s="1"/>
  <c r="G268" i="49"/>
  <c r="I268" i="49" s="1"/>
  <c r="H269" i="49"/>
  <c r="J269" i="49" s="1"/>
  <c r="G269" i="49"/>
  <c r="I269" i="49" s="1"/>
  <c r="H270" i="49"/>
  <c r="J270" i="49" s="1"/>
  <c r="G270" i="49"/>
  <c r="I270" i="49" s="1"/>
  <c r="I271" i="49"/>
  <c r="H271" i="49"/>
  <c r="J271" i="49" s="1"/>
  <c r="G271" i="49"/>
  <c r="H272" i="49"/>
  <c r="J272" i="49" s="1"/>
  <c r="G272" i="49"/>
  <c r="I272" i="49" s="1"/>
  <c r="H275" i="49"/>
  <c r="J275" i="49" s="1"/>
  <c r="G275" i="49"/>
  <c r="I275" i="49" s="1"/>
  <c r="H276" i="49"/>
  <c r="J276" i="49" s="1"/>
  <c r="G276" i="49"/>
  <c r="I276" i="49" s="1"/>
  <c r="H277" i="49"/>
  <c r="J277" i="49" s="1"/>
  <c r="G277" i="49"/>
  <c r="I277" i="49" s="1"/>
  <c r="H278" i="49"/>
  <c r="J278" i="49" s="1"/>
  <c r="G278" i="49"/>
  <c r="I278" i="49" s="1"/>
  <c r="H281" i="49"/>
  <c r="J281" i="49" s="1"/>
  <c r="G281" i="49"/>
  <c r="I281" i="49" s="1"/>
  <c r="H282" i="49"/>
  <c r="J282" i="49" s="1"/>
  <c r="G282" i="49"/>
  <c r="I282" i="49" s="1"/>
  <c r="I283" i="49"/>
  <c r="H283" i="49"/>
  <c r="J283" i="49" s="1"/>
  <c r="G283" i="49"/>
  <c r="H284" i="49"/>
  <c r="J284" i="49" s="1"/>
  <c r="G284" i="49"/>
  <c r="I284" i="49" s="1"/>
  <c r="H287" i="49"/>
  <c r="J287" i="49" s="1"/>
  <c r="G287" i="49"/>
  <c r="I287" i="49" s="1"/>
  <c r="H288" i="49"/>
  <c r="J288" i="49" s="1"/>
  <c r="G288" i="49"/>
  <c r="I288" i="49" s="1"/>
  <c r="H289" i="49"/>
  <c r="J289" i="49" s="1"/>
  <c r="G289" i="49"/>
  <c r="I289" i="49" s="1"/>
  <c r="I290" i="49"/>
  <c r="H290" i="49"/>
  <c r="J290" i="49" s="1"/>
  <c r="G290" i="49"/>
  <c r="H291" i="49"/>
  <c r="J291" i="49" s="1"/>
  <c r="G291" i="49"/>
  <c r="I291" i="49" s="1"/>
  <c r="H292" i="49"/>
  <c r="J292" i="49" s="1"/>
  <c r="G292" i="49"/>
  <c r="I292" i="49" s="1"/>
  <c r="H293" i="49"/>
  <c r="J293" i="49" s="1"/>
  <c r="G293" i="49"/>
  <c r="I293" i="49" s="1"/>
  <c r="H294" i="49"/>
  <c r="J294" i="49" s="1"/>
  <c r="G294" i="49"/>
  <c r="I294" i="49" s="1"/>
  <c r="H295" i="49"/>
  <c r="J295" i="49" s="1"/>
  <c r="G295" i="49"/>
  <c r="I295" i="49" s="1"/>
  <c r="H296" i="49"/>
  <c r="J296" i="49" s="1"/>
  <c r="G296" i="49"/>
  <c r="I296" i="49" s="1"/>
  <c r="J299" i="49"/>
  <c r="I299" i="49"/>
  <c r="H299" i="49"/>
  <c r="G299" i="49"/>
  <c r="I300" i="49"/>
  <c r="H300" i="49"/>
  <c r="J300" i="49" s="1"/>
  <c r="G300" i="49"/>
  <c r="H301" i="49"/>
  <c r="J301" i="49" s="1"/>
  <c r="G301" i="49"/>
  <c r="I301" i="49" s="1"/>
  <c r="I302" i="49"/>
  <c r="H302" i="49"/>
  <c r="J302" i="49" s="1"/>
  <c r="G302" i="49"/>
  <c r="H303" i="49"/>
  <c r="J303" i="49" s="1"/>
  <c r="G303" i="49"/>
  <c r="I303" i="49" s="1"/>
  <c r="I304" i="49"/>
  <c r="H304" i="49"/>
  <c r="J304" i="49" s="1"/>
  <c r="G304" i="49"/>
  <c r="H305" i="49"/>
  <c r="J305" i="49" s="1"/>
  <c r="G305" i="49"/>
  <c r="I305" i="49" s="1"/>
  <c r="H306" i="49"/>
  <c r="J306" i="49" s="1"/>
  <c r="G306" i="49"/>
  <c r="I306" i="49" s="1"/>
  <c r="H307" i="49"/>
  <c r="J307" i="49" s="1"/>
  <c r="G307" i="49"/>
  <c r="I307" i="49" s="1"/>
  <c r="H308" i="49"/>
  <c r="J308" i="49" s="1"/>
  <c r="G308" i="49"/>
  <c r="I308" i="49" s="1"/>
  <c r="H311" i="49"/>
  <c r="J311" i="49" s="1"/>
  <c r="G311" i="49"/>
  <c r="I311" i="49" s="1"/>
  <c r="I312" i="49"/>
  <c r="H312" i="49"/>
  <c r="J312" i="49" s="1"/>
  <c r="G312" i="49"/>
  <c r="I313" i="49"/>
  <c r="H313" i="49"/>
  <c r="J313" i="49" s="1"/>
  <c r="G313" i="49"/>
  <c r="J314" i="49"/>
  <c r="I314" i="49"/>
  <c r="H314" i="49"/>
  <c r="G314" i="49"/>
  <c r="I315" i="49"/>
  <c r="H315" i="49"/>
  <c r="J315" i="49" s="1"/>
  <c r="G315" i="49"/>
  <c r="H316" i="49"/>
  <c r="J316" i="49" s="1"/>
  <c r="G316" i="49"/>
  <c r="I316" i="49" s="1"/>
  <c r="J319" i="49"/>
  <c r="I319" i="49"/>
  <c r="H319" i="49"/>
  <c r="G319" i="49"/>
  <c r="I320" i="49"/>
  <c r="H320" i="49"/>
  <c r="J320" i="49" s="1"/>
  <c r="G320" i="49"/>
  <c r="I321" i="49"/>
  <c r="H321" i="49"/>
  <c r="J321" i="49" s="1"/>
  <c r="G321" i="49"/>
  <c r="J322" i="49"/>
  <c r="I322" i="49"/>
  <c r="H322" i="49"/>
  <c r="G322" i="49"/>
  <c r="H323" i="49"/>
  <c r="J323" i="49" s="1"/>
  <c r="G323" i="49"/>
  <c r="I323" i="49" s="1"/>
  <c r="H324" i="49"/>
  <c r="J324" i="49" s="1"/>
  <c r="G324" i="49"/>
  <c r="I324" i="49" s="1"/>
  <c r="H325" i="49"/>
  <c r="J325" i="49" s="1"/>
  <c r="G325" i="49"/>
  <c r="I325" i="49" s="1"/>
  <c r="H328" i="49"/>
  <c r="J328" i="49" s="1"/>
  <c r="G328" i="49"/>
  <c r="I328" i="49" s="1"/>
  <c r="J329" i="49"/>
  <c r="I329" i="49"/>
  <c r="H329" i="49"/>
  <c r="G329" i="49"/>
  <c r="H330" i="49"/>
  <c r="J330" i="49" s="1"/>
  <c r="G330" i="49"/>
  <c r="I330" i="49" s="1"/>
  <c r="J333" i="49"/>
  <c r="I333" i="49"/>
  <c r="H333" i="49"/>
  <c r="G333" i="49"/>
  <c r="J334" i="49"/>
  <c r="I334" i="49"/>
  <c r="H334" i="49"/>
  <c r="G334" i="49"/>
  <c r="H335" i="49"/>
  <c r="J335" i="49" s="1"/>
  <c r="G335" i="49"/>
  <c r="I335" i="49" s="1"/>
  <c r="H336" i="49"/>
  <c r="J336" i="49" s="1"/>
  <c r="G336" i="49"/>
  <c r="I336" i="49" s="1"/>
  <c r="H337" i="49"/>
  <c r="J337" i="49" s="1"/>
  <c r="G337" i="49"/>
  <c r="I337" i="49" s="1"/>
  <c r="H338" i="49"/>
  <c r="J338" i="49" s="1"/>
  <c r="G338" i="49"/>
  <c r="I338" i="49" s="1"/>
  <c r="J339" i="49"/>
  <c r="I339" i="49"/>
  <c r="H339" i="49"/>
  <c r="G339" i="49"/>
  <c r="H340" i="49"/>
  <c r="J340" i="49" s="1"/>
  <c r="G340" i="49"/>
  <c r="I340" i="49" s="1"/>
  <c r="H341" i="49"/>
  <c r="J341" i="49" s="1"/>
  <c r="G341" i="49"/>
  <c r="I341" i="49" s="1"/>
  <c r="J344" i="49"/>
  <c r="I344" i="49"/>
  <c r="H344" i="49"/>
  <c r="G344" i="49"/>
  <c r="J345" i="49"/>
  <c r="I345" i="49"/>
  <c r="H345" i="49"/>
  <c r="G345" i="49"/>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H358" i="49"/>
  <c r="J358" i="49" s="1"/>
  <c r="G358" i="49"/>
  <c r="I358" i="49" s="1"/>
  <c r="H359" i="49"/>
  <c r="J359" i="49" s="1"/>
  <c r="G359" i="49"/>
  <c r="I359" i="49" s="1"/>
  <c r="H360" i="49"/>
  <c r="J360" i="49" s="1"/>
  <c r="G360" i="49"/>
  <c r="I360" i="49" s="1"/>
  <c r="J363" i="49"/>
  <c r="I363" i="49"/>
  <c r="H363" i="49"/>
  <c r="G363" i="49"/>
  <c r="H364" i="49"/>
  <c r="J364" i="49" s="1"/>
  <c r="G364" i="49"/>
  <c r="I364" i="49" s="1"/>
  <c r="H365" i="49"/>
  <c r="J365" i="49" s="1"/>
  <c r="G365" i="49"/>
  <c r="I365" i="49" s="1"/>
  <c r="I366" i="49"/>
  <c r="H366" i="49"/>
  <c r="J366" i="49" s="1"/>
  <c r="G366" i="49"/>
  <c r="H367" i="49"/>
  <c r="J367" i="49" s="1"/>
  <c r="G367" i="49"/>
  <c r="I367" i="49" s="1"/>
  <c r="H368" i="49"/>
  <c r="J368" i="49" s="1"/>
  <c r="G368" i="49"/>
  <c r="I368" i="49" s="1"/>
  <c r="H369" i="49"/>
  <c r="J369" i="49" s="1"/>
  <c r="G369" i="49"/>
  <c r="I369" i="49" s="1"/>
  <c r="H372" i="49"/>
  <c r="J372" i="49" s="1"/>
  <c r="G372" i="49"/>
  <c r="I372" i="49" s="1"/>
  <c r="H373" i="49"/>
  <c r="J373" i="49" s="1"/>
  <c r="G373" i="49"/>
  <c r="I373" i="49" s="1"/>
  <c r="I374" i="49"/>
  <c r="H374" i="49"/>
  <c r="J374" i="49" s="1"/>
  <c r="G374" i="49"/>
  <c r="H375" i="49"/>
  <c r="J375" i="49" s="1"/>
  <c r="G375" i="49"/>
  <c r="I375" i="49" s="1"/>
  <c r="H376" i="49"/>
  <c r="J376" i="49" s="1"/>
  <c r="G376" i="49"/>
  <c r="I376" i="49" s="1"/>
  <c r="H377" i="49"/>
  <c r="J377" i="49" s="1"/>
  <c r="G377" i="49"/>
  <c r="I377" i="49" s="1"/>
  <c r="H378" i="49"/>
  <c r="J378" i="49" s="1"/>
  <c r="G378" i="49"/>
  <c r="I378" i="49" s="1"/>
  <c r="J381" i="49"/>
  <c r="I381" i="49"/>
  <c r="H381" i="49"/>
  <c r="G381" i="49"/>
  <c r="J382" i="49"/>
  <c r="I382" i="49"/>
  <c r="H382" i="49"/>
  <c r="G382" i="49"/>
  <c r="H385" i="49"/>
  <c r="J385" i="49" s="1"/>
  <c r="G385" i="49"/>
  <c r="I385" i="49" s="1"/>
  <c r="H386" i="49"/>
  <c r="J386" i="49" s="1"/>
  <c r="G386" i="49"/>
  <c r="I386" i="49" s="1"/>
  <c r="J387" i="49"/>
  <c r="I387" i="49"/>
  <c r="H387" i="49"/>
  <c r="G387" i="49"/>
  <c r="H388" i="49"/>
  <c r="J388" i="49" s="1"/>
  <c r="G388" i="49"/>
  <c r="I388" i="49" s="1"/>
  <c r="H389" i="49"/>
  <c r="J389" i="49" s="1"/>
  <c r="G389" i="49"/>
  <c r="I389" i="49" s="1"/>
  <c r="J390" i="49"/>
  <c r="I390" i="49"/>
  <c r="H390" i="49"/>
  <c r="G390" i="49"/>
  <c r="H391" i="49"/>
  <c r="J391" i="49" s="1"/>
  <c r="G391" i="49"/>
  <c r="I391" i="49" s="1"/>
  <c r="H392" i="49"/>
  <c r="J392" i="49" s="1"/>
  <c r="G392" i="49"/>
  <c r="I392" i="49" s="1"/>
  <c r="H393" i="49"/>
  <c r="J393" i="49" s="1"/>
  <c r="G393" i="49"/>
  <c r="I393" i="49" s="1"/>
  <c r="H394" i="49"/>
  <c r="J394" i="49" s="1"/>
  <c r="G394" i="49"/>
  <c r="I394" i="49" s="1"/>
  <c r="I395" i="49"/>
  <c r="H395" i="49"/>
  <c r="J395" i="49" s="1"/>
  <c r="G395" i="49"/>
  <c r="H396" i="49"/>
  <c r="J396" i="49" s="1"/>
  <c r="G396" i="49"/>
  <c r="I396" i="49" s="1"/>
  <c r="H397" i="49"/>
  <c r="J397" i="49" s="1"/>
  <c r="G397" i="49"/>
  <c r="I397" i="49" s="1"/>
  <c r="H398" i="49"/>
  <c r="J398" i="49" s="1"/>
  <c r="G398" i="49"/>
  <c r="I398" i="49" s="1"/>
  <c r="J399" i="49"/>
  <c r="I399" i="49"/>
  <c r="H399" i="49"/>
  <c r="G399" i="49"/>
  <c r="H400" i="49"/>
  <c r="J400" i="49" s="1"/>
  <c r="G400" i="49"/>
  <c r="I400" i="49" s="1"/>
  <c r="H401" i="49"/>
  <c r="J401" i="49" s="1"/>
  <c r="G401" i="49"/>
  <c r="I401" i="49" s="1"/>
  <c r="H402" i="49"/>
  <c r="J402" i="49" s="1"/>
  <c r="G402" i="49"/>
  <c r="I402" i="49" s="1"/>
  <c r="H403" i="49"/>
  <c r="J403" i="49" s="1"/>
  <c r="G403" i="49"/>
  <c r="I403" i="49" s="1"/>
  <c r="H404" i="49"/>
  <c r="J404" i="49" s="1"/>
  <c r="G404" i="49"/>
  <c r="I404" i="49" s="1"/>
  <c r="I407" i="49"/>
  <c r="H407" i="49"/>
  <c r="J407" i="49" s="1"/>
  <c r="G407" i="49"/>
  <c r="I408" i="49"/>
  <c r="H408" i="49"/>
  <c r="J408" i="49" s="1"/>
  <c r="G408" i="49"/>
  <c r="I409" i="49"/>
  <c r="H409" i="49"/>
  <c r="J409" i="49" s="1"/>
  <c r="G409" i="49"/>
  <c r="H412" i="49"/>
  <c r="J412" i="49" s="1"/>
  <c r="G412" i="49"/>
  <c r="I412" i="49" s="1"/>
  <c r="J413" i="49"/>
  <c r="I413" i="49"/>
  <c r="H413" i="49"/>
  <c r="G413" i="49"/>
  <c r="H414" i="49"/>
  <c r="J414" i="49" s="1"/>
  <c r="G414" i="49"/>
  <c r="I414" i="49" s="1"/>
  <c r="H415" i="49"/>
  <c r="J415" i="49" s="1"/>
  <c r="G415" i="49"/>
  <c r="I415" i="49" s="1"/>
  <c r="J416" i="49"/>
  <c r="I416" i="49"/>
  <c r="H416" i="49"/>
  <c r="G416" i="49"/>
  <c r="I417" i="49"/>
  <c r="H417" i="49"/>
  <c r="J417" i="49" s="1"/>
  <c r="G417" i="49"/>
  <c r="H418" i="49"/>
  <c r="J418" i="49" s="1"/>
  <c r="G418" i="49"/>
  <c r="I418" i="49" s="1"/>
  <c r="H419" i="49"/>
  <c r="J419" i="49" s="1"/>
  <c r="G419" i="49"/>
  <c r="I419" i="49" s="1"/>
  <c r="J420" i="49"/>
  <c r="I420" i="49"/>
  <c r="H420" i="49"/>
  <c r="G420" i="49"/>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I431" i="49"/>
  <c r="H431" i="49"/>
  <c r="J431" i="49" s="1"/>
  <c r="G431" i="49"/>
  <c r="J432" i="49"/>
  <c r="I432" i="49"/>
  <c r="H432" i="49"/>
  <c r="G432" i="49"/>
  <c r="H433" i="49"/>
  <c r="J433" i="49" s="1"/>
  <c r="G433" i="49"/>
  <c r="I433" i="49" s="1"/>
  <c r="H434" i="49"/>
  <c r="J434" i="49" s="1"/>
  <c r="G434" i="49"/>
  <c r="I434" i="49" s="1"/>
  <c r="H435" i="49"/>
  <c r="J435" i="49" s="1"/>
  <c r="G435" i="49"/>
  <c r="I435" i="49" s="1"/>
  <c r="H436" i="49"/>
  <c r="J436" i="49" s="1"/>
  <c r="G436" i="49"/>
  <c r="I436" i="49" s="1"/>
  <c r="H439" i="49"/>
  <c r="J439" i="49" s="1"/>
  <c r="G439" i="49"/>
  <c r="I439" i="49" s="1"/>
  <c r="H440" i="49"/>
  <c r="J440" i="49" s="1"/>
  <c r="G440" i="49"/>
  <c r="I440" i="49" s="1"/>
  <c r="H443" i="49"/>
  <c r="J443" i="49" s="1"/>
  <c r="G443" i="49"/>
  <c r="I443" i="49" s="1"/>
  <c r="H444" i="49"/>
  <c r="J444" i="49" s="1"/>
  <c r="G444" i="49"/>
  <c r="I444"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H29" i="56"/>
  <c r="I26" i="56" s="1"/>
  <c r="F29" i="56"/>
  <c r="G27" i="56" s="1"/>
  <c r="D29" i="56"/>
  <c r="E26" i="56" s="1"/>
  <c r="B29" i="56"/>
  <c r="C27"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H39" i="58"/>
  <c r="I36" i="58" s="1"/>
  <c r="F39" i="58"/>
  <c r="G37" i="58" s="1"/>
  <c r="D39" i="58"/>
  <c r="E37" i="58" s="1"/>
  <c r="B39" i="58"/>
  <c r="C37"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H39" i="50"/>
  <c r="I37" i="50" s="1"/>
  <c r="F39" i="50"/>
  <c r="G37" i="50" s="1"/>
  <c r="D39" i="50"/>
  <c r="E35" i="50" s="1"/>
  <c r="B39" i="50"/>
  <c r="C37"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H19" i="53"/>
  <c r="I16" i="53" s="1"/>
  <c r="F19" i="53"/>
  <c r="G17" i="53" s="1"/>
  <c r="D19" i="53"/>
  <c r="E16" i="53" s="1"/>
  <c r="B19" i="53"/>
  <c r="C17" i="53" s="1"/>
  <c r="K7" i="53"/>
  <c r="J7" i="53"/>
  <c r="K23" i="53"/>
  <c r="J23" i="53"/>
  <c r="K24" i="53"/>
  <c r="J24" i="53"/>
  <c r="K25" i="53"/>
  <c r="J25" i="53"/>
  <c r="K26" i="53"/>
  <c r="J26" i="53"/>
  <c r="H28" i="53"/>
  <c r="I25" i="53" s="1"/>
  <c r="F28" i="53"/>
  <c r="G26" i="53" s="1"/>
  <c r="D28" i="53"/>
  <c r="E24" i="53" s="1"/>
  <c r="B28" i="53"/>
  <c r="C26" i="53" s="1"/>
  <c r="K22" i="53"/>
  <c r="J22" i="53"/>
  <c r="K32" i="53"/>
  <c r="J32" i="53"/>
  <c r="K33" i="53"/>
  <c r="J33" i="53"/>
  <c r="K34" i="53"/>
  <c r="J34" i="53"/>
  <c r="K35" i="53"/>
  <c r="J35" i="53"/>
  <c r="K36" i="53"/>
  <c r="J36" i="53"/>
  <c r="K37" i="53"/>
  <c r="J37" i="53"/>
  <c r="K38" i="53"/>
  <c r="J38" i="53"/>
  <c r="K39" i="53"/>
  <c r="J39" i="53"/>
  <c r="K40" i="53"/>
  <c r="J40" i="53"/>
  <c r="K41" i="53"/>
  <c r="J41" i="53"/>
  <c r="K42" i="53"/>
  <c r="J42" i="53"/>
  <c r="K43" i="53"/>
  <c r="J43" i="53"/>
  <c r="K44" i="53"/>
  <c r="J44" i="53"/>
  <c r="H46" i="53"/>
  <c r="I43" i="53" s="1"/>
  <c r="F46" i="53"/>
  <c r="G44" i="53" s="1"/>
  <c r="D46" i="53"/>
  <c r="E43" i="53" s="1"/>
  <c r="B46" i="53"/>
  <c r="C44" i="53" s="1"/>
  <c r="K31" i="53"/>
  <c r="J31" i="53"/>
  <c r="I48" i="53"/>
  <c r="G48" i="53"/>
  <c r="E48" i="53"/>
  <c r="C48" i="53"/>
  <c r="B5" i="54"/>
  <c r="F5" i="54" s="1"/>
  <c r="K8" i="54"/>
  <c r="J8" i="54"/>
  <c r="K9" i="54"/>
  <c r="J9" i="54"/>
  <c r="K10" i="54"/>
  <c r="J10" i="54"/>
  <c r="H12" i="54"/>
  <c r="I8" i="54" s="1"/>
  <c r="F12" i="54"/>
  <c r="G10" i="54" s="1"/>
  <c r="D12" i="54"/>
  <c r="E8" i="54" s="1"/>
  <c r="B12" i="54"/>
  <c r="C10" i="54" s="1"/>
  <c r="K7" i="54"/>
  <c r="J7" i="54"/>
  <c r="H17" i="54"/>
  <c r="K17" i="54" s="1"/>
  <c r="F17" i="54"/>
  <c r="G17" i="54" s="1"/>
  <c r="D17" i="54"/>
  <c r="J17" i="54" s="1"/>
  <c r="B17" i="54"/>
  <c r="C17" i="54" s="1"/>
  <c r="K15" i="54"/>
  <c r="J15" i="54"/>
  <c r="K21" i="54"/>
  <c r="J21" i="54"/>
  <c r="H23" i="54"/>
  <c r="I23" i="54" s="1"/>
  <c r="F23" i="54"/>
  <c r="G21" i="54" s="1"/>
  <c r="D23" i="54"/>
  <c r="E23" i="54" s="1"/>
  <c r="B23" i="54"/>
  <c r="C21" i="54" s="1"/>
  <c r="K20" i="54"/>
  <c r="J20" i="54"/>
  <c r="K27" i="54"/>
  <c r="J27" i="54"/>
  <c r="K28" i="54"/>
  <c r="J28" i="54"/>
  <c r="K29" i="54"/>
  <c r="J29" i="54"/>
  <c r="K30" i="54"/>
  <c r="J30" i="54"/>
  <c r="K31" i="54"/>
  <c r="J31" i="54"/>
  <c r="K32" i="54"/>
  <c r="J32" i="54"/>
  <c r="K33" i="54"/>
  <c r="J33" i="54"/>
  <c r="K34" i="54"/>
  <c r="J34" i="54"/>
  <c r="K35" i="54"/>
  <c r="J35" i="54"/>
  <c r="K36" i="54"/>
  <c r="J36" i="54"/>
  <c r="H38" i="54"/>
  <c r="I35" i="54" s="1"/>
  <c r="F38" i="54"/>
  <c r="G36" i="54" s="1"/>
  <c r="D38" i="54"/>
  <c r="E35" i="54" s="1"/>
  <c r="B38" i="54"/>
  <c r="C36" i="54" s="1"/>
  <c r="K26" i="54"/>
  <c r="J26" i="54"/>
  <c r="K42" i="54"/>
  <c r="J42" i="54"/>
  <c r="K43" i="54"/>
  <c r="J43" i="54"/>
  <c r="K44" i="54"/>
  <c r="J44" i="54"/>
  <c r="K45" i="54"/>
  <c r="J45" i="54"/>
  <c r="K46" i="54"/>
  <c r="J46" i="54"/>
  <c r="K47" i="54"/>
  <c r="J47" i="54"/>
  <c r="H49" i="54"/>
  <c r="I47" i="54" s="1"/>
  <c r="F49" i="54"/>
  <c r="G47" i="54" s="1"/>
  <c r="D49" i="54"/>
  <c r="E47" i="54" s="1"/>
  <c r="B49" i="54"/>
  <c r="C45" i="54" s="1"/>
  <c r="K41" i="54"/>
  <c r="J41"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H71" i="54"/>
  <c r="I68" i="54" s="1"/>
  <c r="F71" i="54"/>
  <c r="G69" i="54" s="1"/>
  <c r="D71" i="54"/>
  <c r="E68" i="54" s="1"/>
  <c r="B71" i="54"/>
  <c r="C69" i="54" s="1"/>
  <c r="K52" i="54"/>
  <c r="J52" i="54"/>
  <c r="I73" i="54"/>
  <c r="G73" i="54"/>
  <c r="E73" i="54"/>
  <c r="C73"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H47" i="55"/>
  <c r="I44" i="55" s="1"/>
  <c r="F47" i="55"/>
  <c r="G45" i="55" s="1"/>
  <c r="D47" i="55"/>
  <c r="E44" i="55" s="1"/>
  <c r="B47" i="55"/>
  <c r="C45" i="55" s="1"/>
  <c r="K25" i="55"/>
  <c r="J25" i="55"/>
  <c r="K51" i="55"/>
  <c r="J51" i="55"/>
  <c r="K52" i="55"/>
  <c r="J52" i="55"/>
  <c r="K53" i="55"/>
  <c r="J53" i="55"/>
  <c r="K54" i="55"/>
  <c r="J54" i="55"/>
  <c r="K55" i="55"/>
  <c r="J55" i="55"/>
  <c r="K56" i="55"/>
  <c r="J56" i="55"/>
  <c r="K57" i="55"/>
  <c r="J57" i="55"/>
  <c r="K58" i="55"/>
  <c r="J58" i="55"/>
  <c r="H60" i="55"/>
  <c r="I57" i="55" s="1"/>
  <c r="F60" i="55"/>
  <c r="G58" i="55" s="1"/>
  <c r="D60" i="55"/>
  <c r="E57" i="55" s="1"/>
  <c r="B60" i="55"/>
  <c r="C58" i="55" s="1"/>
  <c r="K50" i="55"/>
  <c r="J50" i="55"/>
  <c r="I62" i="55"/>
  <c r="G62" i="55"/>
  <c r="E62" i="55"/>
  <c r="C62" i="55"/>
  <c r="K62" i="55"/>
  <c r="J62" i="55"/>
  <c r="B65" i="55"/>
  <c r="D65" i="55" s="1"/>
  <c r="H65" i="55" s="1"/>
  <c r="K68" i="55"/>
  <c r="J68" i="55"/>
  <c r="K69" i="55"/>
  <c r="J69" i="55"/>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H85" i="55"/>
  <c r="I82" i="55" s="1"/>
  <c r="F85" i="55"/>
  <c r="G83" i="55" s="1"/>
  <c r="D85" i="55"/>
  <c r="E82" i="55" s="1"/>
  <c r="B85" i="55"/>
  <c r="C83" i="55" s="1"/>
  <c r="K67" i="55"/>
  <c r="J67" i="55"/>
  <c r="K89" i="55"/>
  <c r="J89" i="55"/>
  <c r="K90" i="55"/>
  <c r="J90" i="55"/>
  <c r="K91" i="55"/>
  <c r="J91" i="55"/>
  <c r="K92" i="55"/>
  <c r="J92" i="55"/>
  <c r="K93" i="55"/>
  <c r="J93" i="55"/>
  <c r="K94" i="55"/>
  <c r="J94" i="55"/>
  <c r="K95" i="55"/>
  <c r="J95" i="55"/>
  <c r="K96" i="55"/>
  <c r="J96" i="55"/>
  <c r="K97" i="55"/>
  <c r="J97" i="55"/>
  <c r="K98" i="55"/>
  <c r="J98" i="55"/>
  <c r="K99" i="55"/>
  <c r="J99" i="55"/>
  <c r="K100" i="55"/>
  <c r="J100" i="55"/>
  <c r="H102" i="55"/>
  <c r="I99" i="55" s="1"/>
  <c r="F102" i="55"/>
  <c r="G100" i="55" s="1"/>
  <c r="D102" i="55"/>
  <c r="E99" i="55" s="1"/>
  <c r="B102" i="55"/>
  <c r="C100" i="55" s="1"/>
  <c r="K88" i="55"/>
  <c r="J88" i="55"/>
  <c r="I104" i="55"/>
  <c r="G104" i="55"/>
  <c r="E104" i="55"/>
  <c r="C104" i="55"/>
  <c r="J104" i="55"/>
  <c r="K104" i="55"/>
  <c r="B107" i="55"/>
  <c r="D107" i="55" s="1"/>
  <c r="H107" i="55" s="1"/>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H132" i="55"/>
  <c r="I129" i="55" s="1"/>
  <c r="F132" i="55"/>
  <c r="G130" i="55" s="1"/>
  <c r="D132" i="55"/>
  <c r="E130" i="55" s="1"/>
  <c r="B132" i="55"/>
  <c r="C130" i="55" s="1"/>
  <c r="K109" i="55"/>
  <c r="J109"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H152" i="55"/>
  <c r="I149" i="55" s="1"/>
  <c r="F152" i="55"/>
  <c r="G150" i="55" s="1"/>
  <c r="D152" i="55"/>
  <c r="E149" i="55" s="1"/>
  <c r="B152" i="55"/>
  <c r="C150" i="55" s="1"/>
  <c r="K135" i="55"/>
  <c r="J135" i="55"/>
  <c r="I154" i="55"/>
  <c r="G154" i="55"/>
  <c r="E154" i="55"/>
  <c r="C154" i="55"/>
  <c r="J154" i="55"/>
  <c r="K154" i="55"/>
  <c r="B157" i="55"/>
  <c r="D157" i="55" s="1"/>
  <c r="H157" i="55" s="1"/>
  <c r="K160" i="55"/>
  <c r="J160" i="55"/>
  <c r="H162" i="55"/>
  <c r="I162" i="55" s="1"/>
  <c r="F162" i="55"/>
  <c r="G160" i="55" s="1"/>
  <c r="D162" i="55"/>
  <c r="E160" i="55" s="1"/>
  <c r="B162" i="55"/>
  <c r="C160" i="55" s="1"/>
  <c r="K159" i="55"/>
  <c r="J159" i="55"/>
  <c r="K166" i="55"/>
  <c r="J166" i="55"/>
  <c r="K167" i="55"/>
  <c r="J167" i="55"/>
  <c r="H169" i="55"/>
  <c r="I166" i="55" s="1"/>
  <c r="F169" i="55"/>
  <c r="G167" i="55" s="1"/>
  <c r="D169" i="55"/>
  <c r="E167" i="55" s="1"/>
  <c r="B169" i="55"/>
  <c r="C167" i="55" s="1"/>
  <c r="K165" i="55"/>
  <c r="J165" i="55"/>
  <c r="I171" i="55"/>
  <c r="G171" i="55"/>
  <c r="E171" i="55"/>
  <c r="C171" i="55"/>
  <c r="J171" i="55"/>
  <c r="K171" i="55"/>
  <c r="I175" i="55"/>
  <c r="G175" i="55"/>
  <c r="E175" i="55"/>
  <c r="C175" i="55"/>
  <c r="E173" i="55"/>
  <c r="H173" i="55"/>
  <c r="I173" i="55" s="1"/>
  <c r="F173" i="55"/>
  <c r="G173" i="55" s="1"/>
  <c r="D173" i="55"/>
  <c r="B173" i="55"/>
  <c r="C173" i="55" s="1"/>
  <c r="K175" i="55"/>
  <c r="J175" i="55"/>
  <c r="K177" i="55"/>
  <c r="J177" i="55"/>
  <c r="I177" i="55"/>
  <c r="G177" i="55"/>
  <c r="E177" i="55"/>
  <c r="C177" i="55"/>
  <c r="B5" i="48"/>
  <c r="D5" i="48" s="1"/>
  <c r="H5" i="48" s="1"/>
  <c r="K8" i="48"/>
  <c r="J8" i="48"/>
  <c r="K9" i="48"/>
  <c r="J9" i="48"/>
  <c r="H11" i="48"/>
  <c r="I8" i="48" s="1"/>
  <c r="F11" i="48"/>
  <c r="G9" i="48" s="1"/>
  <c r="D11" i="48"/>
  <c r="E11"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H29" i="48"/>
  <c r="I26" i="48" s="1"/>
  <c r="F29" i="48"/>
  <c r="G27" i="48" s="1"/>
  <c r="D29" i="48"/>
  <c r="E26" i="48" s="1"/>
  <c r="B29" i="48"/>
  <c r="C27" i="48" s="1"/>
  <c r="K18" i="48"/>
  <c r="J18" i="48"/>
  <c r="K33" i="48"/>
  <c r="J33" i="48"/>
  <c r="H35" i="48"/>
  <c r="I35" i="48" s="1"/>
  <c r="F35" i="48"/>
  <c r="G33" i="48" s="1"/>
  <c r="D35" i="48"/>
  <c r="B35" i="48"/>
  <c r="C33" i="48" s="1"/>
  <c r="K32" i="48"/>
  <c r="J32" i="48"/>
  <c r="I37" i="48"/>
  <c r="G37" i="48"/>
  <c r="E37" i="48"/>
  <c r="C37" i="48"/>
  <c r="J37" i="48"/>
  <c r="K37" i="48"/>
  <c r="B40" i="48"/>
  <c r="D40" i="48" s="1"/>
  <c r="H40" i="48" s="1"/>
  <c r="K43" i="48"/>
  <c r="J43" i="48"/>
  <c r="K44" i="48"/>
  <c r="J44" i="48"/>
  <c r="K45" i="48"/>
  <c r="J45" i="48"/>
  <c r="K46" i="48"/>
  <c r="J46" i="48"/>
  <c r="K47" i="48"/>
  <c r="J47" i="48"/>
  <c r="K48" i="48"/>
  <c r="J48" i="48"/>
  <c r="K49" i="48"/>
  <c r="J49" i="48"/>
  <c r="K50" i="48"/>
  <c r="J50" i="48"/>
  <c r="K51" i="48"/>
  <c r="J51" i="48"/>
  <c r="K52" i="48"/>
  <c r="J52" i="48"/>
  <c r="K53" i="48"/>
  <c r="J53" i="48"/>
  <c r="K54" i="48"/>
  <c r="J54" i="48"/>
  <c r="K55" i="48"/>
  <c r="J55" i="48"/>
  <c r="K56" i="48"/>
  <c r="J56" i="48"/>
  <c r="H58" i="48"/>
  <c r="I55" i="48" s="1"/>
  <c r="F58" i="48"/>
  <c r="G56" i="48" s="1"/>
  <c r="D58" i="48"/>
  <c r="E53" i="48" s="1"/>
  <c r="B58" i="48"/>
  <c r="C56" i="48" s="1"/>
  <c r="K42" i="48"/>
  <c r="J42" i="48"/>
  <c r="K62" i="48"/>
  <c r="J62" i="48"/>
  <c r="K63" i="48"/>
  <c r="J63" i="48"/>
  <c r="K64" i="48"/>
  <c r="J64" i="48"/>
  <c r="K65" i="48"/>
  <c r="J65" i="48"/>
  <c r="K66" i="48"/>
  <c r="J66" i="48"/>
  <c r="H68" i="48"/>
  <c r="I65" i="48" s="1"/>
  <c r="F68" i="48"/>
  <c r="G66" i="48" s="1"/>
  <c r="D68" i="48"/>
  <c r="E65" i="48" s="1"/>
  <c r="B68" i="48"/>
  <c r="C66" i="48" s="1"/>
  <c r="K61" i="48"/>
  <c r="J61" i="48"/>
  <c r="I70" i="48"/>
  <c r="G70" i="48"/>
  <c r="E70" i="48"/>
  <c r="C70" i="48"/>
  <c r="J70" i="48"/>
  <c r="K70" i="48"/>
  <c r="B73" i="48"/>
  <c r="D73" i="48" s="1"/>
  <c r="H73" i="48" s="1"/>
  <c r="K76" i="48"/>
  <c r="J76" i="48"/>
  <c r="K77" i="48"/>
  <c r="J77" i="48"/>
  <c r="K78" i="48"/>
  <c r="J78" i="48"/>
  <c r="K79" i="48"/>
  <c r="J79" i="48"/>
  <c r="K80" i="48"/>
  <c r="J80" i="48"/>
  <c r="K81" i="48"/>
  <c r="J81" i="48"/>
  <c r="H83" i="48"/>
  <c r="I80" i="48" s="1"/>
  <c r="F83" i="48"/>
  <c r="G81" i="48" s="1"/>
  <c r="D83" i="48"/>
  <c r="E81" i="48" s="1"/>
  <c r="B83" i="48"/>
  <c r="C81" i="48" s="1"/>
  <c r="K75" i="48"/>
  <c r="J75" i="48"/>
  <c r="K87" i="48"/>
  <c r="J87" i="48"/>
  <c r="K88" i="48"/>
  <c r="J88" i="48"/>
  <c r="K89" i="48"/>
  <c r="J89" i="48"/>
  <c r="K90" i="48"/>
  <c r="J90" i="48"/>
  <c r="K91" i="48"/>
  <c r="J91" i="48"/>
  <c r="K92" i="48"/>
  <c r="J92" i="48"/>
  <c r="K93" i="48"/>
  <c r="J93" i="48"/>
  <c r="K94" i="48"/>
  <c r="J94" i="48"/>
  <c r="H96" i="48"/>
  <c r="I92" i="48" s="1"/>
  <c r="F96" i="48"/>
  <c r="G94" i="48" s="1"/>
  <c r="D96" i="48"/>
  <c r="E89" i="48" s="1"/>
  <c r="B96" i="48"/>
  <c r="C94" i="48" s="1"/>
  <c r="K86" i="48"/>
  <c r="J86" i="48"/>
  <c r="I98" i="48"/>
  <c r="G98" i="48"/>
  <c r="E98" i="48"/>
  <c r="C98" i="48"/>
  <c r="J98" i="48"/>
  <c r="K98" i="48"/>
  <c r="B101" i="48"/>
  <c r="D101" i="48" s="1"/>
  <c r="H101" i="48" s="1"/>
  <c r="K104" i="48"/>
  <c r="J104" i="48"/>
  <c r="H106" i="48"/>
  <c r="F106" i="48"/>
  <c r="G104" i="48" s="1"/>
  <c r="D106" i="48"/>
  <c r="E106" i="48" s="1"/>
  <c r="B106" i="48"/>
  <c r="C104" i="48" s="1"/>
  <c r="K103" i="48"/>
  <c r="J103" i="48"/>
  <c r="K110" i="48"/>
  <c r="J110" i="48"/>
  <c r="H112" i="48"/>
  <c r="I112" i="48" s="1"/>
  <c r="F112" i="48"/>
  <c r="G110" i="48" s="1"/>
  <c r="D112" i="48"/>
  <c r="E112" i="48" s="1"/>
  <c r="B112" i="48"/>
  <c r="C110" i="48" s="1"/>
  <c r="K109" i="48"/>
  <c r="J109" i="48"/>
  <c r="I114" i="48"/>
  <c r="G114" i="48"/>
  <c r="E114" i="48"/>
  <c r="C114" i="48"/>
  <c r="K114" i="48"/>
  <c r="J114" i="48"/>
  <c r="B117" i="48"/>
  <c r="D117" i="48" s="1"/>
  <c r="H117" i="48" s="1"/>
  <c r="H121" i="48"/>
  <c r="K121" i="48" s="1"/>
  <c r="F121" i="48"/>
  <c r="G121" i="48" s="1"/>
  <c r="D121" i="48"/>
  <c r="B121" i="48"/>
  <c r="C121" i="48" s="1"/>
  <c r="K119" i="48"/>
  <c r="J119" i="48"/>
  <c r="I123" i="48"/>
  <c r="G123" i="48"/>
  <c r="E123" i="48"/>
  <c r="C123" i="48"/>
  <c r="J123" i="48"/>
  <c r="K123" i="48"/>
  <c r="B126" i="48"/>
  <c r="D126" i="48" s="1"/>
  <c r="H126" i="48" s="1"/>
  <c r="K129" i="48"/>
  <c r="J129" i="48"/>
  <c r="K130" i="48"/>
  <c r="J130" i="48"/>
  <c r="K131" i="48"/>
  <c r="J131" i="48"/>
  <c r="K132" i="48"/>
  <c r="J132" i="48"/>
  <c r="K133" i="48"/>
  <c r="J133" i="48"/>
  <c r="K134" i="48"/>
  <c r="J134" i="48"/>
  <c r="H136" i="48"/>
  <c r="I133" i="48" s="1"/>
  <c r="F136" i="48"/>
  <c r="G134" i="48" s="1"/>
  <c r="D136" i="48"/>
  <c r="E133" i="48" s="1"/>
  <c r="B136" i="48"/>
  <c r="C134" i="48" s="1"/>
  <c r="K128" i="48"/>
  <c r="J128" i="48"/>
  <c r="K140" i="48"/>
  <c r="J140" i="48"/>
  <c r="K141" i="48"/>
  <c r="J141" i="48"/>
  <c r="H143" i="48"/>
  <c r="F143" i="48"/>
  <c r="G141" i="48" s="1"/>
  <c r="D143" i="48"/>
  <c r="E143" i="48" s="1"/>
  <c r="B143" i="48"/>
  <c r="C141" i="48" s="1"/>
  <c r="K139" i="48"/>
  <c r="J139" i="48"/>
  <c r="I145" i="48"/>
  <c r="G145" i="48"/>
  <c r="E145" i="48"/>
  <c r="C145" i="48"/>
  <c r="J145" i="48"/>
  <c r="K145" i="48"/>
  <c r="B148" i="48"/>
  <c r="D148" i="48" s="1"/>
  <c r="H148" i="48" s="1"/>
  <c r="K151" i="48"/>
  <c r="J151" i="48"/>
  <c r="K152" i="48"/>
  <c r="J152" i="48"/>
  <c r="K153" i="48"/>
  <c r="J153" i="48"/>
  <c r="K154" i="48"/>
  <c r="J154" i="48"/>
  <c r="K155" i="48"/>
  <c r="J155" i="48"/>
  <c r="K156" i="48"/>
  <c r="J156" i="48"/>
  <c r="H158" i="48"/>
  <c r="I153" i="48" s="1"/>
  <c r="F158" i="48"/>
  <c r="G156" i="48" s="1"/>
  <c r="D158" i="48"/>
  <c r="E153" i="48" s="1"/>
  <c r="B158" i="48"/>
  <c r="C156" i="48" s="1"/>
  <c r="K150" i="48"/>
  <c r="J150" i="48"/>
  <c r="K162" i="48"/>
  <c r="J162" i="48"/>
  <c r="K163" i="48"/>
  <c r="J163" i="48"/>
  <c r="K164" i="48"/>
  <c r="J164" i="48"/>
  <c r="K165" i="48"/>
  <c r="J165" i="48"/>
  <c r="K166" i="48"/>
  <c r="J166" i="48"/>
  <c r="K167" i="48"/>
  <c r="J167" i="48"/>
  <c r="K168" i="48"/>
  <c r="J168" i="48"/>
  <c r="H170" i="48"/>
  <c r="I167" i="48" s="1"/>
  <c r="F170" i="48"/>
  <c r="G168" i="48" s="1"/>
  <c r="D170" i="48"/>
  <c r="E167" i="48" s="1"/>
  <c r="B170" i="48"/>
  <c r="C168" i="48" s="1"/>
  <c r="K161" i="48"/>
  <c r="J161" i="48"/>
  <c r="K174" i="48"/>
  <c r="J174" i="48"/>
  <c r="K175" i="48"/>
  <c r="J175" i="48"/>
  <c r="H177" i="48"/>
  <c r="I177" i="48" s="1"/>
  <c r="F177" i="48"/>
  <c r="G175" i="48" s="1"/>
  <c r="D177" i="48"/>
  <c r="J177" i="48" s="1"/>
  <c r="B177" i="48"/>
  <c r="C175" i="48" s="1"/>
  <c r="K173" i="48"/>
  <c r="J173" i="48"/>
  <c r="I179" i="48"/>
  <c r="G179" i="48"/>
  <c r="E179" i="48"/>
  <c r="C179" i="48"/>
  <c r="J179" i="48"/>
  <c r="K179" i="48"/>
  <c r="I183" i="48"/>
  <c r="G183" i="48"/>
  <c r="E183" i="48"/>
  <c r="C183" i="48"/>
  <c r="H181" i="48"/>
  <c r="I181" i="48" s="1"/>
  <c r="F181" i="48"/>
  <c r="G181" i="48" s="1"/>
  <c r="D181" i="48"/>
  <c r="E181" i="48" s="1"/>
  <c r="B181" i="48"/>
  <c r="C181" i="48" s="1"/>
  <c r="K183" i="48"/>
  <c r="J183" i="48"/>
  <c r="K185" i="48"/>
  <c r="J185" i="48"/>
  <c r="I185" i="48"/>
  <c r="G185" i="48"/>
  <c r="E185" i="48"/>
  <c r="C185" i="48"/>
  <c r="K73" i="54"/>
  <c r="J73" i="54"/>
  <c r="K48" i="53"/>
  <c r="J48"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4" i="47"/>
  <c r="J14" i="47" s="1"/>
  <c r="G14" i="47"/>
  <c r="I14" i="47" s="1"/>
  <c r="H15" i="47"/>
  <c r="J15" i="47" s="1"/>
  <c r="G15" i="47"/>
  <c r="I15" i="47" s="1"/>
  <c r="H16" i="47"/>
  <c r="J16" i="47" s="1"/>
  <c r="G16" i="47"/>
  <c r="I16" i="47" s="1"/>
  <c r="H17" i="47"/>
  <c r="J17" i="47" s="1"/>
  <c r="G17" i="47"/>
  <c r="I17" i="47" s="1"/>
  <c r="H18" i="47"/>
  <c r="J18" i="47" s="1"/>
  <c r="G18" i="47"/>
  <c r="I18" i="47" s="1"/>
  <c r="H21" i="47"/>
  <c r="J21" i="47" s="1"/>
  <c r="G21" i="47"/>
  <c r="I21" i="47" s="1"/>
  <c r="H22" i="47"/>
  <c r="J22" i="47" s="1"/>
  <c r="G22" i="47"/>
  <c r="I22" i="47" s="1"/>
  <c r="H30" i="47"/>
  <c r="J30" i="47" s="1"/>
  <c r="G30" i="47"/>
  <c r="I30" i="47" s="1"/>
  <c r="H31" i="47"/>
  <c r="J31" i="47" s="1"/>
  <c r="G31" i="47"/>
  <c r="I31" i="47" s="1"/>
  <c r="H32" i="47"/>
  <c r="J32" i="47" s="1"/>
  <c r="G32" i="47"/>
  <c r="I32" i="47" s="1"/>
  <c r="H33" i="47"/>
  <c r="J33" i="47" s="1"/>
  <c r="G33" i="47"/>
  <c r="I33" i="47" s="1"/>
  <c r="E25" i="46"/>
  <c r="D25" i="46"/>
  <c r="C25" i="46"/>
  <c r="B25" i="46"/>
  <c r="G25" i="46" s="1"/>
  <c r="E19" i="46"/>
  <c r="D19" i="46"/>
  <c r="C19" i="46"/>
  <c r="I19" i="46" s="1"/>
  <c r="B19" i="46"/>
  <c r="G19" i="46" s="1"/>
  <c r="E13" i="46"/>
  <c r="D13" i="46"/>
  <c r="C13" i="46"/>
  <c r="I13" i="46" s="1"/>
  <c r="B13" i="46"/>
  <c r="G13" i="46" s="1"/>
  <c r="E7" i="46"/>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7" i="26"/>
  <c r="J7" i="26" s="1"/>
  <c r="G7" i="26"/>
  <c r="I7" i="26" s="1"/>
  <c r="H8" i="26"/>
  <c r="J8" i="26" s="1"/>
  <c r="G8" i="26"/>
  <c r="I8" i="26" s="1"/>
  <c r="H9" i="26"/>
  <c r="J9" i="26" s="1"/>
  <c r="G9" i="26"/>
  <c r="I9" i="26" s="1"/>
  <c r="I10" i="26"/>
  <c r="H10" i="26"/>
  <c r="J10" i="26" s="1"/>
  <c r="G10" i="26"/>
  <c r="I11" i="26"/>
  <c r="H11" i="26"/>
  <c r="J11" i="26" s="1"/>
  <c r="G11" i="26"/>
  <c r="H12" i="26"/>
  <c r="J12" i="26" s="1"/>
  <c r="G12" i="26"/>
  <c r="I12" i="26" s="1"/>
  <c r="H13" i="26"/>
  <c r="J13" i="26" s="1"/>
  <c r="G13" i="26"/>
  <c r="I13" i="26" s="1"/>
  <c r="J14" i="26"/>
  <c r="I14" i="26"/>
  <c r="H14" i="26"/>
  <c r="G14" i="26"/>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J24" i="26"/>
  <c r="I24" i="26"/>
  <c r="H24" i="26"/>
  <c r="G24" i="26"/>
  <c r="J25" i="26"/>
  <c r="I25" i="26"/>
  <c r="H25" i="26"/>
  <c r="G25" i="26"/>
  <c r="H26" i="26"/>
  <c r="J26" i="26" s="1"/>
  <c r="G26" i="26"/>
  <c r="I26" i="26" s="1"/>
  <c r="H27" i="26"/>
  <c r="J27" i="26" s="1"/>
  <c r="G27" i="26"/>
  <c r="I27" i="26" s="1"/>
  <c r="I28" i="26"/>
  <c r="H28" i="26"/>
  <c r="J28" i="26" s="1"/>
  <c r="G28" i="26"/>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J43" i="26"/>
  <c r="I43" i="26"/>
  <c r="H43" i="26"/>
  <c r="G43" i="26"/>
  <c r="H44" i="26"/>
  <c r="J44" i="26" s="1"/>
  <c r="G44" i="26"/>
  <c r="I44" i="26" s="1"/>
  <c r="H45" i="26"/>
  <c r="J45" i="26" s="1"/>
  <c r="G45" i="26"/>
  <c r="I45" i="26" s="1"/>
  <c r="H46" i="26"/>
  <c r="J46" i="26" s="1"/>
  <c r="G46" i="26"/>
  <c r="I46" i="26" s="1"/>
  <c r="H47" i="26"/>
  <c r="J47" i="26" s="1"/>
  <c r="G47" i="26"/>
  <c r="I47" i="26" s="1"/>
  <c r="J48" i="26"/>
  <c r="I48" i="26"/>
  <c r="H48" i="26"/>
  <c r="G48" i="26"/>
  <c r="H49" i="26"/>
  <c r="J49" i="26" s="1"/>
  <c r="G49" i="26"/>
  <c r="I49" i="26" s="1"/>
  <c r="H50" i="26"/>
  <c r="J50" i="26" s="1"/>
  <c r="G50" i="26"/>
  <c r="I50" i="26" s="1"/>
  <c r="I51" i="26"/>
  <c r="H51" i="26"/>
  <c r="J51" i="26" s="1"/>
  <c r="G51" i="26"/>
  <c r="H52" i="26"/>
  <c r="J52" i="26" s="1"/>
  <c r="G52" i="26"/>
  <c r="I52" i="26" s="1"/>
  <c r="H53" i="26"/>
  <c r="J53" i="26" s="1"/>
  <c r="G53" i="26"/>
  <c r="I53" i="26" s="1"/>
  <c r="H54" i="26"/>
  <c r="J54" i="26" s="1"/>
  <c r="G54" i="26"/>
  <c r="I54" i="26" s="1"/>
  <c r="H55" i="26"/>
  <c r="J55" i="26" s="1"/>
  <c r="G55" i="26"/>
  <c r="I55" i="26" s="1"/>
  <c r="J56" i="26"/>
  <c r="I56" i="26"/>
  <c r="H56" i="26"/>
  <c r="G56" i="26"/>
  <c r="I57" i="26"/>
  <c r="H57" i="26"/>
  <c r="J57" i="26" s="1"/>
  <c r="G57" i="26"/>
  <c r="J58" i="26"/>
  <c r="I58" i="26"/>
  <c r="H58" i="26"/>
  <c r="G58" i="26"/>
  <c r="I59" i="26"/>
  <c r="H59" i="26"/>
  <c r="J59" i="26" s="1"/>
  <c r="G59" i="26"/>
  <c r="H60" i="26"/>
  <c r="J60" i="26" s="1"/>
  <c r="G60" i="26"/>
  <c r="I60" i="26" s="1"/>
  <c r="H61" i="26"/>
  <c r="J61" i="26" s="1"/>
  <c r="G61" i="26"/>
  <c r="I61" i="26" s="1"/>
  <c r="J28" i="45"/>
  <c r="I28" i="45"/>
  <c r="H28" i="45"/>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I25" i="46"/>
  <c r="H7" i="46"/>
  <c r="J7" i="46" s="1"/>
  <c r="H13" i="46"/>
  <c r="J13" i="46" s="1"/>
  <c r="H19" i="46"/>
  <c r="J19" i="46" s="1"/>
  <c r="H25" i="46"/>
  <c r="J173" i="55"/>
  <c r="J121" i="48"/>
  <c r="J35" i="48"/>
  <c r="C7" i="56"/>
  <c r="G7" i="56"/>
  <c r="E7" i="56"/>
  <c r="I7" i="56"/>
  <c r="E8" i="56"/>
  <c r="I8" i="56"/>
  <c r="C8" i="56"/>
  <c r="G8" i="56"/>
  <c r="C9" i="56"/>
  <c r="G9" i="56"/>
  <c r="E9" i="56"/>
  <c r="I9" i="56"/>
  <c r="E10" i="56"/>
  <c r="I10" i="56"/>
  <c r="C10" i="56"/>
  <c r="G10" i="56"/>
  <c r="E11" i="56"/>
  <c r="I11" i="56"/>
  <c r="C11" i="56"/>
  <c r="G11" i="56"/>
  <c r="E12" i="56"/>
  <c r="I12" i="56"/>
  <c r="C12" i="56"/>
  <c r="G12" i="56"/>
  <c r="E13" i="56"/>
  <c r="I13" i="56"/>
  <c r="C13" i="56"/>
  <c r="G13" i="56"/>
  <c r="E14" i="56"/>
  <c r="I14" i="56"/>
  <c r="C14" i="56"/>
  <c r="G14" i="56"/>
  <c r="C15" i="56"/>
  <c r="G15" i="56"/>
  <c r="E15" i="56"/>
  <c r="I15" i="56"/>
  <c r="C16" i="56"/>
  <c r="G16" i="56"/>
  <c r="E16" i="56"/>
  <c r="I16" i="56"/>
  <c r="C17" i="56"/>
  <c r="G17" i="56"/>
  <c r="E17" i="56"/>
  <c r="I17" i="56"/>
  <c r="C18" i="56"/>
  <c r="G18" i="56"/>
  <c r="E18" i="56"/>
  <c r="I18" i="56"/>
  <c r="C19" i="56"/>
  <c r="G19" i="56"/>
  <c r="E19" i="56"/>
  <c r="I19" i="56"/>
  <c r="E20" i="56"/>
  <c r="I20" i="56"/>
  <c r="C20" i="56"/>
  <c r="G20" i="56"/>
  <c r="E21" i="56"/>
  <c r="I21" i="56"/>
  <c r="C21" i="56"/>
  <c r="G21" i="56"/>
  <c r="E22" i="56"/>
  <c r="I22" i="56"/>
  <c r="C22" i="56"/>
  <c r="G22" i="56"/>
  <c r="C23" i="56"/>
  <c r="G23" i="56"/>
  <c r="E23" i="56"/>
  <c r="I23" i="56"/>
  <c r="C24" i="56"/>
  <c r="G24" i="56"/>
  <c r="E24" i="56"/>
  <c r="I24" i="56"/>
  <c r="E25" i="56"/>
  <c r="I25" i="56"/>
  <c r="C25" i="56"/>
  <c r="G25" i="56"/>
  <c r="C26" i="56"/>
  <c r="G26" i="56"/>
  <c r="J29" i="56"/>
  <c r="K29" i="56"/>
  <c r="E27" i="56"/>
  <c r="I27" i="56"/>
  <c r="F5" i="56"/>
  <c r="C7" i="57"/>
  <c r="G7" i="57"/>
  <c r="D5" i="57"/>
  <c r="H5" i="57" s="1"/>
  <c r="E7" i="57"/>
  <c r="I7" i="57"/>
  <c r="C8" i="57"/>
  <c r="G8" i="57"/>
  <c r="E8" i="57"/>
  <c r="I8" i="57"/>
  <c r="C9" i="57"/>
  <c r="G9" i="57"/>
  <c r="E9" i="57"/>
  <c r="I9" i="57"/>
  <c r="C10" i="57"/>
  <c r="G10" i="57"/>
  <c r="E10" i="57"/>
  <c r="I10" i="57"/>
  <c r="C11" i="57"/>
  <c r="G11" i="57"/>
  <c r="E11" i="57"/>
  <c r="I11" i="57"/>
  <c r="E12" i="57"/>
  <c r="I12" i="57"/>
  <c r="C12" i="57"/>
  <c r="G12" i="57"/>
  <c r="C13" i="57"/>
  <c r="G13" i="57"/>
  <c r="E13" i="57"/>
  <c r="I13" i="57"/>
  <c r="E14" i="57"/>
  <c r="I14" i="57"/>
  <c r="C14" i="57"/>
  <c r="G14" i="57"/>
  <c r="E15" i="57"/>
  <c r="I15" i="57"/>
  <c r="C15" i="57"/>
  <c r="G15" i="57"/>
  <c r="C16" i="57"/>
  <c r="G16" i="57"/>
  <c r="E16" i="57"/>
  <c r="I16" i="57"/>
  <c r="C17" i="57"/>
  <c r="G17" i="57"/>
  <c r="E17" i="57"/>
  <c r="I17" i="57"/>
  <c r="C18" i="57"/>
  <c r="G18" i="57"/>
  <c r="E18" i="57"/>
  <c r="I18" i="57"/>
  <c r="E19" i="57"/>
  <c r="I19" i="57"/>
  <c r="C19" i="57"/>
  <c r="G19" i="57"/>
  <c r="E20" i="57"/>
  <c r="I20" i="57"/>
  <c r="C20" i="57"/>
  <c r="G20" i="57"/>
  <c r="E21" i="57"/>
  <c r="I21" i="57"/>
  <c r="C21" i="57"/>
  <c r="G21" i="57"/>
  <c r="C22" i="57"/>
  <c r="G22" i="57"/>
  <c r="J25" i="57"/>
  <c r="K25" i="57"/>
  <c r="E23" i="57"/>
  <c r="I23" i="57"/>
  <c r="C7" i="58"/>
  <c r="G7" i="58"/>
  <c r="E7" i="58"/>
  <c r="I7" i="58"/>
  <c r="E8" i="58"/>
  <c r="I8" i="58"/>
  <c r="C8" i="58"/>
  <c r="G8" i="58"/>
  <c r="C9" i="58"/>
  <c r="G9" i="58"/>
  <c r="E9" i="58"/>
  <c r="I9" i="58"/>
  <c r="C10" i="58"/>
  <c r="G10" i="58"/>
  <c r="E10" i="58"/>
  <c r="I10" i="58"/>
  <c r="C11" i="58"/>
  <c r="G11" i="58"/>
  <c r="E11" i="58"/>
  <c r="I11" i="58"/>
  <c r="E12" i="58"/>
  <c r="I12" i="58"/>
  <c r="C12" i="58"/>
  <c r="G12" i="58"/>
  <c r="C13" i="58"/>
  <c r="G13" i="58"/>
  <c r="E13" i="58"/>
  <c r="I13" i="58"/>
  <c r="E14" i="58"/>
  <c r="I14" i="58"/>
  <c r="C14" i="58"/>
  <c r="G14" i="58"/>
  <c r="E15" i="58"/>
  <c r="I15" i="58"/>
  <c r="C15" i="58"/>
  <c r="G15" i="58"/>
  <c r="C16" i="58"/>
  <c r="G16" i="58"/>
  <c r="E16" i="58"/>
  <c r="I16" i="58"/>
  <c r="C17" i="58"/>
  <c r="G17" i="58"/>
  <c r="E17" i="58"/>
  <c r="I17" i="58"/>
  <c r="C18" i="58"/>
  <c r="G18" i="58"/>
  <c r="E18" i="58"/>
  <c r="I18" i="58"/>
  <c r="E19" i="58"/>
  <c r="I19" i="58"/>
  <c r="C19" i="58"/>
  <c r="G19" i="58"/>
  <c r="E20" i="58"/>
  <c r="I20" i="58"/>
  <c r="C20" i="58"/>
  <c r="G20" i="58"/>
  <c r="E21" i="58"/>
  <c r="I21" i="58"/>
  <c r="C21" i="58"/>
  <c r="G21" i="58"/>
  <c r="E22" i="58"/>
  <c r="I22" i="58"/>
  <c r="C22" i="58"/>
  <c r="G22" i="58"/>
  <c r="E23" i="58"/>
  <c r="I23" i="58"/>
  <c r="C23" i="58"/>
  <c r="G23" i="58"/>
  <c r="E24" i="58"/>
  <c r="I24" i="58"/>
  <c r="C24" i="58"/>
  <c r="G24" i="58"/>
  <c r="C25" i="58"/>
  <c r="G25" i="58"/>
  <c r="E25" i="58"/>
  <c r="I25" i="58"/>
  <c r="E26" i="58"/>
  <c r="I26" i="58"/>
  <c r="C26" i="58"/>
  <c r="G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E35" i="58"/>
  <c r="I35" i="58"/>
  <c r="C35" i="58"/>
  <c r="G35" i="58"/>
  <c r="C36" i="58"/>
  <c r="G36" i="58"/>
  <c r="E36" i="58"/>
  <c r="K39" i="58"/>
  <c r="J39" i="58"/>
  <c r="I37" i="58"/>
  <c r="F5" i="58"/>
  <c r="C7" i="50"/>
  <c r="G7" i="50"/>
  <c r="E7" i="50"/>
  <c r="I7" i="50"/>
  <c r="E8" i="50"/>
  <c r="I8" i="50"/>
  <c r="C8" i="50"/>
  <c r="G8" i="50"/>
  <c r="E9" i="50"/>
  <c r="I9" i="50"/>
  <c r="C9" i="50"/>
  <c r="G9" i="50"/>
  <c r="E10" i="50"/>
  <c r="I10" i="50"/>
  <c r="C10" i="50"/>
  <c r="G10" i="50"/>
  <c r="E11" i="50"/>
  <c r="I11" i="50"/>
  <c r="C11" i="50"/>
  <c r="G11" i="50"/>
  <c r="C12" i="50"/>
  <c r="G12" i="50"/>
  <c r="E12" i="50"/>
  <c r="I12" i="50"/>
  <c r="E13" i="50"/>
  <c r="I13" i="50"/>
  <c r="C13" i="50"/>
  <c r="G13" i="50"/>
  <c r="E14" i="50"/>
  <c r="I14" i="50"/>
  <c r="C14" i="50"/>
  <c r="G14" i="50"/>
  <c r="C15" i="50"/>
  <c r="G15" i="50"/>
  <c r="E15" i="50"/>
  <c r="I15" i="50"/>
  <c r="C16" i="50"/>
  <c r="G16" i="50"/>
  <c r="E16" i="50"/>
  <c r="I16" i="50"/>
  <c r="C17" i="50"/>
  <c r="G17" i="50"/>
  <c r="E17" i="50"/>
  <c r="I17" i="50"/>
  <c r="C18" i="50"/>
  <c r="G18" i="50"/>
  <c r="E18" i="50"/>
  <c r="I18" i="50"/>
  <c r="C19" i="50"/>
  <c r="G19" i="50"/>
  <c r="E19" i="50"/>
  <c r="I19" i="50"/>
  <c r="E20" i="50"/>
  <c r="I20" i="50"/>
  <c r="C20" i="50"/>
  <c r="G20" i="50"/>
  <c r="C21" i="50"/>
  <c r="G21" i="50"/>
  <c r="E21" i="50"/>
  <c r="I21" i="50"/>
  <c r="E22" i="50"/>
  <c r="I22" i="50"/>
  <c r="C22" i="50"/>
  <c r="G22" i="50"/>
  <c r="C23" i="50"/>
  <c r="G23" i="50"/>
  <c r="E23" i="50"/>
  <c r="I23" i="50"/>
  <c r="E24" i="50"/>
  <c r="I24" i="50"/>
  <c r="C24" i="50"/>
  <c r="G24" i="50"/>
  <c r="E25" i="50"/>
  <c r="I25" i="50"/>
  <c r="C25" i="50"/>
  <c r="G25" i="50"/>
  <c r="E26" i="50"/>
  <c r="I26" i="50"/>
  <c r="C26" i="50"/>
  <c r="G26" i="50"/>
  <c r="C27" i="50"/>
  <c r="G27" i="50"/>
  <c r="E27" i="50"/>
  <c r="I27" i="50"/>
  <c r="C28" i="50"/>
  <c r="G28" i="50"/>
  <c r="E28" i="50"/>
  <c r="I28" i="50"/>
  <c r="C29" i="50"/>
  <c r="G29" i="50"/>
  <c r="E29" i="50"/>
  <c r="I29" i="50"/>
  <c r="C30" i="50"/>
  <c r="G30" i="50"/>
  <c r="E30" i="50"/>
  <c r="I30" i="50"/>
  <c r="E31" i="50"/>
  <c r="I31" i="50"/>
  <c r="C31" i="50"/>
  <c r="G31" i="50"/>
  <c r="E32" i="50"/>
  <c r="I32" i="50"/>
  <c r="C32" i="50"/>
  <c r="G32" i="50"/>
  <c r="C33" i="50"/>
  <c r="G33" i="50"/>
  <c r="E33" i="50"/>
  <c r="I33" i="50"/>
  <c r="C34" i="50"/>
  <c r="G34" i="50"/>
  <c r="E34" i="50"/>
  <c r="I34" i="50"/>
  <c r="I35" i="50"/>
  <c r="C35" i="50"/>
  <c r="G35" i="50"/>
  <c r="J39" i="50"/>
  <c r="E37" i="50"/>
  <c r="E36" i="50"/>
  <c r="I36" i="50"/>
  <c r="C36" i="50"/>
  <c r="G36" i="50"/>
  <c r="K39" i="50"/>
  <c r="F5" i="50"/>
  <c r="E31" i="53"/>
  <c r="I31" i="53"/>
  <c r="E46" i="53"/>
  <c r="I46" i="53"/>
  <c r="E22" i="53"/>
  <c r="I22" i="53"/>
  <c r="E28" i="53"/>
  <c r="I28" i="53"/>
  <c r="E7" i="53"/>
  <c r="I7" i="53"/>
  <c r="E19" i="53"/>
  <c r="I19" i="53"/>
  <c r="C31" i="53"/>
  <c r="G31" i="53"/>
  <c r="C46" i="53"/>
  <c r="G46" i="53"/>
  <c r="C22" i="53"/>
  <c r="G22" i="53"/>
  <c r="C28" i="53"/>
  <c r="G28" i="53"/>
  <c r="C7" i="53"/>
  <c r="G7" i="53"/>
  <c r="C19" i="53"/>
  <c r="G19" i="53"/>
  <c r="F5" i="53"/>
  <c r="E8" i="53"/>
  <c r="I8" i="53"/>
  <c r="C8" i="53"/>
  <c r="G8" i="53"/>
  <c r="E9" i="53"/>
  <c r="I9" i="53"/>
  <c r="C9" i="53"/>
  <c r="G9" i="53"/>
  <c r="E10" i="53"/>
  <c r="I10" i="53"/>
  <c r="C10" i="53"/>
  <c r="G10" i="53"/>
  <c r="C11" i="53"/>
  <c r="G11" i="53"/>
  <c r="E11" i="53"/>
  <c r="I11" i="53"/>
  <c r="C12" i="53"/>
  <c r="G12" i="53"/>
  <c r="E12" i="53"/>
  <c r="I12" i="53"/>
  <c r="C13" i="53"/>
  <c r="G13" i="53"/>
  <c r="E13" i="53"/>
  <c r="I13" i="53"/>
  <c r="C14" i="53"/>
  <c r="G14" i="53"/>
  <c r="E14" i="53"/>
  <c r="I14" i="53"/>
  <c r="C15" i="53"/>
  <c r="G15" i="53"/>
  <c r="E15" i="53"/>
  <c r="I15" i="53"/>
  <c r="C16" i="53"/>
  <c r="G16" i="53"/>
  <c r="J19" i="53"/>
  <c r="K19" i="53"/>
  <c r="E17" i="53"/>
  <c r="I17" i="53"/>
  <c r="E23" i="53"/>
  <c r="I23" i="53"/>
  <c r="C23" i="53"/>
  <c r="G23" i="53"/>
  <c r="C24" i="53"/>
  <c r="G24" i="53"/>
  <c r="I24" i="53"/>
  <c r="C25" i="53"/>
  <c r="G25" i="53"/>
  <c r="J28" i="53"/>
  <c r="E25" i="53"/>
  <c r="K28" i="53"/>
  <c r="E26" i="53"/>
  <c r="I26" i="53"/>
  <c r="C32" i="53"/>
  <c r="G32" i="53"/>
  <c r="E32" i="53"/>
  <c r="I32" i="53"/>
  <c r="C33" i="53"/>
  <c r="G33" i="53"/>
  <c r="E33" i="53"/>
  <c r="I33" i="53"/>
  <c r="C34" i="53"/>
  <c r="G34" i="53"/>
  <c r="E34" i="53"/>
  <c r="I34" i="53"/>
  <c r="E35" i="53"/>
  <c r="I35" i="53"/>
  <c r="C35" i="53"/>
  <c r="G35" i="53"/>
  <c r="C36" i="53"/>
  <c r="G36" i="53"/>
  <c r="E36" i="53"/>
  <c r="I36" i="53"/>
  <c r="C37" i="53"/>
  <c r="G37" i="53"/>
  <c r="E37" i="53"/>
  <c r="I37" i="53"/>
  <c r="C38" i="53"/>
  <c r="G38" i="53"/>
  <c r="E38" i="53"/>
  <c r="I38" i="53"/>
  <c r="C39" i="53"/>
  <c r="G39" i="53"/>
  <c r="E39" i="53"/>
  <c r="I39" i="53"/>
  <c r="E40" i="53"/>
  <c r="I40" i="53"/>
  <c r="C40" i="53"/>
  <c r="G40" i="53"/>
  <c r="E41" i="53"/>
  <c r="I41" i="53"/>
  <c r="C41" i="53"/>
  <c r="G41" i="53"/>
  <c r="C42" i="53"/>
  <c r="G42" i="53"/>
  <c r="E42" i="53"/>
  <c r="I42" i="53"/>
  <c r="C43" i="53"/>
  <c r="G43" i="53"/>
  <c r="J46" i="53"/>
  <c r="K46" i="53"/>
  <c r="E44" i="53"/>
  <c r="I44" i="53"/>
  <c r="C52" i="54"/>
  <c r="G52" i="54"/>
  <c r="C71" i="54"/>
  <c r="G71" i="54"/>
  <c r="C41" i="54"/>
  <c r="G41" i="54"/>
  <c r="C49" i="54"/>
  <c r="G49" i="54"/>
  <c r="C26" i="54"/>
  <c r="G26" i="54"/>
  <c r="C38" i="54"/>
  <c r="G38" i="54"/>
  <c r="C20" i="54"/>
  <c r="G20" i="54"/>
  <c r="C23" i="54"/>
  <c r="G23" i="54"/>
  <c r="C15" i="54"/>
  <c r="G15" i="54"/>
  <c r="C7" i="54"/>
  <c r="G7" i="54"/>
  <c r="C12" i="54"/>
  <c r="G12" i="54"/>
  <c r="E52" i="54"/>
  <c r="I52" i="54"/>
  <c r="E71" i="54"/>
  <c r="I71" i="54"/>
  <c r="E41" i="54"/>
  <c r="I41" i="54"/>
  <c r="E49" i="54"/>
  <c r="I49" i="54"/>
  <c r="E26" i="54"/>
  <c r="I26" i="54"/>
  <c r="E38" i="54"/>
  <c r="I38" i="54"/>
  <c r="E20" i="54"/>
  <c r="I20" i="54"/>
  <c r="E15" i="54"/>
  <c r="I15" i="54"/>
  <c r="E17" i="54"/>
  <c r="I17" i="54"/>
  <c r="E7" i="54"/>
  <c r="I7" i="54"/>
  <c r="E12" i="54"/>
  <c r="I12" i="54"/>
  <c r="D5" i="54"/>
  <c r="H5" i="54" s="1"/>
  <c r="C8" i="54"/>
  <c r="G8" i="54"/>
  <c r="C9" i="54"/>
  <c r="G9" i="54"/>
  <c r="J12" i="54"/>
  <c r="K12" i="54"/>
  <c r="E9" i="54"/>
  <c r="I9" i="54"/>
  <c r="E10" i="54"/>
  <c r="I10" i="54"/>
  <c r="K23" i="54"/>
  <c r="J23" i="54"/>
  <c r="E21" i="54"/>
  <c r="I21" i="54"/>
  <c r="C27" i="54"/>
  <c r="G27" i="54"/>
  <c r="E27" i="54"/>
  <c r="I27" i="54"/>
  <c r="E28" i="54"/>
  <c r="I28" i="54"/>
  <c r="C28" i="54"/>
  <c r="G28" i="54"/>
  <c r="E29" i="54"/>
  <c r="I29" i="54"/>
  <c r="C29" i="54"/>
  <c r="G29" i="54"/>
  <c r="C30" i="54"/>
  <c r="G30" i="54"/>
  <c r="E30" i="54"/>
  <c r="I30" i="54"/>
  <c r="C31" i="54"/>
  <c r="G31" i="54"/>
  <c r="E31" i="54"/>
  <c r="I31" i="54"/>
  <c r="E32" i="54"/>
  <c r="I32" i="54"/>
  <c r="C32" i="54"/>
  <c r="G32" i="54"/>
  <c r="E33" i="54"/>
  <c r="C33" i="54"/>
  <c r="G33" i="54"/>
  <c r="I33" i="54"/>
  <c r="C34" i="54"/>
  <c r="G34" i="54"/>
  <c r="E34" i="54"/>
  <c r="I34" i="54"/>
  <c r="C35" i="54"/>
  <c r="G35" i="54"/>
  <c r="J38" i="54"/>
  <c r="K38" i="54"/>
  <c r="E36" i="54"/>
  <c r="I36" i="54"/>
  <c r="C42" i="54"/>
  <c r="G42" i="54"/>
  <c r="E42" i="54"/>
  <c r="I42" i="54"/>
  <c r="C43" i="54"/>
  <c r="G43" i="54"/>
  <c r="E43" i="54"/>
  <c r="I43" i="54"/>
  <c r="E44" i="54"/>
  <c r="I44" i="54"/>
  <c r="C44" i="54"/>
  <c r="G44" i="54"/>
  <c r="E45" i="54"/>
  <c r="I45" i="54"/>
  <c r="G45" i="54"/>
  <c r="J49" i="54"/>
  <c r="C46" i="54"/>
  <c r="G46" i="54"/>
  <c r="E46" i="54"/>
  <c r="I46" i="54"/>
  <c r="K49" i="54"/>
  <c r="C47" i="54"/>
  <c r="C53" i="54"/>
  <c r="G53" i="54"/>
  <c r="E53" i="54"/>
  <c r="I53" i="54"/>
  <c r="C54" i="54"/>
  <c r="G54" i="54"/>
  <c r="E54" i="54"/>
  <c r="I54" i="54"/>
  <c r="C55" i="54"/>
  <c r="G55" i="54"/>
  <c r="E55" i="54"/>
  <c r="I55" i="54"/>
  <c r="C56" i="54"/>
  <c r="G56" i="54"/>
  <c r="E56" i="54"/>
  <c r="I56" i="54"/>
  <c r="C57" i="54"/>
  <c r="G57" i="54"/>
  <c r="E57" i="54"/>
  <c r="I57" i="54"/>
  <c r="C58" i="54"/>
  <c r="G58" i="54"/>
  <c r="E58" i="54"/>
  <c r="I58" i="54"/>
  <c r="C59" i="54"/>
  <c r="G59" i="54"/>
  <c r="E59" i="54"/>
  <c r="I59" i="54"/>
  <c r="C60" i="54"/>
  <c r="G60" i="54"/>
  <c r="E60" i="54"/>
  <c r="I60" i="54"/>
  <c r="C61" i="54"/>
  <c r="G61" i="54"/>
  <c r="E61" i="54"/>
  <c r="I61" i="54"/>
  <c r="E62" i="54"/>
  <c r="I62" i="54"/>
  <c r="C62" i="54"/>
  <c r="G62" i="54"/>
  <c r="C63" i="54"/>
  <c r="G63" i="54"/>
  <c r="E63" i="54"/>
  <c r="I63" i="54"/>
  <c r="C64" i="54"/>
  <c r="G64" i="54"/>
  <c r="E64" i="54"/>
  <c r="I64" i="54"/>
  <c r="C65" i="54"/>
  <c r="G65" i="54"/>
  <c r="E65" i="54"/>
  <c r="I65" i="54"/>
  <c r="C66" i="54"/>
  <c r="G66" i="54"/>
  <c r="E66" i="54"/>
  <c r="I66" i="54"/>
  <c r="E67" i="54"/>
  <c r="I67" i="54"/>
  <c r="C67" i="54"/>
  <c r="G67" i="54"/>
  <c r="C68" i="54"/>
  <c r="G68" i="54"/>
  <c r="J71" i="54"/>
  <c r="K71" i="54"/>
  <c r="E69" i="54"/>
  <c r="I69" i="54"/>
  <c r="E165" i="55"/>
  <c r="I165" i="55"/>
  <c r="E169" i="55"/>
  <c r="I169" i="55"/>
  <c r="E159" i="55"/>
  <c r="I159" i="55"/>
  <c r="E162" i="55"/>
  <c r="C135" i="55"/>
  <c r="G135" i="55"/>
  <c r="C152" i="55"/>
  <c r="G152" i="55"/>
  <c r="C109" i="55"/>
  <c r="G109" i="55"/>
  <c r="C132" i="55"/>
  <c r="G132" i="55"/>
  <c r="E88" i="55"/>
  <c r="I88" i="55"/>
  <c r="E102" i="55"/>
  <c r="I102" i="55"/>
  <c r="E67" i="55"/>
  <c r="I67" i="55"/>
  <c r="E85" i="55"/>
  <c r="I85" i="55"/>
  <c r="C50" i="55"/>
  <c r="G50" i="55"/>
  <c r="C60" i="55"/>
  <c r="G60" i="55"/>
  <c r="C25" i="55"/>
  <c r="G25" i="55"/>
  <c r="C47" i="55"/>
  <c r="G47" i="55"/>
  <c r="E7" i="55"/>
  <c r="I7" i="55"/>
  <c r="E18" i="55"/>
  <c r="I18" i="55"/>
  <c r="K173" i="55"/>
  <c r="C165" i="55"/>
  <c r="G165" i="55"/>
  <c r="C169" i="55"/>
  <c r="G169" i="55"/>
  <c r="C159" i="55"/>
  <c r="G159" i="55"/>
  <c r="C162" i="55"/>
  <c r="G162" i="55"/>
  <c r="E135" i="55"/>
  <c r="I135" i="55"/>
  <c r="E152" i="55"/>
  <c r="I152" i="55"/>
  <c r="E109" i="55"/>
  <c r="I109" i="55"/>
  <c r="E132" i="55"/>
  <c r="I132" i="55"/>
  <c r="C88" i="55"/>
  <c r="G88" i="55"/>
  <c r="C102" i="55"/>
  <c r="G102" i="55"/>
  <c r="C67" i="55"/>
  <c r="G67" i="55"/>
  <c r="C85" i="55"/>
  <c r="G85" i="55"/>
  <c r="E50" i="55"/>
  <c r="I50" i="55"/>
  <c r="E60" i="55"/>
  <c r="I60" i="55"/>
  <c r="E25" i="55"/>
  <c r="I25" i="55"/>
  <c r="E47" i="55"/>
  <c r="I47" i="55"/>
  <c r="C7" i="55"/>
  <c r="G7" i="55"/>
  <c r="C18" i="55"/>
  <c r="G18" i="55"/>
  <c r="F5" i="55"/>
  <c r="C8" i="55"/>
  <c r="G8" i="55"/>
  <c r="E8" i="55"/>
  <c r="I8" i="55"/>
  <c r="C9" i="55"/>
  <c r="G9" i="55"/>
  <c r="E9" i="55"/>
  <c r="I9" i="55"/>
  <c r="E10" i="55"/>
  <c r="I10" i="55"/>
  <c r="C10" i="55"/>
  <c r="G10" i="55"/>
  <c r="C11" i="55"/>
  <c r="G11" i="55"/>
  <c r="E11" i="55"/>
  <c r="I11" i="55"/>
  <c r="E12" i="55"/>
  <c r="I12" i="55"/>
  <c r="C12" i="55"/>
  <c r="G12" i="55"/>
  <c r="C13" i="55"/>
  <c r="G13" i="55"/>
  <c r="E13" i="55"/>
  <c r="I13" i="55"/>
  <c r="E14" i="55"/>
  <c r="I14" i="55"/>
  <c r="C14" i="55"/>
  <c r="G14" i="55"/>
  <c r="C15" i="55"/>
  <c r="G15" i="55"/>
  <c r="J18" i="55"/>
  <c r="K18" i="55"/>
  <c r="E16" i="55"/>
  <c r="I16" i="55"/>
  <c r="F23" i="55"/>
  <c r="E26" i="55"/>
  <c r="I26" i="55"/>
  <c r="C26" i="55"/>
  <c r="G26" i="55"/>
  <c r="E27" i="55"/>
  <c r="I27" i="55"/>
  <c r="C27" i="55"/>
  <c r="G27" i="55"/>
  <c r="E28" i="55"/>
  <c r="I28" i="55"/>
  <c r="C28" i="55"/>
  <c r="G28" i="55"/>
  <c r="C29" i="55"/>
  <c r="G29" i="55"/>
  <c r="E29" i="55"/>
  <c r="I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E37" i="55"/>
  <c r="I37" i="55"/>
  <c r="C37" i="55"/>
  <c r="G37" i="55"/>
  <c r="C38" i="55"/>
  <c r="G38" i="55"/>
  <c r="E38" i="55"/>
  <c r="I38" i="55"/>
  <c r="C39" i="55"/>
  <c r="G39" i="55"/>
  <c r="E39" i="55"/>
  <c r="I39" i="55"/>
  <c r="C40" i="55"/>
  <c r="G40" i="55"/>
  <c r="E40" i="55"/>
  <c r="I40" i="55"/>
  <c r="C41" i="55"/>
  <c r="G41" i="55"/>
  <c r="E41" i="55"/>
  <c r="I41" i="55"/>
  <c r="C42" i="55"/>
  <c r="G42" i="55"/>
  <c r="E42" i="55"/>
  <c r="I42" i="55"/>
  <c r="E43" i="55"/>
  <c r="I43" i="55"/>
  <c r="C43" i="55"/>
  <c r="G43" i="55"/>
  <c r="C44" i="55"/>
  <c r="G44" i="55"/>
  <c r="K47" i="55"/>
  <c r="J47" i="55"/>
  <c r="E45" i="55"/>
  <c r="I45" i="55"/>
  <c r="E51" i="55"/>
  <c r="I51" i="55"/>
  <c r="C51" i="55"/>
  <c r="G51" i="55"/>
  <c r="C52" i="55"/>
  <c r="G52" i="55"/>
  <c r="E52" i="55"/>
  <c r="I52" i="55"/>
  <c r="E53" i="55"/>
  <c r="I53" i="55"/>
  <c r="C53" i="55"/>
  <c r="G53" i="55"/>
  <c r="C54" i="55"/>
  <c r="G54" i="55"/>
  <c r="E54" i="55"/>
  <c r="I54" i="55"/>
  <c r="C55" i="55"/>
  <c r="G55" i="55"/>
  <c r="E55" i="55"/>
  <c r="I55" i="55"/>
  <c r="C56" i="55"/>
  <c r="G56" i="55"/>
  <c r="E56" i="55"/>
  <c r="I56" i="55"/>
  <c r="C57" i="55"/>
  <c r="G57" i="55"/>
  <c r="J60" i="55"/>
  <c r="K60" i="55"/>
  <c r="E58" i="55"/>
  <c r="I58" i="55"/>
  <c r="F65" i="55"/>
  <c r="E68" i="55"/>
  <c r="I68" i="55"/>
  <c r="C68" i="55"/>
  <c r="G68" i="55"/>
  <c r="C69" i="55"/>
  <c r="G69" i="55"/>
  <c r="E69" i="55"/>
  <c r="I69" i="55"/>
  <c r="C70" i="55"/>
  <c r="G70" i="55"/>
  <c r="E70" i="55"/>
  <c r="I70" i="55"/>
  <c r="E71" i="55"/>
  <c r="I71" i="55"/>
  <c r="C71" i="55"/>
  <c r="G71" i="55"/>
  <c r="C72" i="55"/>
  <c r="G72" i="55"/>
  <c r="E72" i="55"/>
  <c r="I72" i="55"/>
  <c r="C73" i="55"/>
  <c r="G73" i="55"/>
  <c r="E73" i="55"/>
  <c r="I73" i="55"/>
  <c r="C74" i="55"/>
  <c r="G74" i="55"/>
  <c r="E74" i="55"/>
  <c r="I74" i="55"/>
  <c r="E75" i="55"/>
  <c r="I75" i="55"/>
  <c r="C75" i="55"/>
  <c r="G75" i="55"/>
  <c r="C76" i="55"/>
  <c r="G76" i="55"/>
  <c r="E76" i="55"/>
  <c r="I76" i="55"/>
  <c r="E77" i="55"/>
  <c r="I77" i="55"/>
  <c r="C77" i="55"/>
  <c r="G77" i="55"/>
  <c r="C78" i="55"/>
  <c r="G78" i="55"/>
  <c r="E78" i="55"/>
  <c r="I78" i="55"/>
  <c r="C79" i="55"/>
  <c r="G79" i="55"/>
  <c r="E79" i="55"/>
  <c r="I79" i="55"/>
  <c r="C80" i="55"/>
  <c r="G80" i="55"/>
  <c r="E80" i="55"/>
  <c r="I80" i="55"/>
  <c r="E81" i="55"/>
  <c r="I81" i="55"/>
  <c r="C81" i="55"/>
  <c r="G81" i="55"/>
  <c r="C82" i="55"/>
  <c r="G82" i="55"/>
  <c r="K85" i="55"/>
  <c r="J85" i="55"/>
  <c r="E83" i="55"/>
  <c r="I83" i="55"/>
  <c r="E89" i="55"/>
  <c r="I89" i="55"/>
  <c r="C89" i="55"/>
  <c r="G89" i="55"/>
  <c r="C90" i="55"/>
  <c r="G90" i="55"/>
  <c r="E90" i="55"/>
  <c r="I90" i="55"/>
  <c r="C91" i="55"/>
  <c r="G91" i="55"/>
  <c r="E91" i="55"/>
  <c r="I91" i="55"/>
  <c r="E92" i="55"/>
  <c r="I92" i="55"/>
  <c r="C92" i="55"/>
  <c r="G92" i="55"/>
  <c r="C93" i="55"/>
  <c r="G93" i="55"/>
  <c r="E93" i="55"/>
  <c r="I93" i="55"/>
  <c r="C94" i="55"/>
  <c r="G94" i="55"/>
  <c r="E94" i="55"/>
  <c r="I94" i="55"/>
  <c r="E95" i="55"/>
  <c r="I95" i="55"/>
  <c r="C95" i="55"/>
  <c r="G95" i="55"/>
  <c r="E96" i="55"/>
  <c r="I96" i="55"/>
  <c r="C96" i="55"/>
  <c r="G96" i="55"/>
  <c r="C97" i="55"/>
  <c r="G97" i="55"/>
  <c r="E97" i="55"/>
  <c r="I97" i="55"/>
  <c r="E98" i="55"/>
  <c r="I98" i="55"/>
  <c r="C98" i="55"/>
  <c r="G98" i="55"/>
  <c r="C99" i="55"/>
  <c r="G99" i="55"/>
  <c r="K102" i="55"/>
  <c r="J102" i="55"/>
  <c r="E100" i="55"/>
  <c r="I100" i="55"/>
  <c r="F107" i="55"/>
  <c r="E110" i="55"/>
  <c r="I110" i="55"/>
  <c r="C110" i="55"/>
  <c r="G110" i="55"/>
  <c r="E111" i="55"/>
  <c r="I111" i="55"/>
  <c r="C111" i="55"/>
  <c r="G111" i="55"/>
  <c r="C112" i="55"/>
  <c r="G112" i="55"/>
  <c r="E112" i="55"/>
  <c r="I112" i="55"/>
  <c r="C113" i="55"/>
  <c r="G113" i="55"/>
  <c r="E113" i="55"/>
  <c r="I113" i="55"/>
  <c r="E114" i="55"/>
  <c r="I114" i="55"/>
  <c r="C114" i="55"/>
  <c r="G114" i="55"/>
  <c r="C115" i="55"/>
  <c r="G115" i="55"/>
  <c r="E115" i="55"/>
  <c r="I115" i="55"/>
  <c r="C116" i="55"/>
  <c r="G116" i="55"/>
  <c r="E116" i="55"/>
  <c r="I116" i="55"/>
  <c r="C117" i="55"/>
  <c r="G117" i="55"/>
  <c r="E117" i="55"/>
  <c r="I117" i="55"/>
  <c r="C118" i="55"/>
  <c r="G118" i="55"/>
  <c r="E118" i="55"/>
  <c r="I118" i="55"/>
  <c r="C119" i="55"/>
  <c r="G119" i="55"/>
  <c r="E119" i="55"/>
  <c r="I119" i="55"/>
  <c r="E120" i="55"/>
  <c r="I120" i="55"/>
  <c r="C120" i="55"/>
  <c r="G120" i="55"/>
  <c r="C121" i="55"/>
  <c r="G121" i="55"/>
  <c r="E121" i="55"/>
  <c r="I121" i="55"/>
  <c r="E122" i="55"/>
  <c r="I122" i="55"/>
  <c r="C122" i="55"/>
  <c r="G122" i="55"/>
  <c r="C123" i="55"/>
  <c r="G123" i="55"/>
  <c r="E123" i="55"/>
  <c r="I123" i="55"/>
  <c r="C124" i="55"/>
  <c r="G124" i="55"/>
  <c r="E124" i="55"/>
  <c r="I124" i="55"/>
  <c r="C125" i="55"/>
  <c r="G125" i="55"/>
  <c r="E125" i="55"/>
  <c r="I125" i="55"/>
  <c r="E126" i="55"/>
  <c r="I126" i="55"/>
  <c r="C126" i="55"/>
  <c r="G126" i="55"/>
  <c r="E127" i="55"/>
  <c r="I127" i="55"/>
  <c r="C127" i="55"/>
  <c r="G127" i="55"/>
  <c r="C128" i="55"/>
  <c r="G128" i="55"/>
  <c r="E128" i="55"/>
  <c r="I128" i="55"/>
  <c r="E129" i="55"/>
  <c r="C129" i="55"/>
  <c r="G129" i="55"/>
  <c r="K132" i="55"/>
  <c r="J132" i="55"/>
  <c r="I130" i="55"/>
  <c r="E136" i="55"/>
  <c r="I136" i="55"/>
  <c r="C136" i="55"/>
  <c r="G136" i="55"/>
  <c r="C137" i="55"/>
  <c r="G137" i="55"/>
  <c r="E137" i="55"/>
  <c r="I137" i="55"/>
  <c r="C138" i="55"/>
  <c r="G138" i="55"/>
  <c r="E138" i="55"/>
  <c r="I138" i="55"/>
  <c r="C139" i="55"/>
  <c r="G139" i="55"/>
  <c r="E139" i="55"/>
  <c r="I139" i="55"/>
  <c r="E140" i="55"/>
  <c r="I140" i="55"/>
  <c r="C140" i="55"/>
  <c r="G140" i="55"/>
  <c r="C141" i="55"/>
  <c r="G141" i="55"/>
  <c r="E141" i="55"/>
  <c r="I141" i="55"/>
  <c r="E142" i="55"/>
  <c r="I142" i="55"/>
  <c r="C142" i="55"/>
  <c r="G142" i="55"/>
  <c r="E143" i="55"/>
  <c r="I143" i="55"/>
  <c r="C143" i="55"/>
  <c r="G143" i="55"/>
  <c r="C144" i="55"/>
  <c r="G144" i="55"/>
  <c r="E144" i="55"/>
  <c r="I144" i="55"/>
  <c r="C145" i="55"/>
  <c r="G145" i="55"/>
  <c r="E145" i="55"/>
  <c r="I145" i="55"/>
  <c r="E146" i="55"/>
  <c r="I146" i="55"/>
  <c r="C146" i="55"/>
  <c r="G146" i="55"/>
  <c r="C147" i="55"/>
  <c r="G147" i="55"/>
  <c r="E147" i="55"/>
  <c r="I147" i="55"/>
  <c r="C148" i="55"/>
  <c r="G148" i="55"/>
  <c r="E148" i="55"/>
  <c r="I148" i="55"/>
  <c r="C149" i="55"/>
  <c r="G149" i="55"/>
  <c r="J152" i="55"/>
  <c r="K152" i="55"/>
  <c r="E150" i="55"/>
  <c r="I150" i="55"/>
  <c r="F157" i="55"/>
  <c r="K162" i="55"/>
  <c r="J162" i="55"/>
  <c r="I160" i="55"/>
  <c r="C166" i="55"/>
  <c r="G166" i="55"/>
  <c r="E166" i="55"/>
  <c r="K169" i="55"/>
  <c r="J169" i="55"/>
  <c r="I167" i="55"/>
  <c r="I173" i="48"/>
  <c r="C173" i="48"/>
  <c r="G173" i="48"/>
  <c r="C177" i="48"/>
  <c r="G177" i="48"/>
  <c r="C161" i="48"/>
  <c r="G161" i="48"/>
  <c r="C170" i="48"/>
  <c r="G170" i="48"/>
  <c r="C150" i="48"/>
  <c r="G150" i="48"/>
  <c r="C158" i="48"/>
  <c r="G158" i="48"/>
  <c r="K143" i="48"/>
  <c r="E139" i="48"/>
  <c r="I139" i="48"/>
  <c r="I143" i="48"/>
  <c r="E128" i="48"/>
  <c r="I128" i="48"/>
  <c r="E136" i="48"/>
  <c r="I136" i="48"/>
  <c r="C119" i="48"/>
  <c r="G119" i="48"/>
  <c r="E109" i="48"/>
  <c r="I109" i="48"/>
  <c r="K106" i="48"/>
  <c r="E103" i="48"/>
  <c r="I103" i="48"/>
  <c r="I106" i="48"/>
  <c r="C86" i="48"/>
  <c r="G86" i="48"/>
  <c r="C96" i="48"/>
  <c r="G96" i="48"/>
  <c r="C75" i="48"/>
  <c r="G75" i="48"/>
  <c r="C83" i="48"/>
  <c r="G83" i="48"/>
  <c r="E61" i="48"/>
  <c r="I61" i="48"/>
  <c r="E68" i="48"/>
  <c r="I68" i="48"/>
  <c r="E42" i="48"/>
  <c r="I42" i="48"/>
  <c r="E58" i="48"/>
  <c r="I58" i="48"/>
  <c r="C32" i="48"/>
  <c r="G32" i="48"/>
  <c r="C35" i="48"/>
  <c r="G35" i="48"/>
  <c r="C18" i="48"/>
  <c r="G18" i="48"/>
  <c r="C29" i="48"/>
  <c r="G29" i="48"/>
  <c r="E7" i="48"/>
  <c r="I7" i="48"/>
  <c r="I11" i="48"/>
  <c r="E173" i="48"/>
  <c r="E177" i="48"/>
  <c r="E161" i="48"/>
  <c r="I161" i="48"/>
  <c r="E170" i="48"/>
  <c r="I170" i="48"/>
  <c r="E150" i="48"/>
  <c r="I150" i="48"/>
  <c r="E158" i="48"/>
  <c r="I158" i="48"/>
  <c r="C139" i="48"/>
  <c r="G139" i="48"/>
  <c r="C143" i="48"/>
  <c r="G143" i="48"/>
  <c r="C128" i="48"/>
  <c r="G128" i="48"/>
  <c r="C136" i="48"/>
  <c r="G136" i="48"/>
  <c r="E119" i="48"/>
  <c r="I119" i="48"/>
  <c r="E121" i="48"/>
  <c r="I121" i="48"/>
  <c r="C109" i="48"/>
  <c r="G109" i="48"/>
  <c r="C112" i="48"/>
  <c r="G112" i="48"/>
  <c r="C103" i="48"/>
  <c r="G103" i="48"/>
  <c r="C106" i="48"/>
  <c r="G106" i="48"/>
  <c r="E86" i="48"/>
  <c r="I86" i="48"/>
  <c r="E96" i="48"/>
  <c r="I96" i="48"/>
  <c r="E75" i="48"/>
  <c r="I75" i="48"/>
  <c r="E83" i="48"/>
  <c r="I83" i="48"/>
  <c r="C61" i="48"/>
  <c r="G61" i="48"/>
  <c r="C68" i="48"/>
  <c r="G68" i="48"/>
  <c r="C42" i="48"/>
  <c r="G42" i="48"/>
  <c r="C58" i="48"/>
  <c r="G58" i="48"/>
  <c r="E32" i="48"/>
  <c r="I32" i="48"/>
  <c r="E35" i="48"/>
  <c r="E18" i="48"/>
  <c r="I18" i="48"/>
  <c r="E29" i="48"/>
  <c r="I29" i="48"/>
  <c r="C7" i="48"/>
  <c r="G7" i="48"/>
  <c r="C11" i="48"/>
  <c r="G11" i="48"/>
  <c r="F5" i="48"/>
  <c r="C8" i="48"/>
  <c r="G8" i="48"/>
  <c r="J11" i="48"/>
  <c r="E8" i="48"/>
  <c r="K11" i="48"/>
  <c r="E9" i="48"/>
  <c r="I9" i="48"/>
  <c r="F16" i="48"/>
  <c r="E19" i="48"/>
  <c r="I19" i="48"/>
  <c r="C19" i="48"/>
  <c r="G19" i="48"/>
  <c r="E20" i="48"/>
  <c r="I20" i="48"/>
  <c r="C20" i="48"/>
  <c r="G20" i="48"/>
  <c r="C21" i="48"/>
  <c r="G21" i="48"/>
  <c r="E21" i="48"/>
  <c r="I21" i="48"/>
  <c r="E22" i="48"/>
  <c r="I22" i="48"/>
  <c r="C22" i="48"/>
  <c r="G22" i="48"/>
  <c r="C23" i="48"/>
  <c r="G23" i="48"/>
  <c r="E23" i="48"/>
  <c r="I23" i="48"/>
  <c r="C24" i="48"/>
  <c r="G24" i="48"/>
  <c r="E24" i="48"/>
  <c r="I24" i="48"/>
  <c r="C25" i="48"/>
  <c r="G25" i="48"/>
  <c r="E25" i="48"/>
  <c r="I25" i="48"/>
  <c r="C26" i="48"/>
  <c r="G26" i="48"/>
  <c r="J29" i="48"/>
  <c r="K29" i="48"/>
  <c r="E27" i="48"/>
  <c r="I27" i="48"/>
  <c r="K35" i="48"/>
  <c r="E33" i="48"/>
  <c r="I33" i="48"/>
  <c r="F40" i="48"/>
  <c r="C43" i="48"/>
  <c r="G43" i="48"/>
  <c r="E43" i="48"/>
  <c r="I43" i="48"/>
  <c r="C44" i="48"/>
  <c r="G44" i="48"/>
  <c r="E44" i="48"/>
  <c r="I44" i="48"/>
  <c r="E45" i="48"/>
  <c r="I45" i="48"/>
  <c r="C45" i="48"/>
  <c r="G45" i="48"/>
  <c r="E46" i="48"/>
  <c r="I46" i="48"/>
  <c r="C46" i="48"/>
  <c r="G46" i="48"/>
  <c r="C47" i="48"/>
  <c r="G47" i="48"/>
  <c r="E47" i="48"/>
  <c r="I47" i="48"/>
  <c r="C48" i="48"/>
  <c r="G48" i="48"/>
  <c r="E48" i="48"/>
  <c r="I48" i="48"/>
  <c r="C49" i="48"/>
  <c r="G49" i="48"/>
  <c r="E49" i="48"/>
  <c r="I49" i="48"/>
  <c r="C50" i="48"/>
  <c r="G50" i="48"/>
  <c r="E50" i="48"/>
  <c r="I50" i="48"/>
  <c r="C51" i="48"/>
  <c r="G51" i="48"/>
  <c r="E51" i="48"/>
  <c r="I51" i="48"/>
  <c r="E52" i="48"/>
  <c r="I52" i="48"/>
  <c r="C52" i="48"/>
  <c r="G52" i="48"/>
  <c r="C53" i="48"/>
  <c r="G53" i="48"/>
  <c r="I53" i="48"/>
  <c r="C54" i="48"/>
  <c r="G54" i="48"/>
  <c r="J58" i="48"/>
  <c r="E54" i="48"/>
  <c r="I54" i="48"/>
  <c r="E55" i="48"/>
  <c r="C55" i="48"/>
  <c r="G55" i="48"/>
  <c r="K58" i="48"/>
  <c r="E56" i="48"/>
  <c r="I56" i="48"/>
  <c r="C62" i="48"/>
  <c r="G62" i="48"/>
  <c r="E62" i="48"/>
  <c r="I62" i="48"/>
  <c r="C63" i="48"/>
  <c r="G63" i="48"/>
  <c r="E63" i="48"/>
  <c r="I63" i="48"/>
  <c r="C64" i="48"/>
  <c r="G64" i="48"/>
  <c r="E64" i="48"/>
  <c r="I64" i="48"/>
  <c r="C65" i="48"/>
  <c r="G65" i="48"/>
  <c r="J68" i="48"/>
  <c r="K68" i="48"/>
  <c r="E66" i="48"/>
  <c r="I66" i="48"/>
  <c r="F73" i="48"/>
  <c r="E76" i="48"/>
  <c r="I76" i="48"/>
  <c r="C76" i="48"/>
  <c r="G76" i="48"/>
  <c r="C77" i="48"/>
  <c r="G77" i="48"/>
  <c r="E77" i="48"/>
  <c r="I77" i="48"/>
  <c r="C78" i="48"/>
  <c r="G78" i="48"/>
  <c r="E78" i="48"/>
  <c r="I78" i="48"/>
  <c r="C79" i="48"/>
  <c r="G79" i="48"/>
  <c r="E79" i="48"/>
  <c r="I79" i="48"/>
  <c r="C80" i="48"/>
  <c r="G80" i="48"/>
  <c r="E80" i="48"/>
  <c r="K83" i="48"/>
  <c r="J83" i="48"/>
  <c r="I81" i="48"/>
  <c r="E87" i="48"/>
  <c r="I87" i="48"/>
  <c r="C87" i="48"/>
  <c r="G87" i="48"/>
  <c r="C88" i="48"/>
  <c r="G88" i="48"/>
  <c r="E88" i="48"/>
  <c r="I88" i="48"/>
  <c r="C89" i="48"/>
  <c r="G89" i="48"/>
  <c r="I89" i="48"/>
  <c r="J96" i="48"/>
  <c r="E90" i="48"/>
  <c r="I90" i="48"/>
  <c r="C90" i="48"/>
  <c r="G90" i="48"/>
  <c r="C91" i="48"/>
  <c r="G91" i="48"/>
  <c r="E91" i="48"/>
  <c r="I91" i="48"/>
  <c r="E92" i="48"/>
  <c r="C92" i="48"/>
  <c r="G92" i="48"/>
  <c r="K96" i="48"/>
  <c r="E93" i="48"/>
  <c r="I93" i="48"/>
  <c r="C93" i="48"/>
  <c r="G93" i="48"/>
  <c r="E94" i="48"/>
  <c r="I94" i="48"/>
  <c r="F101" i="48"/>
  <c r="J106" i="48"/>
  <c r="E104" i="48"/>
  <c r="I104" i="48"/>
  <c r="J112" i="48"/>
  <c r="K112" i="48"/>
  <c r="E110" i="48"/>
  <c r="I110" i="48"/>
  <c r="F117" i="48"/>
  <c r="F126" i="48"/>
  <c r="E129" i="48"/>
  <c r="I129" i="48"/>
  <c r="C129" i="48"/>
  <c r="G129" i="48"/>
  <c r="E130" i="48"/>
  <c r="I130" i="48"/>
  <c r="C130" i="48"/>
  <c r="G130" i="48"/>
  <c r="C131" i="48"/>
  <c r="G131" i="48"/>
  <c r="E131" i="48"/>
  <c r="I131" i="48"/>
  <c r="C132" i="48"/>
  <c r="G132" i="48"/>
  <c r="E132" i="48"/>
  <c r="I132" i="48"/>
  <c r="C133" i="48"/>
  <c r="G133" i="48"/>
  <c r="J136" i="48"/>
  <c r="K136" i="48"/>
  <c r="E134" i="48"/>
  <c r="I134" i="48"/>
  <c r="J143" i="48"/>
  <c r="E140" i="48"/>
  <c r="I140" i="48"/>
  <c r="C140" i="48"/>
  <c r="G140" i="48"/>
  <c r="E141" i="48"/>
  <c r="I141" i="48"/>
  <c r="F148" i="48"/>
  <c r="C151" i="48"/>
  <c r="G151" i="48"/>
  <c r="E151" i="48"/>
  <c r="I151" i="48"/>
  <c r="C152" i="48"/>
  <c r="G152" i="48"/>
  <c r="E152" i="48"/>
  <c r="I152" i="48"/>
  <c r="C153" i="48"/>
  <c r="G153" i="48"/>
  <c r="K158" i="48"/>
  <c r="J158" i="48"/>
  <c r="E154" i="48"/>
  <c r="I154" i="48"/>
  <c r="C154" i="48"/>
  <c r="G154" i="48"/>
  <c r="C155" i="48"/>
  <c r="G155" i="48"/>
  <c r="E155" i="48"/>
  <c r="I155" i="48"/>
  <c r="E156" i="48"/>
  <c r="I156" i="48"/>
  <c r="C162" i="48"/>
  <c r="G162" i="48"/>
  <c r="E162" i="48"/>
  <c r="I162" i="48"/>
  <c r="E163" i="48"/>
  <c r="I163" i="48"/>
  <c r="C163" i="48"/>
  <c r="G163" i="48"/>
  <c r="C164" i="48"/>
  <c r="G164" i="48"/>
  <c r="E164" i="48"/>
  <c r="I164" i="48"/>
  <c r="E165" i="48"/>
  <c r="I165" i="48"/>
  <c r="C165" i="48"/>
  <c r="G165" i="48"/>
  <c r="C166" i="48"/>
  <c r="G166" i="48"/>
  <c r="E166" i="48"/>
  <c r="I166" i="48"/>
  <c r="C167" i="48"/>
  <c r="G167" i="48"/>
  <c r="J170" i="48"/>
  <c r="K170" i="48"/>
  <c r="E168" i="48"/>
  <c r="I168" i="48"/>
  <c r="K177" i="48"/>
  <c r="E174" i="48"/>
  <c r="I174" i="48"/>
  <c r="C174" i="48"/>
  <c r="G174" i="48"/>
  <c r="E175" i="48"/>
  <c r="I175" i="48"/>
  <c r="E37" i="47"/>
  <c r="D37" i="47"/>
  <c r="C37" i="47"/>
  <c r="B37" i="47"/>
  <c r="H35" i="47"/>
  <c r="J35" i="47" s="1"/>
  <c r="G35" i="47"/>
  <c r="I35" i="47" s="1"/>
  <c r="H29" i="47"/>
  <c r="J29" i="47" s="1"/>
  <c r="G29" i="47"/>
  <c r="I29" i="47" s="1"/>
  <c r="E26" i="47"/>
  <c r="D26" i="47"/>
  <c r="C26" i="47"/>
  <c r="B26" i="47"/>
  <c r="H24" i="47"/>
  <c r="J24" i="47" s="1"/>
  <c r="G24" i="47"/>
  <c r="I24" i="47" s="1"/>
  <c r="C13" i="51"/>
  <c r="E13" i="51" s="1"/>
  <c r="F24" i="51"/>
  <c r="D24" i="51"/>
  <c r="I15" i="51"/>
  <c r="I24" i="51" s="1"/>
  <c r="H15" i="51"/>
  <c r="H24" i="51" s="1"/>
  <c r="J24" i="51" s="1"/>
  <c r="E24" i="51"/>
  <c r="C24" i="51"/>
  <c r="B33" i="46"/>
  <c r="E33" i="46"/>
  <c r="D33" i="46"/>
  <c r="C33" i="46"/>
  <c r="K181" i="48"/>
  <c r="J181" i="48"/>
  <c r="C11" i="44"/>
  <c r="C43" i="44"/>
  <c r="D11" i="44"/>
  <c r="D43" i="44"/>
  <c r="E11" i="44"/>
  <c r="J11" i="44" s="1"/>
  <c r="E43" i="44"/>
  <c r="B11" i="44"/>
  <c r="B43" i="44"/>
  <c r="G43" i="44" s="1"/>
  <c r="I43" i="44" s="1"/>
  <c r="E11" i="45"/>
  <c r="D11" i="45"/>
  <c r="C11" i="45"/>
  <c r="B11" i="45"/>
  <c r="E446" i="49"/>
  <c r="D446" i="49"/>
  <c r="C446" i="49"/>
  <c r="B446" i="49"/>
  <c r="B5" i="49"/>
  <c r="C5" i="49" s="1"/>
  <c r="E5" i="49" s="1"/>
  <c r="B5" i="47"/>
  <c r="C5" i="47" s="1"/>
  <c r="E5" i="47" s="1"/>
  <c r="E63" i="26"/>
  <c r="C63" i="26"/>
  <c r="H6" i="26"/>
  <c r="H63" i="26" s="1"/>
  <c r="G6" i="26"/>
  <c r="G63" i="26" s="1"/>
  <c r="D63" i="26"/>
  <c r="B63" i="26"/>
  <c r="B5" i="26"/>
  <c r="C5" i="26" s="1"/>
  <c r="E5" i="26" s="1"/>
  <c r="H26" i="46"/>
  <c r="J26" i="46" s="1"/>
  <c r="G26" i="46"/>
  <c r="I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63" i="33" s="1"/>
  <c r="G6" i="33"/>
  <c r="G63" i="33" s="1"/>
  <c r="E63" i="33"/>
  <c r="D63" i="33"/>
  <c r="C63" i="33"/>
  <c r="B63" i="33"/>
  <c r="G446" i="49" l="1"/>
  <c r="I446" i="49" s="1"/>
  <c r="H446" i="49"/>
  <c r="J446" i="49" s="1"/>
  <c r="D5" i="49"/>
  <c r="H11" i="44"/>
  <c r="D44" i="44"/>
  <c r="H43" i="44"/>
  <c r="J43" i="44" s="1"/>
  <c r="B44" i="44"/>
  <c r="E44" i="44"/>
  <c r="H44" i="44" s="1"/>
  <c r="J44" i="44" s="1"/>
  <c r="C44" i="44"/>
  <c r="C5" i="44"/>
  <c r="E5" i="44" s="1"/>
  <c r="H26" i="47"/>
  <c r="J26" i="47" s="1"/>
  <c r="G26" i="47"/>
  <c r="I26" i="47" s="1"/>
  <c r="H37" i="47"/>
  <c r="G37" i="47"/>
  <c r="I37" i="47" s="1"/>
  <c r="J37" i="47"/>
  <c r="D5" i="47"/>
  <c r="H33" i="46"/>
  <c r="J33" i="46" s="1"/>
  <c r="G33" i="46"/>
  <c r="I33" i="46" s="1"/>
  <c r="D5" i="46"/>
  <c r="D5" i="33"/>
  <c r="I6" i="26"/>
  <c r="J6" i="26"/>
  <c r="J63" i="26"/>
  <c r="I63" i="26"/>
  <c r="D5" i="26"/>
  <c r="D46" i="45"/>
  <c r="D47" i="45"/>
  <c r="D48" i="45"/>
  <c r="D49" i="45"/>
  <c r="D50" i="45"/>
  <c r="D51" i="45"/>
  <c r="D52" i="45"/>
  <c r="D53" i="45"/>
  <c r="D54" i="45"/>
  <c r="D55" i="45"/>
  <c r="D56" i="45"/>
  <c r="D57" i="45"/>
  <c r="D58" i="45"/>
  <c r="D59" i="45"/>
  <c r="D60" i="45"/>
  <c r="D61" i="45"/>
  <c r="D62" i="45"/>
  <c r="D63" i="45"/>
  <c r="D64" i="45"/>
  <c r="D65" i="45"/>
  <c r="E46" i="45"/>
  <c r="E47" i="45"/>
  <c r="E48" i="45"/>
  <c r="E49" i="45"/>
  <c r="E50" i="45"/>
  <c r="E51" i="45"/>
  <c r="H51" i="45" s="1"/>
  <c r="E52" i="45"/>
  <c r="E53" i="45"/>
  <c r="E54" i="45"/>
  <c r="H54" i="45" s="1"/>
  <c r="E55" i="45"/>
  <c r="H55" i="45" s="1"/>
  <c r="E56" i="45"/>
  <c r="E57" i="45"/>
  <c r="H57" i="45" s="1"/>
  <c r="E58" i="45"/>
  <c r="E59" i="45"/>
  <c r="E60" i="45"/>
  <c r="E61" i="45"/>
  <c r="E62" i="45"/>
  <c r="E63" i="45"/>
  <c r="H63" i="45" s="1"/>
  <c r="E64" i="45"/>
  <c r="H64" i="45" s="1"/>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E41" i="45"/>
  <c r="E42" i="45"/>
  <c r="G34" i="45"/>
  <c r="I34" i="45" s="1"/>
  <c r="H34" i="45"/>
  <c r="J34" i="45" s="1"/>
  <c r="H11" i="45"/>
  <c r="J11" i="45" s="1"/>
  <c r="G11" i="45"/>
  <c r="I11" i="45" s="1"/>
  <c r="J15" i="51"/>
  <c r="K15" i="51"/>
  <c r="K24" i="51"/>
  <c r="D13" i="51"/>
  <c r="F13" i="51" s="1"/>
  <c r="G11" i="44"/>
  <c r="C6" i="45"/>
  <c r="B38" i="45"/>
  <c r="I11" i="44"/>
  <c r="G44" i="44" l="1"/>
  <c r="I44" i="44" s="1"/>
  <c r="E43" i="45"/>
  <c r="C43" i="45"/>
  <c r="H41" i="45"/>
  <c r="D43" i="45"/>
  <c r="H39" i="45"/>
  <c r="G39" i="45"/>
  <c r="B43" i="45"/>
  <c r="H42" i="45"/>
  <c r="H40" i="45"/>
  <c r="G42" i="45"/>
  <c r="G40" i="45"/>
  <c r="G65" i="45"/>
  <c r="G63" i="45"/>
  <c r="G61" i="45"/>
  <c r="G59" i="45"/>
  <c r="G57" i="45"/>
  <c r="G55" i="45"/>
  <c r="G53" i="45"/>
  <c r="G51" i="45"/>
  <c r="G49" i="45"/>
  <c r="G47" i="45"/>
  <c r="H65" i="45"/>
  <c r="H61" i="45"/>
  <c r="H59" i="45"/>
  <c r="H53" i="45"/>
  <c r="H49" i="45"/>
  <c r="H47" i="45"/>
  <c r="G41" i="45"/>
  <c r="C66" i="45"/>
  <c r="G64" i="45"/>
  <c r="G62" i="45"/>
  <c r="G60" i="45"/>
  <c r="G58" i="45"/>
  <c r="G56" i="45"/>
  <c r="G54" i="45"/>
  <c r="G52" i="45"/>
  <c r="G50" i="45"/>
  <c r="G48" i="45"/>
  <c r="G46" i="45"/>
  <c r="B66" i="45"/>
  <c r="E66" i="45"/>
  <c r="H62" i="45"/>
  <c r="H60" i="45"/>
  <c r="H58" i="45"/>
  <c r="H56" i="45"/>
  <c r="H52" i="45"/>
  <c r="H50" i="45"/>
  <c r="H48" i="45"/>
  <c r="D66" i="45"/>
  <c r="H66" i="45" s="1"/>
  <c r="H46" i="45"/>
  <c r="C38" i="45"/>
  <c r="E6" i="45"/>
  <c r="E38" i="45" s="1"/>
  <c r="G43" i="45" l="1"/>
  <c r="H43" i="45"/>
  <c r="G66" i="45"/>
</calcChain>
</file>

<file path=xl/sharedStrings.xml><?xml version="1.0" encoding="utf-8"?>
<sst xmlns="http://schemas.openxmlformats.org/spreadsheetml/2006/main" count="1642" uniqueCount="566">
  <si>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</si>
  <si>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</si>
  <si>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</si>
  <si>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</si>
  <si>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</si>
  <si>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</si>
  <si>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</si>
  <si>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</si>
  <si>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</si>
  <si>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</si>
  <si>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</si>
  <si>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</si>
  <si>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</si>
  <si>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</si>
  <si>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</si>
  <si>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</si>
  <si>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</si>
  <si>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</si>
  <si>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</si>
  <si>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</si>
  <si>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</si>
  <si>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</si>
  <si>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</si>
  <si>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</si>
  <si>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</si>
  <si>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</si>
  <si>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</si>
  <si>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</si>
  <si>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</si>
  <si>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</si>
  <si>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</si>
  <si>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</si>
  <si>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</si>
  <si>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BMW</t>
  </si>
  <si>
    <t>Chevrolet</t>
  </si>
  <si>
    <t>Daf</t>
  </si>
  <si>
    <t>Ferrari</t>
  </si>
  <si>
    <t>Fiat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</si>
  <si>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</si>
  <si>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</si>
  <si>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</si>
  <si>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</si>
  <si>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</si>
  <si>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</si>
  <si>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</si>
  <si>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</si>
  <si>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</si>
  <si>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</si>
  <si>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</si>
  <si>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</si>
  <si>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</si>
  <si>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</si>
  <si>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</si>
  <si>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</si>
  <si>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</si>
  <si>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</si>
  <si>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</si>
  <si>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</si>
  <si>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</si>
  <si>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</si>
  <si>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</si>
  <si>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</si>
  <si>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</si>
  <si>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</si>
  <si>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</si>
  <si>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</si>
  <si>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</si>
  <si>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</si>
  <si>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</si>
  <si>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</si>
  <si>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</si>
  <si>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</si>
  <si>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</si>
  <si>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</si>
  <si>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</si>
  <si>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Scania</t>
  </si>
  <si>
    <t>Skoda</t>
  </si>
  <si>
    <t>SsangYong</t>
  </si>
  <si>
    <t>Subaru</t>
  </si>
  <si>
    <t>Suzuki</t>
  </si>
  <si>
    <t>Tesla</t>
  </si>
  <si>
    <t>Toyota</t>
  </si>
  <si>
    <t>UD Trucks</t>
  </si>
  <si>
    <t>Volkswagen</t>
  </si>
  <si>
    <t>Volvo Car</t>
  </si>
  <si>
    <t>Volvo Commercial</t>
  </si>
  <si>
    <t>Western Star</t>
  </si>
  <si>
    <t>VFACTS TAS REPORT</t>
  </si>
  <si>
    <t>MARCH 2022</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</si>
  <si>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</si>
  <si>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</si>
  <si>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</si>
  <si>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</si>
  <si>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</si>
  <si>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</si>
  <si>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</si>
  <si>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</si>
  <si>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April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</si>
  <si>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TAS</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</si>
  <si>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</si>
  <si>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</si>
  <si>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</si>
  <si>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</si>
  <si>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</si>
  <si>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</si>
  <si>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</si>
  <si>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</si>
  <si>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</si>
  <si>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</si>
  <si>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</si>
  <si>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</si>
  <si>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</si>
  <si>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</si>
  <si>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</si>
  <si>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</si>
  <si>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</si>
  <si>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</si>
  <si>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</si>
  <si>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</si>
  <si>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</si>
  <si>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</si>
  <si>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</si>
  <si>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</si>
  <si>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</si>
  <si>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</si>
  <si>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</si>
  <si>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</si>
  <si>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</si>
  <si>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</si>
  <si>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</si>
  <si>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</si>
  <si>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</si>
  <si>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</si>
  <si>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</si>
  <si>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</si>
  <si>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</si>
  <si>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</si>
  <si>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</si>
  <si>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</si>
  <si>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</si>
  <si>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</si>
  <si>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</si>
  <si>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</si>
  <si>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</si>
  <si>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</si>
  <si>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</si>
  <si>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</si>
  <si>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</si>
  <si>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</si>
  <si>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</si>
  <si>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</si>
  <si>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</si>
  <si>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</si>
  <si>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</si>
  <si>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</si>
  <si>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</si>
  <si>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</si>
  <si>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</si>
  <si>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</si>
  <si>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</si>
  <si>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</si>
  <si>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</si>
  <si>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</si>
  <si>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</si>
  <si>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</si>
  <si>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</si>
  <si>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</si>
  <si>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</si>
  <si>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</si>
  <si>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</si>
  <si>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</si>
  <si>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</si>
  <si>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</si>
  <si>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</si>
  <si>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</si>
  <si>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</si>
  <si>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</si>
  <si>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</si>
  <si>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</si>
  <si>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</si>
  <si>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</si>
  <si>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</si>
  <si>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</si>
  <si>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</si>
  <si>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</si>
  <si>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</si>
  <si>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</si>
  <si>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Honda Jazz</t>
  </si>
  <si>
    <t>Hyundai i20</t>
  </si>
  <si>
    <t>Kia Rio</t>
  </si>
  <si>
    <t>Mazda2</t>
  </si>
  <si>
    <t>MG MG3</t>
  </si>
  <si>
    <t>Skoda Fabia</t>
  </si>
  <si>
    <t>Suzuki Baleno</t>
  </si>
  <si>
    <t>Suzuki Swift</t>
  </si>
  <si>
    <t>Toyota Yaris</t>
  </si>
  <si>
    <t>Volkswagen Polo</t>
  </si>
  <si>
    <t>Audi A1</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</si>
  <si>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</si>
  <si>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</si>
  <si>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</si>
  <si>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</si>
  <si>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</si>
  <si>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</si>
  <si>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</si>
  <si>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</si>
  <si>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</si>
  <si>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</si>
  <si>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</si>
  <si>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</si>
  <si>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</si>
  <si>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Toyota Corolla</t>
  </si>
  <si>
    <t>Toyota Prius</t>
  </si>
  <si>
    <t>Volkswagen Golf</t>
  </si>
  <si>
    <t>Audi A3</t>
  </si>
  <si>
    <t>BMW 1 Series</t>
  </si>
  <si>
    <t>BMW 2 Series Gran Coupe</t>
  </si>
  <si>
    <t>Mercedes-Benz A-Class</t>
  </si>
  <si>
    <t>Mercedes-Benz B-Class</t>
  </si>
  <si>
    <t>Nissan Leaf</t>
  </si>
  <si>
    <t>Honda Accord</t>
  </si>
  <si>
    <t>Hyundai Sonata</t>
  </si>
  <si>
    <t>Mazda6</t>
  </si>
  <si>
    <t>Skoda Octavia</t>
  </si>
  <si>
    <t>Subaru Liberty</t>
  </si>
  <si>
    <t>Toyota Camry</t>
  </si>
  <si>
    <t>Volkswagen Passat</t>
  </si>
  <si>
    <t>Alfa Romeo Giulia</t>
  </si>
  <si>
    <t>Audi A4</t>
  </si>
  <si>
    <t>BMW 3 Series</t>
  </si>
  <si>
    <t>BMW 4 Series Gran Coupe</t>
  </si>
  <si>
    <t>Mercedes-Benz C-Class</t>
  </si>
  <si>
    <t>Mercedes-Benz CLA-Class</t>
  </si>
  <si>
    <t>Tesla Model 3</t>
  </si>
  <si>
    <t>Volvo S60</t>
  </si>
  <si>
    <t>Volvo V60 Cross Country</t>
  </si>
  <si>
    <t>Kia Stinger</t>
  </si>
  <si>
    <t>Skoda Superb</t>
  </si>
  <si>
    <t>Mercedes-Benz E-Class</t>
  </si>
  <si>
    <t>Porsche Taycan</t>
  </si>
  <si>
    <t>Maserati Quattroporte</t>
  </si>
  <si>
    <t>Honda Odyssey</t>
  </si>
  <si>
    <t>Hyundai iMAX</t>
  </si>
  <si>
    <t>Hyundai Staria</t>
  </si>
  <si>
    <t>Kia Carnival</t>
  </si>
  <si>
    <t>LDV G10 Wagon</t>
  </si>
  <si>
    <t>Volkswagen Caddy</t>
  </si>
  <si>
    <t>Volkswagen Multivan</t>
  </si>
  <si>
    <t>Mercedes-Benz Valente</t>
  </si>
  <si>
    <t>Mercedes-Benz V-Class</t>
  </si>
  <si>
    <t>Toyota Granvia</t>
  </si>
  <si>
    <t>Audi A3 Convertible</t>
  </si>
  <si>
    <t>BMW 2 Series Coupe/Conv</t>
  </si>
  <si>
    <t>Ford Mustang</t>
  </si>
  <si>
    <t>Mazda MX5</t>
  </si>
  <si>
    <t>MINI Cabrio</t>
  </si>
  <si>
    <t>Nissan 370Z</t>
  </si>
  <si>
    <t>Subaru BRZ</t>
  </si>
  <si>
    <t>Audi A5</t>
  </si>
  <si>
    <t>Audi TT</t>
  </si>
  <si>
    <t>BMW 4 Series Coupe/Conv</t>
  </si>
  <si>
    <t>Chevrolet Corvette Stingray</t>
  </si>
  <si>
    <t>Lotus Exige</t>
  </si>
  <si>
    <t>Mercedes-Benz C-Class Cpe/Conv</t>
  </si>
  <si>
    <t>Porsche Cayman</t>
  </si>
  <si>
    <t>Toyota Supra</t>
  </si>
  <si>
    <t>Ferrari Coupe/Conv</t>
  </si>
  <si>
    <t>McLaren Coupe/Conv</t>
  </si>
  <si>
    <t>Porsche 911</t>
  </si>
  <si>
    <t>Ford Puma</t>
  </si>
  <si>
    <t>Hyundai Venue</t>
  </si>
  <si>
    <t>Kia Stonic</t>
  </si>
  <si>
    <t>Mazda CX-3</t>
  </si>
  <si>
    <t>Nissan Juke</t>
  </si>
  <si>
    <t>Renault Captur</t>
  </si>
  <si>
    <t>Suzuki Ignis</t>
  </si>
  <si>
    <t>Suzuki Jimny</t>
  </si>
  <si>
    <t>Toyota Yaris Cross</t>
  </si>
  <si>
    <t>Volkswagen T-Cross</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</si>
  <si>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</si>
  <si>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</si>
  <si>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</si>
  <si>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</si>
  <si>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</si>
  <si>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</si>
  <si>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</si>
  <si>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</si>
  <si>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</si>
  <si>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</si>
  <si>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</si>
  <si>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</si>
  <si>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</si>
  <si>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</si>
  <si>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</si>
  <si>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</si>
  <si>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</si>
  <si>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</si>
  <si>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</si>
  <si>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</si>
  <si>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</si>
  <si>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</si>
  <si>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</si>
  <si>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</si>
  <si>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</si>
  <si>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</si>
  <si>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Mercedes-Benz EQA</t>
  </si>
  <si>
    <t>Mercedes-Benz GLA-Class</t>
  </si>
  <si>
    <t>MINI Countryman</t>
  </si>
  <si>
    <t>Volvo XC40</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</si>
  <si>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</si>
  <si>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</si>
  <si>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</si>
  <si>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</si>
  <si>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</si>
  <si>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</si>
  <si>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</si>
  <si>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</si>
  <si>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</si>
  <si>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</si>
  <si>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</si>
  <si>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</si>
  <si>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</si>
  <si>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</si>
  <si>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Subaru Forester</t>
  </si>
  <si>
    <t>Toyota RAV4</t>
  </si>
  <si>
    <t>Volkswagen Tiguan</t>
  </si>
  <si>
    <t>Audi Q5</t>
  </si>
  <si>
    <t>BMW X3</t>
  </si>
  <si>
    <t>BMW X4</t>
  </si>
  <si>
    <t>Genesis GV70</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</si>
  <si>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</si>
  <si>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</si>
  <si>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</si>
  <si>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</si>
  <si>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</si>
  <si>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</si>
  <si>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</si>
  <si>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</si>
  <si>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</si>
  <si>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</si>
  <si>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</si>
  <si>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</si>
  <si>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</si>
  <si>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</si>
  <si>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</si>
  <si>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</si>
  <si>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</si>
  <si>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</si>
  <si>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</si>
  <si>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</si>
  <si>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</si>
  <si>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</si>
  <si>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</si>
  <si>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</si>
  <si>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</si>
  <si>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</si>
  <si>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</si>
  <si>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</si>
  <si>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</si>
  <si>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</si>
  <si>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</si>
  <si>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</si>
  <si>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</si>
  <si>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</si>
  <si>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</si>
  <si>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</si>
  <si>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Jaguar F-Pace</t>
  </si>
  <si>
    <t>Land Rover Defender</t>
  </si>
  <si>
    <t>Land Rover Range Rover Sport</t>
  </si>
  <si>
    <t>Land Rover Range Rover Velar</t>
  </si>
  <si>
    <t>Maserati Levante</t>
  </si>
  <si>
    <t>Mercedes-Benz GLE-Class Coupe</t>
  </si>
  <si>
    <t>Mercedes-Benz GLE-Class Wagon</t>
  </si>
  <si>
    <t>Porsche Cayenne Coupe</t>
  </si>
  <si>
    <t>Porsche Cayenne Wagon</t>
  </si>
  <si>
    <t>Volkswagen Touareg</t>
  </si>
  <si>
    <t>Volvo XC90</t>
  </si>
  <si>
    <t>Nissan Patrol Wagon</t>
  </si>
  <si>
    <t>Toyota Landcruiser Wagon</t>
  </si>
  <si>
    <t>Land Rover Discovery</t>
  </si>
  <si>
    <t>Mercedes-Benz G-Class</t>
  </si>
  <si>
    <t>Mercedes-Benz GLS-Class</t>
  </si>
  <si>
    <t>LDV Deliver 9 Bus</t>
  </si>
  <si>
    <t>Renault Master Bus</t>
  </si>
  <si>
    <t>Toyota Hiace Bus</t>
  </si>
  <si>
    <t>Volkswagen Crafter Bus</t>
  </si>
  <si>
    <t>Toyota Coaster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</si>
  <si>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</si>
  <si>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</si>
  <si>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</si>
  <si>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</si>
  <si>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</si>
  <si>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</si>
  <si>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</si>
  <si>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</si>
  <si>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</si>
  <si>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</si>
  <si>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</si>
  <si>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</si>
  <si>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</si>
  <si>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</si>
  <si>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</si>
  <si>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</si>
  <si>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</si>
  <si>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</si>
  <si>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</si>
  <si>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</si>
  <si>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</si>
  <si>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</si>
  <si>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</si>
  <si>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</si>
  <si>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</si>
  <si>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</si>
  <si>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</si>
  <si>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</si>
  <si>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</si>
  <si>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</si>
  <si>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</si>
  <si>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</si>
  <si>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</si>
  <si>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</si>
  <si>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</si>
  <si>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</si>
  <si>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</si>
  <si>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</si>
  <si>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</si>
  <si>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</si>
  <si>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</si>
  <si>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</si>
  <si>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</si>
  <si>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</si>
  <si>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</si>
  <si>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</si>
  <si>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</si>
  <si>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Renault Master</t>
  </si>
  <si>
    <t>Volkswagen Crafter</t>
  </si>
  <si>
    <t>Fuso Fighter (MD)</t>
  </si>
  <si>
    <t>Hino (MD)</t>
  </si>
  <si>
    <t>Isuzu N-Series (MD)</t>
  </si>
  <si>
    <t>Iveco (MD)</t>
  </si>
  <si>
    <t>UD Trucks (MD)</t>
  </si>
  <si>
    <t>DAF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</si>
  <si>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</si>
  <si>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</si>
  <si>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</si>
  <si>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</si>
  <si>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</si>
  <si>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</si>
  <si>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</si>
  <si>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</si>
  <si>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</si>
  <si>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</si>
  <si>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</si>
  <si>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</si>
  <si>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</si>
  <si>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</si>
  <si>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</si>
  <si>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</si>
  <si>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</si>
  <si>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</si>
  <si>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</si>
  <si>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</si>
  <si>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</si>
  <si>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</si>
  <si>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</si>
  <si>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</si>
  <si>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</si>
  <si>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</si>
  <si>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</si>
  <si>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</si>
  <si>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</si>
  <si>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</si>
  <si>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</si>
  <si>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</si>
  <si>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</si>
  <si>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</si>
  <si>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</si>
  <si>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</si>
  <si>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</si>
  <si>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</si>
  <si>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</si>
  <si>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</si>
  <si>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</si>
  <si>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</si>
  <si>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</si>
  <si>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</si>
  <si>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</si>
  <si>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</si>
  <si>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</si>
  <si>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</si>
  <si>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</si>
  <si>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</si>
  <si>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</si>
  <si>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</si>
  <si>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</si>
  <si>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</si>
  <si>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</si>
  <si>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</si>
  <si>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</si>
  <si>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</si>
  <si>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</si>
  <si>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</si>
  <si>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</si>
  <si>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</si>
  <si>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</si>
  <si>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</si>
  <si>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</si>
  <si>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</si>
  <si>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</si>
  <si>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</si>
  <si>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</si>
  <si>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</si>
  <si>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BMW Total</t>
  </si>
  <si>
    <t>Chevrolet Total</t>
  </si>
  <si>
    <t>Daf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</si>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</sst>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87</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88</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89</v>
      </c>
      <c r="C15" s="109">
        <v>1560</v>
      </c>
      <c r="D15" s="110">
        <v>1663</v>
      </c>
      <c r="E15" s="109">
        <v>4091</v>
      </c>
      <c r="F15" s="110">
        <v>4356</v>
      </c>
      <c r="G15" s="111"/>
      <c r="H15" s="109">
        <f t="shared" ref="H15:H22" si="0">C15-D15</f>
        <v>-103</v>
      </c>
      <c r="I15" s="110">
        <f t="shared" ref="I15:I22" si="1">E15-F15</f>
        <v>-265</v>
      </c>
      <c r="J15" s="112">
        <f t="shared" ref="J15:J22" si="2">IF(D15=0, "-", IF(H15/D15&lt;10, H15/D15, "&gt;999%"))</f>
        <v>-6.1936259771497297E-2</v>
      </c>
      <c r="K15" s="113">
        <f t="shared" ref="K15:K22" si="3">IF(F15=0, "-", IF(I15/F15&lt;10, I15/F15, "&gt;999%"))</f>
        <v>-6.0835629017447199E-2</v>
      </c>
      <c r="L15" s="99"/>
    </row>
    <row r="16" spans="1:12" ht="15" x14ac:dyDescent="0.2">
      <c r="A16" s="99"/>
      <c r="B16" s="108" t="s">
        <v>90</v>
      </c>
      <c r="C16" s="109">
        <v>32224</v>
      </c>
      <c r="D16" s="110">
        <v>32499</v>
      </c>
      <c r="E16" s="109">
        <v>81619</v>
      </c>
      <c r="F16" s="110">
        <v>85328</v>
      </c>
      <c r="G16" s="111"/>
      <c r="H16" s="109">
        <f t="shared" si="0"/>
        <v>-275</v>
      </c>
      <c r="I16" s="110">
        <f t="shared" si="1"/>
        <v>-3709</v>
      </c>
      <c r="J16" s="112">
        <f t="shared" si="2"/>
        <v>-8.4617988245792187E-3</v>
      </c>
      <c r="K16" s="113">
        <f t="shared" si="3"/>
        <v>-4.3467560472529532E-2</v>
      </c>
      <c r="L16" s="99"/>
    </row>
    <row r="17" spans="1:12" ht="15" x14ac:dyDescent="0.2">
      <c r="A17" s="99"/>
      <c r="B17" s="108" t="s">
        <v>91</v>
      </c>
      <c r="C17" s="109">
        <v>916</v>
      </c>
      <c r="D17" s="110">
        <v>918</v>
      </c>
      <c r="E17" s="109">
        <v>2238</v>
      </c>
      <c r="F17" s="110">
        <v>2374</v>
      </c>
      <c r="G17" s="111"/>
      <c r="H17" s="109">
        <f t="shared" si="0"/>
        <v>-2</v>
      </c>
      <c r="I17" s="110">
        <f t="shared" si="1"/>
        <v>-136</v>
      </c>
      <c r="J17" s="112">
        <f t="shared" si="2"/>
        <v>-2.1786492374727671E-3</v>
      </c>
      <c r="K17" s="113">
        <f t="shared" si="3"/>
        <v>-5.7287278854254421E-2</v>
      </c>
      <c r="L17" s="99"/>
    </row>
    <row r="18" spans="1:12" ht="15" x14ac:dyDescent="0.2">
      <c r="A18" s="99"/>
      <c r="B18" s="108" t="s">
        <v>92</v>
      </c>
      <c r="C18" s="109">
        <v>21214</v>
      </c>
      <c r="D18" s="110">
        <v>21588</v>
      </c>
      <c r="E18" s="109">
        <v>56599</v>
      </c>
      <c r="F18" s="110">
        <v>56497</v>
      </c>
      <c r="G18" s="111"/>
      <c r="H18" s="109">
        <f t="shared" si="0"/>
        <v>-374</v>
      </c>
      <c r="I18" s="110">
        <f t="shared" si="1"/>
        <v>102</v>
      </c>
      <c r="J18" s="112">
        <f t="shared" si="2"/>
        <v>-1.7324439503427831E-2</v>
      </c>
      <c r="K18" s="113">
        <f t="shared" si="3"/>
        <v>1.8054055967573499E-3</v>
      </c>
      <c r="L18" s="99"/>
    </row>
    <row r="19" spans="1:12" ht="15" x14ac:dyDescent="0.2">
      <c r="A19" s="99"/>
      <c r="B19" s="108" t="s">
        <v>93</v>
      </c>
      <c r="C19" s="109">
        <v>6380</v>
      </c>
      <c r="D19" s="110">
        <v>6389</v>
      </c>
      <c r="E19" s="109">
        <v>17360</v>
      </c>
      <c r="F19" s="110">
        <v>17010</v>
      </c>
      <c r="G19" s="111"/>
      <c r="H19" s="109">
        <f t="shared" si="0"/>
        <v>-9</v>
      </c>
      <c r="I19" s="110">
        <f t="shared" si="1"/>
        <v>350</v>
      </c>
      <c r="J19" s="112">
        <f t="shared" si="2"/>
        <v>-1.4086711535451558E-3</v>
      </c>
      <c r="K19" s="113">
        <f t="shared" si="3"/>
        <v>2.0576131687242798E-2</v>
      </c>
      <c r="L19" s="99"/>
    </row>
    <row r="20" spans="1:12" ht="15" x14ac:dyDescent="0.2">
      <c r="A20" s="99"/>
      <c r="B20" s="108" t="s">
        <v>94</v>
      </c>
      <c r="C20" s="109">
        <v>1768</v>
      </c>
      <c r="D20" s="110">
        <v>1634</v>
      </c>
      <c r="E20" s="109">
        <v>4797</v>
      </c>
      <c r="F20" s="110">
        <v>4245</v>
      </c>
      <c r="G20" s="111"/>
      <c r="H20" s="109">
        <f t="shared" si="0"/>
        <v>134</v>
      </c>
      <c r="I20" s="110">
        <f t="shared" si="1"/>
        <v>552</v>
      </c>
      <c r="J20" s="112">
        <f t="shared" si="2"/>
        <v>8.2007343941248464E-2</v>
      </c>
      <c r="K20" s="113">
        <f t="shared" si="3"/>
        <v>0.13003533568904593</v>
      </c>
      <c r="L20" s="99"/>
    </row>
    <row r="21" spans="1:12" ht="15" x14ac:dyDescent="0.2">
      <c r="A21" s="99"/>
      <c r="B21" s="108" t="s">
        <v>95</v>
      </c>
      <c r="C21" s="109">
        <v>27155</v>
      </c>
      <c r="D21" s="110">
        <v>25800</v>
      </c>
      <c r="E21" s="109">
        <v>69729</v>
      </c>
      <c r="F21" s="110">
        <v>67549</v>
      </c>
      <c r="G21" s="111"/>
      <c r="H21" s="109">
        <f t="shared" si="0"/>
        <v>1355</v>
      </c>
      <c r="I21" s="110">
        <f t="shared" si="1"/>
        <v>2180</v>
      </c>
      <c r="J21" s="112">
        <f t="shared" si="2"/>
        <v>5.2519379844961238E-2</v>
      </c>
      <c r="K21" s="113">
        <f t="shared" si="3"/>
        <v>3.2272868584286962E-2</v>
      </c>
      <c r="L21" s="99"/>
    </row>
    <row r="22" spans="1:12" ht="15" x14ac:dyDescent="0.2">
      <c r="A22" s="99"/>
      <c r="B22" s="108" t="s">
        <v>96</v>
      </c>
      <c r="C22" s="109">
        <v>10016</v>
      </c>
      <c r="D22" s="110">
        <v>9514</v>
      </c>
      <c r="E22" s="109">
        <v>26003</v>
      </c>
      <c r="F22" s="110">
        <v>26289</v>
      </c>
      <c r="G22" s="111"/>
      <c r="H22" s="109">
        <f t="shared" si="0"/>
        <v>502</v>
      </c>
      <c r="I22" s="110">
        <f t="shared" si="1"/>
        <v>-286</v>
      </c>
      <c r="J22" s="112">
        <f t="shared" si="2"/>
        <v>5.2764347277696029E-2</v>
      </c>
      <c r="K22" s="113">
        <f t="shared" si="3"/>
        <v>-1.0879074898246415E-2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101233</v>
      </c>
      <c r="D24" s="121">
        <f>SUM(D15:D23)</f>
        <v>100005</v>
      </c>
      <c r="E24" s="120">
        <f>SUM(E15:E23)</f>
        <v>262436</v>
      </c>
      <c r="F24" s="121">
        <f>SUM(F15:F23)</f>
        <v>263648</v>
      </c>
      <c r="G24" s="122"/>
      <c r="H24" s="120">
        <f>SUM(H15:H23)</f>
        <v>1228</v>
      </c>
      <c r="I24" s="121">
        <f>SUM(I15:I23)</f>
        <v>-1212</v>
      </c>
      <c r="J24" s="123">
        <f>IF(D24=0, 0, H24/D24)</f>
        <v>1.2279386030698464E-2</v>
      </c>
      <c r="K24" s="124">
        <f>IF(F24=0, 0, I24/F24)</f>
        <v>-4.5970384755431486E-3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97</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77"/>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98</v>
      </c>
      <c r="B2" s="202" t="s">
        <v>88</v>
      </c>
      <c r="C2" s="198"/>
      <c r="D2" s="198"/>
      <c r="E2" s="203"/>
      <c r="F2" s="203"/>
      <c r="G2" s="203"/>
      <c r="H2" s="203"/>
      <c r="I2" s="203"/>
      <c r="J2" s="203"/>
      <c r="K2" s="203"/>
    </row>
    <row r="4" spans="1:11" ht="15.75" x14ac:dyDescent="0.25">
      <c r="A4" s="164" t="s">
        <v>109</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109</v>
      </c>
      <c r="B6" s="61" t="s">
        <v>12</v>
      </c>
      <c r="C6" s="62" t="s">
        <v>13</v>
      </c>
      <c r="D6" s="61" t="s">
        <v>12</v>
      </c>
      <c r="E6" s="63" t="s">
        <v>13</v>
      </c>
      <c r="F6" s="62" t="s">
        <v>12</v>
      </c>
      <c r="G6" s="62" t="s">
        <v>13</v>
      </c>
      <c r="H6" s="61" t="s">
        <v>12</v>
      </c>
      <c r="I6" s="63" t="s">
        <v>13</v>
      </c>
      <c r="J6" s="61"/>
      <c r="K6" s="63"/>
    </row>
    <row r="7" spans="1:11" x14ac:dyDescent="0.2">
      <c r="A7" s="7" t="s">
        <v>269</v>
      </c>
      <c r="B7" s="65">
        <v>0</v>
      </c>
      <c r="C7" s="34">
        <f>IF(B18=0, "-", B7/B18)</f>
        <v>0</v>
      </c>
      <c r="D7" s="65">
        <v>4</v>
      </c>
      <c r="E7" s="9">
        <f>IF(D18=0, "-", D7/D18)</f>
        <v>7.407407407407407E-2</v>
      </c>
      <c r="F7" s="81">
        <v>1</v>
      </c>
      <c r="G7" s="34">
        <f>IF(F18=0, "-", F7/F18)</f>
        <v>3.90625E-3</v>
      </c>
      <c r="H7" s="65">
        <v>10</v>
      </c>
      <c r="I7" s="9">
        <f>IF(H18=0, "-", H7/H18)</f>
        <v>6.0606060606060608E-2</v>
      </c>
      <c r="J7" s="8">
        <f t="shared" ref="J7:J16" si="0">IF(D7=0, "-", IF((B7-D7)/D7&lt;10, (B7-D7)/D7, "&gt;999%"))</f>
        <v>-1</v>
      </c>
      <c r="K7" s="9">
        <f t="shared" ref="K7:K16" si="1">IF(H7=0, "-", IF((F7-H7)/H7&lt;10, (F7-H7)/H7, "&gt;999%"))</f>
        <v>-0.9</v>
      </c>
    </row>
    <row r="8" spans="1:11" x14ac:dyDescent="0.2">
      <c r="A8" s="7" t="s">
        <v>270</v>
      </c>
      <c r="B8" s="65">
        <v>23</v>
      </c>
      <c r="C8" s="34">
        <f>IF(B18=0, "-", B8/B18)</f>
        <v>0.26744186046511625</v>
      </c>
      <c r="D8" s="65">
        <v>9</v>
      </c>
      <c r="E8" s="9">
        <f>IF(D18=0, "-", D8/D18)</f>
        <v>0.16666666666666666</v>
      </c>
      <c r="F8" s="81">
        <v>45</v>
      </c>
      <c r="G8" s="34">
        <f>IF(F18=0, "-", F8/F18)</f>
        <v>0.17578125</v>
      </c>
      <c r="H8" s="65">
        <v>20</v>
      </c>
      <c r="I8" s="9">
        <f>IF(H18=0, "-", H8/H18)</f>
        <v>0.12121212121212122</v>
      </c>
      <c r="J8" s="8">
        <f t="shared" si="0"/>
        <v>1.5555555555555556</v>
      </c>
      <c r="K8" s="9">
        <f t="shared" si="1"/>
        <v>1.25</v>
      </c>
    </row>
    <row r="9" spans="1:11" x14ac:dyDescent="0.2">
      <c r="A9" s="7" t="s">
        <v>271</v>
      </c>
      <c r="B9" s="65">
        <v>4</v>
      </c>
      <c r="C9" s="34">
        <f>IF(B18=0, "-", B9/B18)</f>
        <v>4.6511627906976744E-2</v>
      </c>
      <c r="D9" s="65">
        <v>1</v>
      </c>
      <c r="E9" s="9">
        <f>IF(D18=0, "-", D9/D18)</f>
        <v>1.8518518518518517E-2</v>
      </c>
      <c r="F9" s="81">
        <v>20</v>
      </c>
      <c r="G9" s="34">
        <f>IF(F18=0, "-", F9/F18)</f>
        <v>7.8125E-2</v>
      </c>
      <c r="H9" s="65">
        <v>7</v>
      </c>
      <c r="I9" s="9">
        <f>IF(H18=0, "-", H9/H18)</f>
        <v>4.2424242424242427E-2</v>
      </c>
      <c r="J9" s="8">
        <f t="shared" si="0"/>
        <v>3</v>
      </c>
      <c r="K9" s="9">
        <f t="shared" si="1"/>
        <v>1.8571428571428572</v>
      </c>
    </row>
    <row r="10" spans="1:11" x14ac:dyDescent="0.2">
      <c r="A10" s="7" t="s">
        <v>272</v>
      </c>
      <c r="B10" s="65">
        <v>9</v>
      </c>
      <c r="C10" s="34">
        <f>IF(B18=0, "-", B10/B18)</f>
        <v>0.10465116279069768</v>
      </c>
      <c r="D10" s="65">
        <v>16</v>
      </c>
      <c r="E10" s="9">
        <f>IF(D18=0, "-", D10/D18)</f>
        <v>0.29629629629629628</v>
      </c>
      <c r="F10" s="81">
        <v>52</v>
      </c>
      <c r="G10" s="34">
        <f>IF(F18=0, "-", F10/F18)</f>
        <v>0.203125</v>
      </c>
      <c r="H10" s="65">
        <v>53</v>
      </c>
      <c r="I10" s="9">
        <f>IF(H18=0, "-", H10/H18)</f>
        <v>0.32121212121212123</v>
      </c>
      <c r="J10" s="8">
        <f t="shared" si="0"/>
        <v>-0.4375</v>
      </c>
      <c r="K10" s="9">
        <f t="shared" si="1"/>
        <v>-1.8867924528301886E-2</v>
      </c>
    </row>
    <row r="11" spans="1:11" x14ac:dyDescent="0.2">
      <c r="A11" s="7" t="s">
        <v>273</v>
      </c>
      <c r="B11" s="65">
        <v>2</v>
      </c>
      <c r="C11" s="34">
        <f>IF(B18=0, "-", B11/B18)</f>
        <v>2.3255813953488372E-2</v>
      </c>
      <c r="D11" s="65">
        <v>0</v>
      </c>
      <c r="E11" s="9">
        <f>IF(D18=0, "-", D11/D18)</f>
        <v>0</v>
      </c>
      <c r="F11" s="81">
        <v>9</v>
      </c>
      <c r="G11" s="34">
        <f>IF(F18=0, "-", F11/F18)</f>
        <v>3.515625E-2</v>
      </c>
      <c r="H11" s="65">
        <v>5</v>
      </c>
      <c r="I11" s="9">
        <f>IF(H18=0, "-", H11/H18)</f>
        <v>3.0303030303030304E-2</v>
      </c>
      <c r="J11" s="8" t="str">
        <f t="shared" si="0"/>
        <v>-</v>
      </c>
      <c r="K11" s="9">
        <f t="shared" si="1"/>
        <v>0.8</v>
      </c>
    </row>
    <row r="12" spans="1:11" x14ac:dyDescent="0.2">
      <c r="A12" s="7" t="s">
        <v>274</v>
      </c>
      <c r="B12" s="65">
        <v>8</v>
      </c>
      <c r="C12" s="34">
        <f>IF(B18=0, "-", B12/B18)</f>
        <v>9.3023255813953487E-2</v>
      </c>
      <c r="D12" s="65">
        <v>0</v>
      </c>
      <c r="E12" s="9">
        <f>IF(D18=0, "-", D12/D18)</f>
        <v>0</v>
      </c>
      <c r="F12" s="81">
        <v>12</v>
      </c>
      <c r="G12" s="34">
        <f>IF(F18=0, "-", F12/F18)</f>
        <v>4.6875E-2</v>
      </c>
      <c r="H12" s="65">
        <v>0</v>
      </c>
      <c r="I12" s="9">
        <f>IF(H18=0, "-", H12/H18)</f>
        <v>0</v>
      </c>
      <c r="J12" s="8" t="str">
        <f t="shared" si="0"/>
        <v>-</v>
      </c>
      <c r="K12" s="9" t="str">
        <f t="shared" si="1"/>
        <v>-</v>
      </c>
    </row>
    <row r="13" spans="1:11" x14ac:dyDescent="0.2">
      <c r="A13" s="7" t="s">
        <v>275</v>
      </c>
      <c r="B13" s="65">
        <v>8</v>
      </c>
      <c r="C13" s="34">
        <f>IF(B18=0, "-", B13/B18)</f>
        <v>9.3023255813953487E-2</v>
      </c>
      <c r="D13" s="65">
        <v>1</v>
      </c>
      <c r="E13" s="9">
        <f>IF(D18=0, "-", D13/D18)</f>
        <v>1.8518518518518517E-2</v>
      </c>
      <c r="F13" s="81">
        <v>25</v>
      </c>
      <c r="G13" s="34">
        <f>IF(F18=0, "-", F13/F18)</f>
        <v>9.765625E-2</v>
      </c>
      <c r="H13" s="65">
        <v>4</v>
      </c>
      <c r="I13" s="9">
        <f>IF(H18=0, "-", H13/H18)</f>
        <v>2.4242424242424242E-2</v>
      </c>
      <c r="J13" s="8">
        <f t="shared" si="0"/>
        <v>7</v>
      </c>
      <c r="K13" s="9">
        <f t="shared" si="1"/>
        <v>5.25</v>
      </c>
    </row>
    <row r="14" spans="1:11" x14ac:dyDescent="0.2">
      <c r="A14" s="7" t="s">
        <v>276</v>
      </c>
      <c r="B14" s="65">
        <v>11</v>
      </c>
      <c r="C14" s="34">
        <f>IF(B18=0, "-", B14/B18)</f>
        <v>0.12790697674418605</v>
      </c>
      <c r="D14" s="65">
        <v>0</v>
      </c>
      <c r="E14" s="9">
        <f>IF(D18=0, "-", D14/D18)</f>
        <v>0</v>
      </c>
      <c r="F14" s="81">
        <v>27</v>
      </c>
      <c r="G14" s="34">
        <f>IF(F18=0, "-", F14/F18)</f>
        <v>0.10546875</v>
      </c>
      <c r="H14" s="65">
        <v>7</v>
      </c>
      <c r="I14" s="9">
        <f>IF(H18=0, "-", H14/H18)</f>
        <v>4.2424242424242427E-2</v>
      </c>
      <c r="J14" s="8" t="str">
        <f t="shared" si="0"/>
        <v>-</v>
      </c>
      <c r="K14" s="9">
        <f t="shared" si="1"/>
        <v>2.8571428571428572</v>
      </c>
    </row>
    <row r="15" spans="1:11" x14ac:dyDescent="0.2">
      <c r="A15" s="7" t="s">
        <v>277</v>
      </c>
      <c r="B15" s="65">
        <v>10</v>
      </c>
      <c r="C15" s="34">
        <f>IF(B18=0, "-", B15/B18)</f>
        <v>0.11627906976744186</v>
      </c>
      <c r="D15" s="65">
        <v>13</v>
      </c>
      <c r="E15" s="9">
        <f>IF(D18=0, "-", D15/D18)</f>
        <v>0.24074074074074073</v>
      </c>
      <c r="F15" s="81">
        <v>46</v>
      </c>
      <c r="G15" s="34">
        <f>IF(F18=0, "-", F15/F18)</f>
        <v>0.1796875</v>
      </c>
      <c r="H15" s="65">
        <v>31</v>
      </c>
      <c r="I15" s="9">
        <f>IF(H18=0, "-", H15/H18)</f>
        <v>0.18787878787878787</v>
      </c>
      <c r="J15" s="8">
        <f t="shared" si="0"/>
        <v>-0.23076923076923078</v>
      </c>
      <c r="K15" s="9">
        <f t="shared" si="1"/>
        <v>0.4838709677419355</v>
      </c>
    </row>
    <row r="16" spans="1:11" x14ac:dyDescent="0.2">
      <c r="A16" s="7" t="s">
        <v>278</v>
      </c>
      <c r="B16" s="65">
        <v>11</v>
      </c>
      <c r="C16" s="34">
        <f>IF(B18=0, "-", B16/B18)</f>
        <v>0.12790697674418605</v>
      </c>
      <c r="D16" s="65">
        <v>10</v>
      </c>
      <c r="E16" s="9">
        <f>IF(D18=0, "-", D16/D18)</f>
        <v>0.18518518518518517</v>
      </c>
      <c r="F16" s="81">
        <v>19</v>
      </c>
      <c r="G16" s="34">
        <f>IF(F18=0, "-", F16/F18)</f>
        <v>7.421875E-2</v>
      </c>
      <c r="H16" s="65">
        <v>28</v>
      </c>
      <c r="I16" s="9">
        <f>IF(H18=0, "-", H16/H18)</f>
        <v>0.16969696969696971</v>
      </c>
      <c r="J16" s="8">
        <f t="shared" si="0"/>
        <v>0.1</v>
      </c>
      <c r="K16" s="9">
        <f t="shared" si="1"/>
        <v>-0.32142857142857145</v>
      </c>
    </row>
    <row r="17" spans="1:11" x14ac:dyDescent="0.2">
      <c r="A17" s="2"/>
      <c r="B17" s="68"/>
      <c r="C17" s="33"/>
      <c r="D17" s="68"/>
      <c r="E17" s="6"/>
      <c r="F17" s="82"/>
      <c r="G17" s="33"/>
      <c r="H17" s="68"/>
      <c r="I17" s="6"/>
      <c r="J17" s="5"/>
      <c r="K17" s="6"/>
    </row>
    <row r="18" spans="1:11" s="43" customFormat="1" x14ac:dyDescent="0.2">
      <c r="A18" s="162" t="s">
        <v>494</v>
      </c>
      <c r="B18" s="71">
        <f>SUM(B7:B17)</f>
        <v>86</v>
      </c>
      <c r="C18" s="40">
        <f>B18/1768</f>
        <v>4.8642533936651584E-2</v>
      </c>
      <c r="D18" s="71">
        <f>SUM(D7:D17)</f>
        <v>54</v>
      </c>
      <c r="E18" s="41">
        <f>D18/1634</f>
        <v>3.3047735618115054E-2</v>
      </c>
      <c r="F18" s="77">
        <f>SUM(F7:F17)</f>
        <v>256</v>
      </c>
      <c r="G18" s="42">
        <f>F18/4797</f>
        <v>5.3366687513028976E-2</v>
      </c>
      <c r="H18" s="71">
        <f>SUM(H7:H17)</f>
        <v>165</v>
      </c>
      <c r="I18" s="41">
        <f>H18/4245</f>
        <v>3.8869257950530034E-2</v>
      </c>
      <c r="J18" s="37">
        <f>IF(D18=0, "-", IF((B18-D18)/D18&lt;10, (B18-D18)/D18, "&gt;999%"))</f>
        <v>0.59259259259259256</v>
      </c>
      <c r="K18" s="38">
        <f>IF(H18=0, "-", IF((F18-H18)/H18&lt;10, (F18-H18)/H18, "&gt;999%"))</f>
        <v>0.55151515151515151</v>
      </c>
    </row>
    <row r="19" spans="1:11" x14ac:dyDescent="0.2">
      <c r="B19" s="83"/>
      <c r="D19" s="83"/>
      <c r="F19" s="83"/>
      <c r="H19" s="83"/>
    </row>
    <row r="20" spans="1:11" s="43" customFormat="1" x14ac:dyDescent="0.2">
      <c r="A20" s="162" t="s">
        <v>494</v>
      </c>
      <c r="B20" s="71">
        <v>86</v>
      </c>
      <c r="C20" s="40">
        <f>B20/1768</f>
        <v>4.8642533936651584E-2</v>
      </c>
      <c r="D20" s="71">
        <v>54</v>
      </c>
      <c r="E20" s="41">
        <f>D20/1634</f>
        <v>3.3047735618115054E-2</v>
      </c>
      <c r="F20" s="77">
        <v>256</v>
      </c>
      <c r="G20" s="42">
        <f>F20/4797</f>
        <v>5.3366687513028976E-2</v>
      </c>
      <c r="H20" s="71">
        <v>165</v>
      </c>
      <c r="I20" s="41">
        <f>H20/4245</f>
        <v>3.8869257950530034E-2</v>
      </c>
      <c r="J20" s="37">
        <f>IF(D20=0, "-", IF((B20-D20)/D20&lt;10, (B20-D20)/D20, "&gt;999%"))</f>
        <v>0.59259259259259256</v>
      </c>
      <c r="K20" s="38">
        <f>IF(H20=0, "-", IF((F20-H20)/H20&lt;10, (F20-H20)/H20, "&gt;999%"))</f>
        <v>0.55151515151515151</v>
      </c>
    </row>
    <row r="21" spans="1:11" x14ac:dyDescent="0.2">
      <c r="B21" s="83"/>
      <c r="D21" s="83"/>
      <c r="F21" s="83"/>
      <c r="H21" s="83"/>
    </row>
    <row r="22" spans="1:11" ht="15.75" x14ac:dyDescent="0.25">
      <c r="A22" s="164" t="s">
        <v>110</v>
      </c>
      <c r="B22" s="196" t="s">
        <v>1</v>
      </c>
      <c r="C22" s="200"/>
      <c r="D22" s="200"/>
      <c r="E22" s="197"/>
      <c r="F22" s="196" t="s">
        <v>14</v>
      </c>
      <c r="G22" s="200"/>
      <c r="H22" s="200"/>
      <c r="I22" s="197"/>
      <c r="J22" s="196" t="s">
        <v>15</v>
      </c>
      <c r="K22" s="197"/>
    </row>
    <row r="23" spans="1:11" x14ac:dyDescent="0.2">
      <c r="A23" s="22"/>
      <c r="B23" s="196">
        <f>VALUE(RIGHT($B$2, 4))</f>
        <v>2022</v>
      </c>
      <c r="C23" s="197"/>
      <c r="D23" s="196">
        <f>B23-1</f>
        <v>2021</v>
      </c>
      <c r="E23" s="204"/>
      <c r="F23" s="196">
        <f>B23</f>
        <v>2022</v>
      </c>
      <c r="G23" s="204"/>
      <c r="H23" s="196">
        <f>D23</f>
        <v>2021</v>
      </c>
      <c r="I23" s="204"/>
      <c r="J23" s="140" t="s">
        <v>4</v>
      </c>
      <c r="K23" s="141" t="s">
        <v>2</v>
      </c>
    </row>
    <row r="24" spans="1:11" x14ac:dyDescent="0.2">
      <c r="A24" s="163" t="s">
        <v>139</v>
      </c>
      <c r="B24" s="61" t="s">
        <v>12</v>
      </c>
      <c r="C24" s="62" t="s">
        <v>13</v>
      </c>
      <c r="D24" s="61" t="s">
        <v>12</v>
      </c>
      <c r="E24" s="63" t="s">
        <v>13</v>
      </c>
      <c r="F24" s="62" t="s">
        <v>12</v>
      </c>
      <c r="G24" s="62" t="s">
        <v>13</v>
      </c>
      <c r="H24" s="61" t="s">
        <v>12</v>
      </c>
      <c r="I24" s="63" t="s">
        <v>13</v>
      </c>
      <c r="J24" s="61"/>
      <c r="K24" s="63"/>
    </row>
    <row r="25" spans="1:11" x14ac:dyDescent="0.2">
      <c r="A25" s="7" t="s">
        <v>279</v>
      </c>
      <c r="B25" s="65">
        <v>0</v>
      </c>
      <c r="C25" s="34">
        <f>IF(B47=0, "-", B25/B47)</f>
        <v>0</v>
      </c>
      <c r="D25" s="65">
        <v>1</v>
      </c>
      <c r="E25" s="9">
        <f>IF(D47=0, "-", D25/D47)</f>
        <v>5.263157894736842E-3</v>
      </c>
      <c r="F25" s="81">
        <v>0</v>
      </c>
      <c r="G25" s="34">
        <f>IF(F47=0, "-", F25/F47)</f>
        <v>0</v>
      </c>
      <c r="H25" s="65">
        <v>1</v>
      </c>
      <c r="I25" s="9">
        <f>IF(H47=0, "-", H25/H47)</f>
        <v>1.594896331738437E-3</v>
      </c>
      <c r="J25" s="8">
        <f t="shared" ref="J25:J45" si="2">IF(D25=0, "-", IF((B25-D25)/D25&lt;10, (B25-D25)/D25, "&gt;999%"))</f>
        <v>-1</v>
      </c>
      <c r="K25" s="9">
        <f t="shared" ref="K25:K45" si="3">IF(H25=0, "-", IF((F25-H25)/H25&lt;10, (F25-H25)/H25, "&gt;999%"))</f>
        <v>-1</v>
      </c>
    </row>
    <row r="26" spans="1:11" x14ac:dyDescent="0.2">
      <c r="A26" s="7" t="s">
        <v>280</v>
      </c>
      <c r="B26" s="65">
        <v>0</v>
      </c>
      <c r="C26" s="34">
        <f>IF(B47=0, "-", B26/B47)</f>
        <v>0</v>
      </c>
      <c r="D26" s="65">
        <v>0</v>
      </c>
      <c r="E26" s="9">
        <f>IF(D47=0, "-", D26/D47)</f>
        <v>0</v>
      </c>
      <c r="F26" s="81">
        <v>5</v>
      </c>
      <c r="G26" s="34">
        <f>IF(F47=0, "-", F26/F47)</f>
        <v>7.3421439060205578E-3</v>
      </c>
      <c r="H26" s="65">
        <v>0</v>
      </c>
      <c r="I26" s="9">
        <f>IF(H47=0, "-", H26/H47)</f>
        <v>0</v>
      </c>
      <c r="J26" s="8" t="str">
        <f t="shared" si="2"/>
        <v>-</v>
      </c>
      <c r="K26" s="9" t="str">
        <f t="shared" si="3"/>
        <v>-</v>
      </c>
    </row>
    <row r="27" spans="1:11" x14ac:dyDescent="0.2">
      <c r="A27" s="7" t="s">
        <v>281</v>
      </c>
      <c r="B27" s="65">
        <v>11</v>
      </c>
      <c r="C27" s="34">
        <f>IF(B47=0, "-", B27/B47)</f>
        <v>5.6410256410256411E-2</v>
      </c>
      <c r="D27" s="65">
        <v>14</v>
      </c>
      <c r="E27" s="9">
        <f>IF(D47=0, "-", D27/D47)</f>
        <v>7.3684210526315783E-2</v>
      </c>
      <c r="F27" s="81">
        <v>36</v>
      </c>
      <c r="G27" s="34">
        <f>IF(F47=0, "-", F27/F47)</f>
        <v>5.2863436123348019E-2</v>
      </c>
      <c r="H27" s="65">
        <v>53</v>
      </c>
      <c r="I27" s="9">
        <f>IF(H47=0, "-", H27/H47)</f>
        <v>8.4529505582137163E-2</v>
      </c>
      <c r="J27" s="8">
        <f t="shared" si="2"/>
        <v>-0.21428571428571427</v>
      </c>
      <c r="K27" s="9">
        <f t="shared" si="3"/>
        <v>-0.32075471698113206</v>
      </c>
    </row>
    <row r="28" spans="1:11" x14ac:dyDescent="0.2">
      <c r="A28" s="7" t="s">
        <v>282</v>
      </c>
      <c r="B28" s="65">
        <v>12</v>
      </c>
      <c r="C28" s="34">
        <f>IF(B47=0, "-", B28/B47)</f>
        <v>6.1538461538461542E-2</v>
      </c>
      <c r="D28" s="65">
        <v>36</v>
      </c>
      <c r="E28" s="9">
        <f>IF(D47=0, "-", D28/D47)</f>
        <v>0.18947368421052632</v>
      </c>
      <c r="F28" s="81">
        <v>109</v>
      </c>
      <c r="G28" s="34">
        <f>IF(F47=0, "-", F28/F47)</f>
        <v>0.16005873715124816</v>
      </c>
      <c r="H28" s="65">
        <v>84</v>
      </c>
      <c r="I28" s="9">
        <f>IF(H47=0, "-", H28/H47)</f>
        <v>0.13397129186602871</v>
      </c>
      <c r="J28" s="8">
        <f t="shared" si="2"/>
        <v>-0.66666666666666663</v>
      </c>
      <c r="K28" s="9">
        <f t="shared" si="3"/>
        <v>0.29761904761904762</v>
      </c>
    </row>
    <row r="29" spans="1:11" x14ac:dyDescent="0.2">
      <c r="A29" s="7" t="s">
        <v>283</v>
      </c>
      <c r="B29" s="65">
        <v>1</v>
      </c>
      <c r="C29" s="34">
        <f>IF(B47=0, "-", B29/B47)</f>
        <v>5.1282051282051282E-3</v>
      </c>
      <c r="D29" s="65">
        <v>2</v>
      </c>
      <c r="E29" s="9">
        <f>IF(D47=0, "-", D29/D47)</f>
        <v>1.0526315789473684E-2</v>
      </c>
      <c r="F29" s="81">
        <v>3</v>
      </c>
      <c r="G29" s="34">
        <f>IF(F47=0, "-", F29/F47)</f>
        <v>4.4052863436123352E-3</v>
      </c>
      <c r="H29" s="65">
        <v>4</v>
      </c>
      <c r="I29" s="9">
        <f>IF(H47=0, "-", H29/H47)</f>
        <v>6.379585326953748E-3</v>
      </c>
      <c r="J29" s="8">
        <f t="shared" si="2"/>
        <v>-0.5</v>
      </c>
      <c r="K29" s="9">
        <f t="shared" si="3"/>
        <v>-0.25</v>
      </c>
    </row>
    <row r="30" spans="1:11" x14ac:dyDescent="0.2">
      <c r="A30" s="7" t="s">
        <v>284</v>
      </c>
      <c r="B30" s="65">
        <v>3</v>
      </c>
      <c r="C30" s="34">
        <f>IF(B47=0, "-", B30/B47)</f>
        <v>1.5384615384615385E-2</v>
      </c>
      <c r="D30" s="65">
        <v>0</v>
      </c>
      <c r="E30" s="9">
        <f>IF(D47=0, "-", D30/D47)</f>
        <v>0</v>
      </c>
      <c r="F30" s="81">
        <v>8</v>
      </c>
      <c r="G30" s="34">
        <f>IF(F47=0, "-", F30/F47)</f>
        <v>1.1747430249632892E-2</v>
      </c>
      <c r="H30" s="65">
        <v>0</v>
      </c>
      <c r="I30" s="9">
        <f>IF(H47=0, "-", H30/H47)</f>
        <v>0</v>
      </c>
      <c r="J30" s="8" t="str">
        <f t="shared" si="2"/>
        <v>-</v>
      </c>
      <c r="K30" s="9" t="str">
        <f t="shared" si="3"/>
        <v>-</v>
      </c>
    </row>
    <row r="31" spans="1:11" x14ac:dyDescent="0.2">
      <c r="A31" s="7" t="s">
        <v>285</v>
      </c>
      <c r="B31" s="65">
        <v>21</v>
      </c>
      <c r="C31" s="34">
        <f>IF(B47=0, "-", B31/B47)</f>
        <v>0.1076923076923077</v>
      </c>
      <c r="D31" s="65">
        <v>12</v>
      </c>
      <c r="E31" s="9">
        <f>IF(D47=0, "-", D31/D47)</f>
        <v>6.3157894736842107E-2</v>
      </c>
      <c r="F31" s="81">
        <v>57</v>
      </c>
      <c r="G31" s="34">
        <f>IF(F47=0, "-", F31/F47)</f>
        <v>8.3700440528634359E-2</v>
      </c>
      <c r="H31" s="65">
        <v>53</v>
      </c>
      <c r="I31" s="9">
        <f>IF(H47=0, "-", H31/H47)</f>
        <v>8.4529505582137163E-2</v>
      </c>
      <c r="J31" s="8">
        <f t="shared" si="2"/>
        <v>0.75</v>
      </c>
      <c r="K31" s="9">
        <f t="shared" si="3"/>
        <v>7.5471698113207544E-2</v>
      </c>
    </row>
    <row r="32" spans="1:11" x14ac:dyDescent="0.2">
      <c r="A32" s="7" t="s">
        <v>286</v>
      </c>
      <c r="B32" s="65">
        <v>21</v>
      </c>
      <c r="C32" s="34">
        <f>IF(B47=0, "-", B32/B47)</f>
        <v>0.1076923076923077</v>
      </c>
      <c r="D32" s="65">
        <v>18</v>
      </c>
      <c r="E32" s="9">
        <f>IF(D47=0, "-", D32/D47)</f>
        <v>9.4736842105263161E-2</v>
      </c>
      <c r="F32" s="81">
        <v>61</v>
      </c>
      <c r="G32" s="34">
        <f>IF(F47=0, "-", F32/F47)</f>
        <v>8.957415565345081E-2</v>
      </c>
      <c r="H32" s="65">
        <v>30</v>
      </c>
      <c r="I32" s="9">
        <f>IF(H47=0, "-", H32/H47)</f>
        <v>4.784688995215311E-2</v>
      </c>
      <c r="J32" s="8">
        <f t="shared" si="2"/>
        <v>0.16666666666666666</v>
      </c>
      <c r="K32" s="9">
        <f t="shared" si="3"/>
        <v>1.0333333333333334</v>
      </c>
    </row>
    <row r="33" spans="1:11" x14ac:dyDescent="0.2">
      <c r="A33" s="7" t="s">
        <v>287</v>
      </c>
      <c r="B33" s="65">
        <v>0</v>
      </c>
      <c r="C33" s="34">
        <f>IF(B47=0, "-", B33/B47)</f>
        <v>0</v>
      </c>
      <c r="D33" s="65">
        <v>0</v>
      </c>
      <c r="E33" s="9">
        <f>IF(D47=0, "-", D33/D47)</f>
        <v>0</v>
      </c>
      <c r="F33" s="81">
        <v>1</v>
      </c>
      <c r="G33" s="34">
        <f>IF(F47=0, "-", F33/F47)</f>
        <v>1.4684287812041115E-3</v>
      </c>
      <c r="H33" s="65">
        <v>0</v>
      </c>
      <c r="I33" s="9">
        <f>IF(H47=0, "-", H33/H47)</f>
        <v>0</v>
      </c>
      <c r="J33" s="8" t="str">
        <f t="shared" si="2"/>
        <v>-</v>
      </c>
      <c r="K33" s="9" t="str">
        <f t="shared" si="3"/>
        <v>-</v>
      </c>
    </row>
    <row r="34" spans="1:11" x14ac:dyDescent="0.2">
      <c r="A34" s="7" t="s">
        <v>288</v>
      </c>
      <c r="B34" s="65">
        <v>25</v>
      </c>
      <c r="C34" s="34">
        <f>IF(B47=0, "-", B34/B47)</f>
        <v>0.12820512820512819</v>
      </c>
      <c r="D34" s="65">
        <v>16</v>
      </c>
      <c r="E34" s="9">
        <f>IF(D47=0, "-", D34/D47)</f>
        <v>8.4210526315789472E-2</v>
      </c>
      <c r="F34" s="81">
        <v>117</v>
      </c>
      <c r="G34" s="34">
        <f>IF(F47=0, "-", F34/F47)</f>
        <v>0.17180616740088106</v>
      </c>
      <c r="H34" s="65">
        <v>64</v>
      </c>
      <c r="I34" s="9">
        <f>IF(H47=0, "-", H34/H47)</f>
        <v>0.10207336523125997</v>
      </c>
      <c r="J34" s="8">
        <f t="shared" si="2"/>
        <v>0.5625</v>
      </c>
      <c r="K34" s="9">
        <f t="shared" si="3"/>
        <v>0.828125</v>
      </c>
    </row>
    <row r="35" spans="1:11" x14ac:dyDescent="0.2">
      <c r="A35" s="7" t="s">
        <v>289</v>
      </c>
      <c r="B35" s="65">
        <v>43</v>
      </c>
      <c r="C35" s="34">
        <f>IF(B47=0, "-", B35/B47)</f>
        <v>0.22051282051282051</v>
      </c>
      <c r="D35" s="65">
        <v>7</v>
      </c>
      <c r="E35" s="9">
        <f>IF(D47=0, "-", D35/D47)</f>
        <v>3.6842105263157891E-2</v>
      </c>
      <c r="F35" s="81">
        <v>86</v>
      </c>
      <c r="G35" s="34">
        <f>IF(F47=0, "-", F35/F47)</f>
        <v>0.12628487518355361</v>
      </c>
      <c r="H35" s="65">
        <v>78</v>
      </c>
      <c r="I35" s="9">
        <f>IF(H47=0, "-", H35/H47)</f>
        <v>0.12440191387559808</v>
      </c>
      <c r="J35" s="8">
        <f t="shared" si="2"/>
        <v>5.1428571428571432</v>
      </c>
      <c r="K35" s="9">
        <f t="shared" si="3"/>
        <v>0.10256410256410256</v>
      </c>
    </row>
    <row r="36" spans="1:11" x14ac:dyDescent="0.2">
      <c r="A36" s="7" t="s">
        <v>290</v>
      </c>
      <c r="B36" s="65">
        <v>10</v>
      </c>
      <c r="C36" s="34">
        <f>IF(B47=0, "-", B36/B47)</f>
        <v>5.128205128205128E-2</v>
      </c>
      <c r="D36" s="65">
        <v>18</v>
      </c>
      <c r="E36" s="9">
        <f>IF(D47=0, "-", D36/D47)</f>
        <v>9.4736842105263161E-2</v>
      </c>
      <c r="F36" s="81">
        <v>39</v>
      </c>
      <c r="G36" s="34">
        <f>IF(F47=0, "-", F36/F47)</f>
        <v>5.7268722466960353E-2</v>
      </c>
      <c r="H36" s="65">
        <v>49</v>
      </c>
      <c r="I36" s="9">
        <f>IF(H47=0, "-", H36/H47)</f>
        <v>7.8149920255183414E-2</v>
      </c>
      <c r="J36" s="8">
        <f t="shared" si="2"/>
        <v>-0.44444444444444442</v>
      </c>
      <c r="K36" s="9">
        <f t="shared" si="3"/>
        <v>-0.20408163265306123</v>
      </c>
    </row>
    <row r="37" spans="1:11" x14ac:dyDescent="0.2">
      <c r="A37" s="7" t="s">
        <v>291</v>
      </c>
      <c r="B37" s="65">
        <v>0</v>
      </c>
      <c r="C37" s="34">
        <f>IF(B47=0, "-", B37/B47)</f>
        <v>0</v>
      </c>
      <c r="D37" s="65">
        <v>18</v>
      </c>
      <c r="E37" s="9">
        <f>IF(D47=0, "-", D37/D47)</f>
        <v>9.4736842105263161E-2</v>
      </c>
      <c r="F37" s="81">
        <v>0</v>
      </c>
      <c r="G37" s="34">
        <f>IF(F47=0, "-", F37/F47)</f>
        <v>0</v>
      </c>
      <c r="H37" s="65">
        <v>56</v>
      </c>
      <c r="I37" s="9">
        <f>IF(H47=0, "-", H37/H47)</f>
        <v>8.9314194577352471E-2</v>
      </c>
      <c r="J37" s="8">
        <f t="shared" si="2"/>
        <v>-1</v>
      </c>
      <c r="K37" s="9">
        <f t="shared" si="3"/>
        <v>-1</v>
      </c>
    </row>
    <row r="38" spans="1:11" x14ac:dyDescent="0.2">
      <c r="A38" s="7" t="s">
        <v>292</v>
      </c>
      <c r="B38" s="65">
        <v>0</v>
      </c>
      <c r="C38" s="34">
        <f>IF(B47=0, "-", B38/B47)</f>
        <v>0</v>
      </c>
      <c r="D38" s="65">
        <v>1</v>
      </c>
      <c r="E38" s="9">
        <f>IF(D47=0, "-", D38/D47)</f>
        <v>5.263157894736842E-3</v>
      </c>
      <c r="F38" s="81">
        <v>2</v>
      </c>
      <c r="G38" s="34">
        <f>IF(F47=0, "-", F38/F47)</f>
        <v>2.936857562408223E-3</v>
      </c>
      <c r="H38" s="65">
        <v>2</v>
      </c>
      <c r="I38" s="9">
        <f>IF(H47=0, "-", H38/H47)</f>
        <v>3.189792663476874E-3</v>
      </c>
      <c r="J38" s="8">
        <f t="shared" si="2"/>
        <v>-1</v>
      </c>
      <c r="K38" s="9">
        <f t="shared" si="3"/>
        <v>0</v>
      </c>
    </row>
    <row r="39" spans="1:11" x14ac:dyDescent="0.2">
      <c r="A39" s="7" t="s">
        <v>293</v>
      </c>
      <c r="B39" s="65">
        <v>1</v>
      </c>
      <c r="C39" s="34">
        <f>IF(B47=0, "-", B39/B47)</f>
        <v>5.1282051282051282E-3</v>
      </c>
      <c r="D39" s="65">
        <v>0</v>
      </c>
      <c r="E39" s="9">
        <f>IF(D47=0, "-", D39/D47)</f>
        <v>0</v>
      </c>
      <c r="F39" s="81">
        <v>7</v>
      </c>
      <c r="G39" s="34">
        <f>IF(F47=0, "-", F39/F47)</f>
        <v>1.0279001468428781E-2</v>
      </c>
      <c r="H39" s="65">
        <v>0</v>
      </c>
      <c r="I39" s="9">
        <f>IF(H47=0, "-", H39/H47)</f>
        <v>0</v>
      </c>
      <c r="J39" s="8" t="str">
        <f t="shared" si="2"/>
        <v>-</v>
      </c>
      <c r="K39" s="9" t="str">
        <f t="shared" si="3"/>
        <v>-</v>
      </c>
    </row>
    <row r="40" spans="1:11" x14ac:dyDescent="0.2">
      <c r="A40" s="7" t="s">
        <v>294</v>
      </c>
      <c r="B40" s="65">
        <v>6</v>
      </c>
      <c r="C40" s="34">
        <f>IF(B47=0, "-", B40/B47)</f>
        <v>3.0769230769230771E-2</v>
      </c>
      <c r="D40" s="65">
        <v>2</v>
      </c>
      <c r="E40" s="9">
        <f>IF(D47=0, "-", D40/D47)</f>
        <v>1.0526315789473684E-2</v>
      </c>
      <c r="F40" s="81">
        <v>9</v>
      </c>
      <c r="G40" s="34">
        <f>IF(F47=0, "-", F40/F47)</f>
        <v>1.3215859030837005E-2</v>
      </c>
      <c r="H40" s="65">
        <v>21</v>
      </c>
      <c r="I40" s="9">
        <f>IF(H47=0, "-", H40/H47)</f>
        <v>3.3492822966507178E-2</v>
      </c>
      <c r="J40" s="8">
        <f t="shared" si="2"/>
        <v>2</v>
      </c>
      <c r="K40" s="9">
        <f t="shared" si="3"/>
        <v>-0.5714285714285714</v>
      </c>
    </row>
    <row r="41" spans="1:11" x14ac:dyDescent="0.2">
      <c r="A41" s="7" t="s">
        <v>295</v>
      </c>
      <c r="B41" s="65">
        <v>15</v>
      </c>
      <c r="C41" s="34">
        <f>IF(B47=0, "-", B41/B47)</f>
        <v>7.6923076923076927E-2</v>
      </c>
      <c r="D41" s="65">
        <v>21</v>
      </c>
      <c r="E41" s="9">
        <f>IF(D47=0, "-", D41/D47)</f>
        <v>0.11052631578947368</v>
      </c>
      <c r="F41" s="81">
        <v>78</v>
      </c>
      <c r="G41" s="34">
        <f>IF(F47=0, "-", F41/F47)</f>
        <v>0.11453744493392071</v>
      </c>
      <c r="H41" s="65">
        <v>57</v>
      </c>
      <c r="I41" s="9">
        <f>IF(H47=0, "-", H41/H47)</f>
        <v>9.0909090909090912E-2</v>
      </c>
      <c r="J41" s="8">
        <f t="shared" si="2"/>
        <v>-0.2857142857142857</v>
      </c>
      <c r="K41" s="9">
        <f t="shared" si="3"/>
        <v>0.36842105263157893</v>
      </c>
    </row>
    <row r="42" spans="1:11" x14ac:dyDescent="0.2">
      <c r="A42" s="7" t="s">
        <v>296</v>
      </c>
      <c r="B42" s="65">
        <v>2</v>
      </c>
      <c r="C42" s="34">
        <f>IF(B47=0, "-", B42/B47)</f>
        <v>1.0256410256410256E-2</v>
      </c>
      <c r="D42" s="65">
        <v>1</v>
      </c>
      <c r="E42" s="9">
        <f>IF(D47=0, "-", D42/D47)</f>
        <v>5.263157894736842E-3</v>
      </c>
      <c r="F42" s="81">
        <v>4</v>
      </c>
      <c r="G42" s="34">
        <f>IF(F47=0, "-", F42/F47)</f>
        <v>5.8737151248164461E-3</v>
      </c>
      <c r="H42" s="65">
        <v>2</v>
      </c>
      <c r="I42" s="9">
        <f>IF(H47=0, "-", H42/H47)</f>
        <v>3.189792663476874E-3</v>
      </c>
      <c r="J42" s="8">
        <f t="shared" si="2"/>
        <v>1</v>
      </c>
      <c r="K42" s="9">
        <f t="shared" si="3"/>
        <v>1</v>
      </c>
    </row>
    <row r="43" spans="1:11" x14ac:dyDescent="0.2">
      <c r="A43" s="7" t="s">
        <v>297</v>
      </c>
      <c r="B43" s="65">
        <v>0</v>
      </c>
      <c r="C43" s="34">
        <f>IF(B47=0, "-", B43/B47)</f>
        <v>0</v>
      </c>
      <c r="D43" s="65">
        <v>9</v>
      </c>
      <c r="E43" s="9">
        <f>IF(D47=0, "-", D43/D47)</f>
        <v>4.736842105263158E-2</v>
      </c>
      <c r="F43" s="81">
        <v>2</v>
      </c>
      <c r="G43" s="34">
        <f>IF(F47=0, "-", F43/F47)</f>
        <v>2.936857562408223E-3</v>
      </c>
      <c r="H43" s="65">
        <v>22</v>
      </c>
      <c r="I43" s="9">
        <f>IF(H47=0, "-", H43/H47)</f>
        <v>3.5087719298245612E-2</v>
      </c>
      <c r="J43" s="8">
        <f t="shared" si="2"/>
        <v>-1</v>
      </c>
      <c r="K43" s="9">
        <f t="shared" si="3"/>
        <v>-0.90909090909090906</v>
      </c>
    </row>
    <row r="44" spans="1:11" x14ac:dyDescent="0.2">
      <c r="A44" s="7" t="s">
        <v>298</v>
      </c>
      <c r="B44" s="65">
        <v>9</v>
      </c>
      <c r="C44" s="34">
        <f>IF(B47=0, "-", B44/B47)</f>
        <v>4.6153846153846156E-2</v>
      </c>
      <c r="D44" s="65">
        <v>11</v>
      </c>
      <c r="E44" s="9">
        <f>IF(D47=0, "-", D44/D47)</f>
        <v>5.7894736842105263E-2</v>
      </c>
      <c r="F44" s="81">
        <v>35</v>
      </c>
      <c r="G44" s="34">
        <f>IF(F47=0, "-", F44/F47)</f>
        <v>5.1395007342143903E-2</v>
      </c>
      <c r="H44" s="65">
        <v>42</v>
      </c>
      <c r="I44" s="9">
        <f>IF(H47=0, "-", H44/H47)</f>
        <v>6.6985645933014357E-2</v>
      </c>
      <c r="J44" s="8">
        <f t="shared" si="2"/>
        <v>-0.18181818181818182</v>
      </c>
      <c r="K44" s="9">
        <f t="shared" si="3"/>
        <v>-0.16666666666666666</v>
      </c>
    </row>
    <row r="45" spans="1:11" x14ac:dyDescent="0.2">
      <c r="A45" s="7" t="s">
        <v>299</v>
      </c>
      <c r="B45" s="65">
        <v>15</v>
      </c>
      <c r="C45" s="34">
        <f>IF(B47=0, "-", B45/B47)</f>
        <v>7.6923076923076927E-2</v>
      </c>
      <c r="D45" s="65">
        <v>3</v>
      </c>
      <c r="E45" s="9">
        <f>IF(D47=0, "-", D45/D47)</f>
        <v>1.5789473684210527E-2</v>
      </c>
      <c r="F45" s="81">
        <v>22</v>
      </c>
      <c r="G45" s="34">
        <f>IF(F47=0, "-", F45/F47)</f>
        <v>3.2305433186490456E-2</v>
      </c>
      <c r="H45" s="65">
        <v>9</v>
      </c>
      <c r="I45" s="9">
        <f>IF(H47=0, "-", H45/H47)</f>
        <v>1.4354066985645933E-2</v>
      </c>
      <c r="J45" s="8">
        <f t="shared" si="2"/>
        <v>4</v>
      </c>
      <c r="K45" s="9">
        <f t="shared" si="3"/>
        <v>1.4444444444444444</v>
      </c>
    </row>
    <row r="46" spans="1:11" x14ac:dyDescent="0.2">
      <c r="A46" s="2"/>
      <c r="B46" s="68"/>
      <c r="C46" s="33"/>
      <c r="D46" s="68"/>
      <c r="E46" s="6"/>
      <c r="F46" s="82"/>
      <c r="G46" s="33"/>
      <c r="H46" s="68"/>
      <c r="I46" s="6"/>
      <c r="J46" s="5"/>
      <c r="K46" s="6"/>
    </row>
    <row r="47" spans="1:11" s="43" customFormat="1" x14ac:dyDescent="0.2">
      <c r="A47" s="162" t="s">
        <v>493</v>
      </c>
      <c r="B47" s="71">
        <f>SUM(B25:B46)</f>
        <v>195</v>
      </c>
      <c r="C47" s="40">
        <f>B47/1768</f>
        <v>0.11029411764705882</v>
      </c>
      <c r="D47" s="71">
        <f>SUM(D25:D46)</f>
        <v>190</v>
      </c>
      <c r="E47" s="41">
        <f>D47/1634</f>
        <v>0.11627906976744186</v>
      </c>
      <c r="F47" s="77">
        <f>SUM(F25:F46)</f>
        <v>681</v>
      </c>
      <c r="G47" s="42">
        <f>F47/4797</f>
        <v>0.14196372732958099</v>
      </c>
      <c r="H47" s="71">
        <f>SUM(H25:H46)</f>
        <v>627</v>
      </c>
      <c r="I47" s="41">
        <f>H47/4245</f>
        <v>0.14770318021201415</v>
      </c>
      <c r="J47" s="37">
        <f>IF(D47=0, "-", IF((B47-D47)/D47&lt;10, (B47-D47)/D47, "&gt;999%"))</f>
        <v>2.6315789473684209E-2</v>
      </c>
      <c r="K47" s="38">
        <f>IF(H47=0, "-", IF((F47-H47)/H47&lt;10, (F47-H47)/H47, "&gt;999%"))</f>
        <v>8.6124401913875603E-2</v>
      </c>
    </row>
    <row r="48" spans="1:11" x14ac:dyDescent="0.2">
      <c r="B48" s="83"/>
      <c r="D48" s="83"/>
      <c r="F48" s="83"/>
      <c r="H48" s="83"/>
    </row>
    <row r="49" spans="1:11" x14ac:dyDescent="0.2">
      <c r="A49" s="163" t="s">
        <v>140</v>
      </c>
      <c r="B49" s="61" t="s">
        <v>12</v>
      </c>
      <c r="C49" s="62" t="s">
        <v>13</v>
      </c>
      <c r="D49" s="61" t="s">
        <v>12</v>
      </c>
      <c r="E49" s="63" t="s">
        <v>13</v>
      </c>
      <c r="F49" s="62" t="s">
        <v>12</v>
      </c>
      <c r="G49" s="62" t="s">
        <v>13</v>
      </c>
      <c r="H49" s="61" t="s">
        <v>12</v>
      </c>
      <c r="I49" s="63" t="s">
        <v>13</v>
      </c>
      <c r="J49" s="61"/>
      <c r="K49" s="63"/>
    </row>
    <row r="50" spans="1:11" x14ac:dyDescent="0.2">
      <c r="A50" s="7" t="s">
        <v>300</v>
      </c>
      <c r="B50" s="65">
        <v>1</v>
      </c>
      <c r="C50" s="34">
        <f>IF(B60=0, "-", B50/B60)</f>
        <v>3.7037037037037035E-2</v>
      </c>
      <c r="D50" s="65">
        <v>1</v>
      </c>
      <c r="E50" s="9">
        <f>IF(D60=0, "-", D50/D60)</f>
        <v>2.7777777777777776E-2</v>
      </c>
      <c r="F50" s="81">
        <v>1</v>
      </c>
      <c r="G50" s="34">
        <f>IF(F60=0, "-", F50/F60)</f>
        <v>1.3513513513513514E-2</v>
      </c>
      <c r="H50" s="65">
        <v>2</v>
      </c>
      <c r="I50" s="9">
        <f>IF(H60=0, "-", H50/H60)</f>
        <v>2.4096385542168676E-2</v>
      </c>
      <c r="J50" s="8">
        <f t="shared" ref="J50:J58" si="4">IF(D50=0, "-", IF((B50-D50)/D50&lt;10, (B50-D50)/D50, "&gt;999%"))</f>
        <v>0</v>
      </c>
      <c r="K50" s="9">
        <f t="shared" ref="K50:K58" si="5">IF(H50=0, "-", IF((F50-H50)/H50&lt;10, (F50-H50)/H50, "&gt;999%"))</f>
        <v>-0.5</v>
      </c>
    </row>
    <row r="51" spans="1:11" x14ac:dyDescent="0.2">
      <c r="A51" s="7" t="s">
        <v>301</v>
      </c>
      <c r="B51" s="65">
        <v>5</v>
      </c>
      <c r="C51" s="34">
        <f>IF(B60=0, "-", B51/B60)</f>
        <v>0.18518518518518517</v>
      </c>
      <c r="D51" s="65">
        <v>14</v>
      </c>
      <c r="E51" s="9">
        <f>IF(D60=0, "-", D51/D60)</f>
        <v>0.3888888888888889</v>
      </c>
      <c r="F51" s="81">
        <v>11</v>
      </c>
      <c r="G51" s="34">
        <f>IF(F60=0, "-", F51/F60)</f>
        <v>0.14864864864864866</v>
      </c>
      <c r="H51" s="65">
        <v>22</v>
      </c>
      <c r="I51" s="9">
        <f>IF(H60=0, "-", H51/H60)</f>
        <v>0.26506024096385544</v>
      </c>
      <c r="J51" s="8">
        <f t="shared" si="4"/>
        <v>-0.6428571428571429</v>
      </c>
      <c r="K51" s="9">
        <f t="shared" si="5"/>
        <v>-0.5</v>
      </c>
    </row>
    <row r="52" spans="1:11" x14ac:dyDescent="0.2">
      <c r="A52" s="7" t="s">
        <v>302</v>
      </c>
      <c r="B52" s="65">
        <v>3</v>
      </c>
      <c r="C52" s="34">
        <f>IF(B60=0, "-", B52/B60)</f>
        <v>0.1111111111111111</v>
      </c>
      <c r="D52" s="65">
        <v>3</v>
      </c>
      <c r="E52" s="9">
        <f>IF(D60=0, "-", D52/D60)</f>
        <v>8.3333333333333329E-2</v>
      </c>
      <c r="F52" s="81">
        <v>10</v>
      </c>
      <c r="G52" s="34">
        <f>IF(F60=0, "-", F52/F60)</f>
        <v>0.13513513513513514</v>
      </c>
      <c r="H52" s="65">
        <v>8</v>
      </c>
      <c r="I52" s="9">
        <f>IF(H60=0, "-", H52/H60)</f>
        <v>9.6385542168674704E-2</v>
      </c>
      <c r="J52" s="8">
        <f t="shared" si="4"/>
        <v>0</v>
      </c>
      <c r="K52" s="9">
        <f t="shared" si="5"/>
        <v>0.25</v>
      </c>
    </row>
    <row r="53" spans="1:11" x14ac:dyDescent="0.2">
      <c r="A53" s="7" t="s">
        <v>303</v>
      </c>
      <c r="B53" s="65">
        <v>1</v>
      </c>
      <c r="C53" s="34">
        <f>IF(B60=0, "-", B53/B60)</f>
        <v>3.7037037037037035E-2</v>
      </c>
      <c r="D53" s="65">
        <v>1</v>
      </c>
      <c r="E53" s="9">
        <f>IF(D60=0, "-", D53/D60)</f>
        <v>2.7777777777777776E-2</v>
      </c>
      <c r="F53" s="81">
        <v>1</v>
      </c>
      <c r="G53" s="34">
        <f>IF(F60=0, "-", F53/F60)</f>
        <v>1.3513513513513514E-2</v>
      </c>
      <c r="H53" s="65">
        <v>2</v>
      </c>
      <c r="I53" s="9">
        <f>IF(H60=0, "-", H53/H60)</f>
        <v>2.4096385542168676E-2</v>
      </c>
      <c r="J53" s="8">
        <f t="shared" si="4"/>
        <v>0</v>
      </c>
      <c r="K53" s="9">
        <f t="shared" si="5"/>
        <v>-0.5</v>
      </c>
    </row>
    <row r="54" spans="1:11" x14ac:dyDescent="0.2">
      <c r="A54" s="7" t="s">
        <v>304</v>
      </c>
      <c r="B54" s="65">
        <v>0</v>
      </c>
      <c r="C54" s="34">
        <f>IF(B60=0, "-", B54/B60)</f>
        <v>0</v>
      </c>
      <c r="D54" s="65">
        <v>3</v>
      </c>
      <c r="E54" s="9">
        <f>IF(D60=0, "-", D54/D60)</f>
        <v>8.3333333333333329E-2</v>
      </c>
      <c r="F54" s="81">
        <v>1</v>
      </c>
      <c r="G54" s="34">
        <f>IF(F60=0, "-", F54/F60)</f>
        <v>1.3513513513513514E-2</v>
      </c>
      <c r="H54" s="65">
        <v>5</v>
      </c>
      <c r="I54" s="9">
        <f>IF(H60=0, "-", H54/H60)</f>
        <v>6.0240963855421686E-2</v>
      </c>
      <c r="J54" s="8">
        <f t="shared" si="4"/>
        <v>-1</v>
      </c>
      <c r="K54" s="9">
        <f t="shared" si="5"/>
        <v>-0.8</v>
      </c>
    </row>
    <row r="55" spans="1:11" x14ac:dyDescent="0.2">
      <c r="A55" s="7" t="s">
        <v>305</v>
      </c>
      <c r="B55" s="65">
        <v>3</v>
      </c>
      <c r="C55" s="34">
        <f>IF(B60=0, "-", B55/B60)</f>
        <v>0.1111111111111111</v>
      </c>
      <c r="D55" s="65">
        <v>0</v>
      </c>
      <c r="E55" s="9">
        <f>IF(D60=0, "-", D55/D60)</f>
        <v>0</v>
      </c>
      <c r="F55" s="81">
        <v>5</v>
      </c>
      <c r="G55" s="34">
        <f>IF(F60=0, "-", F55/F60)</f>
        <v>6.7567567567567571E-2</v>
      </c>
      <c r="H55" s="65">
        <v>0</v>
      </c>
      <c r="I55" s="9">
        <f>IF(H60=0, "-", H55/H60)</f>
        <v>0</v>
      </c>
      <c r="J55" s="8" t="str">
        <f t="shared" si="4"/>
        <v>-</v>
      </c>
      <c r="K55" s="9" t="str">
        <f t="shared" si="5"/>
        <v>-</v>
      </c>
    </row>
    <row r="56" spans="1:11" x14ac:dyDescent="0.2">
      <c r="A56" s="7" t="s">
        <v>306</v>
      </c>
      <c r="B56" s="65">
        <v>0</v>
      </c>
      <c r="C56" s="34">
        <f>IF(B60=0, "-", B56/B60)</f>
        <v>0</v>
      </c>
      <c r="D56" s="65">
        <v>6</v>
      </c>
      <c r="E56" s="9">
        <f>IF(D60=0, "-", D56/D60)</f>
        <v>0.16666666666666666</v>
      </c>
      <c r="F56" s="81">
        <v>4</v>
      </c>
      <c r="G56" s="34">
        <f>IF(F60=0, "-", F56/F60)</f>
        <v>5.4054054054054057E-2</v>
      </c>
      <c r="H56" s="65">
        <v>15</v>
      </c>
      <c r="I56" s="9">
        <f>IF(H60=0, "-", H56/H60)</f>
        <v>0.18072289156626506</v>
      </c>
      <c r="J56" s="8">
        <f t="shared" si="4"/>
        <v>-1</v>
      </c>
      <c r="K56" s="9">
        <f t="shared" si="5"/>
        <v>-0.73333333333333328</v>
      </c>
    </row>
    <row r="57" spans="1:11" x14ac:dyDescent="0.2">
      <c r="A57" s="7" t="s">
        <v>307</v>
      </c>
      <c r="B57" s="65">
        <v>3</v>
      </c>
      <c r="C57" s="34">
        <f>IF(B60=0, "-", B57/B60)</f>
        <v>0.1111111111111111</v>
      </c>
      <c r="D57" s="65">
        <v>2</v>
      </c>
      <c r="E57" s="9">
        <f>IF(D60=0, "-", D57/D60)</f>
        <v>5.5555555555555552E-2</v>
      </c>
      <c r="F57" s="81">
        <v>7</v>
      </c>
      <c r="G57" s="34">
        <f>IF(F60=0, "-", F57/F60)</f>
        <v>9.45945945945946E-2</v>
      </c>
      <c r="H57" s="65">
        <v>5</v>
      </c>
      <c r="I57" s="9">
        <f>IF(H60=0, "-", H57/H60)</f>
        <v>6.0240963855421686E-2</v>
      </c>
      <c r="J57" s="8">
        <f t="shared" si="4"/>
        <v>0.5</v>
      </c>
      <c r="K57" s="9">
        <f t="shared" si="5"/>
        <v>0.4</v>
      </c>
    </row>
    <row r="58" spans="1:11" x14ac:dyDescent="0.2">
      <c r="A58" s="7" t="s">
        <v>308</v>
      </c>
      <c r="B58" s="65">
        <v>11</v>
      </c>
      <c r="C58" s="34">
        <f>IF(B60=0, "-", B58/B60)</f>
        <v>0.40740740740740738</v>
      </c>
      <c r="D58" s="65">
        <v>6</v>
      </c>
      <c r="E58" s="9">
        <f>IF(D60=0, "-", D58/D60)</f>
        <v>0.16666666666666666</v>
      </c>
      <c r="F58" s="81">
        <v>34</v>
      </c>
      <c r="G58" s="34">
        <f>IF(F60=0, "-", F58/F60)</f>
        <v>0.45945945945945948</v>
      </c>
      <c r="H58" s="65">
        <v>24</v>
      </c>
      <c r="I58" s="9">
        <f>IF(H60=0, "-", H58/H60)</f>
        <v>0.28915662650602408</v>
      </c>
      <c r="J58" s="8">
        <f t="shared" si="4"/>
        <v>0.83333333333333337</v>
      </c>
      <c r="K58" s="9">
        <f t="shared" si="5"/>
        <v>0.41666666666666669</v>
      </c>
    </row>
    <row r="59" spans="1:11" x14ac:dyDescent="0.2">
      <c r="A59" s="2"/>
      <c r="B59" s="68"/>
      <c r="C59" s="33"/>
      <c r="D59" s="68"/>
      <c r="E59" s="6"/>
      <c r="F59" s="82"/>
      <c r="G59" s="33"/>
      <c r="H59" s="68"/>
      <c r="I59" s="6"/>
      <c r="J59" s="5"/>
      <c r="K59" s="6"/>
    </row>
    <row r="60" spans="1:11" s="43" customFormat="1" x14ac:dyDescent="0.2">
      <c r="A60" s="162" t="s">
        <v>492</v>
      </c>
      <c r="B60" s="71">
        <f>SUM(B50:B59)</f>
        <v>27</v>
      </c>
      <c r="C60" s="40">
        <f>B60/1768</f>
        <v>1.5271493212669683E-2</v>
      </c>
      <c r="D60" s="71">
        <f>SUM(D50:D59)</f>
        <v>36</v>
      </c>
      <c r="E60" s="41">
        <f>D60/1634</f>
        <v>2.2031823745410038E-2</v>
      </c>
      <c r="F60" s="77">
        <f>SUM(F50:F59)</f>
        <v>74</v>
      </c>
      <c r="G60" s="42">
        <f>F60/4797</f>
        <v>1.5426308109234938E-2</v>
      </c>
      <c r="H60" s="71">
        <f>SUM(H50:H59)</f>
        <v>83</v>
      </c>
      <c r="I60" s="41">
        <f>H60/4245</f>
        <v>1.955241460541814E-2</v>
      </c>
      <c r="J60" s="37">
        <f>IF(D60=0, "-", IF((B60-D60)/D60&lt;10, (B60-D60)/D60, "&gt;999%"))</f>
        <v>-0.25</v>
      </c>
      <c r="K60" s="38">
        <f>IF(H60=0, "-", IF((F60-H60)/H60&lt;10, (F60-H60)/H60, "&gt;999%"))</f>
        <v>-0.10843373493975904</v>
      </c>
    </row>
    <row r="61" spans="1:11" x14ac:dyDescent="0.2">
      <c r="B61" s="83"/>
      <c r="D61" s="83"/>
      <c r="F61" s="83"/>
      <c r="H61" s="83"/>
    </row>
    <row r="62" spans="1:11" s="43" customFormat="1" x14ac:dyDescent="0.2">
      <c r="A62" s="162" t="s">
        <v>491</v>
      </c>
      <c r="B62" s="71">
        <v>222</v>
      </c>
      <c r="C62" s="40">
        <f>B62/1768</f>
        <v>0.1255656108597285</v>
      </c>
      <c r="D62" s="71">
        <v>226</v>
      </c>
      <c r="E62" s="41">
        <f>D62/1634</f>
        <v>0.13831089351285189</v>
      </c>
      <c r="F62" s="77">
        <v>755</v>
      </c>
      <c r="G62" s="42">
        <f>F62/4797</f>
        <v>0.15739003543881594</v>
      </c>
      <c r="H62" s="71">
        <v>710</v>
      </c>
      <c r="I62" s="41">
        <f>H62/4245</f>
        <v>0.16725559481743227</v>
      </c>
      <c r="J62" s="37">
        <f>IF(D62=0, "-", IF((B62-D62)/D62&lt;10, (B62-D62)/D62, "&gt;999%"))</f>
        <v>-1.7699115044247787E-2</v>
      </c>
      <c r="K62" s="38">
        <f>IF(H62=0, "-", IF((F62-H62)/H62&lt;10, (F62-H62)/H62, "&gt;999%"))</f>
        <v>6.3380281690140844E-2</v>
      </c>
    </row>
    <row r="63" spans="1:11" x14ac:dyDescent="0.2">
      <c r="B63" s="83"/>
      <c r="D63" s="83"/>
      <c r="F63" s="83"/>
      <c r="H63" s="83"/>
    </row>
    <row r="64" spans="1:11" ht="15.75" x14ac:dyDescent="0.25">
      <c r="A64" s="164" t="s">
        <v>111</v>
      </c>
      <c r="B64" s="196" t="s">
        <v>1</v>
      </c>
      <c r="C64" s="200"/>
      <c r="D64" s="200"/>
      <c r="E64" s="197"/>
      <c r="F64" s="196" t="s">
        <v>14</v>
      </c>
      <c r="G64" s="200"/>
      <c r="H64" s="200"/>
      <c r="I64" s="197"/>
      <c r="J64" s="196" t="s">
        <v>15</v>
      </c>
      <c r="K64" s="197"/>
    </row>
    <row r="65" spans="1:11" x14ac:dyDescent="0.2">
      <c r="A65" s="22"/>
      <c r="B65" s="196">
        <f>VALUE(RIGHT($B$2, 4))</f>
        <v>2022</v>
      </c>
      <c r="C65" s="197"/>
      <c r="D65" s="196">
        <f>B65-1</f>
        <v>2021</v>
      </c>
      <c r="E65" s="204"/>
      <c r="F65" s="196">
        <f>B65</f>
        <v>2022</v>
      </c>
      <c r="G65" s="204"/>
      <c r="H65" s="196">
        <f>D65</f>
        <v>2021</v>
      </c>
      <c r="I65" s="204"/>
      <c r="J65" s="140" t="s">
        <v>4</v>
      </c>
      <c r="K65" s="141" t="s">
        <v>2</v>
      </c>
    </row>
    <row r="66" spans="1:11" x14ac:dyDescent="0.2">
      <c r="A66" s="163" t="s">
        <v>141</v>
      </c>
      <c r="B66" s="61" t="s">
        <v>12</v>
      </c>
      <c r="C66" s="62" t="s">
        <v>13</v>
      </c>
      <c r="D66" s="61" t="s">
        <v>12</v>
      </c>
      <c r="E66" s="63" t="s">
        <v>13</v>
      </c>
      <c r="F66" s="62" t="s">
        <v>12</v>
      </c>
      <c r="G66" s="62" t="s">
        <v>13</v>
      </c>
      <c r="H66" s="61" t="s">
        <v>12</v>
      </c>
      <c r="I66" s="63" t="s">
        <v>13</v>
      </c>
      <c r="J66" s="61"/>
      <c r="K66" s="63"/>
    </row>
    <row r="67" spans="1:11" x14ac:dyDescent="0.2">
      <c r="A67" s="7" t="s">
        <v>309</v>
      </c>
      <c r="B67" s="65">
        <v>1</v>
      </c>
      <c r="C67" s="34">
        <f>IF(B85=0, "-", B67/B85)</f>
        <v>3.2894736842105261E-3</v>
      </c>
      <c r="D67" s="65">
        <v>4</v>
      </c>
      <c r="E67" s="9">
        <f>IF(D85=0, "-", D67/D85)</f>
        <v>1.7316017316017316E-2</v>
      </c>
      <c r="F67" s="81">
        <v>8</v>
      </c>
      <c r="G67" s="34">
        <f>IF(F85=0, "-", F67/F85)</f>
        <v>1.0709504685408299E-2</v>
      </c>
      <c r="H67" s="65">
        <v>18</v>
      </c>
      <c r="I67" s="9">
        <f>IF(H85=0, "-", H67/H85)</f>
        <v>2.5604551920341393E-2</v>
      </c>
      <c r="J67" s="8">
        <f t="shared" ref="J67:J83" si="6">IF(D67=0, "-", IF((B67-D67)/D67&lt;10, (B67-D67)/D67, "&gt;999%"))</f>
        <v>-0.75</v>
      </c>
      <c r="K67" s="9">
        <f t="shared" ref="K67:K83" si="7">IF(H67=0, "-", IF((F67-H67)/H67&lt;10, (F67-H67)/H67, "&gt;999%"))</f>
        <v>-0.55555555555555558</v>
      </c>
    </row>
    <row r="68" spans="1:11" x14ac:dyDescent="0.2">
      <c r="A68" s="7" t="s">
        <v>310</v>
      </c>
      <c r="B68" s="65">
        <v>2</v>
      </c>
      <c r="C68" s="34">
        <f>IF(B85=0, "-", B68/B85)</f>
        <v>6.5789473684210523E-3</v>
      </c>
      <c r="D68" s="65">
        <v>0</v>
      </c>
      <c r="E68" s="9">
        <f>IF(D85=0, "-", D68/D85)</f>
        <v>0</v>
      </c>
      <c r="F68" s="81">
        <v>3</v>
      </c>
      <c r="G68" s="34">
        <f>IF(F85=0, "-", F68/F85)</f>
        <v>4.0160642570281121E-3</v>
      </c>
      <c r="H68" s="65">
        <v>0</v>
      </c>
      <c r="I68" s="9">
        <f>IF(H85=0, "-", H68/H85)</f>
        <v>0</v>
      </c>
      <c r="J68" s="8" t="str">
        <f t="shared" si="6"/>
        <v>-</v>
      </c>
      <c r="K68" s="9" t="str">
        <f t="shared" si="7"/>
        <v>-</v>
      </c>
    </row>
    <row r="69" spans="1:11" x14ac:dyDescent="0.2">
      <c r="A69" s="7" t="s">
        <v>311</v>
      </c>
      <c r="B69" s="65">
        <v>19</v>
      </c>
      <c r="C69" s="34">
        <f>IF(B85=0, "-", B69/B85)</f>
        <v>6.25E-2</v>
      </c>
      <c r="D69" s="65">
        <v>22</v>
      </c>
      <c r="E69" s="9">
        <f>IF(D85=0, "-", D69/D85)</f>
        <v>9.5238095238095233E-2</v>
      </c>
      <c r="F69" s="81">
        <v>36</v>
      </c>
      <c r="G69" s="34">
        <f>IF(F85=0, "-", F69/F85)</f>
        <v>4.8192771084337352E-2</v>
      </c>
      <c r="H69" s="65">
        <v>45</v>
      </c>
      <c r="I69" s="9">
        <f>IF(H85=0, "-", H69/H85)</f>
        <v>6.4011379800853488E-2</v>
      </c>
      <c r="J69" s="8">
        <f t="shared" si="6"/>
        <v>-0.13636363636363635</v>
      </c>
      <c r="K69" s="9">
        <f t="shared" si="7"/>
        <v>-0.2</v>
      </c>
    </row>
    <row r="70" spans="1:11" x14ac:dyDescent="0.2">
      <c r="A70" s="7" t="s">
        <v>312</v>
      </c>
      <c r="B70" s="65">
        <v>9</v>
      </c>
      <c r="C70" s="34">
        <f>IF(B85=0, "-", B70/B85)</f>
        <v>2.9605263157894735E-2</v>
      </c>
      <c r="D70" s="65">
        <v>24</v>
      </c>
      <c r="E70" s="9">
        <f>IF(D85=0, "-", D70/D85)</f>
        <v>0.1038961038961039</v>
      </c>
      <c r="F70" s="81">
        <v>32</v>
      </c>
      <c r="G70" s="34">
        <f>IF(F85=0, "-", F70/F85)</f>
        <v>4.2838018741633198E-2</v>
      </c>
      <c r="H70" s="65">
        <v>54</v>
      </c>
      <c r="I70" s="9">
        <f>IF(H85=0, "-", H70/H85)</f>
        <v>7.6813655761024183E-2</v>
      </c>
      <c r="J70" s="8">
        <f t="shared" si="6"/>
        <v>-0.625</v>
      </c>
      <c r="K70" s="9">
        <f t="shared" si="7"/>
        <v>-0.40740740740740738</v>
      </c>
    </row>
    <row r="71" spans="1:11" x14ac:dyDescent="0.2">
      <c r="A71" s="7" t="s">
        <v>313</v>
      </c>
      <c r="B71" s="65">
        <v>1</v>
      </c>
      <c r="C71" s="34">
        <f>IF(B85=0, "-", B71/B85)</f>
        <v>3.2894736842105261E-3</v>
      </c>
      <c r="D71" s="65">
        <v>1</v>
      </c>
      <c r="E71" s="9">
        <f>IF(D85=0, "-", D71/D85)</f>
        <v>4.329004329004329E-3</v>
      </c>
      <c r="F71" s="81">
        <v>1</v>
      </c>
      <c r="G71" s="34">
        <f>IF(F85=0, "-", F71/F85)</f>
        <v>1.3386880856760374E-3</v>
      </c>
      <c r="H71" s="65">
        <v>4</v>
      </c>
      <c r="I71" s="9">
        <f>IF(H85=0, "-", H71/H85)</f>
        <v>5.6899004267425323E-3</v>
      </c>
      <c r="J71" s="8">
        <f t="shared" si="6"/>
        <v>0</v>
      </c>
      <c r="K71" s="9">
        <f t="shared" si="7"/>
        <v>-0.75</v>
      </c>
    </row>
    <row r="72" spans="1:11" x14ac:dyDescent="0.2">
      <c r="A72" s="7" t="s">
        <v>314</v>
      </c>
      <c r="B72" s="65">
        <v>12</v>
      </c>
      <c r="C72" s="34">
        <f>IF(B85=0, "-", B72/B85)</f>
        <v>3.9473684210526314E-2</v>
      </c>
      <c r="D72" s="65">
        <v>5</v>
      </c>
      <c r="E72" s="9">
        <f>IF(D85=0, "-", D72/D85)</f>
        <v>2.1645021645021644E-2</v>
      </c>
      <c r="F72" s="81">
        <v>42</v>
      </c>
      <c r="G72" s="34">
        <f>IF(F85=0, "-", F72/F85)</f>
        <v>5.6224899598393573E-2</v>
      </c>
      <c r="H72" s="65">
        <v>73</v>
      </c>
      <c r="I72" s="9">
        <f>IF(H85=0, "-", H72/H85)</f>
        <v>0.10384068278805121</v>
      </c>
      <c r="J72" s="8">
        <f t="shared" si="6"/>
        <v>1.4</v>
      </c>
      <c r="K72" s="9">
        <f t="shared" si="7"/>
        <v>-0.42465753424657532</v>
      </c>
    </row>
    <row r="73" spans="1:11" x14ac:dyDescent="0.2">
      <c r="A73" s="7" t="s">
        <v>315</v>
      </c>
      <c r="B73" s="65">
        <v>40</v>
      </c>
      <c r="C73" s="34">
        <f>IF(B85=0, "-", B73/B85)</f>
        <v>0.13157894736842105</v>
      </c>
      <c r="D73" s="65">
        <v>30</v>
      </c>
      <c r="E73" s="9">
        <f>IF(D85=0, "-", D73/D85)</f>
        <v>0.12987012987012986</v>
      </c>
      <c r="F73" s="81">
        <v>95</v>
      </c>
      <c r="G73" s="34">
        <f>IF(F85=0, "-", F73/F85)</f>
        <v>0.12717536813922356</v>
      </c>
      <c r="H73" s="65">
        <v>59</v>
      </c>
      <c r="I73" s="9">
        <f>IF(H85=0, "-", H73/H85)</f>
        <v>8.392603129445235E-2</v>
      </c>
      <c r="J73" s="8">
        <f t="shared" si="6"/>
        <v>0.33333333333333331</v>
      </c>
      <c r="K73" s="9">
        <f t="shared" si="7"/>
        <v>0.61016949152542377</v>
      </c>
    </row>
    <row r="74" spans="1:11" x14ac:dyDescent="0.2">
      <c r="A74" s="7" t="s">
        <v>316</v>
      </c>
      <c r="B74" s="65">
        <v>35</v>
      </c>
      <c r="C74" s="34">
        <f>IF(B85=0, "-", B74/B85)</f>
        <v>0.11513157894736842</v>
      </c>
      <c r="D74" s="65">
        <v>3</v>
      </c>
      <c r="E74" s="9">
        <f>IF(D85=0, "-", D74/D85)</f>
        <v>1.2987012987012988E-2</v>
      </c>
      <c r="F74" s="81">
        <v>53</v>
      </c>
      <c r="G74" s="34">
        <f>IF(F85=0, "-", F74/F85)</f>
        <v>7.0950468540829981E-2</v>
      </c>
      <c r="H74" s="65">
        <v>49</v>
      </c>
      <c r="I74" s="9">
        <f>IF(H85=0, "-", H74/H85)</f>
        <v>6.9701280227596016E-2</v>
      </c>
      <c r="J74" s="8" t="str">
        <f t="shared" si="6"/>
        <v>&gt;999%</v>
      </c>
      <c r="K74" s="9">
        <f t="shared" si="7"/>
        <v>8.1632653061224483E-2</v>
      </c>
    </row>
    <row r="75" spans="1:11" x14ac:dyDescent="0.2">
      <c r="A75" s="7" t="s">
        <v>317</v>
      </c>
      <c r="B75" s="65">
        <v>31</v>
      </c>
      <c r="C75" s="34">
        <f>IF(B85=0, "-", B75/B85)</f>
        <v>0.10197368421052631</v>
      </c>
      <c r="D75" s="65">
        <v>9</v>
      </c>
      <c r="E75" s="9">
        <f>IF(D85=0, "-", D75/D85)</f>
        <v>3.896103896103896E-2</v>
      </c>
      <c r="F75" s="81">
        <v>71</v>
      </c>
      <c r="G75" s="34">
        <f>IF(F85=0, "-", F75/F85)</f>
        <v>9.5046854082998664E-2</v>
      </c>
      <c r="H75" s="65">
        <v>37</v>
      </c>
      <c r="I75" s="9">
        <f>IF(H85=0, "-", H75/H85)</f>
        <v>5.2631578947368418E-2</v>
      </c>
      <c r="J75" s="8">
        <f t="shared" si="6"/>
        <v>2.4444444444444446</v>
      </c>
      <c r="K75" s="9">
        <f t="shared" si="7"/>
        <v>0.91891891891891897</v>
      </c>
    </row>
    <row r="76" spans="1:11" x14ac:dyDescent="0.2">
      <c r="A76" s="7" t="s">
        <v>318</v>
      </c>
      <c r="B76" s="65">
        <v>5</v>
      </c>
      <c r="C76" s="34">
        <f>IF(B85=0, "-", B76/B85)</f>
        <v>1.6447368421052631E-2</v>
      </c>
      <c r="D76" s="65">
        <v>24</v>
      </c>
      <c r="E76" s="9">
        <f>IF(D85=0, "-", D76/D85)</f>
        <v>0.1038961038961039</v>
      </c>
      <c r="F76" s="81">
        <v>31</v>
      </c>
      <c r="G76" s="34">
        <f>IF(F85=0, "-", F76/F85)</f>
        <v>4.1499330655957165E-2</v>
      </c>
      <c r="H76" s="65">
        <v>55</v>
      </c>
      <c r="I76" s="9">
        <f>IF(H85=0, "-", H76/H85)</f>
        <v>7.8236130867709822E-2</v>
      </c>
      <c r="J76" s="8">
        <f t="shared" si="6"/>
        <v>-0.79166666666666663</v>
      </c>
      <c r="K76" s="9">
        <f t="shared" si="7"/>
        <v>-0.43636363636363634</v>
      </c>
    </row>
    <row r="77" spans="1:11" x14ac:dyDescent="0.2">
      <c r="A77" s="7" t="s">
        <v>319</v>
      </c>
      <c r="B77" s="65">
        <v>0</v>
      </c>
      <c r="C77" s="34">
        <f>IF(B85=0, "-", B77/B85)</f>
        <v>0</v>
      </c>
      <c r="D77" s="65">
        <v>0</v>
      </c>
      <c r="E77" s="9">
        <f>IF(D85=0, "-", D77/D85)</f>
        <v>0</v>
      </c>
      <c r="F77" s="81">
        <v>2</v>
      </c>
      <c r="G77" s="34">
        <f>IF(F85=0, "-", F77/F85)</f>
        <v>2.6773761713520749E-3</v>
      </c>
      <c r="H77" s="65">
        <v>1</v>
      </c>
      <c r="I77" s="9">
        <f>IF(H85=0, "-", H77/H85)</f>
        <v>1.4224751066856331E-3</v>
      </c>
      <c r="J77" s="8" t="str">
        <f t="shared" si="6"/>
        <v>-</v>
      </c>
      <c r="K77" s="9">
        <f t="shared" si="7"/>
        <v>1</v>
      </c>
    </row>
    <row r="78" spans="1:11" x14ac:dyDescent="0.2">
      <c r="A78" s="7" t="s">
        <v>320</v>
      </c>
      <c r="B78" s="65">
        <v>1</v>
      </c>
      <c r="C78" s="34">
        <f>IF(B85=0, "-", B78/B85)</f>
        <v>3.2894736842105261E-3</v>
      </c>
      <c r="D78" s="65">
        <v>0</v>
      </c>
      <c r="E78" s="9">
        <f>IF(D85=0, "-", D78/D85)</f>
        <v>0</v>
      </c>
      <c r="F78" s="81">
        <v>1</v>
      </c>
      <c r="G78" s="34">
        <f>IF(F85=0, "-", F78/F85)</f>
        <v>1.3386880856760374E-3</v>
      </c>
      <c r="H78" s="65">
        <v>0</v>
      </c>
      <c r="I78" s="9">
        <f>IF(H85=0, "-", H78/H85)</f>
        <v>0</v>
      </c>
      <c r="J78" s="8" t="str">
        <f t="shared" si="6"/>
        <v>-</v>
      </c>
      <c r="K78" s="9" t="str">
        <f t="shared" si="7"/>
        <v>-</v>
      </c>
    </row>
    <row r="79" spans="1:11" x14ac:dyDescent="0.2">
      <c r="A79" s="7" t="s">
        <v>321</v>
      </c>
      <c r="B79" s="65">
        <v>2</v>
      </c>
      <c r="C79" s="34">
        <f>IF(B85=0, "-", B79/B85)</f>
        <v>6.5789473684210523E-3</v>
      </c>
      <c r="D79" s="65">
        <v>5</v>
      </c>
      <c r="E79" s="9">
        <f>IF(D85=0, "-", D79/D85)</f>
        <v>2.1645021645021644E-2</v>
      </c>
      <c r="F79" s="81">
        <v>6</v>
      </c>
      <c r="G79" s="34">
        <f>IF(F85=0, "-", F79/F85)</f>
        <v>8.0321285140562242E-3</v>
      </c>
      <c r="H79" s="65">
        <v>6</v>
      </c>
      <c r="I79" s="9">
        <f>IF(H85=0, "-", H79/H85)</f>
        <v>8.5348506401137988E-3</v>
      </c>
      <c r="J79" s="8">
        <f t="shared" si="6"/>
        <v>-0.6</v>
      </c>
      <c r="K79" s="9">
        <f t="shared" si="7"/>
        <v>0</v>
      </c>
    </row>
    <row r="80" spans="1:11" x14ac:dyDescent="0.2">
      <c r="A80" s="7" t="s">
        <v>322</v>
      </c>
      <c r="B80" s="65">
        <v>3</v>
      </c>
      <c r="C80" s="34">
        <f>IF(B85=0, "-", B80/B85)</f>
        <v>9.8684210526315784E-3</v>
      </c>
      <c r="D80" s="65">
        <v>7</v>
      </c>
      <c r="E80" s="9">
        <f>IF(D85=0, "-", D80/D85)</f>
        <v>3.0303030303030304E-2</v>
      </c>
      <c r="F80" s="81">
        <v>5</v>
      </c>
      <c r="G80" s="34">
        <f>IF(F85=0, "-", F80/F85)</f>
        <v>6.6934404283801874E-3</v>
      </c>
      <c r="H80" s="65">
        <v>16</v>
      </c>
      <c r="I80" s="9">
        <f>IF(H85=0, "-", H80/H85)</f>
        <v>2.2759601706970129E-2</v>
      </c>
      <c r="J80" s="8">
        <f t="shared" si="6"/>
        <v>-0.5714285714285714</v>
      </c>
      <c r="K80" s="9">
        <f t="shared" si="7"/>
        <v>-0.6875</v>
      </c>
    </row>
    <row r="81" spans="1:11" x14ac:dyDescent="0.2">
      <c r="A81" s="7" t="s">
        <v>323</v>
      </c>
      <c r="B81" s="65">
        <v>32</v>
      </c>
      <c r="C81" s="34">
        <f>IF(B85=0, "-", B81/B85)</f>
        <v>0.10526315789473684</v>
      </c>
      <c r="D81" s="65">
        <v>34</v>
      </c>
      <c r="E81" s="9">
        <f>IF(D85=0, "-", D81/D85)</f>
        <v>0.1471861471861472</v>
      </c>
      <c r="F81" s="81">
        <v>137</v>
      </c>
      <c r="G81" s="34">
        <f>IF(F85=0, "-", F81/F85)</f>
        <v>0.18340026773761714</v>
      </c>
      <c r="H81" s="65">
        <v>82</v>
      </c>
      <c r="I81" s="9">
        <f>IF(H85=0, "-", H81/H85)</f>
        <v>0.11664295874822191</v>
      </c>
      <c r="J81" s="8">
        <f t="shared" si="6"/>
        <v>-5.8823529411764705E-2</v>
      </c>
      <c r="K81" s="9">
        <f t="shared" si="7"/>
        <v>0.67073170731707321</v>
      </c>
    </row>
    <row r="82" spans="1:11" x14ac:dyDescent="0.2">
      <c r="A82" s="7" t="s">
        <v>324</v>
      </c>
      <c r="B82" s="65">
        <v>109</v>
      </c>
      <c r="C82" s="34">
        <f>IF(B85=0, "-", B82/B85)</f>
        <v>0.35855263157894735</v>
      </c>
      <c r="D82" s="65">
        <v>62</v>
      </c>
      <c r="E82" s="9">
        <f>IF(D85=0, "-", D82/D85)</f>
        <v>0.26839826839826841</v>
      </c>
      <c r="F82" s="81">
        <v>222</v>
      </c>
      <c r="G82" s="34">
        <f>IF(F85=0, "-", F82/F85)</f>
        <v>0.2971887550200803</v>
      </c>
      <c r="H82" s="65">
        <v>200</v>
      </c>
      <c r="I82" s="9">
        <f>IF(H85=0, "-", H82/H85)</f>
        <v>0.28449502133712662</v>
      </c>
      <c r="J82" s="8">
        <f t="shared" si="6"/>
        <v>0.75806451612903225</v>
      </c>
      <c r="K82" s="9">
        <f t="shared" si="7"/>
        <v>0.11</v>
      </c>
    </row>
    <row r="83" spans="1:11" x14ac:dyDescent="0.2">
      <c r="A83" s="7" t="s">
        <v>325</v>
      </c>
      <c r="B83" s="65">
        <v>2</v>
      </c>
      <c r="C83" s="34">
        <f>IF(B85=0, "-", B83/B85)</f>
        <v>6.5789473684210523E-3</v>
      </c>
      <c r="D83" s="65">
        <v>1</v>
      </c>
      <c r="E83" s="9">
        <f>IF(D85=0, "-", D83/D85)</f>
        <v>4.329004329004329E-3</v>
      </c>
      <c r="F83" s="81">
        <v>2</v>
      </c>
      <c r="G83" s="34">
        <f>IF(F85=0, "-", F83/F85)</f>
        <v>2.6773761713520749E-3</v>
      </c>
      <c r="H83" s="65">
        <v>4</v>
      </c>
      <c r="I83" s="9">
        <f>IF(H85=0, "-", H83/H85)</f>
        <v>5.6899004267425323E-3</v>
      </c>
      <c r="J83" s="8">
        <f t="shared" si="6"/>
        <v>1</v>
      </c>
      <c r="K83" s="9">
        <f t="shared" si="7"/>
        <v>-0.5</v>
      </c>
    </row>
    <row r="84" spans="1:11" x14ac:dyDescent="0.2">
      <c r="A84" s="2"/>
      <c r="B84" s="68"/>
      <c r="C84" s="33"/>
      <c r="D84" s="68"/>
      <c r="E84" s="6"/>
      <c r="F84" s="82"/>
      <c r="G84" s="33"/>
      <c r="H84" s="68"/>
      <c r="I84" s="6"/>
      <c r="J84" s="5"/>
      <c r="K84" s="6"/>
    </row>
    <row r="85" spans="1:11" s="43" customFormat="1" x14ac:dyDescent="0.2">
      <c r="A85" s="162" t="s">
        <v>490</v>
      </c>
      <c r="B85" s="71">
        <f>SUM(B67:B84)</f>
        <v>304</v>
      </c>
      <c r="C85" s="40">
        <f>B85/1768</f>
        <v>0.17194570135746606</v>
      </c>
      <c r="D85" s="71">
        <f>SUM(D67:D84)</f>
        <v>231</v>
      </c>
      <c r="E85" s="41">
        <f>D85/1634</f>
        <v>0.14137086903304774</v>
      </c>
      <c r="F85" s="77">
        <f>SUM(F67:F84)</f>
        <v>747</v>
      </c>
      <c r="G85" s="42">
        <f>F85/4797</f>
        <v>0.15572232645403378</v>
      </c>
      <c r="H85" s="71">
        <f>SUM(H67:H84)</f>
        <v>703</v>
      </c>
      <c r="I85" s="41">
        <f>H85/4245</f>
        <v>0.16560659599528857</v>
      </c>
      <c r="J85" s="37">
        <f>IF(D85=0, "-", IF((B85-D85)/D85&lt;10, (B85-D85)/D85, "&gt;999%"))</f>
        <v>0.31601731601731603</v>
      </c>
      <c r="K85" s="38">
        <f>IF(H85=0, "-", IF((F85-H85)/H85&lt;10, (F85-H85)/H85, "&gt;999%"))</f>
        <v>6.2588904694167849E-2</v>
      </c>
    </row>
    <row r="86" spans="1:11" x14ac:dyDescent="0.2">
      <c r="B86" s="83"/>
      <c r="D86" s="83"/>
      <c r="F86" s="83"/>
      <c r="H86" s="83"/>
    </row>
    <row r="87" spans="1:11" x14ac:dyDescent="0.2">
      <c r="A87" s="163" t="s">
        <v>142</v>
      </c>
      <c r="B87" s="61" t="s">
        <v>12</v>
      </c>
      <c r="C87" s="62" t="s">
        <v>13</v>
      </c>
      <c r="D87" s="61" t="s">
        <v>12</v>
      </c>
      <c r="E87" s="63" t="s">
        <v>13</v>
      </c>
      <c r="F87" s="62" t="s">
        <v>12</v>
      </c>
      <c r="G87" s="62" t="s">
        <v>13</v>
      </c>
      <c r="H87" s="61" t="s">
        <v>12</v>
      </c>
      <c r="I87" s="63" t="s">
        <v>13</v>
      </c>
      <c r="J87" s="61"/>
      <c r="K87" s="63"/>
    </row>
    <row r="88" spans="1:11" x14ac:dyDescent="0.2">
      <c r="A88" s="7" t="s">
        <v>326</v>
      </c>
      <c r="B88" s="65">
        <v>2</v>
      </c>
      <c r="C88" s="34">
        <f>IF(B102=0, "-", B88/B102)</f>
        <v>9.5238095238095233E-2</v>
      </c>
      <c r="D88" s="65">
        <v>3</v>
      </c>
      <c r="E88" s="9">
        <f>IF(D102=0, "-", D88/D102)</f>
        <v>8.8235294117647065E-2</v>
      </c>
      <c r="F88" s="81">
        <v>6</v>
      </c>
      <c r="G88" s="34">
        <f>IF(F102=0, "-", F88/F102)</f>
        <v>9.6774193548387094E-2</v>
      </c>
      <c r="H88" s="65">
        <v>11</v>
      </c>
      <c r="I88" s="9">
        <f>IF(H102=0, "-", H88/H102)</f>
        <v>0.16176470588235295</v>
      </c>
      <c r="J88" s="8">
        <f t="shared" ref="J88:J100" si="8">IF(D88=0, "-", IF((B88-D88)/D88&lt;10, (B88-D88)/D88, "&gt;999%"))</f>
        <v>-0.33333333333333331</v>
      </c>
      <c r="K88" s="9">
        <f t="shared" ref="K88:K100" si="9">IF(H88=0, "-", IF((F88-H88)/H88&lt;10, (F88-H88)/H88, "&gt;999%"))</f>
        <v>-0.45454545454545453</v>
      </c>
    </row>
    <row r="89" spans="1:11" x14ac:dyDescent="0.2">
      <c r="A89" s="7" t="s">
        <v>327</v>
      </c>
      <c r="B89" s="65">
        <v>3</v>
      </c>
      <c r="C89" s="34">
        <f>IF(B102=0, "-", B89/B102)</f>
        <v>0.14285714285714285</v>
      </c>
      <c r="D89" s="65">
        <v>4</v>
      </c>
      <c r="E89" s="9">
        <f>IF(D102=0, "-", D89/D102)</f>
        <v>0.11764705882352941</v>
      </c>
      <c r="F89" s="81">
        <v>9</v>
      </c>
      <c r="G89" s="34">
        <f>IF(F102=0, "-", F89/F102)</f>
        <v>0.14516129032258066</v>
      </c>
      <c r="H89" s="65">
        <v>7</v>
      </c>
      <c r="I89" s="9">
        <f>IF(H102=0, "-", H89/H102)</f>
        <v>0.10294117647058823</v>
      </c>
      <c r="J89" s="8">
        <f t="shared" si="8"/>
        <v>-0.25</v>
      </c>
      <c r="K89" s="9">
        <f t="shared" si="9"/>
        <v>0.2857142857142857</v>
      </c>
    </row>
    <row r="90" spans="1:11" x14ac:dyDescent="0.2">
      <c r="A90" s="7" t="s">
        <v>328</v>
      </c>
      <c r="B90" s="65">
        <v>2</v>
      </c>
      <c r="C90" s="34">
        <f>IF(B102=0, "-", B90/B102)</f>
        <v>9.5238095238095233E-2</v>
      </c>
      <c r="D90" s="65">
        <v>0</v>
      </c>
      <c r="E90" s="9">
        <f>IF(D102=0, "-", D90/D102)</f>
        <v>0</v>
      </c>
      <c r="F90" s="81">
        <v>2</v>
      </c>
      <c r="G90" s="34">
        <f>IF(F102=0, "-", F90/F102)</f>
        <v>3.2258064516129031E-2</v>
      </c>
      <c r="H90" s="65">
        <v>0</v>
      </c>
      <c r="I90" s="9">
        <f>IF(H102=0, "-", H90/H102)</f>
        <v>0</v>
      </c>
      <c r="J90" s="8" t="str">
        <f t="shared" si="8"/>
        <v>-</v>
      </c>
      <c r="K90" s="9" t="str">
        <f t="shared" si="9"/>
        <v>-</v>
      </c>
    </row>
    <row r="91" spans="1:11" x14ac:dyDescent="0.2">
      <c r="A91" s="7" t="s">
        <v>329</v>
      </c>
      <c r="B91" s="65">
        <v>0</v>
      </c>
      <c r="C91" s="34">
        <f>IF(B102=0, "-", B91/B102)</f>
        <v>0</v>
      </c>
      <c r="D91" s="65">
        <v>0</v>
      </c>
      <c r="E91" s="9">
        <f>IF(D102=0, "-", D91/D102)</f>
        <v>0</v>
      </c>
      <c r="F91" s="81">
        <v>2</v>
      </c>
      <c r="G91" s="34">
        <f>IF(F102=0, "-", F91/F102)</f>
        <v>3.2258064516129031E-2</v>
      </c>
      <c r="H91" s="65">
        <v>0</v>
      </c>
      <c r="I91" s="9">
        <f>IF(H102=0, "-", H91/H102)</f>
        <v>0</v>
      </c>
      <c r="J91" s="8" t="str">
        <f t="shared" si="8"/>
        <v>-</v>
      </c>
      <c r="K91" s="9" t="str">
        <f t="shared" si="9"/>
        <v>-</v>
      </c>
    </row>
    <row r="92" spans="1:11" x14ac:dyDescent="0.2">
      <c r="A92" s="7" t="s">
        <v>330</v>
      </c>
      <c r="B92" s="65">
        <v>2</v>
      </c>
      <c r="C92" s="34">
        <f>IF(B102=0, "-", B92/B102)</f>
        <v>9.5238095238095233E-2</v>
      </c>
      <c r="D92" s="65">
        <v>2</v>
      </c>
      <c r="E92" s="9">
        <f>IF(D102=0, "-", D92/D102)</f>
        <v>5.8823529411764705E-2</v>
      </c>
      <c r="F92" s="81">
        <v>4</v>
      </c>
      <c r="G92" s="34">
        <f>IF(F102=0, "-", F92/F102)</f>
        <v>6.4516129032258063E-2</v>
      </c>
      <c r="H92" s="65">
        <v>4</v>
      </c>
      <c r="I92" s="9">
        <f>IF(H102=0, "-", H92/H102)</f>
        <v>5.8823529411764705E-2</v>
      </c>
      <c r="J92" s="8">
        <f t="shared" si="8"/>
        <v>0</v>
      </c>
      <c r="K92" s="9">
        <f t="shared" si="9"/>
        <v>0</v>
      </c>
    </row>
    <row r="93" spans="1:11" x14ac:dyDescent="0.2">
      <c r="A93" s="7" t="s">
        <v>331</v>
      </c>
      <c r="B93" s="65">
        <v>1</v>
      </c>
      <c r="C93" s="34">
        <f>IF(B102=0, "-", B93/B102)</f>
        <v>4.7619047619047616E-2</v>
      </c>
      <c r="D93" s="65">
        <v>1</v>
      </c>
      <c r="E93" s="9">
        <f>IF(D102=0, "-", D93/D102)</f>
        <v>2.9411764705882353E-2</v>
      </c>
      <c r="F93" s="81">
        <v>1</v>
      </c>
      <c r="G93" s="34">
        <f>IF(F102=0, "-", F93/F102)</f>
        <v>1.6129032258064516E-2</v>
      </c>
      <c r="H93" s="65">
        <v>7</v>
      </c>
      <c r="I93" s="9">
        <f>IF(H102=0, "-", H93/H102)</f>
        <v>0.10294117647058823</v>
      </c>
      <c r="J93" s="8">
        <f t="shared" si="8"/>
        <v>0</v>
      </c>
      <c r="K93" s="9">
        <f t="shared" si="9"/>
        <v>-0.8571428571428571</v>
      </c>
    </row>
    <row r="94" spans="1:11" x14ac:dyDescent="0.2">
      <c r="A94" s="7" t="s">
        <v>332</v>
      </c>
      <c r="B94" s="65">
        <v>0</v>
      </c>
      <c r="C94" s="34">
        <f>IF(B102=0, "-", B94/B102)</f>
        <v>0</v>
      </c>
      <c r="D94" s="65">
        <v>0</v>
      </c>
      <c r="E94" s="9">
        <f>IF(D102=0, "-", D94/D102)</f>
        <v>0</v>
      </c>
      <c r="F94" s="81">
        <v>2</v>
      </c>
      <c r="G94" s="34">
        <f>IF(F102=0, "-", F94/F102)</f>
        <v>3.2258064516129031E-2</v>
      </c>
      <c r="H94" s="65">
        <v>0</v>
      </c>
      <c r="I94" s="9">
        <f>IF(H102=0, "-", H94/H102)</f>
        <v>0</v>
      </c>
      <c r="J94" s="8" t="str">
        <f t="shared" si="8"/>
        <v>-</v>
      </c>
      <c r="K94" s="9" t="str">
        <f t="shared" si="9"/>
        <v>-</v>
      </c>
    </row>
    <row r="95" spans="1:11" x14ac:dyDescent="0.2">
      <c r="A95" s="7" t="s">
        <v>333</v>
      </c>
      <c r="B95" s="65">
        <v>0</v>
      </c>
      <c r="C95" s="34">
        <f>IF(B102=0, "-", B95/B102)</f>
        <v>0</v>
      </c>
      <c r="D95" s="65">
        <v>0</v>
      </c>
      <c r="E95" s="9">
        <f>IF(D102=0, "-", D95/D102)</f>
        <v>0</v>
      </c>
      <c r="F95" s="81">
        <v>3</v>
      </c>
      <c r="G95" s="34">
        <f>IF(F102=0, "-", F95/F102)</f>
        <v>4.8387096774193547E-2</v>
      </c>
      <c r="H95" s="65">
        <v>0</v>
      </c>
      <c r="I95" s="9">
        <f>IF(H102=0, "-", H95/H102)</f>
        <v>0</v>
      </c>
      <c r="J95" s="8" t="str">
        <f t="shared" si="8"/>
        <v>-</v>
      </c>
      <c r="K95" s="9" t="str">
        <f t="shared" si="9"/>
        <v>-</v>
      </c>
    </row>
    <row r="96" spans="1:11" x14ac:dyDescent="0.2">
      <c r="A96" s="7" t="s">
        <v>334</v>
      </c>
      <c r="B96" s="65">
        <v>1</v>
      </c>
      <c r="C96" s="34">
        <f>IF(B102=0, "-", B96/B102)</f>
        <v>4.7619047619047616E-2</v>
      </c>
      <c r="D96" s="65">
        <v>1</v>
      </c>
      <c r="E96" s="9">
        <f>IF(D102=0, "-", D96/D102)</f>
        <v>2.9411764705882353E-2</v>
      </c>
      <c r="F96" s="81">
        <v>4</v>
      </c>
      <c r="G96" s="34">
        <f>IF(F102=0, "-", F96/F102)</f>
        <v>6.4516129032258063E-2</v>
      </c>
      <c r="H96" s="65">
        <v>6</v>
      </c>
      <c r="I96" s="9">
        <f>IF(H102=0, "-", H96/H102)</f>
        <v>8.8235294117647065E-2</v>
      </c>
      <c r="J96" s="8">
        <f t="shared" si="8"/>
        <v>0</v>
      </c>
      <c r="K96" s="9">
        <f t="shared" si="9"/>
        <v>-0.33333333333333331</v>
      </c>
    </row>
    <row r="97" spans="1:11" x14ac:dyDescent="0.2">
      <c r="A97" s="7" t="s">
        <v>335</v>
      </c>
      <c r="B97" s="65">
        <v>0</v>
      </c>
      <c r="C97" s="34">
        <f>IF(B102=0, "-", B97/B102)</f>
        <v>0</v>
      </c>
      <c r="D97" s="65">
        <v>2</v>
      </c>
      <c r="E97" s="9">
        <f>IF(D102=0, "-", D97/D102)</f>
        <v>5.8823529411764705E-2</v>
      </c>
      <c r="F97" s="81">
        <v>1</v>
      </c>
      <c r="G97" s="34">
        <f>IF(F102=0, "-", F97/F102)</f>
        <v>1.6129032258064516E-2</v>
      </c>
      <c r="H97" s="65">
        <v>2</v>
      </c>
      <c r="I97" s="9">
        <f>IF(H102=0, "-", H97/H102)</f>
        <v>2.9411764705882353E-2</v>
      </c>
      <c r="J97" s="8">
        <f t="shared" si="8"/>
        <v>-1</v>
      </c>
      <c r="K97" s="9">
        <f t="shared" si="9"/>
        <v>-0.5</v>
      </c>
    </row>
    <row r="98" spans="1:11" x14ac:dyDescent="0.2">
      <c r="A98" s="7" t="s">
        <v>336</v>
      </c>
      <c r="B98" s="65">
        <v>0</v>
      </c>
      <c r="C98" s="34">
        <f>IF(B102=0, "-", B98/B102)</f>
        <v>0</v>
      </c>
      <c r="D98" s="65">
        <v>7</v>
      </c>
      <c r="E98" s="9">
        <f>IF(D102=0, "-", D98/D102)</f>
        <v>0.20588235294117646</v>
      </c>
      <c r="F98" s="81">
        <v>3</v>
      </c>
      <c r="G98" s="34">
        <f>IF(F102=0, "-", F98/F102)</f>
        <v>4.8387096774193547E-2</v>
      </c>
      <c r="H98" s="65">
        <v>8</v>
      </c>
      <c r="I98" s="9">
        <f>IF(H102=0, "-", H98/H102)</f>
        <v>0.11764705882352941</v>
      </c>
      <c r="J98" s="8">
        <f t="shared" si="8"/>
        <v>-1</v>
      </c>
      <c r="K98" s="9">
        <f t="shared" si="9"/>
        <v>-0.625</v>
      </c>
    </row>
    <row r="99" spans="1:11" x14ac:dyDescent="0.2">
      <c r="A99" s="7" t="s">
        <v>337</v>
      </c>
      <c r="B99" s="65">
        <v>4</v>
      </c>
      <c r="C99" s="34">
        <f>IF(B102=0, "-", B99/B102)</f>
        <v>0.19047619047619047</v>
      </c>
      <c r="D99" s="65">
        <v>2</v>
      </c>
      <c r="E99" s="9">
        <f>IF(D102=0, "-", D99/D102)</f>
        <v>5.8823529411764705E-2</v>
      </c>
      <c r="F99" s="81">
        <v>8</v>
      </c>
      <c r="G99" s="34">
        <f>IF(F102=0, "-", F99/F102)</f>
        <v>0.12903225806451613</v>
      </c>
      <c r="H99" s="65">
        <v>5</v>
      </c>
      <c r="I99" s="9">
        <f>IF(H102=0, "-", H99/H102)</f>
        <v>7.3529411764705885E-2</v>
      </c>
      <c r="J99" s="8">
        <f t="shared" si="8"/>
        <v>1</v>
      </c>
      <c r="K99" s="9">
        <f t="shared" si="9"/>
        <v>0.6</v>
      </c>
    </row>
    <row r="100" spans="1:11" x14ac:dyDescent="0.2">
      <c r="A100" s="7" t="s">
        <v>338</v>
      </c>
      <c r="B100" s="65">
        <v>6</v>
      </c>
      <c r="C100" s="34">
        <f>IF(B102=0, "-", B100/B102)</f>
        <v>0.2857142857142857</v>
      </c>
      <c r="D100" s="65">
        <v>12</v>
      </c>
      <c r="E100" s="9">
        <f>IF(D102=0, "-", D100/D102)</f>
        <v>0.35294117647058826</v>
      </c>
      <c r="F100" s="81">
        <v>17</v>
      </c>
      <c r="G100" s="34">
        <f>IF(F102=0, "-", F100/F102)</f>
        <v>0.27419354838709675</v>
      </c>
      <c r="H100" s="65">
        <v>18</v>
      </c>
      <c r="I100" s="9">
        <f>IF(H102=0, "-", H100/H102)</f>
        <v>0.26470588235294118</v>
      </c>
      <c r="J100" s="8">
        <f t="shared" si="8"/>
        <v>-0.5</v>
      </c>
      <c r="K100" s="9">
        <f t="shared" si="9"/>
        <v>-5.5555555555555552E-2</v>
      </c>
    </row>
    <row r="101" spans="1:11" x14ac:dyDescent="0.2">
      <c r="A101" s="2"/>
      <c r="B101" s="68"/>
      <c r="C101" s="33"/>
      <c r="D101" s="68"/>
      <c r="E101" s="6"/>
      <c r="F101" s="82"/>
      <c r="G101" s="33"/>
      <c r="H101" s="68"/>
      <c r="I101" s="6"/>
      <c r="J101" s="5"/>
      <c r="K101" s="6"/>
    </row>
    <row r="102" spans="1:11" s="43" customFormat="1" x14ac:dyDescent="0.2">
      <c r="A102" s="162" t="s">
        <v>489</v>
      </c>
      <c r="B102" s="71">
        <f>SUM(B88:B101)</f>
        <v>21</v>
      </c>
      <c r="C102" s="40">
        <f>B102/1768</f>
        <v>1.1877828054298642E-2</v>
      </c>
      <c r="D102" s="71">
        <f>SUM(D88:D101)</f>
        <v>34</v>
      </c>
      <c r="E102" s="41">
        <f>D102/1634</f>
        <v>2.0807833537331701E-2</v>
      </c>
      <c r="F102" s="77">
        <f>SUM(F88:F101)</f>
        <v>62</v>
      </c>
      <c r="G102" s="42">
        <f>F102/4797</f>
        <v>1.2924744632061705E-2</v>
      </c>
      <c r="H102" s="71">
        <f>SUM(H88:H101)</f>
        <v>68</v>
      </c>
      <c r="I102" s="41">
        <f>H102/4245</f>
        <v>1.6018845700824499E-2</v>
      </c>
      <c r="J102" s="37">
        <f>IF(D102=0, "-", IF((B102-D102)/D102&lt;10, (B102-D102)/D102, "&gt;999%"))</f>
        <v>-0.38235294117647056</v>
      </c>
      <c r="K102" s="38">
        <f>IF(H102=0, "-", IF((F102-H102)/H102&lt;10, (F102-H102)/H102, "&gt;999%"))</f>
        <v>-8.8235294117647065E-2</v>
      </c>
    </row>
    <row r="103" spans="1:11" x14ac:dyDescent="0.2">
      <c r="B103" s="83"/>
      <c r="D103" s="83"/>
      <c r="F103" s="83"/>
      <c r="H103" s="83"/>
    </row>
    <row r="104" spans="1:11" s="43" customFormat="1" x14ac:dyDescent="0.2">
      <c r="A104" s="162" t="s">
        <v>488</v>
      </c>
      <c r="B104" s="71">
        <v>325</v>
      </c>
      <c r="C104" s="40">
        <f>B104/1768</f>
        <v>0.18382352941176472</v>
      </c>
      <c r="D104" s="71">
        <v>265</v>
      </c>
      <c r="E104" s="41">
        <f>D104/1634</f>
        <v>0.16217870257037945</v>
      </c>
      <c r="F104" s="77">
        <v>809</v>
      </c>
      <c r="G104" s="42">
        <f>F104/4797</f>
        <v>0.16864707108609547</v>
      </c>
      <c r="H104" s="71">
        <v>771</v>
      </c>
      <c r="I104" s="41">
        <f>H104/4245</f>
        <v>0.18162544169611308</v>
      </c>
      <c r="J104" s="37">
        <f>IF(D104=0, "-", IF((B104-D104)/D104&lt;10, (B104-D104)/D104, "&gt;999%"))</f>
        <v>0.22641509433962265</v>
      </c>
      <c r="K104" s="38">
        <f>IF(H104=0, "-", IF((F104-H104)/H104&lt;10, (F104-H104)/H104, "&gt;999%"))</f>
        <v>4.9286640726329441E-2</v>
      </c>
    </row>
    <row r="105" spans="1:11" x14ac:dyDescent="0.2">
      <c r="B105" s="83"/>
      <c r="D105" s="83"/>
      <c r="F105" s="83"/>
      <c r="H105" s="83"/>
    </row>
    <row r="106" spans="1:11" ht="15.75" x14ac:dyDescent="0.25">
      <c r="A106" s="164" t="s">
        <v>112</v>
      </c>
      <c r="B106" s="196" t="s">
        <v>1</v>
      </c>
      <c r="C106" s="200"/>
      <c r="D106" s="200"/>
      <c r="E106" s="197"/>
      <c r="F106" s="196" t="s">
        <v>14</v>
      </c>
      <c r="G106" s="200"/>
      <c r="H106" s="200"/>
      <c r="I106" s="197"/>
      <c r="J106" s="196" t="s">
        <v>15</v>
      </c>
      <c r="K106" s="197"/>
    </row>
    <row r="107" spans="1:11" x14ac:dyDescent="0.2">
      <c r="A107" s="22"/>
      <c r="B107" s="196">
        <f>VALUE(RIGHT($B$2, 4))</f>
        <v>2022</v>
      </c>
      <c r="C107" s="197"/>
      <c r="D107" s="196">
        <f>B107-1</f>
        <v>2021</v>
      </c>
      <c r="E107" s="204"/>
      <c r="F107" s="196">
        <f>B107</f>
        <v>2022</v>
      </c>
      <c r="G107" s="204"/>
      <c r="H107" s="196">
        <f>D107</f>
        <v>2021</v>
      </c>
      <c r="I107" s="204"/>
      <c r="J107" s="140" t="s">
        <v>4</v>
      </c>
      <c r="K107" s="141" t="s">
        <v>2</v>
      </c>
    </row>
    <row r="108" spans="1:11" x14ac:dyDescent="0.2">
      <c r="A108" s="163" t="s">
        <v>143</v>
      </c>
      <c r="B108" s="61" t="s">
        <v>12</v>
      </c>
      <c r="C108" s="62" t="s">
        <v>13</v>
      </c>
      <c r="D108" s="61" t="s">
        <v>12</v>
      </c>
      <c r="E108" s="63" t="s">
        <v>13</v>
      </c>
      <c r="F108" s="62" t="s">
        <v>12</v>
      </c>
      <c r="G108" s="62" t="s">
        <v>13</v>
      </c>
      <c r="H108" s="61" t="s">
        <v>12</v>
      </c>
      <c r="I108" s="63" t="s">
        <v>13</v>
      </c>
      <c r="J108" s="61"/>
      <c r="K108" s="63"/>
    </row>
    <row r="109" spans="1:11" x14ac:dyDescent="0.2">
      <c r="A109" s="7" t="s">
        <v>339</v>
      </c>
      <c r="B109" s="65">
        <v>0</v>
      </c>
      <c r="C109" s="34">
        <f>IF(B132=0, "-", B109/B132)</f>
        <v>0</v>
      </c>
      <c r="D109" s="65">
        <v>2</v>
      </c>
      <c r="E109" s="9">
        <f>IF(D132=0, "-", D109/D132)</f>
        <v>1.1976047904191617E-2</v>
      </c>
      <c r="F109" s="81">
        <v>0</v>
      </c>
      <c r="G109" s="34">
        <f>IF(F132=0, "-", F109/F132)</f>
        <v>0</v>
      </c>
      <c r="H109" s="65">
        <v>4</v>
      </c>
      <c r="I109" s="9">
        <f>IF(H132=0, "-", H109/H132)</f>
        <v>1.1204481792717087E-2</v>
      </c>
      <c r="J109" s="8">
        <f t="shared" ref="J109:J130" si="10">IF(D109=0, "-", IF((B109-D109)/D109&lt;10, (B109-D109)/D109, "&gt;999%"))</f>
        <v>-1</v>
      </c>
      <c r="K109" s="9">
        <f t="shared" ref="K109:K130" si="11">IF(H109=0, "-", IF((F109-H109)/H109&lt;10, (F109-H109)/H109, "&gt;999%"))</f>
        <v>-1</v>
      </c>
    </row>
    <row r="110" spans="1:11" x14ac:dyDescent="0.2">
      <c r="A110" s="7" t="s">
        <v>340</v>
      </c>
      <c r="B110" s="65">
        <v>9</v>
      </c>
      <c r="C110" s="34">
        <f>IF(B132=0, "-", B110/B132)</f>
        <v>5.1724137931034482E-2</v>
      </c>
      <c r="D110" s="65">
        <v>8</v>
      </c>
      <c r="E110" s="9">
        <f>IF(D132=0, "-", D110/D132)</f>
        <v>4.790419161676647E-2</v>
      </c>
      <c r="F110" s="81">
        <v>30</v>
      </c>
      <c r="G110" s="34">
        <f>IF(F132=0, "-", F110/F132)</f>
        <v>6.637168141592921E-2</v>
      </c>
      <c r="H110" s="65">
        <v>27</v>
      </c>
      <c r="I110" s="9">
        <f>IF(H132=0, "-", H110/H132)</f>
        <v>7.5630252100840331E-2</v>
      </c>
      <c r="J110" s="8">
        <f t="shared" si="10"/>
        <v>0.125</v>
      </c>
      <c r="K110" s="9">
        <f t="shared" si="11"/>
        <v>0.1111111111111111</v>
      </c>
    </row>
    <row r="111" spans="1:11" x14ac:dyDescent="0.2">
      <c r="A111" s="7" t="s">
        <v>341</v>
      </c>
      <c r="B111" s="65">
        <v>2</v>
      </c>
      <c r="C111" s="34">
        <f>IF(B132=0, "-", B111/B132)</f>
        <v>1.1494252873563218E-2</v>
      </c>
      <c r="D111" s="65">
        <v>5</v>
      </c>
      <c r="E111" s="9">
        <f>IF(D132=0, "-", D111/D132)</f>
        <v>2.9940119760479042E-2</v>
      </c>
      <c r="F111" s="81">
        <v>10</v>
      </c>
      <c r="G111" s="34">
        <f>IF(F132=0, "-", F111/F132)</f>
        <v>2.2123893805309734E-2</v>
      </c>
      <c r="H111" s="65">
        <v>8</v>
      </c>
      <c r="I111" s="9">
        <f>IF(H132=0, "-", H111/H132)</f>
        <v>2.2408963585434174E-2</v>
      </c>
      <c r="J111" s="8">
        <f t="shared" si="10"/>
        <v>-0.6</v>
      </c>
      <c r="K111" s="9">
        <f t="shared" si="11"/>
        <v>0.25</v>
      </c>
    </row>
    <row r="112" spans="1:11" x14ac:dyDescent="0.2">
      <c r="A112" s="7" t="s">
        <v>342</v>
      </c>
      <c r="B112" s="65">
        <v>2</v>
      </c>
      <c r="C112" s="34">
        <f>IF(B132=0, "-", B112/B132)</f>
        <v>1.1494252873563218E-2</v>
      </c>
      <c r="D112" s="65">
        <v>41</v>
      </c>
      <c r="E112" s="9">
        <f>IF(D132=0, "-", D112/D132)</f>
        <v>0.24550898203592814</v>
      </c>
      <c r="F112" s="81">
        <v>17</v>
      </c>
      <c r="G112" s="34">
        <f>IF(F132=0, "-", F112/F132)</f>
        <v>3.7610619469026552E-2</v>
      </c>
      <c r="H112" s="65">
        <v>51</v>
      </c>
      <c r="I112" s="9">
        <f>IF(H132=0, "-", H112/H132)</f>
        <v>0.14285714285714285</v>
      </c>
      <c r="J112" s="8">
        <f t="shared" si="10"/>
        <v>-0.95121951219512191</v>
      </c>
      <c r="K112" s="9">
        <f t="shared" si="11"/>
        <v>-0.66666666666666663</v>
      </c>
    </row>
    <row r="113" spans="1:11" x14ac:dyDescent="0.2">
      <c r="A113" s="7" t="s">
        <v>343</v>
      </c>
      <c r="B113" s="65">
        <v>26</v>
      </c>
      <c r="C113" s="34">
        <f>IF(B132=0, "-", B113/B132)</f>
        <v>0.14942528735632185</v>
      </c>
      <c r="D113" s="65">
        <v>15</v>
      </c>
      <c r="E113" s="9">
        <f>IF(D132=0, "-", D113/D132)</f>
        <v>8.9820359281437126E-2</v>
      </c>
      <c r="F113" s="81">
        <v>75</v>
      </c>
      <c r="G113" s="34">
        <f>IF(F132=0, "-", F113/F132)</f>
        <v>0.16592920353982302</v>
      </c>
      <c r="H113" s="65">
        <v>34</v>
      </c>
      <c r="I113" s="9">
        <f>IF(H132=0, "-", H113/H132)</f>
        <v>9.5238095238095233E-2</v>
      </c>
      <c r="J113" s="8">
        <f t="shared" si="10"/>
        <v>0.73333333333333328</v>
      </c>
      <c r="K113" s="9">
        <f t="shared" si="11"/>
        <v>1.2058823529411764</v>
      </c>
    </row>
    <row r="114" spans="1:11" x14ac:dyDescent="0.2">
      <c r="A114" s="7" t="s">
        <v>344</v>
      </c>
      <c r="B114" s="65">
        <v>8</v>
      </c>
      <c r="C114" s="34">
        <f>IF(B132=0, "-", B114/B132)</f>
        <v>4.5977011494252873E-2</v>
      </c>
      <c r="D114" s="65">
        <v>7</v>
      </c>
      <c r="E114" s="9">
        <f>IF(D132=0, "-", D114/D132)</f>
        <v>4.1916167664670656E-2</v>
      </c>
      <c r="F114" s="81">
        <v>13</v>
      </c>
      <c r="G114" s="34">
        <f>IF(F132=0, "-", F114/F132)</f>
        <v>2.8761061946902654E-2</v>
      </c>
      <c r="H114" s="65">
        <v>13</v>
      </c>
      <c r="I114" s="9">
        <f>IF(H132=0, "-", H114/H132)</f>
        <v>3.6414565826330535E-2</v>
      </c>
      <c r="J114" s="8">
        <f t="shared" si="10"/>
        <v>0.14285714285714285</v>
      </c>
      <c r="K114" s="9">
        <f t="shared" si="11"/>
        <v>0</v>
      </c>
    </row>
    <row r="115" spans="1:11" x14ac:dyDescent="0.2">
      <c r="A115" s="7" t="s">
        <v>345</v>
      </c>
      <c r="B115" s="65">
        <v>1</v>
      </c>
      <c r="C115" s="34">
        <f>IF(B132=0, "-", B115/B132)</f>
        <v>5.7471264367816091E-3</v>
      </c>
      <c r="D115" s="65">
        <v>1</v>
      </c>
      <c r="E115" s="9">
        <f>IF(D132=0, "-", D115/D132)</f>
        <v>5.9880239520958087E-3</v>
      </c>
      <c r="F115" s="81">
        <v>2</v>
      </c>
      <c r="G115" s="34">
        <f>IF(F132=0, "-", F115/F132)</f>
        <v>4.4247787610619468E-3</v>
      </c>
      <c r="H115" s="65">
        <v>2</v>
      </c>
      <c r="I115" s="9">
        <f>IF(H132=0, "-", H115/H132)</f>
        <v>5.6022408963585435E-3</v>
      </c>
      <c r="J115" s="8">
        <f t="shared" si="10"/>
        <v>0</v>
      </c>
      <c r="K115" s="9">
        <f t="shared" si="11"/>
        <v>0</v>
      </c>
    </row>
    <row r="116" spans="1:11" x14ac:dyDescent="0.2">
      <c r="A116" s="7" t="s">
        <v>346</v>
      </c>
      <c r="B116" s="65">
        <v>1</v>
      </c>
      <c r="C116" s="34">
        <f>IF(B132=0, "-", B116/B132)</f>
        <v>5.7471264367816091E-3</v>
      </c>
      <c r="D116" s="65">
        <v>5</v>
      </c>
      <c r="E116" s="9">
        <f>IF(D132=0, "-", D116/D132)</f>
        <v>2.9940119760479042E-2</v>
      </c>
      <c r="F116" s="81">
        <v>13</v>
      </c>
      <c r="G116" s="34">
        <f>IF(F132=0, "-", F116/F132)</f>
        <v>2.8761061946902654E-2</v>
      </c>
      <c r="H116" s="65">
        <v>22</v>
      </c>
      <c r="I116" s="9">
        <f>IF(H132=0, "-", H116/H132)</f>
        <v>6.1624649859943981E-2</v>
      </c>
      <c r="J116" s="8">
        <f t="shared" si="10"/>
        <v>-0.8</v>
      </c>
      <c r="K116" s="9">
        <f t="shared" si="11"/>
        <v>-0.40909090909090912</v>
      </c>
    </row>
    <row r="117" spans="1:11" x14ac:dyDescent="0.2">
      <c r="A117" s="7" t="s">
        <v>347</v>
      </c>
      <c r="B117" s="65">
        <v>16</v>
      </c>
      <c r="C117" s="34">
        <f>IF(B132=0, "-", B117/B132)</f>
        <v>9.1954022988505746E-2</v>
      </c>
      <c r="D117" s="65">
        <v>0</v>
      </c>
      <c r="E117" s="9">
        <f>IF(D132=0, "-", D117/D132)</f>
        <v>0</v>
      </c>
      <c r="F117" s="81">
        <v>30</v>
      </c>
      <c r="G117" s="34">
        <f>IF(F132=0, "-", F117/F132)</f>
        <v>6.637168141592921E-2</v>
      </c>
      <c r="H117" s="65">
        <v>0</v>
      </c>
      <c r="I117" s="9">
        <f>IF(H132=0, "-", H117/H132)</f>
        <v>0</v>
      </c>
      <c r="J117" s="8" t="str">
        <f t="shared" si="10"/>
        <v>-</v>
      </c>
      <c r="K117" s="9" t="str">
        <f t="shared" si="11"/>
        <v>-</v>
      </c>
    </row>
    <row r="118" spans="1:11" x14ac:dyDescent="0.2">
      <c r="A118" s="7" t="s">
        <v>348</v>
      </c>
      <c r="B118" s="65">
        <v>3</v>
      </c>
      <c r="C118" s="34">
        <f>IF(B132=0, "-", B118/B132)</f>
        <v>1.7241379310344827E-2</v>
      </c>
      <c r="D118" s="65">
        <v>1</v>
      </c>
      <c r="E118" s="9">
        <f>IF(D132=0, "-", D118/D132)</f>
        <v>5.9880239520958087E-3</v>
      </c>
      <c r="F118" s="81">
        <v>9</v>
      </c>
      <c r="G118" s="34">
        <f>IF(F132=0, "-", F118/F132)</f>
        <v>1.9911504424778761E-2</v>
      </c>
      <c r="H118" s="65">
        <v>4</v>
      </c>
      <c r="I118" s="9">
        <f>IF(H132=0, "-", H118/H132)</f>
        <v>1.1204481792717087E-2</v>
      </c>
      <c r="J118" s="8">
        <f t="shared" si="10"/>
        <v>2</v>
      </c>
      <c r="K118" s="9">
        <f t="shared" si="11"/>
        <v>1.25</v>
      </c>
    </row>
    <row r="119" spans="1:11" x14ac:dyDescent="0.2">
      <c r="A119" s="7" t="s">
        <v>349</v>
      </c>
      <c r="B119" s="65">
        <v>3</v>
      </c>
      <c r="C119" s="34">
        <f>IF(B132=0, "-", B119/B132)</f>
        <v>1.7241379310344827E-2</v>
      </c>
      <c r="D119" s="65">
        <v>3</v>
      </c>
      <c r="E119" s="9">
        <f>IF(D132=0, "-", D119/D132)</f>
        <v>1.7964071856287425E-2</v>
      </c>
      <c r="F119" s="81">
        <v>10</v>
      </c>
      <c r="G119" s="34">
        <f>IF(F132=0, "-", F119/F132)</f>
        <v>2.2123893805309734E-2</v>
      </c>
      <c r="H119" s="65">
        <v>11</v>
      </c>
      <c r="I119" s="9">
        <f>IF(H132=0, "-", H119/H132)</f>
        <v>3.081232492997199E-2</v>
      </c>
      <c r="J119" s="8">
        <f t="shared" si="10"/>
        <v>0</v>
      </c>
      <c r="K119" s="9">
        <f t="shared" si="11"/>
        <v>-9.0909090909090912E-2</v>
      </c>
    </row>
    <row r="120" spans="1:11" x14ac:dyDescent="0.2">
      <c r="A120" s="7" t="s">
        <v>350</v>
      </c>
      <c r="B120" s="65">
        <v>0</v>
      </c>
      <c r="C120" s="34">
        <f>IF(B132=0, "-", B120/B132)</f>
        <v>0</v>
      </c>
      <c r="D120" s="65">
        <v>4</v>
      </c>
      <c r="E120" s="9">
        <f>IF(D132=0, "-", D120/D132)</f>
        <v>2.3952095808383235E-2</v>
      </c>
      <c r="F120" s="81">
        <v>0</v>
      </c>
      <c r="G120" s="34">
        <f>IF(F132=0, "-", F120/F132)</f>
        <v>0</v>
      </c>
      <c r="H120" s="65">
        <v>11</v>
      </c>
      <c r="I120" s="9">
        <f>IF(H132=0, "-", H120/H132)</f>
        <v>3.081232492997199E-2</v>
      </c>
      <c r="J120" s="8">
        <f t="shared" si="10"/>
        <v>-1</v>
      </c>
      <c r="K120" s="9">
        <f t="shared" si="11"/>
        <v>-1</v>
      </c>
    </row>
    <row r="121" spans="1:11" x14ac:dyDescent="0.2">
      <c r="A121" s="7" t="s">
        <v>351</v>
      </c>
      <c r="B121" s="65">
        <v>37</v>
      </c>
      <c r="C121" s="34">
        <f>IF(B132=0, "-", B121/B132)</f>
        <v>0.21264367816091953</v>
      </c>
      <c r="D121" s="65">
        <v>13</v>
      </c>
      <c r="E121" s="9">
        <f>IF(D132=0, "-", D121/D132)</f>
        <v>7.7844311377245512E-2</v>
      </c>
      <c r="F121" s="81">
        <v>43</v>
      </c>
      <c r="G121" s="34">
        <f>IF(F132=0, "-", F121/F132)</f>
        <v>9.5132743362831854E-2</v>
      </c>
      <c r="H121" s="65">
        <v>20</v>
      </c>
      <c r="I121" s="9">
        <f>IF(H132=0, "-", H121/H132)</f>
        <v>5.6022408963585436E-2</v>
      </c>
      <c r="J121" s="8">
        <f t="shared" si="10"/>
        <v>1.8461538461538463</v>
      </c>
      <c r="K121" s="9">
        <f t="shared" si="11"/>
        <v>1.1499999999999999</v>
      </c>
    </row>
    <row r="122" spans="1:11" x14ac:dyDescent="0.2">
      <c r="A122" s="7" t="s">
        <v>352</v>
      </c>
      <c r="B122" s="65">
        <v>0</v>
      </c>
      <c r="C122" s="34">
        <f>IF(B132=0, "-", B122/B132)</f>
        <v>0</v>
      </c>
      <c r="D122" s="65">
        <v>0</v>
      </c>
      <c r="E122" s="9">
        <f>IF(D132=0, "-", D122/D132)</f>
        <v>0</v>
      </c>
      <c r="F122" s="81">
        <v>0</v>
      </c>
      <c r="G122" s="34">
        <f>IF(F132=0, "-", F122/F132)</f>
        <v>0</v>
      </c>
      <c r="H122" s="65">
        <v>4</v>
      </c>
      <c r="I122" s="9">
        <f>IF(H132=0, "-", H122/H132)</f>
        <v>1.1204481792717087E-2</v>
      </c>
      <c r="J122" s="8" t="str">
        <f t="shared" si="10"/>
        <v>-</v>
      </c>
      <c r="K122" s="9">
        <f t="shared" si="11"/>
        <v>-1</v>
      </c>
    </row>
    <row r="123" spans="1:11" x14ac:dyDescent="0.2">
      <c r="A123" s="7" t="s">
        <v>353</v>
      </c>
      <c r="B123" s="65">
        <v>1</v>
      </c>
      <c r="C123" s="34">
        <f>IF(B132=0, "-", B123/B132)</f>
        <v>5.7471264367816091E-3</v>
      </c>
      <c r="D123" s="65">
        <v>11</v>
      </c>
      <c r="E123" s="9">
        <f>IF(D132=0, "-", D123/D132)</f>
        <v>6.5868263473053898E-2</v>
      </c>
      <c r="F123" s="81">
        <v>2</v>
      </c>
      <c r="G123" s="34">
        <f>IF(F132=0, "-", F123/F132)</f>
        <v>4.4247787610619468E-3</v>
      </c>
      <c r="H123" s="65">
        <v>18</v>
      </c>
      <c r="I123" s="9">
        <f>IF(H132=0, "-", H123/H132)</f>
        <v>5.0420168067226892E-2</v>
      </c>
      <c r="J123" s="8">
        <f t="shared" si="10"/>
        <v>-0.90909090909090906</v>
      </c>
      <c r="K123" s="9">
        <f t="shared" si="11"/>
        <v>-0.88888888888888884</v>
      </c>
    </row>
    <row r="124" spans="1:11" x14ac:dyDescent="0.2">
      <c r="A124" s="7" t="s">
        <v>354</v>
      </c>
      <c r="B124" s="65">
        <v>0</v>
      </c>
      <c r="C124" s="34">
        <f>IF(B132=0, "-", B124/B132)</f>
        <v>0</v>
      </c>
      <c r="D124" s="65">
        <v>1</v>
      </c>
      <c r="E124" s="9">
        <f>IF(D132=0, "-", D124/D132)</f>
        <v>5.9880239520958087E-3</v>
      </c>
      <c r="F124" s="81">
        <v>2</v>
      </c>
      <c r="G124" s="34">
        <f>IF(F132=0, "-", F124/F132)</f>
        <v>4.4247787610619468E-3</v>
      </c>
      <c r="H124" s="65">
        <v>1</v>
      </c>
      <c r="I124" s="9">
        <f>IF(H132=0, "-", H124/H132)</f>
        <v>2.8011204481792717E-3</v>
      </c>
      <c r="J124" s="8">
        <f t="shared" si="10"/>
        <v>-1</v>
      </c>
      <c r="K124" s="9">
        <f t="shared" si="11"/>
        <v>1</v>
      </c>
    </row>
    <row r="125" spans="1:11" x14ac:dyDescent="0.2">
      <c r="A125" s="7" t="s">
        <v>355</v>
      </c>
      <c r="B125" s="65">
        <v>40</v>
      </c>
      <c r="C125" s="34">
        <f>IF(B132=0, "-", B125/B132)</f>
        <v>0.22988505747126436</v>
      </c>
      <c r="D125" s="65">
        <v>29</v>
      </c>
      <c r="E125" s="9">
        <f>IF(D132=0, "-", D125/D132)</f>
        <v>0.17365269461077845</v>
      </c>
      <c r="F125" s="81">
        <v>56</v>
      </c>
      <c r="G125" s="34">
        <f>IF(F132=0, "-", F125/F132)</f>
        <v>0.12389380530973451</v>
      </c>
      <c r="H125" s="65">
        <v>51</v>
      </c>
      <c r="I125" s="9">
        <f>IF(H132=0, "-", H125/H132)</f>
        <v>0.14285714285714285</v>
      </c>
      <c r="J125" s="8">
        <f t="shared" si="10"/>
        <v>0.37931034482758619</v>
      </c>
      <c r="K125" s="9">
        <f t="shared" si="11"/>
        <v>9.8039215686274508E-2</v>
      </c>
    </row>
    <row r="126" spans="1:11" x14ac:dyDescent="0.2">
      <c r="A126" s="7" t="s">
        <v>356</v>
      </c>
      <c r="B126" s="65">
        <v>6</v>
      </c>
      <c r="C126" s="34">
        <f>IF(B132=0, "-", B126/B132)</f>
        <v>3.4482758620689655E-2</v>
      </c>
      <c r="D126" s="65">
        <v>2</v>
      </c>
      <c r="E126" s="9">
        <f>IF(D132=0, "-", D126/D132)</f>
        <v>1.1976047904191617E-2</v>
      </c>
      <c r="F126" s="81">
        <v>25</v>
      </c>
      <c r="G126" s="34">
        <f>IF(F132=0, "-", F126/F132)</f>
        <v>5.5309734513274339E-2</v>
      </c>
      <c r="H126" s="65">
        <v>8</v>
      </c>
      <c r="I126" s="9">
        <f>IF(H132=0, "-", H126/H132)</f>
        <v>2.2408963585434174E-2</v>
      </c>
      <c r="J126" s="8">
        <f t="shared" si="10"/>
        <v>2</v>
      </c>
      <c r="K126" s="9">
        <f t="shared" si="11"/>
        <v>2.125</v>
      </c>
    </row>
    <row r="127" spans="1:11" x14ac:dyDescent="0.2">
      <c r="A127" s="7" t="s">
        <v>357</v>
      </c>
      <c r="B127" s="65">
        <v>6</v>
      </c>
      <c r="C127" s="34">
        <f>IF(B132=0, "-", B127/B132)</f>
        <v>3.4482758620689655E-2</v>
      </c>
      <c r="D127" s="65">
        <v>0</v>
      </c>
      <c r="E127" s="9">
        <f>IF(D132=0, "-", D127/D132)</f>
        <v>0</v>
      </c>
      <c r="F127" s="81">
        <v>11</v>
      </c>
      <c r="G127" s="34">
        <f>IF(F132=0, "-", F127/F132)</f>
        <v>2.4336283185840708E-2</v>
      </c>
      <c r="H127" s="65">
        <v>4</v>
      </c>
      <c r="I127" s="9">
        <f>IF(H132=0, "-", H127/H132)</f>
        <v>1.1204481792717087E-2</v>
      </c>
      <c r="J127" s="8" t="str">
        <f t="shared" si="10"/>
        <v>-</v>
      </c>
      <c r="K127" s="9">
        <f t="shared" si="11"/>
        <v>1.75</v>
      </c>
    </row>
    <row r="128" spans="1:11" x14ac:dyDescent="0.2">
      <c r="A128" s="7" t="s">
        <v>358</v>
      </c>
      <c r="B128" s="65">
        <v>12</v>
      </c>
      <c r="C128" s="34">
        <f>IF(B132=0, "-", B128/B132)</f>
        <v>6.8965517241379309E-2</v>
      </c>
      <c r="D128" s="65">
        <v>12</v>
      </c>
      <c r="E128" s="9">
        <f>IF(D132=0, "-", D128/D132)</f>
        <v>7.1856287425149698E-2</v>
      </c>
      <c r="F128" s="81">
        <v>100</v>
      </c>
      <c r="G128" s="34">
        <f>IF(F132=0, "-", F128/F132)</f>
        <v>0.22123893805309736</v>
      </c>
      <c r="H128" s="65">
        <v>48</v>
      </c>
      <c r="I128" s="9">
        <f>IF(H132=0, "-", H128/H132)</f>
        <v>0.13445378151260504</v>
      </c>
      <c r="J128" s="8">
        <f t="shared" si="10"/>
        <v>0</v>
      </c>
      <c r="K128" s="9">
        <f t="shared" si="11"/>
        <v>1.0833333333333333</v>
      </c>
    </row>
    <row r="129" spans="1:11" x14ac:dyDescent="0.2">
      <c r="A129" s="7" t="s">
        <v>359</v>
      </c>
      <c r="B129" s="65">
        <v>0</v>
      </c>
      <c r="C129" s="34">
        <f>IF(B132=0, "-", B129/B132)</f>
        <v>0</v>
      </c>
      <c r="D129" s="65">
        <v>0</v>
      </c>
      <c r="E129" s="9">
        <f>IF(D132=0, "-", D129/D132)</f>
        <v>0</v>
      </c>
      <c r="F129" s="81">
        <v>1</v>
      </c>
      <c r="G129" s="34">
        <f>IF(F132=0, "-", F129/F132)</f>
        <v>2.2123893805309734E-3</v>
      </c>
      <c r="H129" s="65">
        <v>0</v>
      </c>
      <c r="I129" s="9">
        <f>IF(H132=0, "-", H129/H132)</f>
        <v>0</v>
      </c>
      <c r="J129" s="8" t="str">
        <f t="shared" si="10"/>
        <v>-</v>
      </c>
      <c r="K129" s="9" t="str">
        <f t="shared" si="11"/>
        <v>-</v>
      </c>
    </row>
    <row r="130" spans="1:11" x14ac:dyDescent="0.2">
      <c r="A130" s="7" t="s">
        <v>360</v>
      </c>
      <c r="B130" s="65">
        <v>1</v>
      </c>
      <c r="C130" s="34">
        <f>IF(B132=0, "-", B130/B132)</f>
        <v>5.7471264367816091E-3</v>
      </c>
      <c r="D130" s="65">
        <v>7</v>
      </c>
      <c r="E130" s="9">
        <f>IF(D132=0, "-", D130/D132)</f>
        <v>4.1916167664670656E-2</v>
      </c>
      <c r="F130" s="81">
        <v>3</v>
      </c>
      <c r="G130" s="34">
        <f>IF(F132=0, "-", F130/F132)</f>
        <v>6.6371681415929203E-3</v>
      </c>
      <c r="H130" s="65">
        <v>16</v>
      </c>
      <c r="I130" s="9">
        <f>IF(H132=0, "-", H130/H132)</f>
        <v>4.4817927170868348E-2</v>
      </c>
      <c r="J130" s="8">
        <f t="shared" si="10"/>
        <v>-0.8571428571428571</v>
      </c>
      <c r="K130" s="9">
        <f t="shared" si="11"/>
        <v>-0.8125</v>
      </c>
    </row>
    <row r="131" spans="1:11" x14ac:dyDescent="0.2">
      <c r="A131" s="2"/>
      <c r="B131" s="68"/>
      <c r="C131" s="33"/>
      <c r="D131" s="68"/>
      <c r="E131" s="6"/>
      <c r="F131" s="82"/>
      <c r="G131" s="33"/>
      <c r="H131" s="68"/>
      <c r="I131" s="6"/>
      <c r="J131" s="5"/>
      <c r="K131" s="6"/>
    </row>
    <row r="132" spans="1:11" s="43" customFormat="1" x14ac:dyDescent="0.2">
      <c r="A132" s="162" t="s">
        <v>487</v>
      </c>
      <c r="B132" s="71">
        <f>SUM(B109:B131)</f>
        <v>174</v>
      </c>
      <c r="C132" s="40">
        <f>B132/1768</f>
        <v>9.8416289592760178E-2</v>
      </c>
      <c r="D132" s="71">
        <f>SUM(D109:D131)</f>
        <v>167</v>
      </c>
      <c r="E132" s="41">
        <f>D132/1634</f>
        <v>0.102203182374541</v>
      </c>
      <c r="F132" s="77">
        <f>SUM(F109:F131)</f>
        <v>452</v>
      </c>
      <c r="G132" s="42">
        <f>F132/4797</f>
        <v>9.422555764019179E-2</v>
      </c>
      <c r="H132" s="71">
        <f>SUM(H109:H131)</f>
        <v>357</v>
      </c>
      <c r="I132" s="41">
        <f>H132/4245</f>
        <v>8.4098939929328625E-2</v>
      </c>
      <c r="J132" s="37">
        <f>IF(D132=0, "-", IF((B132-D132)/D132&lt;10, (B132-D132)/D132, "&gt;999%"))</f>
        <v>4.1916167664670656E-2</v>
      </c>
      <c r="K132" s="38">
        <f>IF(H132=0, "-", IF((F132-H132)/H132&lt;10, (F132-H132)/H132, "&gt;999%"))</f>
        <v>0.26610644257703081</v>
      </c>
    </row>
    <row r="133" spans="1:11" x14ac:dyDescent="0.2">
      <c r="B133" s="83"/>
      <c r="D133" s="83"/>
      <c r="F133" s="83"/>
      <c r="H133" s="83"/>
    </row>
    <row r="134" spans="1:11" x14ac:dyDescent="0.2">
      <c r="A134" s="163" t="s">
        <v>144</v>
      </c>
      <c r="B134" s="61" t="s">
        <v>12</v>
      </c>
      <c r="C134" s="62" t="s">
        <v>13</v>
      </c>
      <c r="D134" s="61" t="s">
        <v>12</v>
      </c>
      <c r="E134" s="63" t="s">
        <v>13</v>
      </c>
      <c r="F134" s="62" t="s">
        <v>12</v>
      </c>
      <c r="G134" s="62" t="s">
        <v>13</v>
      </c>
      <c r="H134" s="61" t="s">
        <v>12</v>
      </c>
      <c r="I134" s="63" t="s">
        <v>13</v>
      </c>
      <c r="J134" s="61"/>
      <c r="K134" s="63"/>
    </row>
    <row r="135" spans="1:11" x14ac:dyDescent="0.2">
      <c r="A135" s="7" t="s">
        <v>361</v>
      </c>
      <c r="B135" s="65">
        <v>0</v>
      </c>
      <c r="C135" s="34">
        <f>IF(B152=0, "-", B135/B152)</f>
        <v>0</v>
      </c>
      <c r="D135" s="65">
        <v>1</v>
      </c>
      <c r="E135" s="9">
        <f>IF(D152=0, "-", D135/D152)</f>
        <v>0.04</v>
      </c>
      <c r="F135" s="81">
        <v>0</v>
      </c>
      <c r="G135" s="34">
        <f>IF(F152=0, "-", F135/F152)</f>
        <v>0</v>
      </c>
      <c r="H135" s="65">
        <v>1</v>
      </c>
      <c r="I135" s="9">
        <f>IF(H152=0, "-", H135/H152)</f>
        <v>2.0408163265306121E-2</v>
      </c>
      <c r="J135" s="8">
        <f t="shared" ref="J135:J150" si="12">IF(D135=0, "-", IF((B135-D135)/D135&lt;10, (B135-D135)/D135, "&gt;999%"))</f>
        <v>-1</v>
      </c>
      <c r="K135" s="9">
        <f t="shared" ref="K135:K150" si="13">IF(H135=0, "-", IF((F135-H135)/H135&lt;10, (F135-H135)/H135, "&gt;999%"))</f>
        <v>-1</v>
      </c>
    </row>
    <row r="136" spans="1:11" x14ac:dyDescent="0.2">
      <c r="A136" s="7" t="s">
        <v>362</v>
      </c>
      <c r="B136" s="65">
        <v>0</v>
      </c>
      <c r="C136" s="34">
        <f>IF(B152=0, "-", B136/B152)</f>
        <v>0</v>
      </c>
      <c r="D136" s="65">
        <v>2</v>
      </c>
      <c r="E136" s="9">
        <f>IF(D152=0, "-", D136/D152)</f>
        <v>0.08</v>
      </c>
      <c r="F136" s="81">
        <v>1</v>
      </c>
      <c r="G136" s="34">
        <f>IF(F152=0, "-", F136/F152)</f>
        <v>2.7777777777777776E-2</v>
      </c>
      <c r="H136" s="65">
        <v>4</v>
      </c>
      <c r="I136" s="9">
        <f>IF(H152=0, "-", H136/H152)</f>
        <v>8.1632653061224483E-2</v>
      </c>
      <c r="J136" s="8">
        <f t="shared" si="12"/>
        <v>-1</v>
      </c>
      <c r="K136" s="9">
        <f t="shared" si="13"/>
        <v>-0.75</v>
      </c>
    </row>
    <row r="137" spans="1:11" x14ac:dyDescent="0.2">
      <c r="A137" s="7" t="s">
        <v>363</v>
      </c>
      <c r="B137" s="65">
        <v>1</v>
      </c>
      <c r="C137" s="34">
        <f>IF(B152=0, "-", B137/B152)</f>
        <v>6.25E-2</v>
      </c>
      <c r="D137" s="65">
        <v>0</v>
      </c>
      <c r="E137" s="9">
        <f>IF(D152=0, "-", D137/D152)</f>
        <v>0</v>
      </c>
      <c r="F137" s="81">
        <v>2</v>
      </c>
      <c r="G137" s="34">
        <f>IF(F152=0, "-", F137/F152)</f>
        <v>5.5555555555555552E-2</v>
      </c>
      <c r="H137" s="65">
        <v>0</v>
      </c>
      <c r="I137" s="9">
        <f>IF(H152=0, "-", H137/H152)</f>
        <v>0</v>
      </c>
      <c r="J137" s="8" t="str">
        <f t="shared" si="12"/>
        <v>-</v>
      </c>
      <c r="K137" s="9" t="str">
        <f t="shared" si="13"/>
        <v>-</v>
      </c>
    </row>
    <row r="138" spans="1:11" x14ac:dyDescent="0.2">
      <c r="A138" s="7" t="s">
        <v>364</v>
      </c>
      <c r="B138" s="65">
        <v>3</v>
      </c>
      <c r="C138" s="34">
        <f>IF(B152=0, "-", B138/B152)</f>
        <v>0.1875</v>
      </c>
      <c r="D138" s="65">
        <v>6</v>
      </c>
      <c r="E138" s="9">
        <f>IF(D152=0, "-", D138/D152)</f>
        <v>0.24</v>
      </c>
      <c r="F138" s="81">
        <v>6</v>
      </c>
      <c r="G138" s="34">
        <f>IF(F152=0, "-", F138/F152)</f>
        <v>0.16666666666666666</v>
      </c>
      <c r="H138" s="65">
        <v>7</v>
      </c>
      <c r="I138" s="9">
        <f>IF(H152=0, "-", H138/H152)</f>
        <v>0.14285714285714285</v>
      </c>
      <c r="J138" s="8">
        <f t="shared" si="12"/>
        <v>-0.5</v>
      </c>
      <c r="K138" s="9">
        <f t="shared" si="13"/>
        <v>-0.14285714285714285</v>
      </c>
    </row>
    <row r="139" spans="1:11" x14ac:dyDescent="0.2">
      <c r="A139" s="7" t="s">
        <v>365</v>
      </c>
      <c r="B139" s="65">
        <v>0</v>
      </c>
      <c r="C139" s="34">
        <f>IF(B152=0, "-", B139/B152)</f>
        <v>0</v>
      </c>
      <c r="D139" s="65">
        <v>1</v>
      </c>
      <c r="E139" s="9">
        <f>IF(D152=0, "-", D139/D152)</f>
        <v>0.04</v>
      </c>
      <c r="F139" s="81">
        <v>0</v>
      </c>
      <c r="G139" s="34">
        <f>IF(F152=0, "-", F139/F152)</f>
        <v>0</v>
      </c>
      <c r="H139" s="65">
        <v>2</v>
      </c>
      <c r="I139" s="9">
        <f>IF(H152=0, "-", H139/H152)</f>
        <v>4.0816326530612242E-2</v>
      </c>
      <c r="J139" s="8">
        <f t="shared" si="12"/>
        <v>-1</v>
      </c>
      <c r="K139" s="9">
        <f t="shared" si="13"/>
        <v>-1</v>
      </c>
    </row>
    <row r="140" spans="1:11" x14ac:dyDescent="0.2">
      <c r="A140" s="7" t="s">
        <v>366</v>
      </c>
      <c r="B140" s="65">
        <v>1</v>
      </c>
      <c r="C140" s="34">
        <f>IF(B152=0, "-", B140/B152)</f>
        <v>6.25E-2</v>
      </c>
      <c r="D140" s="65">
        <v>0</v>
      </c>
      <c r="E140" s="9">
        <f>IF(D152=0, "-", D140/D152)</f>
        <v>0</v>
      </c>
      <c r="F140" s="81">
        <v>1</v>
      </c>
      <c r="G140" s="34">
        <f>IF(F152=0, "-", F140/F152)</f>
        <v>2.7777777777777776E-2</v>
      </c>
      <c r="H140" s="65">
        <v>0</v>
      </c>
      <c r="I140" s="9">
        <f>IF(H152=0, "-", H140/H152)</f>
        <v>0</v>
      </c>
      <c r="J140" s="8" t="str">
        <f t="shared" si="12"/>
        <v>-</v>
      </c>
      <c r="K140" s="9" t="str">
        <f t="shared" si="13"/>
        <v>-</v>
      </c>
    </row>
    <row r="141" spans="1:11" x14ac:dyDescent="0.2">
      <c r="A141" s="7" t="s">
        <v>367</v>
      </c>
      <c r="B141" s="65">
        <v>3</v>
      </c>
      <c r="C141" s="34">
        <f>IF(B152=0, "-", B141/B152)</f>
        <v>0.1875</v>
      </c>
      <c r="D141" s="65">
        <v>2</v>
      </c>
      <c r="E141" s="9">
        <f>IF(D152=0, "-", D141/D152)</f>
        <v>0.08</v>
      </c>
      <c r="F141" s="81">
        <v>8</v>
      </c>
      <c r="G141" s="34">
        <f>IF(F152=0, "-", F141/F152)</f>
        <v>0.22222222222222221</v>
      </c>
      <c r="H141" s="65">
        <v>7</v>
      </c>
      <c r="I141" s="9">
        <f>IF(H152=0, "-", H141/H152)</f>
        <v>0.14285714285714285</v>
      </c>
      <c r="J141" s="8">
        <f t="shared" si="12"/>
        <v>0.5</v>
      </c>
      <c r="K141" s="9">
        <f t="shared" si="13"/>
        <v>0.14285714285714285</v>
      </c>
    </row>
    <row r="142" spans="1:11" x14ac:dyDescent="0.2">
      <c r="A142" s="7" t="s">
        <v>368</v>
      </c>
      <c r="B142" s="65">
        <v>3</v>
      </c>
      <c r="C142" s="34">
        <f>IF(B152=0, "-", B142/B152)</f>
        <v>0.1875</v>
      </c>
      <c r="D142" s="65">
        <v>4</v>
      </c>
      <c r="E142" s="9">
        <f>IF(D152=0, "-", D142/D152)</f>
        <v>0.16</v>
      </c>
      <c r="F142" s="81">
        <v>4</v>
      </c>
      <c r="G142" s="34">
        <f>IF(F152=0, "-", F142/F152)</f>
        <v>0.1111111111111111</v>
      </c>
      <c r="H142" s="65">
        <v>6</v>
      </c>
      <c r="I142" s="9">
        <f>IF(H152=0, "-", H142/H152)</f>
        <v>0.12244897959183673</v>
      </c>
      <c r="J142" s="8">
        <f t="shared" si="12"/>
        <v>-0.25</v>
      </c>
      <c r="K142" s="9">
        <f t="shared" si="13"/>
        <v>-0.33333333333333331</v>
      </c>
    </row>
    <row r="143" spans="1:11" x14ac:dyDescent="0.2">
      <c r="A143" s="7" t="s">
        <v>369</v>
      </c>
      <c r="B143" s="65">
        <v>1</v>
      </c>
      <c r="C143" s="34">
        <f>IF(B152=0, "-", B143/B152)</f>
        <v>6.25E-2</v>
      </c>
      <c r="D143" s="65">
        <v>1</v>
      </c>
      <c r="E143" s="9">
        <f>IF(D152=0, "-", D143/D152)</f>
        <v>0.04</v>
      </c>
      <c r="F143" s="81">
        <v>2</v>
      </c>
      <c r="G143" s="34">
        <f>IF(F152=0, "-", F143/F152)</f>
        <v>5.5555555555555552E-2</v>
      </c>
      <c r="H143" s="65">
        <v>1</v>
      </c>
      <c r="I143" s="9">
        <f>IF(H152=0, "-", H143/H152)</f>
        <v>2.0408163265306121E-2</v>
      </c>
      <c r="J143" s="8">
        <f t="shared" si="12"/>
        <v>0</v>
      </c>
      <c r="K143" s="9">
        <f t="shared" si="13"/>
        <v>1</v>
      </c>
    </row>
    <row r="144" spans="1:11" x14ac:dyDescent="0.2">
      <c r="A144" s="7" t="s">
        <v>370</v>
      </c>
      <c r="B144" s="65">
        <v>0</v>
      </c>
      <c r="C144" s="34">
        <f>IF(B152=0, "-", B144/B152)</f>
        <v>0</v>
      </c>
      <c r="D144" s="65">
        <v>1</v>
      </c>
      <c r="E144" s="9">
        <f>IF(D152=0, "-", D144/D152)</f>
        <v>0.04</v>
      </c>
      <c r="F144" s="81">
        <v>0</v>
      </c>
      <c r="G144" s="34">
        <f>IF(F152=0, "-", F144/F152)</f>
        <v>0</v>
      </c>
      <c r="H144" s="65">
        <v>1</v>
      </c>
      <c r="I144" s="9">
        <f>IF(H152=0, "-", H144/H152)</f>
        <v>2.0408163265306121E-2</v>
      </c>
      <c r="J144" s="8">
        <f t="shared" si="12"/>
        <v>-1</v>
      </c>
      <c r="K144" s="9">
        <f t="shared" si="13"/>
        <v>-1</v>
      </c>
    </row>
    <row r="145" spans="1:11" x14ac:dyDescent="0.2">
      <c r="A145" s="7" t="s">
        <v>371</v>
      </c>
      <c r="B145" s="65">
        <v>0</v>
      </c>
      <c r="C145" s="34">
        <f>IF(B152=0, "-", B145/B152)</f>
        <v>0</v>
      </c>
      <c r="D145" s="65">
        <v>0</v>
      </c>
      <c r="E145" s="9">
        <f>IF(D152=0, "-", D145/D152)</f>
        <v>0</v>
      </c>
      <c r="F145" s="81">
        <v>0</v>
      </c>
      <c r="G145" s="34">
        <f>IF(F152=0, "-", F145/F152)</f>
        <v>0</v>
      </c>
      <c r="H145" s="65">
        <v>1</v>
      </c>
      <c r="I145" s="9">
        <f>IF(H152=0, "-", H145/H152)</f>
        <v>2.0408163265306121E-2</v>
      </c>
      <c r="J145" s="8" t="str">
        <f t="shared" si="12"/>
        <v>-</v>
      </c>
      <c r="K145" s="9">
        <f t="shared" si="13"/>
        <v>-1</v>
      </c>
    </row>
    <row r="146" spans="1:11" x14ac:dyDescent="0.2">
      <c r="A146" s="7" t="s">
        <v>372</v>
      </c>
      <c r="B146" s="65">
        <v>1</v>
      </c>
      <c r="C146" s="34">
        <f>IF(B152=0, "-", B146/B152)</f>
        <v>6.25E-2</v>
      </c>
      <c r="D146" s="65">
        <v>3</v>
      </c>
      <c r="E146" s="9">
        <f>IF(D152=0, "-", D146/D152)</f>
        <v>0.12</v>
      </c>
      <c r="F146" s="81">
        <v>3</v>
      </c>
      <c r="G146" s="34">
        <f>IF(F152=0, "-", F146/F152)</f>
        <v>8.3333333333333329E-2</v>
      </c>
      <c r="H146" s="65">
        <v>4</v>
      </c>
      <c r="I146" s="9">
        <f>IF(H152=0, "-", H146/H152)</f>
        <v>8.1632653061224483E-2</v>
      </c>
      <c r="J146" s="8">
        <f t="shared" si="12"/>
        <v>-0.66666666666666663</v>
      </c>
      <c r="K146" s="9">
        <f t="shared" si="13"/>
        <v>-0.25</v>
      </c>
    </row>
    <row r="147" spans="1:11" x14ac:dyDescent="0.2">
      <c r="A147" s="7" t="s">
        <v>373</v>
      </c>
      <c r="B147" s="65">
        <v>1</v>
      </c>
      <c r="C147" s="34">
        <f>IF(B152=0, "-", B147/B152)</f>
        <v>6.25E-2</v>
      </c>
      <c r="D147" s="65">
        <v>0</v>
      </c>
      <c r="E147" s="9">
        <f>IF(D152=0, "-", D147/D152)</f>
        <v>0</v>
      </c>
      <c r="F147" s="81">
        <v>5</v>
      </c>
      <c r="G147" s="34">
        <f>IF(F152=0, "-", F147/F152)</f>
        <v>0.1388888888888889</v>
      </c>
      <c r="H147" s="65">
        <v>1</v>
      </c>
      <c r="I147" s="9">
        <f>IF(H152=0, "-", H147/H152)</f>
        <v>2.0408163265306121E-2</v>
      </c>
      <c r="J147" s="8" t="str">
        <f t="shared" si="12"/>
        <v>-</v>
      </c>
      <c r="K147" s="9">
        <f t="shared" si="13"/>
        <v>4</v>
      </c>
    </row>
    <row r="148" spans="1:11" x14ac:dyDescent="0.2">
      <c r="A148" s="7" t="s">
        <v>374</v>
      </c>
      <c r="B148" s="65">
        <v>0</v>
      </c>
      <c r="C148" s="34">
        <f>IF(B152=0, "-", B148/B152)</f>
        <v>0</v>
      </c>
      <c r="D148" s="65">
        <v>0</v>
      </c>
      <c r="E148" s="9">
        <f>IF(D152=0, "-", D148/D152)</f>
        <v>0</v>
      </c>
      <c r="F148" s="81">
        <v>0</v>
      </c>
      <c r="G148" s="34">
        <f>IF(F152=0, "-", F148/F152)</f>
        <v>0</v>
      </c>
      <c r="H148" s="65">
        <v>1</v>
      </c>
      <c r="I148" s="9">
        <f>IF(H152=0, "-", H148/H152)</f>
        <v>2.0408163265306121E-2</v>
      </c>
      <c r="J148" s="8" t="str">
        <f t="shared" si="12"/>
        <v>-</v>
      </c>
      <c r="K148" s="9">
        <f t="shared" si="13"/>
        <v>-1</v>
      </c>
    </row>
    <row r="149" spans="1:11" x14ac:dyDescent="0.2">
      <c r="A149" s="7" t="s">
        <v>375</v>
      </c>
      <c r="B149" s="65">
        <v>2</v>
      </c>
      <c r="C149" s="34">
        <f>IF(B152=0, "-", B149/B152)</f>
        <v>0.125</v>
      </c>
      <c r="D149" s="65">
        <v>3</v>
      </c>
      <c r="E149" s="9">
        <f>IF(D152=0, "-", D149/D152)</f>
        <v>0.12</v>
      </c>
      <c r="F149" s="81">
        <v>3</v>
      </c>
      <c r="G149" s="34">
        <f>IF(F152=0, "-", F149/F152)</f>
        <v>8.3333333333333329E-2</v>
      </c>
      <c r="H149" s="65">
        <v>8</v>
      </c>
      <c r="I149" s="9">
        <f>IF(H152=0, "-", H149/H152)</f>
        <v>0.16326530612244897</v>
      </c>
      <c r="J149" s="8">
        <f t="shared" si="12"/>
        <v>-0.33333333333333331</v>
      </c>
      <c r="K149" s="9">
        <f t="shared" si="13"/>
        <v>-0.625</v>
      </c>
    </row>
    <row r="150" spans="1:11" x14ac:dyDescent="0.2">
      <c r="A150" s="7" t="s">
        <v>376</v>
      </c>
      <c r="B150" s="65">
        <v>0</v>
      </c>
      <c r="C150" s="34">
        <f>IF(B152=0, "-", B150/B152)</f>
        <v>0</v>
      </c>
      <c r="D150" s="65">
        <v>1</v>
      </c>
      <c r="E150" s="9">
        <f>IF(D152=0, "-", D150/D152)</f>
        <v>0.04</v>
      </c>
      <c r="F150" s="81">
        <v>1</v>
      </c>
      <c r="G150" s="34">
        <f>IF(F152=0, "-", F150/F152)</f>
        <v>2.7777777777777776E-2</v>
      </c>
      <c r="H150" s="65">
        <v>5</v>
      </c>
      <c r="I150" s="9">
        <f>IF(H152=0, "-", H150/H152)</f>
        <v>0.10204081632653061</v>
      </c>
      <c r="J150" s="8">
        <f t="shared" si="12"/>
        <v>-1</v>
      </c>
      <c r="K150" s="9">
        <f t="shared" si="13"/>
        <v>-0.8</v>
      </c>
    </row>
    <row r="151" spans="1:11" x14ac:dyDescent="0.2">
      <c r="A151" s="2"/>
      <c r="B151" s="68"/>
      <c r="C151" s="33"/>
      <c r="D151" s="68"/>
      <c r="E151" s="6"/>
      <c r="F151" s="82"/>
      <c r="G151" s="33"/>
      <c r="H151" s="68"/>
      <c r="I151" s="6"/>
      <c r="J151" s="5"/>
      <c r="K151" s="6"/>
    </row>
    <row r="152" spans="1:11" s="43" customFormat="1" x14ac:dyDescent="0.2">
      <c r="A152" s="162" t="s">
        <v>486</v>
      </c>
      <c r="B152" s="71">
        <f>SUM(B135:B151)</f>
        <v>16</v>
      </c>
      <c r="C152" s="40">
        <f>B152/1768</f>
        <v>9.0497737556561094E-3</v>
      </c>
      <c r="D152" s="71">
        <f>SUM(D135:D151)</f>
        <v>25</v>
      </c>
      <c r="E152" s="41">
        <f>D152/1634</f>
        <v>1.5299877600979192E-2</v>
      </c>
      <c r="F152" s="77">
        <f>SUM(F135:F151)</f>
        <v>36</v>
      </c>
      <c r="G152" s="42">
        <f>F152/4797</f>
        <v>7.5046904315196998E-3</v>
      </c>
      <c r="H152" s="71">
        <f>SUM(H135:H151)</f>
        <v>49</v>
      </c>
      <c r="I152" s="41">
        <f>H152/4245</f>
        <v>1.154299175500589E-2</v>
      </c>
      <c r="J152" s="37">
        <f>IF(D152=0, "-", IF((B152-D152)/D152&lt;10, (B152-D152)/D152, "&gt;999%"))</f>
        <v>-0.36</v>
      </c>
      <c r="K152" s="38">
        <f>IF(H152=0, "-", IF((F152-H152)/H152&lt;10, (F152-H152)/H152, "&gt;999%"))</f>
        <v>-0.26530612244897961</v>
      </c>
    </row>
    <row r="153" spans="1:11" x14ac:dyDescent="0.2">
      <c r="B153" s="83"/>
      <c r="D153" s="83"/>
      <c r="F153" s="83"/>
      <c r="H153" s="83"/>
    </row>
    <row r="154" spans="1:11" s="43" customFormat="1" x14ac:dyDescent="0.2">
      <c r="A154" s="162" t="s">
        <v>485</v>
      </c>
      <c r="B154" s="71">
        <v>190</v>
      </c>
      <c r="C154" s="40">
        <f>B154/1768</f>
        <v>0.1074660633484163</v>
      </c>
      <c r="D154" s="71">
        <v>192</v>
      </c>
      <c r="E154" s="41">
        <f>D154/1634</f>
        <v>0.1175030599755202</v>
      </c>
      <c r="F154" s="77">
        <v>488</v>
      </c>
      <c r="G154" s="42">
        <f>F154/4797</f>
        <v>0.10173024807171149</v>
      </c>
      <c r="H154" s="71">
        <v>406</v>
      </c>
      <c r="I154" s="41">
        <f>H154/4245</f>
        <v>9.5641931684334505E-2</v>
      </c>
      <c r="J154" s="37">
        <f>IF(D154=0, "-", IF((B154-D154)/D154&lt;10, (B154-D154)/D154, "&gt;999%"))</f>
        <v>-1.0416666666666666E-2</v>
      </c>
      <c r="K154" s="38">
        <f>IF(H154=0, "-", IF((F154-H154)/H154&lt;10, (F154-H154)/H154, "&gt;999%"))</f>
        <v>0.2019704433497537</v>
      </c>
    </row>
    <row r="155" spans="1:11" x14ac:dyDescent="0.2">
      <c r="B155" s="83"/>
      <c r="D155" s="83"/>
      <c r="F155" s="83"/>
      <c r="H155" s="83"/>
    </row>
    <row r="156" spans="1:11" ht="15.75" x14ac:dyDescent="0.25">
      <c r="A156" s="164" t="s">
        <v>113</v>
      </c>
      <c r="B156" s="196" t="s">
        <v>1</v>
      </c>
      <c r="C156" s="200"/>
      <c r="D156" s="200"/>
      <c r="E156" s="197"/>
      <c r="F156" s="196" t="s">
        <v>14</v>
      </c>
      <c r="G156" s="200"/>
      <c r="H156" s="200"/>
      <c r="I156" s="197"/>
      <c r="J156" s="196" t="s">
        <v>15</v>
      </c>
      <c r="K156" s="197"/>
    </row>
    <row r="157" spans="1:11" x14ac:dyDescent="0.2">
      <c r="A157" s="22"/>
      <c r="B157" s="196">
        <f>VALUE(RIGHT($B$2, 4))</f>
        <v>2022</v>
      </c>
      <c r="C157" s="197"/>
      <c r="D157" s="196">
        <f>B157-1</f>
        <v>2021</v>
      </c>
      <c r="E157" s="204"/>
      <c r="F157" s="196">
        <f>B157</f>
        <v>2022</v>
      </c>
      <c r="G157" s="204"/>
      <c r="H157" s="196">
        <f>D157</f>
        <v>2021</v>
      </c>
      <c r="I157" s="204"/>
      <c r="J157" s="140" t="s">
        <v>4</v>
      </c>
      <c r="K157" s="141" t="s">
        <v>2</v>
      </c>
    </row>
    <row r="158" spans="1:11" x14ac:dyDescent="0.2">
      <c r="A158" s="163" t="s">
        <v>145</v>
      </c>
      <c r="B158" s="61" t="s">
        <v>12</v>
      </c>
      <c r="C158" s="62" t="s">
        <v>13</v>
      </c>
      <c r="D158" s="61" t="s">
        <v>12</v>
      </c>
      <c r="E158" s="63" t="s">
        <v>13</v>
      </c>
      <c r="F158" s="62" t="s">
        <v>12</v>
      </c>
      <c r="G158" s="62" t="s">
        <v>13</v>
      </c>
      <c r="H158" s="61" t="s">
        <v>12</v>
      </c>
      <c r="I158" s="63" t="s">
        <v>13</v>
      </c>
      <c r="J158" s="61"/>
      <c r="K158" s="63"/>
    </row>
    <row r="159" spans="1:11" x14ac:dyDescent="0.2">
      <c r="A159" s="7" t="s">
        <v>377</v>
      </c>
      <c r="B159" s="65">
        <v>28</v>
      </c>
      <c r="C159" s="34">
        <f>IF(B162=0, "-", B159/B162)</f>
        <v>0.7</v>
      </c>
      <c r="D159" s="65">
        <v>5</v>
      </c>
      <c r="E159" s="9">
        <f>IF(D162=0, "-", D159/D162)</f>
        <v>0.13157894736842105</v>
      </c>
      <c r="F159" s="81">
        <v>36</v>
      </c>
      <c r="G159" s="34">
        <f>IF(F162=0, "-", F159/F162)</f>
        <v>0.55384615384615388</v>
      </c>
      <c r="H159" s="65">
        <v>8</v>
      </c>
      <c r="I159" s="9">
        <f>IF(H162=0, "-", H159/H162)</f>
        <v>9.5238095238095233E-2</v>
      </c>
      <c r="J159" s="8">
        <f>IF(D159=0, "-", IF((B159-D159)/D159&lt;10, (B159-D159)/D159, "&gt;999%"))</f>
        <v>4.5999999999999996</v>
      </c>
      <c r="K159" s="9">
        <f>IF(H159=0, "-", IF((F159-H159)/H159&lt;10, (F159-H159)/H159, "&gt;999%"))</f>
        <v>3.5</v>
      </c>
    </row>
    <row r="160" spans="1:11" x14ac:dyDescent="0.2">
      <c r="A160" s="7" t="s">
        <v>378</v>
      </c>
      <c r="B160" s="65">
        <v>12</v>
      </c>
      <c r="C160" s="34">
        <f>IF(B162=0, "-", B160/B162)</f>
        <v>0.3</v>
      </c>
      <c r="D160" s="65">
        <v>33</v>
      </c>
      <c r="E160" s="9">
        <f>IF(D162=0, "-", D160/D162)</f>
        <v>0.86842105263157898</v>
      </c>
      <c r="F160" s="81">
        <v>29</v>
      </c>
      <c r="G160" s="34">
        <f>IF(F162=0, "-", F160/F162)</f>
        <v>0.44615384615384618</v>
      </c>
      <c r="H160" s="65">
        <v>76</v>
      </c>
      <c r="I160" s="9">
        <f>IF(H162=0, "-", H160/H162)</f>
        <v>0.90476190476190477</v>
      </c>
      <c r="J160" s="8">
        <f>IF(D160=0, "-", IF((B160-D160)/D160&lt;10, (B160-D160)/D160, "&gt;999%"))</f>
        <v>-0.63636363636363635</v>
      </c>
      <c r="K160" s="9">
        <f>IF(H160=0, "-", IF((F160-H160)/H160&lt;10, (F160-H160)/H160, "&gt;999%"))</f>
        <v>-0.61842105263157898</v>
      </c>
    </row>
    <row r="161" spans="1:11" x14ac:dyDescent="0.2">
      <c r="A161" s="2"/>
      <c r="B161" s="68"/>
      <c r="C161" s="33"/>
      <c r="D161" s="68"/>
      <c r="E161" s="6"/>
      <c r="F161" s="82"/>
      <c r="G161" s="33"/>
      <c r="H161" s="68"/>
      <c r="I161" s="6"/>
      <c r="J161" s="5"/>
      <c r="K161" s="6"/>
    </row>
    <row r="162" spans="1:11" s="43" customFormat="1" x14ac:dyDescent="0.2">
      <c r="A162" s="162" t="s">
        <v>484</v>
      </c>
      <c r="B162" s="71">
        <f>SUM(B159:B161)</f>
        <v>40</v>
      </c>
      <c r="C162" s="40">
        <f>B162/1768</f>
        <v>2.2624434389140271E-2</v>
      </c>
      <c r="D162" s="71">
        <f>SUM(D159:D161)</f>
        <v>38</v>
      </c>
      <c r="E162" s="41">
        <f>D162/1634</f>
        <v>2.3255813953488372E-2</v>
      </c>
      <c r="F162" s="77">
        <f>SUM(F159:F161)</f>
        <v>65</v>
      </c>
      <c r="G162" s="42">
        <f>F162/4797</f>
        <v>1.3550135501355014E-2</v>
      </c>
      <c r="H162" s="71">
        <f>SUM(H159:H161)</f>
        <v>84</v>
      </c>
      <c r="I162" s="41">
        <f>H162/4245</f>
        <v>1.9787985865724382E-2</v>
      </c>
      <c r="J162" s="37">
        <f>IF(D162=0, "-", IF((B162-D162)/D162&lt;10, (B162-D162)/D162, "&gt;999%"))</f>
        <v>5.2631578947368418E-2</v>
      </c>
      <c r="K162" s="38">
        <f>IF(H162=0, "-", IF((F162-H162)/H162&lt;10, (F162-H162)/H162, "&gt;999%"))</f>
        <v>-0.22619047619047619</v>
      </c>
    </row>
    <row r="163" spans="1:11" x14ac:dyDescent="0.2">
      <c r="B163" s="83"/>
      <c r="D163" s="83"/>
      <c r="F163" s="83"/>
      <c r="H163" s="83"/>
    </row>
    <row r="164" spans="1:11" x14ac:dyDescent="0.2">
      <c r="A164" s="163" t="s">
        <v>146</v>
      </c>
      <c r="B164" s="61" t="s">
        <v>12</v>
      </c>
      <c r="C164" s="62" t="s">
        <v>13</v>
      </c>
      <c r="D164" s="61" t="s">
        <v>12</v>
      </c>
      <c r="E164" s="63" t="s">
        <v>13</v>
      </c>
      <c r="F164" s="62" t="s">
        <v>12</v>
      </c>
      <c r="G164" s="62" t="s">
        <v>13</v>
      </c>
      <c r="H164" s="61" t="s">
        <v>12</v>
      </c>
      <c r="I164" s="63" t="s">
        <v>13</v>
      </c>
      <c r="J164" s="61"/>
      <c r="K164" s="63"/>
    </row>
    <row r="165" spans="1:11" x14ac:dyDescent="0.2">
      <c r="A165" s="7" t="s">
        <v>379</v>
      </c>
      <c r="B165" s="65">
        <v>0</v>
      </c>
      <c r="C165" s="34" t="str">
        <f>IF(B169=0, "-", B165/B169)</f>
        <v>-</v>
      </c>
      <c r="D165" s="65">
        <v>0</v>
      </c>
      <c r="E165" s="9">
        <f>IF(D169=0, "-", D165/D169)</f>
        <v>0</v>
      </c>
      <c r="F165" s="81">
        <v>2</v>
      </c>
      <c r="G165" s="34">
        <f>IF(F169=0, "-", F165/F169)</f>
        <v>0.5</v>
      </c>
      <c r="H165" s="65">
        <v>1</v>
      </c>
      <c r="I165" s="9">
        <f>IF(H169=0, "-", H165/H169)</f>
        <v>0.33333333333333331</v>
      </c>
      <c r="J165" s="8" t="str">
        <f>IF(D165=0, "-", IF((B165-D165)/D165&lt;10, (B165-D165)/D165, "&gt;999%"))</f>
        <v>-</v>
      </c>
      <c r="K165" s="9">
        <f>IF(H165=0, "-", IF((F165-H165)/H165&lt;10, (F165-H165)/H165, "&gt;999%"))</f>
        <v>1</v>
      </c>
    </row>
    <row r="166" spans="1:11" x14ac:dyDescent="0.2">
      <c r="A166" s="7" t="s">
        <v>380</v>
      </c>
      <c r="B166" s="65">
        <v>0</v>
      </c>
      <c r="C166" s="34" t="str">
        <f>IF(B169=0, "-", B166/B169)</f>
        <v>-</v>
      </c>
      <c r="D166" s="65">
        <v>0</v>
      </c>
      <c r="E166" s="9">
        <f>IF(D169=0, "-", D166/D169)</f>
        <v>0</v>
      </c>
      <c r="F166" s="81">
        <v>2</v>
      </c>
      <c r="G166" s="34">
        <f>IF(F169=0, "-", F166/F169)</f>
        <v>0.5</v>
      </c>
      <c r="H166" s="65">
        <v>1</v>
      </c>
      <c r="I166" s="9">
        <f>IF(H169=0, "-", H166/H169)</f>
        <v>0.33333333333333331</v>
      </c>
      <c r="J166" s="8" t="str">
        <f>IF(D166=0, "-", IF((B166-D166)/D166&lt;10, (B166-D166)/D166, "&gt;999%"))</f>
        <v>-</v>
      </c>
      <c r="K166" s="9">
        <f>IF(H166=0, "-", IF((F166-H166)/H166&lt;10, (F166-H166)/H166, "&gt;999%"))</f>
        <v>1</v>
      </c>
    </row>
    <row r="167" spans="1:11" x14ac:dyDescent="0.2">
      <c r="A167" s="7" t="s">
        <v>381</v>
      </c>
      <c r="B167" s="65">
        <v>0</v>
      </c>
      <c r="C167" s="34" t="str">
        <f>IF(B169=0, "-", B167/B169)</f>
        <v>-</v>
      </c>
      <c r="D167" s="65">
        <v>1</v>
      </c>
      <c r="E167" s="9">
        <f>IF(D169=0, "-", D167/D169)</f>
        <v>1</v>
      </c>
      <c r="F167" s="81">
        <v>0</v>
      </c>
      <c r="G167" s="34">
        <f>IF(F169=0, "-", F167/F169)</f>
        <v>0</v>
      </c>
      <c r="H167" s="65">
        <v>1</v>
      </c>
      <c r="I167" s="9">
        <f>IF(H169=0, "-", H167/H169)</f>
        <v>0.33333333333333331</v>
      </c>
      <c r="J167" s="8">
        <f>IF(D167=0, "-", IF((B167-D167)/D167&lt;10, (B167-D167)/D167, "&gt;999%"))</f>
        <v>-1</v>
      </c>
      <c r="K167" s="9">
        <f>IF(H167=0, "-", IF((F167-H167)/H167&lt;10, (F167-H167)/H167, "&gt;999%"))</f>
        <v>-1</v>
      </c>
    </row>
    <row r="168" spans="1:11" x14ac:dyDescent="0.2">
      <c r="A168" s="2"/>
      <c r="B168" s="68"/>
      <c r="C168" s="33"/>
      <c r="D168" s="68"/>
      <c r="E168" s="6"/>
      <c r="F168" s="82"/>
      <c r="G168" s="33"/>
      <c r="H168" s="68"/>
      <c r="I168" s="6"/>
      <c r="J168" s="5"/>
      <c r="K168" s="6"/>
    </row>
    <row r="169" spans="1:11" s="43" customFormat="1" x14ac:dyDescent="0.2">
      <c r="A169" s="162" t="s">
        <v>483</v>
      </c>
      <c r="B169" s="71">
        <f>SUM(B165:B168)</f>
        <v>0</v>
      </c>
      <c r="C169" s="40">
        <f>B169/1768</f>
        <v>0</v>
      </c>
      <c r="D169" s="71">
        <f>SUM(D165:D168)</f>
        <v>1</v>
      </c>
      <c r="E169" s="41">
        <f>D169/1634</f>
        <v>6.1199510403916763E-4</v>
      </c>
      <c r="F169" s="77">
        <f>SUM(F165:F168)</f>
        <v>4</v>
      </c>
      <c r="G169" s="42">
        <f>F169/4797</f>
        <v>8.3385449239107776E-4</v>
      </c>
      <c r="H169" s="71">
        <f>SUM(H165:H168)</f>
        <v>3</v>
      </c>
      <c r="I169" s="41">
        <f>H169/4245</f>
        <v>7.0671378091872788E-4</v>
      </c>
      <c r="J169" s="37">
        <f>IF(D169=0, "-", IF((B169-D169)/D169&lt;10, (B169-D169)/D169, "&gt;999%"))</f>
        <v>-1</v>
      </c>
      <c r="K169" s="38">
        <f>IF(H169=0, "-", IF((F169-H169)/H169&lt;10, (F169-H169)/H169, "&gt;999%"))</f>
        <v>0.33333333333333331</v>
      </c>
    </row>
    <row r="170" spans="1:11" x14ac:dyDescent="0.2">
      <c r="B170" s="83"/>
      <c r="D170" s="83"/>
      <c r="F170" s="83"/>
      <c r="H170" s="83"/>
    </row>
    <row r="171" spans="1:11" s="43" customFormat="1" x14ac:dyDescent="0.2">
      <c r="A171" s="162" t="s">
        <v>482</v>
      </c>
      <c r="B171" s="71">
        <v>40</v>
      </c>
      <c r="C171" s="40">
        <f>B171/1768</f>
        <v>2.2624434389140271E-2</v>
      </c>
      <c r="D171" s="71">
        <v>39</v>
      </c>
      <c r="E171" s="41">
        <f>D171/1634</f>
        <v>2.3867809057527539E-2</v>
      </c>
      <c r="F171" s="77">
        <v>69</v>
      </c>
      <c r="G171" s="42">
        <f>F171/4797</f>
        <v>1.4383989993746092E-2</v>
      </c>
      <c r="H171" s="71">
        <v>87</v>
      </c>
      <c r="I171" s="41">
        <f>H171/4245</f>
        <v>2.0494699646643109E-2</v>
      </c>
      <c r="J171" s="37">
        <f>IF(D171=0, "-", IF((B171-D171)/D171&lt;10, (B171-D171)/D171, "&gt;999%"))</f>
        <v>2.564102564102564E-2</v>
      </c>
      <c r="K171" s="38">
        <f>IF(H171=0, "-", IF((F171-H171)/H171&lt;10, (F171-H171)/H171, "&gt;999%"))</f>
        <v>-0.20689655172413793</v>
      </c>
    </row>
    <row r="172" spans="1:11" x14ac:dyDescent="0.2">
      <c r="B172" s="83"/>
      <c r="D172" s="83"/>
      <c r="F172" s="83"/>
      <c r="H172" s="83"/>
    </row>
    <row r="173" spans="1:11" x14ac:dyDescent="0.2">
      <c r="A173" s="27" t="s">
        <v>480</v>
      </c>
      <c r="B173" s="71">
        <f>B177-B175</f>
        <v>799</v>
      </c>
      <c r="C173" s="40">
        <f>B173/1768</f>
        <v>0.45192307692307693</v>
      </c>
      <c r="D173" s="71">
        <f>D177-D175</f>
        <v>680</v>
      </c>
      <c r="E173" s="41">
        <f>D173/1634</f>
        <v>0.41615667074663404</v>
      </c>
      <c r="F173" s="77">
        <f>F177-F175</f>
        <v>2201</v>
      </c>
      <c r="G173" s="42">
        <f>F173/4797</f>
        <v>0.45882843443819055</v>
      </c>
      <c r="H173" s="71">
        <f>H177-H175</f>
        <v>1936</v>
      </c>
      <c r="I173" s="41">
        <f>H173/4245</f>
        <v>0.45606595995288574</v>
      </c>
      <c r="J173" s="37">
        <f>IF(D173=0, "-", IF((B173-D173)/D173&lt;10, (B173-D173)/D173, "&gt;999%"))</f>
        <v>0.17499999999999999</v>
      </c>
      <c r="K173" s="38">
        <f>IF(H173=0, "-", IF((F173-H173)/H173&lt;10, (F173-H173)/H173, "&gt;999%"))</f>
        <v>0.1368801652892562</v>
      </c>
    </row>
    <row r="174" spans="1:11" x14ac:dyDescent="0.2">
      <c r="A174" s="27"/>
      <c r="B174" s="71"/>
      <c r="C174" s="40"/>
      <c r="D174" s="71"/>
      <c r="E174" s="41"/>
      <c r="F174" s="77"/>
      <c r="G174" s="42"/>
      <c r="H174" s="71"/>
      <c r="I174" s="41"/>
      <c r="J174" s="37"/>
      <c r="K174" s="38"/>
    </row>
    <row r="175" spans="1:11" x14ac:dyDescent="0.2">
      <c r="A175" s="27" t="s">
        <v>481</v>
      </c>
      <c r="B175" s="71">
        <v>64</v>
      </c>
      <c r="C175" s="40">
        <f>B175/1768</f>
        <v>3.6199095022624438E-2</v>
      </c>
      <c r="D175" s="71">
        <v>96</v>
      </c>
      <c r="E175" s="41">
        <f>D175/1634</f>
        <v>5.87515299877601E-2</v>
      </c>
      <c r="F175" s="77">
        <v>176</v>
      </c>
      <c r="G175" s="42">
        <f>F175/4797</f>
        <v>3.6689597665207421E-2</v>
      </c>
      <c r="H175" s="71">
        <v>203</v>
      </c>
      <c r="I175" s="41">
        <f>H175/4245</f>
        <v>4.7820965842167253E-2</v>
      </c>
      <c r="J175" s="37">
        <f>IF(D175=0, "-", IF((B175-D175)/D175&lt;10, (B175-D175)/D175, "&gt;999%"))</f>
        <v>-0.33333333333333331</v>
      </c>
      <c r="K175" s="38">
        <f>IF(H175=0, "-", IF((F175-H175)/H175&lt;10, (F175-H175)/H175, "&gt;999%"))</f>
        <v>-0.13300492610837439</v>
      </c>
    </row>
    <row r="176" spans="1:11" x14ac:dyDescent="0.2">
      <c r="A176" s="27"/>
      <c r="B176" s="71"/>
      <c r="C176" s="40"/>
      <c r="D176" s="71"/>
      <c r="E176" s="41"/>
      <c r="F176" s="77"/>
      <c r="G176" s="42"/>
      <c r="H176" s="71"/>
      <c r="I176" s="41"/>
      <c r="J176" s="37"/>
      <c r="K176" s="38"/>
    </row>
    <row r="177" spans="1:11" x14ac:dyDescent="0.2">
      <c r="A177" s="27" t="s">
        <v>479</v>
      </c>
      <c r="B177" s="71">
        <v>863</v>
      </c>
      <c r="C177" s="40">
        <f>B177/1768</f>
        <v>0.48812217194570134</v>
      </c>
      <c r="D177" s="71">
        <v>776</v>
      </c>
      <c r="E177" s="41">
        <f>D177/1634</f>
        <v>0.4749082007343941</v>
      </c>
      <c r="F177" s="77">
        <v>2377</v>
      </c>
      <c r="G177" s="42">
        <f>F177/4797</f>
        <v>0.49551803210339795</v>
      </c>
      <c r="H177" s="71">
        <v>2139</v>
      </c>
      <c r="I177" s="41">
        <f>H177/4245</f>
        <v>0.50388692579505301</v>
      </c>
      <c r="J177" s="37">
        <f>IF(D177=0, "-", IF((B177-D177)/D177&lt;10, (B177-D177)/D177, "&gt;999%"))</f>
        <v>0.11211340206185567</v>
      </c>
      <c r="K177" s="38">
        <f>IF(H177=0, "-", IF((F177-H177)/H177&lt;10, (F177-H177)/H177, "&gt;999%"))</f>
        <v>0.11126694717157551</v>
      </c>
    </row>
  </sheetData>
  <mergeCells count="37">
    <mergeCell ref="B1:K1"/>
    <mergeCell ref="B2:K2"/>
    <mergeCell ref="B156:E156"/>
    <mergeCell ref="F156:I156"/>
    <mergeCell ref="J156:K156"/>
    <mergeCell ref="B157:C157"/>
    <mergeCell ref="D157:E157"/>
    <mergeCell ref="F157:G157"/>
    <mergeCell ref="H157:I157"/>
    <mergeCell ref="B106:E106"/>
    <mergeCell ref="F106:I106"/>
    <mergeCell ref="J106:K106"/>
    <mergeCell ref="B107:C107"/>
    <mergeCell ref="D107:E107"/>
    <mergeCell ref="F107:G107"/>
    <mergeCell ref="H107:I107"/>
    <mergeCell ref="B64:E64"/>
    <mergeCell ref="F64:I64"/>
    <mergeCell ref="J64:K64"/>
    <mergeCell ref="B65:C65"/>
    <mergeCell ref="D65:E65"/>
    <mergeCell ref="F65:G65"/>
    <mergeCell ref="H65:I65"/>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2" max="16383" man="1"/>
    <brk id="104" max="16383" man="1"/>
    <brk id="15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9"/>
  <sheetViews>
    <sheetView tabSelected="1" workbookViewId="0">
      <selection activeCell="M1" sqref="M1"/>
    </sheetView>
  </sheetViews>
  <sheetFormatPr defaultRowHeight="12.75" x14ac:dyDescent="0.2"/>
  <cols>
    <col min="1" max="1" width="18.7109375" bestFit="1" customWidth="1"/>
    <col min="2" max="11" width="8.42578125" customWidth="1"/>
  </cols>
  <sheetData>
    <row r="1" spans="1:11" s="52" customFormat="1" ht="20.25" x14ac:dyDescent="0.3">
      <c r="A1" s="4" t="s">
        <v>10</v>
      </c>
      <c r="B1" s="198" t="s">
        <v>507</v>
      </c>
      <c r="C1" s="198"/>
      <c r="D1" s="198"/>
      <c r="E1" s="199"/>
      <c r="F1" s="199"/>
      <c r="G1" s="199"/>
      <c r="H1" s="199"/>
      <c r="I1" s="199"/>
      <c r="J1" s="199"/>
      <c r="K1" s="199"/>
    </row>
    <row r="2" spans="1:11" s="52" customFormat="1" ht="20.25" x14ac:dyDescent="0.3">
      <c r="A2" s="4" t="s">
        <v>98</v>
      </c>
      <c r="B2" s="202" t="s">
        <v>88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32</v>
      </c>
      <c r="B7" s="65">
        <v>8</v>
      </c>
      <c r="C7" s="39">
        <f>IF(B39=0, "-", B7/B39)</f>
        <v>9.2699884125144842E-3</v>
      </c>
      <c r="D7" s="65">
        <v>21</v>
      </c>
      <c r="E7" s="21">
        <f>IF(D39=0, "-", D7/D39)</f>
        <v>2.7061855670103094E-2</v>
      </c>
      <c r="F7" s="81">
        <v>19</v>
      </c>
      <c r="G7" s="39">
        <f>IF(F39=0, "-", F7/F39)</f>
        <v>7.9932688262515771E-3</v>
      </c>
      <c r="H7" s="65">
        <v>40</v>
      </c>
      <c r="I7" s="21">
        <f>IF(H39=0, "-", H7/H39)</f>
        <v>1.8700327255726974E-2</v>
      </c>
      <c r="J7" s="20">
        <f t="shared" ref="J7:J37" si="0">IF(D7=0, "-", IF((B7-D7)/D7&lt;10, (B7-D7)/D7, "&gt;999%"))</f>
        <v>-0.61904761904761907</v>
      </c>
      <c r="K7" s="21">
        <f t="shared" ref="K7:K37" si="1">IF(H7=0, "-", IF((F7-H7)/H7&lt;10, (F7-H7)/H7, "&gt;999%"))</f>
        <v>-0.52500000000000002</v>
      </c>
    </row>
    <row r="8" spans="1:11" x14ac:dyDescent="0.2">
      <c r="A8" s="7" t="s">
        <v>33</v>
      </c>
      <c r="B8" s="65">
        <v>13</v>
      </c>
      <c r="C8" s="39">
        <f>IF(B39=0, "-", B8/B39)</f>
        <v>1.5063731170336037E-2</v>
      </c>
      <c r="D8" s="65">
        <v>15</v>
      </c>
      <c r="E8" s="21">
        <f>IF(D39=0, "-", D8/D39)</f>
        <v>1.9329896907216496E-2</v>
      </c>
      <c r="F8" s="81">
        <v>30</v>
      </c>
      <c r="G8" s="39">
        <f>IF(F39=0, "-", F8/F39)</f>
        <v>1.2620950778291964E-2</v>
      </c>
      <c r="H8" s="65">
        <v>26</v>
      </c>
      <c r="I8" s="21">
        <f>IF(H39=0, "-", H8/H39)</f>
        <v>1.2155212716222535E-2</v>
      </c>
      <c r="J8" s="20">
        <f t="shared" si="0"/>
        <v>-0.13333333333333333</v>
      </c>
      <c r="K8" s="21">
        <f t="shared" si="1"/>
        <v>0.15384615384615385</v>
      </c>
    </row>
    <row r="9" spans="1:11" x14ac:dyDescent="0.2">
      <c r="A9" s="7" t="s">
        <v>39</v>
      </c>
      <c r="B9" s="65">
        <v>10</v>
      </c>
      <c r="C9" s="39">
        <f>IF(B39=0, "-", B9/B39)</f>
        <v>1.1587485515643106E-2</v>
      </c>
      <c r="D9" s="65">
        <v>18</v>
      </c>
      <c r="E9" s="21">
        <f>IF(D39=0, "-", D9/D39)</f>
        <v>2.3195876288659795E-2</v>
      </c>
      <c r="F9" s="81">
        <v>39</v>
      </c>
      <c r="G9" s="39">
        <f>IF(F39=0, "-", F9/F39)</f>
        <v>1.6407236011779555E-2</v>
      </c>
      <c r="H9" s="65">
        <v>59</v>
      </c>
      <c r="I9" s="21">
        <f>IF(H39=0, "-", H9/H39)</f>
        <v>2.7582982702197289E-2</v>
      </c>
      <c r="J9" s="20">
        <f t="shared" si="0"/>
        <v>-0.44444444444444442</v>
      </c>
      <c r="K9" s="21">
        <f t="shared" si="1"/>
        <v>-0.33898305084745761</v>
      </c>
    </row>
    <row r="10" spans="1:11" x14ac:dyDescent="0.2">
      <c r="A10" s="7" t="s">
        <v>42</v>
      </c>
      <c r="B10" s="65">
        <v>0</v>
      </c>
      <c r="C10" s="39">
        <f>IF(B39=0, "-", B10/B39)</f>
        <v>0</v>
      </c>
      <c r="D10" s="65">
        <v>0</v>
      </c>
      <c r="E10" s="21">
        <f>IF(D39=0, "-", D10/D39)</f>
        <v>0</v>
      </c>
      <c r="F10" s="81">
        <v>2</v>
      </c>
      <c r="G10" s="39">
        <f>IF(F39=0, "-", F10/F39)</f>
        <v>8.4139671855279767E-4</v>
      </c>
      <c r="H10" s="65">
        <v>0</v>
      </c>
      <c r="I10" s="21">
        <f>IF(H39=0, "-", H10/H39)</f>
        <v>0</v>
      </c>
      <c r="J10" s="20" t="str">
        <f t="shared" si="0"/>
        <v>-</v>
      </c>
      <c r="K10" s="21" t="str">
        <f t="shared" si="1"/>
        <v>-</v>
      </c>
    </row>
    <row r="11" spans="1:11" x14ac:dyDescent="0.2">
      <c r="A11" s="7" t="s">
        <v>43</v>
      </c>
      <c r="B11" s="65">
        <v>2</v>
      </c>
      <c r="C11" s="39">
        <f>IF(B39=0, "-", B11/B39)</f>
        <v>2.3174971031286211E-3</v>
      </c>
      <c r="D11" s="65">
        <v>1</v>
      </c>
      <c r="E11" s="21">
        <f>IF(D39=0, "-", D11/D39)</f>
        <v>1.288659793814433E-3</v>
      </c>
      <c r="F11" s="81">
        <v>8</v>
      </c>
      <c r="G11" s="39">
        <f>IF(F39=0, "-", F11/F39)</f>
        <v>3.3655868742111907E-3</v>
      </c>
      <c r="H11" s="65">
        <v>1</v>
      </c>
      <c r="I11" s="21">
        <f>IF(H39=0, "-", H11/H39)</f>
        <v>4.675081813931744E-4</v>
      </c>
      <c r="J11" s="20">
        <f t="shared" si="0"/>
        <v>1</v>
      </c>
      <c r="K11" s="21">
        <f t="shared" si="1"/>
        <v>7</v>
      </c>
    </row>
    <row r="12" spans="1:11" x14ac:dyDescent="0.2">
      <c r="A12" s="7" t="s">
        <v>45</v>
      </c>
      <c r="B12" s="65">
        <v>30</v>
      </c>
      <c r="C12" s="39">
        <f>IF(B39=0, "-", B12/B39)</f>
        <v>3.4762456546929318E-2</v>
      </c>
      <c r="D12" s="65">
        <v>36</v>
      </c>
      <c r="E12" s="21">
        <f>IF(D39=0, "-", D12/D39)</f>
        <v>4.6391752577319589E-2</v>
      </c>
      <c r="F12" s="81">
        <v>72</v>
      </c>
      <c r="G12" s="39">
        <f>IF(F39=0, "-", F12/F39)</f>
        <v>3.0290281867900715E-2</v>
      </c>
      <c r="H12" s="65">
        <v>98</v>
      </c>
      <c r="I12" s="21">
        <f>IF(H39=0, "-", H12/H39)</f>
        <v>4.5815801776531093E-2</v>
      </c>
      <c r="J12" s="20">
        <f t="shared" si="0"/>
        <v>-0.16666666666666666</v>
      </c>
      <c r="K12" s="21">
        <f t="shared" si="1"/>
        <v>-0.26530612244897961</v>
      </c>
    </row>
    <row r="13" spans="1:11" x14ac:dyDescent="0.2">
      <c r="A13" s="7" t="s">
        <v>46</v>
      </c>
      <c r="B13" s="65">
        <v>48</v>
      </c>
      <c r="C13" s="39">
        <f>IF(B39=0, "-", B13/B39)</f>
        <v>5.5619930475086905E-2</v>
      </c>
      <c r="D13" s="65">
        <v>115</v>
      </c>
      <c r="E13" s="21">
        <f>IF(D39=0, "-", D13/D39)</f>
        <v>0.14819587628865979</v>
      </c>
      <c r="F13" s="81">
        <v>213</v>
      </c>
      <c r="G13" s="39">
        <f>IF(F39=0, "-", F13/F39)</f>
        <v>8.9608750525872943E-2</v>
      </c>
      <c r="H13" s="65">
        <v>217</v>
      </c>
      <c r="I13" s="21">
        <f>IF(H39=0, "-", H13/H39)</f>
        <v>0.10144927536231885</v>
      </c>
      <c r="J13" s="20">
        <f t="shared" si="0"/>
        <v>-0.58260869565217388</v>
      </c>
      <c r="K13" s="21">
        <f t="shared" si="1"/>
        <v>-1.8433179723502304E-2</v>
      </c>
    </row>
    <row r="14" spans="1:11" x14ac:dyDescent="0.2">
      <c r="A14" s="7" t="s">
        <v>49</v>
      </c>
      <c r="B14" s="65">
        <v>26</v>
      </c>
      <c r="C14" s="39">
        <f>IF(B39=0, "-", B14/B39)</f>
        <v>3.0127462340672075E-2</v>
      </c>
      <c r="D14" s="65">
        <v>15</v>
      </c>
      <c r="E14" s="21">
        <f>IF(D39=0, "-", D14/D39)</f>
        <v>1.9329896907216496E-2</v>
      </c>
      <c r="F14" s="81">
        <v>75</v>
      </c>
      <c r="G14" s="39">
        <f>IF(F39=0, "-", F14/F39)</f>
        <v>3.1552376945729911E-2</v>
      </c>
      <c r="H14" s="65">
        <v>34</v>
      </c>
      <c r="I14" s="21">
        <f>IF(H39=0, "-", H14/H39)</f>
        <v>1.5895278167367927E-2</v>
      </c>
      <c r="J14" s="20">
        <f t="shared" si="0"/>
        <v>0.73333333333333328</v>
      </c>
      <c r="K14" s="21">
        <f t="shared" si="1"/>
        <v>1.2058823529411764</v>
      </c>
    </row>
    <row r="15" spans="1:11" x14ac:dyDescent="0.2">
      <c r="A15" s="7" t="s">
        <v>51</v>
      </c>
      <c r="B15" s="65">
        <v>1</v>
      </c>
      <c r="C15" s="39">
        <f>IF(B39=0, "-", B15/B39)</f>
        <v>1.1587485515643105E-3</v>
      </c>
      <c r="D15" s="65">
        <v>3</v>
      </c>
      <c r="E15" s="21">
        <f>IF(D39=0, "-", D15/D39)</f>
        <v>3.8659793814432991E-3</v>
      </c>
      <c r="F15" s="81">
        <v>2</v>
      </c>
      <c r="G15" s="39">
        <f>IF(F39=0, "-", F15/F39)</f>
        <v>8.4139671855279767E-4</v>
      </c>
      <c r="H15" s="65">
        <v>5</v>
      </c>
      <c r="I15" s="21">
        <f>IF(H39=0, "-", H15/H39)</f>
        <v>2.3375409069658717E-3</v>
      </c>
      <c r="J15" s="20">
        <f t="shared" si="0"/>
        <v>-0.66666666666666663</v>
      </c>
      <c r="K15" s="21">
        <f t="shared" si="1"/>
        <v>-0.6</v>
      </c>
    </row>
    <row r="16" spans="1:11" x14ac:dyDescent="0.2">
      <c r="A16" s="7" t="s">
        <v>52</v>
      </c>
      <c r="B16" s="65">
        <v>11</v>
      </c>
      <c r="C16" s="39">
        <f>IF(B39=0, "-", B16/B39)</f>
        <v>1.2746234067207415E-2</v>
      </c>
      <c r="D16" s="65">
        <v>11</v>
      </c>
      <c r="E16" s="21">
        <f>IF(D39=0, "-", D16/D39)</f>
        <v>1.4175257731958763E-2</v>
      </c>
      <c r="F16" s="81">
        <v>19</v>
      </c>
      <c r="G16" s="39">
        <f>IF(F39=0, "-", F16/F39)</f>
        <v>7.9932688262515771E-3</v>
      </c>
      <c r="H16" s="65">
        <v>23</v>
      </c>
      <c r="I16" s="21">
        <f>IF(H39=0, "-", H16/H39)</f>
        <v>1.0752688172043012E-2</v>
      </c>
      <c r="J16" s="20">
        <f t="shared" si="0"/>
        <v>0</v>
      </c>
      <c r="K16" s="21">
        <f t="shared" si="1"/>
        <v>-0.17391304347826086</v>
      </c>
    </row>
    <row r="17" spans="1:11" x14ac:dyDescent="0.2">
      <c r="A17" s="7" t="s">
        <v>54</v>
      </c>
      <c r="B17" s="65">
        <v>41</v>
      </c>
      <c r="C17" s="39">
        <f>IF(B39=0, "-", B17/B39)</f>
        <v>4.7508690614136734E-2</v>
      </c>
      <c r="D17" s="65">
        <v>23</v>
      </c>
      <c r="E17" s="21">
        <f>IF(D39=0, "-", D17/D39)</f>
        <v>2.9639175257731958E-2</v>
      </c>
      <c r="F17" s="81">
        <v>140</v>
      </c>
      <c r="G17" s="39">
        <f>IF(F39=0, "-", F17/F39)</f>
        <v>5.8897770298695834E-2</v>
      </c>
      <c r="H17" s="65">
        <v>155</v>
      </c>
      <c r="I17" s="21">
        <f>IF(H39=0, "-", H17/H39)</f>
        <v>7.2463768115942032E-2</v>
      </c>
      <c r="J17" s="20">
        <f t="shared" si="0"/>
        <v>0.78260869565217395</v>
      </c>
      <c r="K17" s="21">
        <f t="shared" si="1"/>
        <v>-9.6774193548387094E-2</v>
      </c>
    </row>
    <row r="18" spans="1:11" x14ac:dyDescent="0.2">
      <c r="A18" s="7" t="s">
        <v>55</v>
      </c>
      <c r="B18" s="65">
        <v>10</v>
      </c>
      <c r="C18" s="39">
        <f>IF(B39=0, "-", B18/B39)</f>
        <v>1.1587485515643106E-2</v>
      </c>
      <c r="D18" s="65">
        <v>10</v>
      </c>
      <c r="E18" s="21">
        <f>IF(D39=0, "-", D18/D39)</f>
        <v>1.2886597938144329E-2</v>
      </c>
      <c r="F18" s="81">
        <v>21</v>
      </c>
      <c r="G18" s="39">
        <f>IF(F39=0, "-", F18/F39)</f>
        <v>8.8346655448043755E-3</v>
      </c>
      <c r="H18" s="65">
        <v>26</v>
      </c>
      <c r="I18" s="21">
        <f>IF(H39=0, "-", H18/H39)</f>
        <v>1.2155212716222535E-2</v>
      </c>
      <c r="J18" s="20">
        <f t="shared" si="0"/>
        <v>0</v>
      </c>
      <c r="K18" s="21">
        <f t="shared" si="1"/>
        <v>-0.19230769230769232</v>
      </c>
    </row>
    <row r="19" spans="1:11" x14ac:dyDescent="0.2">
      <c r="A19" s="7" t="s">
        <v>56</v>
      </c>
      <c r="B19" s="65">
        <v>16</v>
      </c>
      <c r="C19" s="39">
        <f>IF(B39=0, "-", B19/B39)</f>
        <v>1.8539976825028968E-2</v>
      </c>
      <c r="D19" s="65">
        <v>0</v>
      </c>
      <c r="E19" s="21">
        <f>IF(D39=0, "-", D19/D39)</f>
        <v>0</v>
      </c>
      <c r="F19" s="81">
        <v>30</v>
      </c>
      <c r="G19" s="39">
        <f>IF(F39=0, "-", F19/F39)</f>
        <v>1.2620950778291964E-2</v>
      </c>
      <c r="H19" s="65">
        <v>0</v>
      </c>
      <c r="I19" s="21">
        <f>IF(H39=0, "-", H19/H39)</f>
        <v>0</v>
      </c>
      <c r="J19" s="20" t="str">
        <f t="shared" si="0"/>
        <v>-</v>
      </c>
      <c r="K19" s="21" t="str">
        <f t="shared" si="1"/>
        <v>-</v>
      </c>
    </row>
    <row r="20" spans="1:11" x14ac:dyDescent="0.2">
      <c r="A20" s="7" t="s">
        <v>57</v>
      </c>
      <c r="B20" s="65">
        <v>0</v>
      </c>
      <c r="C20" s="39">
        <f>IF(B39=0, "-", B20/B39)</f>
        <v>0</v>
      </c>
      <c r="D20" s="65">
        <v>0</v>
      </c>
      <c r="E20" s="21">
        <f>IF(D39=0, "-", D20/D39)</f>
        <v>0</v>
      </c>
      <c r="F20" s="81">
        <v>2</v>
      </c>
      <c r="G20" s="39">
        <f>IF(F39=0, "-", F20/F39)</f>
        <v>8.4139671855279767E-4</v>
      </c>
      <c r="H20" s="65">
        <v>0</v>
      </c>
      <c r="I20" s="21">
        <f>IF(H39=0, "-", H20/H39)</f>
        <v>0</v>
      </c>
      <c r="J20" s="20" t="str">
        <f t="shared" si="0"/>
        <v>-</v>
      </c>
      <c r="K20" s="21" t="str">
        <f t="shared" si="1"/>
        <v>-</v>
      </c>
    </row>
    <row r="21" spans="1:11" x14ac:dyDescent="0.2">
      <c r="A21" s="7" t="s">
        <v>61</v>
      </c>
      <c r="B21" s="65">
        <v>0</v>
      </c>
      <c r="C21" s="39">
        <f>IF(B39=0, "-", B21/B39)</f>
        <v>0</v>
      </c>
      <c r="D21" s="65">
        <v>1</v>
      </c>
      <c r="E21" s="21">
        <f>IF(D39=0, "-", D21/D39)</f>
        <v>1.288659793814433E-3</v>
      </c>
      <c r="F21" s="81">
        <v>0</v>
      </c>
      <c r="G21" s="39">
        <f>IF(F39=0, "-", F21/F39)</f>
        <v>0</v>
      </c>
      <c r="H21" s="65">
        <v>1</v>
      </c>
      <c r="I21" s="21">
        <f>IF(H39=0, "-", H21/H39)</f>
        <v>4.675081813931744E-4</v>
      </c>
      <c r="J21" s="20">
        <f t="shared" si="0"/>
        <v>-1</v>
      </c>
      <c r="K21" s="21">
        <f t="shared" si="1"/>
        <v>-1</v>
      </c>
    </row>
    <row r="22" spans="1:11" x14ac:dyDescent="0.2">
      <c r="A22" s="7" t="s">
        <v>62</v>
      </c>
      <c r="B22" s="65">
        <v>76</v>
      </c>
      <c r="C22" s="39">
        <f>IF(B39=0, "-", B22/B39)</f>
        <v>8.8064889918887598E-2</v>
      </c>
      <c r="D22" s="65">
        <v>68</v>
      </c>
      <c r="E22" s="21">
        <f>IF(D39=0, "-", D22/D39)</f>
        <v>8.7628865979381437E-2</v>
      </c>
      <c r="F22" s="81">
        <v>228</v>
      </c>
      <c r="G22" s="39">
        <f>IF(F39=0, "-", F22/F39)</f>
        <v>9.5919225915018932E-2</v>
      </c>
      <c r="H22" s="65">
        <v>157</v>
      </c>
      <c r="I22" s="21">
        <f>IF(H39=0, "-", H22/H39)</f>
        <v>7.3398784478728371E-2</v>
      </c>
      <c r="J22" s="20">
        <f t="shared" si="0"/>
        <v>0.11764705882352941</v>
      </c>
      <c r="K22" s="21">
        <f t="shared" si="1"/>
        <v>0.45222929936305734</v>
      </c>
    </row>
    <row r="23" spans="1:11" x14ac:dyDescent="0.2">
      <c r="A23" s="7" t="s">
        <v>64</v>
      </c>
      <c r="B23" s="65">
        <v>5</v>
      </c>
      <c r="C23" s="39">
        <f>IF(B39=0, "-", B23/B39)</f>
        <v>5.7937427578215531E-3</v>
      </c>
      <c r="D23" s="65">
        <v>20</v>
      </c>
      <c r="E23" s="21">
        <f>IF(D39=0, "-", D23/D39)</f>
        <v>2.5773195876288658E-2</v>
      </c>
      <c r="F23" s="81">
        <v>25</v>
      </c>
      <c r="G23" s="39">
        <f>IF(F39=0, "-", F23/F39)</f>
        <v>1.051745898190997E-2</v>
      </c>
      <c r="H23" s="65">
        <v>38</v>
      </c>
      <c r="I23" s="21">
        <f>IF(H39=0, "-", H23/H39)</f>
        <v>1.7765310892940627E-2</v>
      </c>
      <c r="J23" s="20">
        <f t="shared" si="0"/>
        <v>-0.75</v>
      </c>
      <c r="K23" s="21">
        <f t="shared" si="1"/>
        <v>-0.34210526315789475</v>
      </c>
    </row>
    <row r="24" spans="1:11" x14ac:dyDescent="0.2">
      <c r="A24" s="7" t="s">
        <v>67</v>
      </c>
      <c r="B24" s="65">
        <v>60</v>
      </c>
      <c r="C24" s="39">
        <f>IF(B39=0, "-", B24/B39)</f>
        <v>6.9524913093858637E-2</v>
      </c>
      <c r="D24" s="65">
        <v>19</v>
      </c>
      <c r="E24" s="21">
        <f>IF(D39=0, "-", D24/D39)</f>
        <v>2.4484536082474227E-2</v>
      </c>
      <c r="F24" s="81">
        <v>170</v>
      </c>
      <c r="G24" s="39">
        <f>IF(F39=0, "-", F24/F39)</f>
        <v>7.1518721076987798E-2</v>
      </c>
      <c r="H24" s="65">
        <v>113</v>
      </c>
      <c r="I24" s="21">
        <f>IF(H39=0, "-", H24/H39)</f>
        <v>5.2828424497428708E-2</v>
      </c>
      <c r="J24" s="20">
        <f t="shared" si="0"/>
        <v>2.1578947368421053</v>
      </c>
      <c r="K24" s="21">
        <f t="shared" si="1"/>
        <v>0.50442477876106195</v>
      </c>
    </row>
    <row r="25" spans="1:11" x14ac:dyDescent="0.2">
      <c r="A25" s="7" t="s">
        <v>68</v>
      </c>
      <c r="B25" s="65">
        <v>3</v>
      </c>
      <c r="C25" s="39">
        <f>IF(B39=0, "-", B25/B39)</f>
        <v>3.4762456546929316E-3</v>
      </c>
      <c r="D25" s="65">
        <v>2</v>
      </c>
      <c r="E25" s="21">
        <f>IF(D39=0, "-", D25/D39)</f>
        <v>2.5773195876288659E-3</v>
      </c>
      <c r="F25" s="81">
        <v>7</v>
      </c>
      <c r="G25" s="39">
        <f>IF(F39=0, "-", F25/F39)</f>
        <v>2.944888514934792E-3</v>
      </c>
      <c r="H25" s="65">
        <v>5</v>
      </c>
      <c r="I25" s="21">
        <f>IF(H39=0, "-", H25/H39)</f>
        <v>2.3375409069658717E-3</v>
      </c>
      <c r="J25" s="20">
        <f t="shared" si="0"/>
        <v>0.5</v>
      </c>
      <c r="K25" s="21">
        <f t="shared" si="1"/>
        <v>0.4</v>
      </c>
    </row>
    <row r="26" spans="1:11" x14ac:dyDescent="0.2">
      <c r="A26" s="7" t="s">
        <v>69</v>
      </c>
      <c r="B26" s="65">
        <v>121</v>
      </c>
      <c r="C26" s="39">
        <f>IF(B39=0, "-", B26/B39)</f>
        <v>0.14020857473928158</v>
      </c>
      <c r="D26" s="65">
        <v>51</v>
      </c>
      <c r="E26" s="21">
        <f>IF(D39=0, "-", D26/D39)</f>
        <v>6.5721649484536085E-2</v>
      </c>
      <c r="F26" s="81">
        <v>239</v>
      </c>
      <c r="G26" s="39">
        <f>IF(F39=0, "-", F26/F39)</f>
        <v>0.10054690786705932</v>
      </c>
      <c r="H26" s="65">
        <v>195</v>
      </c>
      <c r="I26" s="21">
        <f>IF(H39=0, "-", H26/H39)</f>
        <v>9.1164095371669002E-2</v>
      </c>
      <c r="J26" s="20">
        <f t="shared" si="0"/>
        <v>1.3725490196078431</v>
      </c>
      <c r="K26" s="21">
        <f t="shared" si="1"/>
        <v>0.22564102564102564</v>
      </c>
    </row>
    <row r="27" spans="1:11" x14ac:dyDescent="0.2">
      <c r="A27" s="7" t="s">
        <v>70</v>
      </c>
      <c r="B27" s="65">
        <v>35</v>
      </c>
      <c r="C27" s="39">
        <f>IF(B39=0, "-", B27/B39)</f>
        <v>4.0556199304750871E-2</v>
      </c>
      <c r="D27" s="65">
        <v>47</v>
      </c>
      <c r="E27" s="21">
        <f>IF(D39=0, "-", D27/D39)</f>
        <v>6.056701030927835E-2</v>
      </c>
      <c r="F27" s="81">
        <v>76</v>
      </c>
      <c r="G27" s="39">
        <f>IF(F39=0, "-", F27/F39)</f>
        <v>3.1973075305006309E-2</v>
      </c>
      <c r="H27" s="65">
        <v>128</v>
      </c>
      <c r="I27" s="21">
        <f>IF(H39=0, "-", H27/H39)</f>
        <v>5.9841047218326324E-2</v>
      </c>
      <c r="J27" s="20">
        <f t="shared" si="0"/>
        <v>-0.25531914893617019</v>
      </c>
      <c r="K27" s="21">
        <f t="shared" si="1"/>
        <v>-0.40625</v>
      </c>
    </row>
    <row r="28" spans="1:11" x14ac:dyDescent="0.2">
      <c r="A28" s="7" t="s">
        <v>71</v>
      </c>
      <c r="B28" s="65">
        <v>1</v>
      </c>
      <c r="C28" s="39">
        <f>IF(B39=0, "-", B28/B39)</f>
        <v>1.1587485515643105E-3</v>
      </c>
      <c r="D28" s="65">
        <v>1</v>
      </c>
      <c r="E28" s="21">
        <f>IF(D39=0, "-", D28/D39)</f>
        <v>1.288659793814433E-3</v>
      </c>
      <c r="F28" s="81">
        <v>5</v>
      </c>
      <c r="G28" s="39">
        <f>IF(F39=0, "-", F28/F39)</f>
        <v>2.1034917963819941E-3</v>
      </c>
      <c r="H28" s="65">
        <v>3</v>
      </c>
      <c r="I28" s="21">
        <f>IF(H39=0, "-", H28/H39)</f>
        <v>1.4025245441795231E-3</v>
      </c>
      <c r="J28" s="20">
        <f t="shared" si="0"/>
        <v>0</v>
      </c>
      <c r="K28" s="21">
        <f t="shared" si="1"/>
        <v>0.66666666666666663</v>
      </c>
    </row>
    <row r="29" spans="1:11" x14ac:dyDescent="0.2">
      <c r="A29" s="7" t="s">
        <v>72</v>
      </c>
      <c r="B29" s="65">
        <v>5</v>
      </c>
      <c r="C29" s="39">
        <f>IF(B39=0, "-", B29/B39)</f>
        <v>5.7937427578215531E-3</v>
      </c>
      <c r="D29" s="65">
        <v>2</v>
      </c>
      <c r="E29" s="21">
        <f>IF(D39=0, "-", D29/D39)</f>
        <v>2.5773195876288659E-3</v>
      </c>
      <c r="F29" s="81">
        <v>13</v>
      </c>
      <c r="G29" s="39">
        <f>IF(F39=0, "-", F29/F39)</f>
        <v>5.4690786705931848E-3</v>
      </c>
      <c r="H29" s="65">
        <v>7</v>
      </c>
      <c r="I29" s="21">
        <f>IF(H39=0, "-", H29/H39)</f>
        <v>3.2725572697522207E-3</v>
      </c>
      <c r="J29" s="20">
        <f t="shared" si="0"/>
        <v>1.5</v>
      </c>
      <c r="K29" s="21">
        <f t="shared" si="1"/>
        <v>0.8571428571428571</v>
      </c>
    </row>
    <row r="30" spans="1:11" x14ac:dyDescent="0.2">
      <c r="A30" s="7" t="s">
        <v>74</v>
      </c>
      <c r="B30" s="65">
        <v>11</v>
      </c>
      <c r="C30" s="39">
        <f>IF(B39=0, "-", B30/B39)</f>
        <v>1.2746234067207415E-2</v>
      </c>
      <c r="D30" s="65">
        <v>5</v>
      </c>
      <c r="E30" s="21">
        <f>IF(D39=0, "-", D30/D39)</f>
        <v>6.4432989690721646E-3</v>
      </c>
      <c r="F30" s="81">
        <v>25</v>
      </c>
      <c r="G30" s="39">
        <f>IF(F39=0, "-", F30/F39)</f>
        <v>1.051745898190997E-2</v>
      </c>
      <c r="H30" s="65">
        <v>6</v>
      </c>
      <c r="I30" s="21">
        <f>IF(H39=0, "-", H30/H39)</f>
        <v>2.8050490883590462E-3</v>
      </c>
      <c r="J30" s="20">
        <f t="shared" si="0"/>
        <v>1.2</v>
      </c>
      <c r="K30" s="21">
        <f t="shared" si="1"/>
        <v>3.1666666666666665</v>
      </c>
    </row>
    <row r="31" spans="1:11" x14ac:dyDescent="0.2">
      <c r="A31" s="7" t="s">
        <v>76</v>
      </c>
      <c r="B31" s="65">
        <v>10</v>
      </c>
      <c r="C31" s="39">
        <f>IF(B39=0, "-", B31/B39)</f>
        <v>1.1587485515643106E-2</v>
      </c>
      <c r="D31" s="65">
        <v>20</v>
      </c>
      <c r="E31" s="21">
        <f>IF(D39=0, "-", D31/D39)</f>
        <v>2.5773195876288658E-2</v>
      </c>
      <c r="F31" s="81">
        <v>16</v>
      </c>
      <c r="G31" s="39">
        <f>IF(F39=0, "-", F31/F39)</f>
        <v>6.7311737484223814E-3</v>
      </c>
      <c r="H31" s="65">
        <v>55</v>
      </c>
      <c r="I31" s="21">
        <f>IF(H39=0, "-", H31/H39)</f>
        <v>2.5712949976624593E-2</v>
      </c>
      <c r="J31" s="20">
        <f t="shared" si="0"/>
        <v>-0.5</v>
      </c>
      <c r="K31" s="21">
        <f t="shared" si="1"/>
        <v>-0.70909090909090911</v>
      </c>
    </row>
    <row r="32" spans="1:11" x14ac:dyDescent="0.2">
      <c r="A32" s="7" t="s">
        <v>77</v>
      </c>
      <c r="B32" s="65">
        <v>0</v>
      </c>
      <c r="C32" s="39">
        <f>IF(B39=0, "-", B32/B39)</f>
        <v>0</v>
      </c>
      <c r="D32" s="65">
        <v>1</v>
      </c>
      <c r="E32" s="21">
        <f>IF(D39=0, "-", D32/D39)</f>
        <v>1.288659793814433E-3</v>
      </c>
      <c r="F32" s="81">
        <v>2</v>
      </c>
      <c r="G32" s="39">
        <f>IF(F39=0, "-", F32/F39)</f>
        <v>8.4139671855279767E-4</v>
      </c>
      <c r="H32" s="65">
        <v>1</v>
      </c>
      <c r="I32" s="21">
        <f>IF(H39=0, "-", H32/H39)</f>
        <v>4.675081813931744E-4</v>
      </c>
      <c r="J32" s="20">
        <f t="shared" si="0"/>
        <v>-1</v>
      </c>
      <c r="K32" s="21">
        <f t="shared" si="1"/>
        <v>1</v>
      </c>
    </row>
    <row r="33" spans="1:11" x14ac:dyDescent="0.2">
      <c r="A33" s="7" t="s">
        <v>78</v>
      </c>
      <c r="B33" s="65">
        <v>87</v>
      </c>
      <c r="C33" s="39">
        <f>IF(B39=0, "-", B33/B39)</f>
        <v>0.10081112398609501</v>
      </c>
      <c r="D33" s="65">
        <v>84</v>
      </c>
      <c r="E33" s="21">
        <f>IF(D39=0, "-", D33/D39)</f>
        <v>0.10824742268041238</v>
      </c>
      <c r="F33" s="81">
        <v>271</v>
      </c>
      <c r="G33" s="39">
        <f>IF(F39=0, "-", F33/F39)</f>
        <v>0.11400925536390408</v>
      </c>
      <c r="H33" s="65">
        <v>190</v>
      </c>
      <c r="I33" s="21">
        <f>IF(H39=0, "-", H33/H39)</f>
        <v>8.8826554464703139E-2</v>
      </c>
      <c r="J33" s="20">
        <f t="shared" si="0"/>
        <v>3.5714285714285712E-2</v>
      </c>
      <c r="K33" s="21">
        <f t="shared" si="1"/>
        <v>0.4263157894736842</v>
      </c>
    </row>
    <row r="34" spans="1:11" x14ac:dyDescent="0.2">
      <c r="A34" s="7" t="s">
        <v>79</v>
      </c>
      <c r="B34" s="65">
        <v>21</v>
      </c>
      <c r="C34" s="39">
        <f>IF(B39=0, "-", B34/B39)</f>
        <v>2.4333719582850522E-2</v>
      </c>
      <c r="D34" s="65">
        <v>11</v>
      </c>
      <c r="E34" s="21">
        <f>IF(D39=0, "-", D34/D39)</f>
        <v>1.4175257731958763E-2</v>
      </c>
      <c r="F34" s="81">
        <v>58</v>
      </c>
      <c r="G34" s="39">
        <f>IF(F39=0, "-", F34/F39)</f>
        <v>2.4400504838031131E-2</v>
      </c>
      <c r="H34" s="65">
        <v>35</v>
      </c>
      <c r="I34" s="21">
        <f>IF(H39=0, "-", H34/H39)</f>
        <v>1.6362786348761104E-2</v>
      </c>
      <c r="J34" s="20">
        <f t="shared" si="0"/>
        <v>0.90909090909090906</v>
      </c>
      <c r="K34" s="21">
        <f t="shared" si="1"/>
        <v>0.65714285714285714</v>
      </c>
    </row>
    <row r="35" spans="1:11" x14ac:dyDescent="0.2">
      <c r="A35" s="7" t="s">
        <v>81</v>
      </c>
      <c r="B35" s="65">
        <v>164</v>
      </c>
      <c r="C35" s="39">
        <f>IF(B39=0, "-", B35/B39)</f>
        <v>0.19003476245654694</v>
      </c>
      <c r="D35" s="65">
        <v>133</v>
      </c>
      <c r="E35" s="21">
        <f>IF(D39=0, "-", D35/D39)</f>
        <v>0.17139175257731959</v>
      </c>
      <c r="F35" s="81">
        <v>468</v>
      </c>
      <c r="G35" s="39">
        <f>IF(F39=0, "-", F35/F39)</f>
        <v>0.19688683214135466</v>
      </c>
      <c r="H35" s="65">
        <v>409</v>
      </c>
      <c r="I35" s="21">
        <f>IF(H39=0, "-", H35/H39)</f>
        <v>0.19121084618980833</v>
      </c>
      <c r="J35" s="20">
        <f t="shared" si="0"/>
        <v>0.23308270676691728</v>
      </c>
      <c r="K35" s="21">
        <f t="shared" si="1"/>
        <v>0.14425427872860636</v>
      </c>
    </row>
    <row r="36" spans="1:11" x14ac:dyDescent="0.2">
      <c r="A36" s="7" t="s">
        <v>83</v>
      </c>
      <c r="B36" s="65">
        <v>31</v>
      </c>
      <c r="C36" s="39">
        <f>IF(B39=0, "-", B36/B39)</f>
        <v>3.5921205098493628E-2</v>
      </c>
      <c r="D36" s="65">
        <v>24</v>
      </c>
      <c r="E36" s="21">
        <f>IF(D39=0, "-", D36/D39)</f>
        <v>3.0927835051546393E-2</v>
      </c>
      <c r="F36" s="81">
        <v>50</v>
      </c>
      <c r="G36" s="39">
        <f>IF(F39=0, "-", F36/F39)</f>
        <v>2.1034917963819941E-2</v>
      </c>
      <c r="H36" s="65">
        <v>65</v>
      </c>
      <c r="I36" s="21">
        <f>IF(H39=0, "-", H36/H39)</f>
        <v>3.0388031790556335E-2</v>
      </c>
      <c r="J36" s="20">
        <f t="shared" si="0"/>
        <v>0.29166666666666669</v>
      </c>
      <c r="K36" s="21">
        <f t="shared" si="1"/>
        <v>-0.23076923076923078</v>
      </c>
    </row>
    <row r="37" spans="1:11" x14ac:dyDescent="0.2">
      <c r="A37" s="7" t="s">
        <v>84</v>
      </c>
      <c r="B37" s="65">
        <v>17</v>
      </c>
      <c r="C37" s="39">
        <f>IF(B39=0, "-", B37/B39)</f>
        <v>1.9698725376593278E-2</v>
      </c>
      <c r="D37" s="65">
        <v>19</v>
      </c>
      <c r="E37" s="21">
        <f>IF(D39=0, "-", D37/D39)</f>
        <v>2.4484536082474227E-2</v>
      </c>
      <c r="F37" s="81">
        <v>52</v>
      </c>
      <c r="G37" s="39">
        <f>IF(F39=0, "-", F37/F39)</f>
        <v>2.1876314682372739E-2</v>
      </c>
      <c r="H37" s="65">
        <v>47</v>
      </c>
      <c r="I37" s="21">
        <f>IF(H39=0, "-", H37/H39)</f>
        <v>2.1972884525479196E-2</v>
      </c>
      <c r="J37" s="20">
        <f t="shared" si="0"/>
        <v>-0.10526315789473684</v>
      </c>
      <c r="K37" s="21">
        <f t="shared" si="1"/>
        <v>0.10638297872340426</v>
      </c>
    </row>
    <row r="38" spans="1:11" x14ac:dyDescent="0.2">
      <c r="A38" s="2"/>
      <c r="B38" s="68"/>
      <c r="C38" s="33"/>
      <c r="D38" s="68"/>
      <c r="E38" s="6"/>
      <c r="F38" s="82"/>
      <c r="G38" s="33"/>
      <c r="H38" s="68"/>
      <c r="I38" s="6"/>
      <c r="J38" s="5"/>
      <c r="K38" s="6"/>
    </row>
    <row r="39" spans="1:11" s="43" customFormat="1" x14ac:dyDescent="0.2">
      <c r="A39" s="162" t="s">
        <v>479</v>
      </c>
      <c r="B39" s="71">
        <f>SUM(B7:B38)</f>
        <v>863</v>
      </c>
      <c r="C39" s="40">
        <v>1</v>
      </c>
      <c r="D39" s="71">
        <f>SUM(D7:D38)</f>
        <v>776</v>
      </c>
      <c r="E39" s="41">
        <v>1</v>
      </c>
      <c r="F39" s="77">
        <f>SUM(F7:F38)</f>
        <v>2377</v>
      </c>
      <c r="G39" s="42">
        <v>1</v>
      </c>
      <c r="H39" s="71">
        <f>SUM(H7:H38)</f>
        <v>2139</v>
      </c>
      <c r="I39" s="41">
        <v>1</v>
      </c>
      <c r="J39" s="37">
        <f>IF(D39=0, "-", (B39-D39)/D39)</f>
        <v>0.11211340206185567</v>
      </c>
      <c r="K39" s="38">
        <f>IF(H39=0, "-", (F39-H39)/H39)</f>
        <v>0.11126694717157551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3"/>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98</v>
      </c>
      <c r="B2" s="202" t="s">
        <v>88</v>
      </c>
      <c r="C2" s="198"/>
      <c r="D2" s="198"/>
      <c r="E2" s="203"/>
      <c r="F2" s="203"/>
      <c r="G2" s="203"/>
      <c r="H2" s="203"/>
      <c r="I2" s="203"/>
      <c r="J2" s="203"/>
      <c r="K2" s="203"/>
    </row>
    <row r="4" spans="1:11" ht="15.75" x14ac:dyDescent="0.25">
      <c r="A4" s="164" t="s">
        <v>114</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116</v>
      </c>
      <c r="B6" s="61" t="s">
        <v>12</v>
      </c>
      <c r="C6" s="62" t="s">
        <v>13</v>
      </c>
      <c r="D6" s="61" t="s">
        <v>12</v>
      </c>
      <c r="E6" s="63" t="s">
        <v>13</v>
      </c>
      <c r="F6" s="62" t="s">
        <v>12</v>
      </c>
      <c r="G6" s="62" t="s">
        <v>13</v>
      </c>
      <c r="H6" s="61" t="s">
        <v>12</v>
      </c>
      <c r="I6" s="63" t="s">
        <v>13</v>
      </c>
      <c r="J6" s="61"/>
      <c r="K6" s="63"/>
    </row>
    <row r="7" spans="1:11" x14ac:dyDescent="0.2">
      <c r="A7" s="7" t="s">
        <v>382</v>
      </c>
      <c r="B7" s="65">
        <v>1</v>
      </c>
      <c r="C7" s="34">
        <f>IF(B12=0, "-", B7/B12)</f>
        <v>0.2</v>
      </c>
      <c r="D7" s="65">
        <v>0</v>
      </c>
      <c r="E7" s="9">
        <f>IF(D12=0, "-", D7/D12)</f>
        <v>0</v>
      </c>
      <c r="F7" s="81">
        <v>4</v>
      </c>
      <c r="G7" s="34">
        <f>IF(F12=0, "-", F7/F12)</f>
        <v>0.17391304347826086</v>
      </c>
      <c r="H7" s="65">
        <v>0</v>
      </c>
      <c r="I7" s="9">
        <f>IF(H12=0, "-", H7/H12)</f>
        <v>0</v>
      </c>
      <c r="J7" s="8" t="str">
        <f>IF(D7=0, "-", IF((B7-D7)/D7&lt;10, (B7-D7)/D7, "&gt;999%"))</f>
        <v>-</v>
      </c>
      <c r="K7" s="9" t="str">
        <f>IF(H7=0, "-", IF((F7-H7)/H7&lt;10, (F7-H7)/H7, "&gt;999%"))</f>
        <v>-</v>
      </c>
    </row>
    <row r="8" spans="1:11" x14ac:dyDescent="0.2">
      <c r="A8" s="7" t="s">
        <v>383</v>
      </c>
      <c r="B8" s="65">
        <v>0</v>
      </c>
      <c r="C8" s="34">
        <f>IF(B12=0, "-", B8/B12)</f>
        <v>0</v>
      </c>
      <c r="D8" s="65">
        <v>2</v>
      </c>
      <c r="E8" s="9">
        <f>IF(D12=0, "-", D8/D12)</f>
        <v>0.2857142857142857</v>
      </c>
      <c r="F8" s="81">
        <v>0</v>
      </c>
      <c r="G8" s="34">
        <f>IF(F12=0, "-", F8/F12)</f>
        <v>0</v>
      </c>
      <c r="H8" s="65">
        <v>2</v>
      </c>
      <c r="I8" s="9">
        <f>IF(H12=0, "-", H8/H12)</f>
        <v>0.2857142857142857</v>
      </c>
      <c r="J8" s="8">
        <f>IF(D8=0, "-", IF((B8-D8)/D8&lt;10, (B8-D8)/D8, "&gt;999%"))</f>
        <v>-1</v>
      </c>
      <c r="K8" s="9">
        <f>IF(H8=0, "-", IF((F8-H8)/H8&lt;10, (F8-H8)/H8, "&gt;999%"))</f>
        <v>-1</v>
      </c>
    </row>
    <row r="9" spans="1:11" x14ac:dyDescent="0.2">
      <c r="A9" s="7" t="s">
        <v>384</v>
      </c>
      <c r="B9" s="65">
        <v>2</v>
      </c>
      <c r="C9" s="34">
        <f>IF(B12=0, "-", B9/B12)</f>
        <v>0.4</v>
      </c>
      <c r="D9" s="65">
        <v>5</v>
      </c>
      <c r="E9" s="9">
        <f>IF(D12=0, "-", D9/D12)</f>
        <v>0.7142857142857143</v>
      </c>
      <c r="F9" s="81">
        <v>17</v>
      </c>
      <c r="G9" s="34">
        <f>IF(F12=0, "-", F9/F12)</f>
        <v>0.73913043478260865</v>
      </c>
      <c r="H9" s="65">
        <v>5</v>
      </c>
      <c r="I9" s="9">
        <f>IF(H12=0, "-", H9/H12)</f>
        <v>0.7142857142857143</v>
      </c>
      <c r="J9" s="8">
        <f>IF(D9=0, "-", IF((B9-D9)/D9&lt;10, (B9-D9)/D9, "&gt;999%"))</f>
        <v>-0.6</v>
      </c>
      <c r="K9" s="9">
        <f>IF(H9=0, "-", IF((F9-H9)/H9&lt;10, (F9-H9)/H9, "&gt;999%"))</f>
        <v>2.4</v>
      </c>
    </row>
    <row r="10" spans="1:11" x14ac:dyDescent="0.2">
      <c r="A10" s="7" t="s">
        <v>385</v>
      </c>
      <c r="B10" s="65">
        <v>2</v>
      </c>
      <c r="C10" s="34">
        <f>IF(B12=0, "-", B10/B12)</f>
        <v>0.4</v>
      </c>
      <c r="D10" s="65">
        <v>0</v>
      </c>
      <c r="E10" s="9">
        <f>IF(D12=0, "-", D10/D12)</f>
        <v>0</v>
      </c>
      <c r="F10" s="81">
        <v>2</v>
      </c>
      <c r="G10" s="34">
        <f>IF(F12=0, "-", F10/F12)</f>
        <v>8.6956521739130432E-2</v>
      </c>
      <c r="H10" s="65">
        <v>0</v>
      </c>
      <c r="I10" s="9">
        <f>IF(H12=0, "-", H10/H12)</f>
        <v>0</v>
      </c>
      <c r="J10" s="8" t="str">
        <f>IF(D10=0, "-", IF((B10-D10)/D10&lt;10, (B10-D10)/D10, "&gt;999%"))</f>
        <v>-</v>
      </c>
      <c r="K10" s="9" t="str">
        <f>IF(H10=0, "-", IF((F10-H10)/H10&lt;10, (F10-H10)/H10, "&gt;999%"))</f>
        <v>-</v>
      </c>
    </row>
    <row r="11" spans="1:11" x14ac:dyDescent="0.2">
      <c r="A11" s="2"/>
      <c r="B11" s="68"/>
      <c r="C11" s="33"/>
      <c r="D11" s="68"/>
      <c r="E11" s="6"/>
      <c r="F11" s="82"/>
      <c r="G11" s="33"/>
      <c r="H11" s="68"/>
      <c r="I11" s="6"/>
      <c r="J11" s="5"/>
      <c r="K11" s="6"/>
    </row>
    <row r="12" spans="1:11" s="43" customFormat="1" x14ac:dyDescent="0.2">
      <c r="A12" s="162" t="s">
        <v>501</v>
      </c>
      <c r="B12" s="71">
        <f>SUM(B7:B11)</f>
        <v>5</v>
      </c>
      <c r="C12" s="40">
        <f>B12/1768</f>
        <v>2.8280542986425339E-3</v>
      </c>
      <c r="D12" s="71">
        <f>SUM(D7:D11)</f>
        <v>7</v>
      </c>
      <c r="E12" s="41">
        <f>D12/1634</f>
        <v>4.2839657282741734E-3</v>
      </c>
      <c r="F12" s="77">
        <f>SUM(F7:F11)</f>
        <v>23</v>
      </c>
      <c r="G12" s="42">
        <f>F12/4797</f>
        <v>4.7946633312486971E-3</v>
      </c>
      <c r="H12" s="71">
        <f>SUM(H7:H11)</f>
        <v>7</v>
      </c>
      <c r="I12" s="41">
        <f>H12/4245</f>
        <v>1.6489988221436984E-3</v>
      </c>
      <c r="J12" s="37">
        <f>IF(D12=0, "-", IF((B12-D12)/D12&lt;10, (B12-D12)/D12, "&gt;999%"))</f>
        <v>-0.2857142857142857</v>
      </c>
      <c r="K12" s="38">
        <f>IF(H12=0, "-", IF((F12-H12)/H12&lt;10, (F12-H12)/H12, "&gt;999%"))</f>
        <v>2.2857142857142856</v>
      </c>
    </row>
    <row r="13" spans="1:11" x14ac:dyDescent="0.2">
      <c r="B13" s="83"/>
      <c r="D13" s="83"/>
      <c r="F13" s="83"/>
      <c r="H13" s="83"/>
    </row>
    <row r="14" spans="1:11" x14ac:dyDescent="0.2">
      <c r="A14" s="163" t="s">
        <v>117</v>
      </c>
      <c r="B14" s="61" t="s">
        <v>12</v>
      </c>
      <c r="C14" s="62" t="s">
        <v>13</v>
      </c>
      <c r="D14" s="61" t="s">
        <v>12</v>
      </c>
      <c r="E14" s="63" t="s">
        <v>13</v>
      </c>
      <c r="F14" s="62" t="s">
        <v>12</v>
      </c>
      <c r="G14" s="62" t="s">
        <v>13</v>
      </c>
      <c r="H14" s="61" t="s">
        <v>12</v>
      </c>
      <c r="I14" s="63" t="s">
        <v>13</v>
      </c>
      <c r="J14" s="61"/>
      <c r="K14" s="63"/>
    </row>
    <row r="15" spans="1:11" x14ac:dyDescent="0.2">
      <c r="A15" s="7" t="s">
        <v>386</v>
      </c>
      <c r="B15" s="65">
        <v>0</v>
      </c>
      <c r="C15" s="34" t="str">
        <f>IF(B17=0, "-", B15/B17)</f>
        <v>-</v>
      </c>
      <c r="D15" s="65">
        <v>0</v>
      </c>
      <c r="E15" s="9" t="str">
        <f>IF(D17=0, "-", D15/D17)</f>
        <v>-</v>
      </c>
      <c r="F15" s="81">
        <v>1</v>
      </c>
      <c r="G15" s="34">
        <f>IF(F17=0, "-", F15/F17)</f>
        <v>1</v>
      </c>
      <c r="H15" s="65">
        <v>0</v>
      </c>
      <c r="I15" s="9" t="str">
        <f>IF(H17=0, "-", H15/H17)</f>
        <v>-</v>
      </c>
      <c r="J15" s="8" t="str">
        <f>IF(D15=0, "-", IF((B15-D15)/D15&lt;10, (B15-D15)/D15, "&gt;999%"))</f>
        <v>-</v>
      </c>
      <c r="K15" s="9" t="str">
        <f>IF(H15=0, "-", IF((F15-H15)/H15&lt;10, (F15-H15)/H15, "&gt;999%"))</f>
        <v>-</v>
      </c>
    </row>
    <row r="16" spans="1:11" x14ac:dyDescent="0.2">
      <c r="A16" s="2"/>
      <c r="B16" s="68"/>
      <c r="C16" s="33"/>
      <c r="D16" s="68"/>
      <c r="E16" s="6"/>
      <c r="F16" s="82"/>
      <c r="G16" s="33"/>
      <c r="H16" s="68"/>
      <c r="I16" s="6"/>
      <c r="J16" s="5"/>
      <c r="K16" s="6"/>
    </row>
    <row r="17" spans="1:11" s="43" customFormat="1" x14ac:dyDescent="0.2">
      <c r="A17" s="162" t="s">
        <v>500</v>
      </c>
      <c r="B17" s="71">
        <f>SUM(B15:B16)</f>
        <v>0</v>
      </c>
      <c r="C17" s="40">
        <f>B17/1768</f>
        <v>0</v>
      </c>
      <c r="D17" s="71">
        <f>SUM(D15:D16)</f>
        <v>0</v>
      </c>
      <c r="E17" s="41">
        <f>D17/1634</f>
        <v>0</v>
      </c>
      <c r="F17" s="77">
        <f>SUM(F15:F16)</f>
        <v>1</v>
      </c>
      <c r="G17" s="42">
        <f>F17/4797</f>
        <v>2.0846362309776944E-4</v>
      </c>
      <c r="H17" s="71">
        <f>SUM(H15:H16)</f>
        <v>0</v>
      </c>
      <c r="I17" s="41">
        <f>H17/4245</f>
        <v>0</v>
      </c>
      <c r="J17" s="37" t="str">
        <f>IF(D17=0, "-", IF((B17-D17)/D17&lt;10, (B17-D17)/D17, "&gt;999%"))</f>
        <v>-</v>
      </c>
      <c r="K17" s="38" t="str">
        <f>IF(H17=0, "-", IF((F17-H17)/H17&lt;10, (F17-H17)/H17, "&gt;999%"))</f>
        <v>-</v>
      </c>
    </row>
    <row r="18" spans="1:11" x14ac:dyDescent="0.2">
      <c r="B18" s="83"/>
      <c r="D18" s="83"/>
      <c r="F18" s="83"/>
      <c r="H18" s="83"/>
    </row>
    <row r="19" spans="1:11" x14ac:dyDescent="0.2">
      <c r="A19" s="163" t="s">
        <v>118</v>
      </c>
      <c r="B19" s="61" t="s">
        <v>12</v>
      </c>
      <c r="C19" s="62" t="s">
        <v>13</v>
      </c>
      <c r="D19" s="61" t="s">
        <v>12</v>
      </c>
      <c r="E19" s="63" t="s">
        <v>13</v>
      </c>
      <c r="F19" s="62" t="s">
        <v>12</v>
      </c>
      <c r="G19" s="62" t="s">
        <v>13</v>
      </c>
      <c r="H19" s="61" t="s">
        <v>12</v>
      </c>
      <c r="I19" s="63" t="s">
        <v>13</v>
      </c>
      <c r="J19" s="61"/>
      <c r="K19" s="63"/>
    </row>
    <row r="20" spans="1:11" x14ac:dyDescent="0.2">
      <c r="A20" s="7" t="s">
        <v>387</v>
      </c>
      <c r="B20" s="65">
        <v>3</v>
      </c>
      <c r="C20" s="34">
        <f>IF(B23=0, "-", B20/B23)</f>
        <v>0.75</v>
      </c>
      <c r="D20" s="65">
        <v>1</v>
      </c>
      <c r="E20" s="9">
        <f>IF(D23=0, "-", D20/D23)</f>
        <v>0.5</v>
      </c>
      <c r="F20" s="81">
        <v>4</v>
      </c>
      <c r="G20" s="34">
        <f>IF(F23=0, "-", F20/F23)</f>
        <v>0.5714285714285714</v>
      </c>
      <c r="H20" s="65">
        <v>1</v>
      </c>
      <c r="I20" s="9">
        <f>IF(H23=0, "-", H20/H23)</f>
        <v>0.5</v>
      </c>
      <c r="J20" s="8">
        <f>IF(D20=0, "-", IF((B20-D20)/D20&lt;10, (B20-D20)/D20, "&gt;999%"))</f>
        <v>2</v>
      </c>
      <c r="K20" s="9">
        <f>IF(H20=0, "-", IF((F20-H20)/H20&lt;10, (F20-H20)/H20, "&gt;999%"))</f>
        <v>3</v>
      </c>
    </row>
    <row r="21" spans="1:11" x14ac:dyDescent="0.2">
      <c r="A21" s="7" t="s">
        <v>388</v>
      </c>
      <c r="B21" s="65">
        <v>1</v>
      </c>
      <c r="C21" s="34">
        <f>IF(B23=0, "-", B21/B23)</f>
        <v>0.25</v>
      </c>
      <c r="D21" s="65">
        <v>1</v>
      </c>
      <c r="E21" s="9">
        <f>IF(D23=0, "-", D21/D23)</f>
        <v>0.5</v>
      </c>
      <c r="F21" s="81">
        <v>3</v>
      </c>
      <c r="G21" s="34">
        <f>IF(F23=0, "-", F21/F23)</f>
        <v>0.42857142857142855</v>
      </c>
      <c r="H21" s="65">
        <v>1</v>
      </c>
      <c r="I21" s="9">
        <f>IF(H23=0, "-", H21/H23)</f>
        <v>0.5</v>
      </c>
      <c r="J21" s="8">
        <f>IF(D21=0, "-", IF((B21-D21)/D21&lt;10, (B21-D21)/D21, "&gt;999%"))</f>
        <v>0</v>
      </c>
      <c r="K21" s="9">
        <f>IF(H21=0, "-", IF((F21-H21)/H21&lt;10, (F21-H21)/H21, "&gt;999%"))</f>
        <v>2</v>
      </c>
    </row>
    <row r="22" spans="1:11" x14ac:dyDescent="0.2">
      <c r="A22" s="2"/>
      <c r="B22" s="68"/>
      <c r="C22" s="33"/>
      <c r="D22" s="68"/>
      <c r="E22" s="6"/>
      <c r="F22" s="82"/>
      <c r="G22" s="33"/>
      <c r="H22" s="68"/>
      <c r="I22" s="6"/>
      <c r="J22" s="5"/>
      <c r="K22" s="6"/>
    </row>
    <row r="23" spans="1:11" s="43" customFormat="1" x14ac:dyDescent="0.2">
      <c r="A23" s="162" t="s">
        <v>499</v>
      </c>
      <c r="B23" s="71">
        <f>SUM(B20:B22)</f>
        <v>4</v>
      </c>
      <c r="C23" s="40">
        <f>B23/1768</f>
        <v>2.2624434389140274E-3</v>
      </c>
      <c r="D23" s="71">
        <f>SUM(D20:D22)</f>
        <v>2</v>
      </c>
      <c r="E23" s="41">
        <f>D23/1634</f>
        <v>1.2239902080783353E-3</v>
      </c>
      <c r="F23" s="77">
        <f>SUM(F20:F22)</f>
        <v>7</v>
      </c>
      <c r="G23" s="42">
        <f>F23/4797</f>
        <v>1.4592453616843861E-3</v>
      </c>
      <c r="H23" s="71">
        <f>SUM(H20:H22)</f>
        <v>2</v>
      </c>
      <c r="I23" s="41">
        <f>H23/4245</f>
        <v>4.7114252061248527E-4</v>
      </c>
      <c r="J23" s="37">
        <f>IF(D23=0, "-", IF((B23-D23)/D23&lt;10, (B23-D23)/D23, "&gt;999%"))</f>
        <v>1</v>
      </c>
      <c r="K23" s="38">
        <f>IF(H23=0, "-", IF((F23-H23)/H23&lt;10, (F23-H23)/H23, "&gt;999%"))</f>
        <v>2.5</v>
      </c>
    </row>
    <row r="24" spans="1:11" x14ac:dyDescent="0.2">
      <c r="B24" s="83"/>
      <c r="D24" s="83"/>
      <c r="F24" s="83"/>
      <c r="H24" s="83"/>
    </row>
    <row r="25" spans="1:11" x14ac:dyDescent="0.2">
      <c r="A25" s="163" t="s">
        <v>119</v>
      </c>
      <c r="B25" s="61" t="s">
        <v>12</v>
      </c>
      <c r="C25" s="62" t="s">
        <v>13</v>
      </c>
      <c r="D25" s="61" t="s">
        <v>12</v>
      </c>
      <c r="E25" s="63" t="s">
        <v>13</v>
      </c>
      <c r="F25" s="62" t="s">
        <v>12</v>
      </c>
      <c r="G25" s="62" t="s">
        <v>13</v>
      </c>
      <c r="H25" s="61" t="s">
        <v>12</v>
      </c>
      <c r="I25" s="63" t="s">
        <v>13</v>
      </c>
      <c r="J25" s="61"/>
      <c r="K25" s="63"/>
    </row>
    <row r="26" spans="1:11" x14ac:dyDescent="0.2">
      <c r="A26" s="7" t="s">
        <v>389</v>
      </c>
      <c r="B26" s="65">
        <v>9</v>
      </c>
      <c r="C26" s="34">
        <f>IF(B38=0, "-", B26/B38)</f>
        <v>0.32142857142857145</v>
      </c>
      <c r="D26" s="65">
        <v>6</v>
      </c>
      <c r="E26" s="9">
        <f>IF(D38=0, "-", D26/D38)</f>
        <v>0.16216216216216217</v>
      </c>
      <c r="F26" s="81">
        <v>11</v>
      </c>
      <c r="G26" s="34">
        <f>IF(F38=0, "-", F26/F38)</f>
        <v>0.15277777777777779</v>
      </c>
      <c r="H26" s="65">
        <v>14</v>
      </c>
      <c r="I26" s="9">
        <f>IF(H38=0, "-", H26/H38)</f>
        <v>0.14893617021276595</v>
      </c>
      <c r="J26" s="8">
        <f t="shared" ref="J26:J36" si="0">IF(D26=0, "-", IF((B26-D26)/D26&lt;10, (B26-D26)/D26, "&gt;999%"))</f>
        <v>0.5</v>
      </c>
      <c r="K26" s="9">
        <f t="shared" ref="K26:K36" si="1">IF(H26=0, "-", IF((F26-H26)/H26&lt;10, (F26-H26)/H26, "&gt;999%"))</f>
        <v>-0.21428571428571427</v>
      </c>
    </row>
    <row r="27" spans="1:11" x14ac:dyDescent="0.2">
      <c r="A27" s="7" t="s">
        <v>390</v>
      </c>
      <c r="B27" s="65">
        <v>0</v>
      </c>
      <c r="C27" s="34">
        <f>IF(B38=0, "-", B27/B38)</f>
        <v>0</v>
      </c>
      <c r="D27" s="65">
        <v>2</v>
      </c>
      <c r="E27" s="9">
        <f>IF(D38=0, "-", D27/D38)</f>
        <v>5.4054054054054057E-2</v>
      </c>
      <c r="F27" s="81">
        <v>0</v>
      </c>
      <c r="G27" s="34">
        <f>IF(F38=0, "-", F27/F38)</f>
        <v>0</v>
      </c>
      <c r="H27" s="65">
        <v>9</v>
      </c>
      <c r="I27" s="9">
        <f>IF(H38=0, "-", H27/H38)</f>
        <v>9.5744680851063829E-2</v>
      </c>
      <c r="J27" s="8">
        <f t="shared" si="0"/>
        <v>-1</v>
      </c>
      <c r="K27" s="9">
        <f t="shared" si="1"/>
        <v>-1</v>
      </c>
    </row>
    <row r="28" spans="1:11" x14ac:dyDescent="0.2">
      <c r="A28" s="7" t="s">
        <v>391</v>
      </c>
      <c r="B28" s="65">
        <v>4</v>
      </c>
      <c r="C28" s="34">
        <f>IF(B38=0, "-", B28/B38)</f>
        <v>0.14285714285714285</v>
      </c>
      <c r="D28" s="65">
        <v>0</v>
      </c>
      <c r="E28" s="9">
        <f>IF(D38=0, "-", D28/D38)</f>
        <v>0</v>
      </c>
      <c r="F28" s="81">
        <v>4</v>
      </c>
      <c r="G28" s="34">
        <f>IF(F38=0, "-", F28/F38)</f>
        <v>5.5555555555555552E-2</v>
      </c>
      <c r="H28" s="65">
        <v>0</v>
      </c>
      <c r="I28" s="9">
        <f>IF(H38=0, "-", H28/H38)</f>
        <v>0</v>
      </c>
      <c r="J28" s="8" t="str">
        <f t="shared" si="0"/>
        <v>-</v>
      </c>
      <c r="K28" s="9" t="str">
        <f t="shared" si="1"/>
        <v>-</v>
      </c>
    </row>
    <row r="29" spans="1:11" x14ac:dyDescent="0.2">
      <c r="A29" s="7" t="s">
        <v>392</v>
      </c>
      <c r="B29" s="65">
        <v>5</v>
      </c>
      <c r="C29" s="34">
        <f>IF(B38=0, "-", B29/B38)</f>
        <v>0.17857142857142858</v>
      </c>
      <c r="D29" s="65">
        <v>3</v>
      </c>
      <c r="E29" s="9">
        <f>IF(D38=0, "-", D29/D38)</f>
        <v>8.1081081081081086E-2</v>
      </c>
      <c r="F29" s="81">
        <v>14</v>
      </c>
      <c r="G29" s="34">
        <f>IF(F38=0, "-", F29/F38)</f>
        <v>0.19444444444444445</v>
      </c>
      <c r="H29" s="65">
        <v>7</v>
      </c>
      <c r="I29" s="9">
        <f>IF(H38=0, "-", H29/H38)</f>
        <v>7.4468085106382975E-2</v>
      </c>
      <c r="J29" s="8">
        <f t="shared" si="0"/>
        <v>0.66666666666666663</v>
      </c>
      <c r="K29" s="9">
        <f t="shared" si="1"/>
        <v>1</v>
      </c>
    </row>
    <row r="30" spans="1:11" x14ac:dyDescent="0.2">
      <c r="A30" s="7" t="s">
        <v>393</v>
      </c>
      <c r="B30" s="65">
        <v>1</v>
      </c>
      <c r="C30" s="34">
        <f>IF(B38=0, "-", B30/B38)</f>
        <v>3.5714285714285712E-2</v>
      </c>
      <c r="D30" s="65">
        <v>1</v>
      </c>
      <c r="E30" s="9">
        <f>IF(D38=0, "-", D30/D38)</f>
        <v>2.7027027027027029E-2</v>
      </c>
      <c r="F30" s="81">
        <v>2</v>
      </c>
      <c r="G30" s="34">
        <f>IF(F38=0, "-", F30/F38)</f>
        <v>2.7777777777777776E-2</v>
      </c>
      <c r="H30" s="65">
        <v>1</v>
      </c>
      <c r="I30" s="9">
        <f>IF(H38=0, "-", H30/H38)</f>
        <v>1.0638297872340425E-2</v>
      </c>
      <c r="J30" s="8">
        <f t="shared" si="0"/>
        <v>0</v>
      </c>
      <c r="K30" s="9">
        <f t="shared" si="1"/>
        <v>1</v>
      </c>
    </row>
    <row r="31" spans="1:11" x14ac:dyDescent="0.2">
      <c r="A31" s="7" t="s">
        <v>394</v>
      </c>
      <c r="B31" s="65">
        <v>0</v>
      </c>
      <c r="C31" s="34">
        <f>IF(B38=0, "-", B31/B38)</f>
        <v>0</v>
      </c>
      <c r="D31" s="65">
        <v>2</v>
      </c>
      <c r="E31" s="9">
        <f>IF(D38=0, "-", D31/D38)</f>
        <v>5.4054054054054057E-2</v>
      </c>
      <c r="F31" s="81">
        <v>2</v>
      </c>
      <c r="G31" s="34">
        <f>IF(F38=0, "-", F31/F38)</f>
        <v>2.7777777777777776E-2</v>
      </c>
      <c r="H31" s="65">
        <v>2</v>
      </c>
      <c r="I31" s="9">
        <f>IF(H38=0, "-", H31/H38)</f>
        <v>2.1276595744680851E-2</v>
      </c>
      <c r="J31" s="8">
        <f t="shared" si="0"/>
        <v>-1</v>
      </c>
      <c r="K31" s="9">
        <f t="shared" si="1"/>
        <v>0</v>
      </c>
    </row>
    <row r="32" spans="1:11" x14ac:dyDescent="0.2">
      <c r="A32" s="7" t="s">
        <v>395</v>
      </c>
      <c r="B32" s="65">
        <v>1</v>
      </c>
      <c r="C32" s="34">
        <f>IF(B38=0, "-", B32/B38)</f>
        <v>3.5714285714285712E-2</v>
      </c>
      <c r="D32" s="65">
        <v>3</v>
      </c>
      <c r="E32" s="9">
        <f>IF(D38=0, "-", D32/D38)</f>
        <v>8.1081081081081086E-2</v>
      </c>
      <c r="F32" s="81">
        <v>3</v>
      </c>
      <c r="G32" s="34">
        <f>IF(F38=0, "-", F32/F38)</f>
        <v>4.1666666666666664E-2</v>
      </c>
      <c r="H32" s="65">
        <v>7</v>
      </c>
      <c r="I32" s="9">
        <f>IF(H38=0, "-", H32/H38)</f>
        <v>7.4468085106382975E-2</v>
      </c>
      <c r="J32" s="8">
        <f t="shared" si="0"/>
        <v>-0.66666666666666663</v>
      </c>
      <c r="K32" s="9">
        <f t="shared" si="1"/>
        <v>-0.5714285714285714</v>
      </c>
    </row>
    <row r="33" spans="1:11" x14ac:dyDescent="0.2">
      <c r="A33" s="7" t="s">
        <v>396</v>
      </c>
      <c r="B33" s="65">
        <v>0</v>
      </c>
      <c r="C33" s="34">
        <f>IF(B38=0, "-", B33/B38)</f>
        <v>0</v>
      </c>
      <c r="D33" s="65">
        <v>0</v>
      </c>
      <c r="E33" s="9">
        <f>IF(D38=0, "-", D33/D38)</f>
        <v>0</v>
      </c>
      <c r="F33" s="81">
        <v>0</v>
      </c>
      <c r="G33" s="34">
        <f>IF(F38=0, "-", F33/F38)</f>
        <v>0</v>
      </c>
      <c r="H33" s="65">
        <v>1</v>
      </c>
      <c r="I33" s="9">
        <f>IF(H38=0, "-", H33/H38)</f>
        <v>1.0638297872340425E-2</v>
      </c>
      <c r="J33" s="8" t="str">
        <f t="shared" si="0"/>
        <v>-</v>
      </c>
      <c r="K33" s="9">
        <f t="shared" si="1"/>
        <v>-1</v>
      </c>
    </row>
    <row r="34" spans="1:11" x14ac:dyDescent="0.2">
      <c r="A34" s="7" t="s">
        <v>397</v>
      </c>
      <c r="B34" s="65">
        <v>2</v>
      </c>
      <c r="C34" s="34">
        <f>IF(B38=0, "-", B34/B38)</f>
        <v>7.1428571428571425E-2</v>
      </c>
      <c r="D34" s="65">
        <v>5</v>
      </c>
      <c r="E34" s="9">
        <f>IF(D38=0, "-", D34/D38)</f>
        <v>0.13513513513513514</v>
      </c>
      <c r="F34" s="81">
        <v>9</v>
      </c>
      <c r="G34" s="34">
        <f>IF(F38=0, "-", F34/F38)</f>
        <v>0.125</v>
      </c>
      <c r="H34" s="65">
        <v>14</v>
      </c>
      <c r="I34" s="9">
        <f>IF(H38=0, "-", H34/H38)</f>
        <v>0.14893617021276595</v>
      </c>
      <c r="J34" s="8">
        <f t="shared" si="0"/>
        <v>-0.6</v>
      </c>
      <c r="K34" s="9">
        <f t="shared" si="1"/>
        <v>-0.35714285714285715</v>
      </c>
    </row>
    <row r="35" spans="1:11" x14ac:dyDescent="0.2">
      <c r="A35" s="7" t="s">
        <v>398</v>
      </c>
      <c r="B35" s="65">
        <v>5</v>
      </c>
      <c r="C35" s="34">
        <f>IF(B38=0, "-", B35/B38)</f>
        <v>0.17857142857142858</v>
      </c>
      <c r="D35" s="65">
        <v>11</v>
      </c>
      <c r="E35" s="9">
        <f>IF(D38=0, "-", D35/D38)</f>
        <v>0.29729729729729731</v>
      </c>
      <c r="F35" s="81">
        <v>25</v>
      </c>
      <c r="G35" s="34">
        <f>IF(F38=0, "-", F35/F38)</f>
        <v>0.34722222222222221</v>
      </c>
      <c r="H35" s="65">
        <v>32</v>
      </c>
      <c r="I35" s="9">
        <f>IF(H38=0, "-", H35/H38)</f>
        <v>0.34042553191489361</v>
      </c>
      <c r="J35" s="8">
        <f t="shared" si="0"/>
        <v>-0.54545454545454541</v>
      </c>
      <c r="K35" s="9">
        <f t="shared" si="1"/>
        <v>-0.21875</v>
      </c>
    </row>
    <row r="36" spans="1:11" x14ac:dyDescent="0.2">
      <c r="A36" s="7" t="s">
        <v>399</v>
      </c>
      <c r="B36" s="65">
        <v>1</v>
      </c>
      <c r="C36" s="34">
        <f>IF(B38=0, "-", B36/B38)</f>
        <v>3.5714285714285712E-2</v>
      </c>
      <c r="D36" s="65">
        <v>4</v>
      </c>
      <c r="E36" s="9">
        <f>IF(D38=0, "-", D36/D38)</f>
        <v>0.10810810810810811</v>
      </c>
      <c r="F36" s="81">
        <v>2</v>
      </c>
      <c r="G36" s="34">
        <f>IF(F38=0, "-", F36/F38)</f>
        <v>2.7777777777777776E-2</v>
      </c>
      <c r="H36" s="65">
        <v>7</v>
      </c>
      <c r="I36" s="9">
        <f>IF(H38=0, "-", H36/H38)</f>
        <v>7.4468085106382975E-2</v>
      </c>
      <c r="J36" s="8">
        <f t="shared" si="0"/>
        <v>-0.75</v>
      </c>
      <c r="K36" s="9">
        <f t="shared" si="1"/>
        <v>-0.7142857142857143</v>
      </c>
    </row>
    <row r="37" spans="1:11" x14ac:dyDescent="0.2">
      <c r="A37" s="2"/>
      <c r="B37" s="68"/>
      <c r="C37" s="33"/>
      <c r="D37" s="68"/>
      <c r="E37" s="6"/>
      <c r="F37" s="82"/>
      <c r="G37" s="33"/>
      <c r="H37" s="68"/>
      <c r="I37" s="6"/>
      <c r="J37" s="5"/>
      <c r="K37" s="6"/>
    </row>
    <row r="38" spans="1:11" s="43" customFormat="1" x14ac:dyDescent="0.2">
      <c r="A38" s="162" t="s">
        <v>498</v>
      </c>
      <c r="B38" s="71">
        <f>SUM(B26:B37)</f>
        <v>28</v>
      </c>
      <c r="C38" s="40">
        <f>B38/1768</f>
        <v>1.5837104072398189E-2</v>
      </c>
      <c r="D38" s="71">
        <f>SUM(D26:D37)</f>
        <v>37</v>
      </c>
      <c r="E38" s="41">
        <f>D38/1634</f>
        <v>2.2643818849449205E-2</v>
      </c>
      <c r="F38" s="77">
        <f>SUM(F26:F37)</f>
        <v>72</v>
      </c>
      <c r="G38" s="42">
        <f>F38/4797</f>
        <v>1.50093808630394E-2</v>
      </c>
      <c r="H38" s="71">
        <f>SUM(H26:H37)</f>
        <v>94</v>
      </c>
      <c r="I38" s="41">
        <f>H38/4245</f>
        <v>2.2143698468786808E-2</v>
      </c>
      <c r="J38" s="37">
        <f>IF(D38=0, "-", IF((B38-D38)/D38&lt;10, (B38-D38)/D38, "&gt;999%"))</f>
        <v>-0.24324324324324326</v>
      </c>
      <c r="K38" s="38">
        <f>IF(H38=0, "-", IF((F38-H38)/H38&lt;10, (F38-H38)/H38, "&gt;999%"))</f>
        <v>-0.23404255319148937</v>
      </c>
    </row>
    <row r="39" spans="1:11" x14ac:dyDescent="0.2">
      <c r="B39" s="83"/>
      <c r="D39" s="83"/>
      <c r="F39" s="83"/>
      <c r="H39" s="83"/>
    </row>
    <row r="40" spans="1:11" x14ac:dyDescent="0.2">
      <c r="A40" s="163" t="s">
        <v>120</v>
      </c>
      <c r="B40" s="61" t="s">
        <v>12</v>
      </c>
      <c r="C40" s="62" t="s">
        <v>13</v>
      </c>
      <c r="D40" s="61" t="s">
        <v>12</v>
      </c>
      <c r="E40" s="63" t="s">
        <v>13</v>
      </c>
      <c r="F40" s="62" t="s">
        <v>12</v>
      </c>
      <c r="G40" s="62" t="s">
        <v>13</v>
      </c>
      <c r="H40" s="61" t="s">
        <v>12</v>
      </c>
      <c r="I40" s="63" t="s">
        <v>13</v>
      </c>
      <c r="J40" s="61"/>
      <c r="K40" s="63"/>
    </row>
    <row r="41" spans="1:11" x14ac:dyDescent="0.2">
      <c r="A41" s="7" t="s">
        <v>400</v>
      </c>
      <c r="B41" s="65">
        <v>2</v>
      </c>
      <c r="C41" s="34">
        <f>IF(B49=0, "-", B41/B49)</f>
        <v>2.1276595744680851E-2</v>
      </c>
      <c r="D41" s="65">
        <v>4</v>
      </c>
      <c r="E41" s="9">
        <f>IF(D49=0, "-", D41/D49)</f>
        <v>7.2727272727272724E-2</v>
      </c>
      <c r="F41" s="81">
        <v>12</v>
      </c>
      <c r="G41" s="34">
        <f>IF(F49=0, "-", F41/F49)</f>
        <v>6.2827225130890049E-2</v>
      </c>
      <c r="H41" s="65">
        <v>16</v>
      </c>
      <c r="I41" s="9">
        <f>IF(H49=0, "-", H41/H49)</f>
        <v>0.12121212121212122</v>
      </c>
      <c r="J41" s="8">
        <f t="shared" ref="J41:J47" si="2">IF(D41=0, "-", IF((B41-D41)/D41&lt;10, (B41-D41)/D41, "&gt;999%"))</f>
        <v>-0.5</v>
      </c>
      <c r="K41" s="9">
        <f t="shared" ref="K41:K47" si="3">IF(H41=0, "-", IF((F41-H41)/H41&lt;10, (F41-H41)/H41, "&gt;999%"))</f>
        <v>-0.25</v>
      </c>
    </row>
    <row r="42" spans="1:11" x14ac:dyDescent="0.2">
      <c r="A42" s="7" t="s">
        <v>401</v>
      </c>
      <c r="B42" s="65">
        <v>0</v>
      </c>
      <c r="C42" s="34">
        <f>IF(B49=0, "-", B42/B49)</f>
        <v>0</v>
      </c>
      <c r="D42" s="65">
        <v>1</v>
      </c>
      <c r="E42" s="9">
        <f>IF(D49=0, "-", D42/D49)</f>
        <v>1.8181818181818181E-2</v>
      </c>
      <c r="F42" s="81">
        <v>0</v>
      </c>
      <c r="G42" s="34">
        <f>IF(F49=0, "-", F42/F49)</f>
        <v>0</v>
      </c>
      <c r="H42" s="65">
        <v>3</v>
      </c>
      <c r="I42" s="9">
        <f>IF(H49=0, "-", H42/H49)</f>
        <v>2.2727272727272728E-2</v>
      </c>
      <c r="J42" s="8">
        <f t="shared" si="2"/>
        <v>-1</v>
      </c>
      <c r="K42" s="9">
        <f t="shared" si="3"/>
        <v>-1</v>
      </c>
    </row>
    <row r="43" spans="1:11" x14ac:dyDescent="0.2">
      <c r="A43" s="7" t="s">
        <v>402</v>
      </c>
      <c r="B43" s="65">
        <v>24</v>
      </c>
      <c r="C43" s="34">
        <f>IF(B49=0, "-", B43/B49)</f>
        <v>0.25531914893617019</v>
      </c>
      <c r="D43" s="65">
        <v>12</v>
      </c>
      <c r="E43" s="9">
        <f>IF(D49=0, "-", D43/D49)</f>
        <v>0.21818181818181817</v>
      </c>
      <c r="F43" s="81">
        <v>35</v>
      </c>
      <c r="G43" s="34">
        <f>IF(F49=0, "-", F43/F49)</f>
        <v>0.18324607329842932</v>
      </c>
      <c r="H43" s="65">
        <v>25</v>
      </c>
      <c r="I43" s="9">
        <f>IF(H49=0, "-", H43/H49)</f>
        <v>0.18939393939393939</v>
      </c>
      <c r="J43" s="8">
        <f t="shared" si="2"/>
        <v>1</v>
      </c>
      <c r="K43" s="9">
        <f t="shared" si="3"/>
        <v>0.4</v>
      </c>
    </row>
    <row r="44" spans="1:11" x14ac:dyDescent="0.2">
      <c r="A44" s="7" t="s">
        <v>403</v>
      </c>
      <c r="B44" s="65">
        <v>10</v>
      </c>
      <c r="C44" s="34">
        <f>IF(B49=0, "-", B44/B49)</f>
        <v>0.10638297872340426</v>
      </c>
      <c r="D44" s="65">
        <v>0</v>
      </c>
      <c r="E44" s="9">
        <f>IF(D49=0, "-", D44/D49)</f>
        <v>0</v>
      </c>
      <c r="F44" s="81">
        <v>24</v>
      </c>
      <c r="G44" s="34">
        <f>IF(F49=0, "-", F44/F49)</f>
        <v>0.1256544502617801</v>
      </c>
      <c r="H44" s="65">
        <v>6</v>
      </c>
      <c r="I44" s="9">
        <f>IF(H49=0, "-", H44/H49)</f>
        <v>4.5454545454545456E-2</v>
      </c>
      <c r="J44" s="8" t="str">
        <f t="shared" si="2"/>
        <v>-</v>
      </c>
      <c r="K44" s="9">
        <f t="shared" si="3"/>
        <v>3</v>
      </c>
    </row>
    <row r="45" spans="1:11" x14ac:dyDescent="0.2">
      <c r="A45" s="7" t="s">
        <v>404</v>
      </c>
      <c r="B45" s="65">
        <v>10</v>
      </c>
      <c r="C45" s="34">
        <f>IF(B49=0, "-", B45/B49)</f>
        <v>0.10638297872340426</v>
      </c>
      <c r="D45" s="65">
        <v>3</v>
      </c>
      <c r="E45" s="9">
        <f>IF(D49=0, "-", D45/D49)</f>
        <v>5.4545454545454543E-2</v>
      </c>
      <c r="F45" s="81">
        <v>19</v>
      </c>
      <c r="G45" s="34">
        <f>IF(F49=0, "-", F45/F49)</f>
        <v>9.947643979057591E-2</v>
      </c>
      <c r="H45" s="65">
        <v>9</v>
      </c>
      <c r="I45" s="9">
        <f>IF(H49=0, "-", H45/H49)</f>
        <v>6.8181818181818177E-2</v>
      </c>
      <c r="J45" s="8">
        <f t="shared" si="2"/>
        <v>2.3333333333333335</v>
      </c>
      <c r="K45" s="9">
        <f t="shared" si="3"/>
        <v>1.1111111111111112</v>
      </c>
    </row>
    <row r="46" spans="1:11" x14ac:dyDescent="0.2">
      <c r="A46" s="7" t="s">
        <v>405</v>
      </c>
      <c r="B46" s="65">
        <v>3</v>
      </c>
      <c r="C46" s="34">
        <f>IF(B49=0, "-", B46/B49)</f>
        <v>3.1914893617021274E-2</v>
      </c>
      <c r="D46" s="65">
        <v>0</v>
      </c>
      <c r="E46" s="9">
        <f>IF(D49=0, "-", D46/D49)</f>
        <v>0</v>
      </c>
      <c r="F46" s="81">
        <v>8</v>
      </c>
      <c r="G46" s="34">
        <f>IF(F49=0, "-", F46/F49)</f>
        <v>4.1884816753926704E-2</v>
      </c>
      <c r="H46" s="65">
        <v>5</v>
      </c>
      <c r="I46" s="9">
        <f>IF(H49=0, "-", H46/H49)</f>
        <v>3.787878787878788E-2</v>
      </c>
      <c r="J46" s="8" t="str">
        <f t="shared" si="2"/>
        <v>-</v>
      </c>
      <c r="K46" s="9">
        <f t="shared" si="3"/>
        <v>0.6</v>
      </c>
    </row>
    <row r="47" spans="1:11" x14ac:dyDescent="0.2">
      <c r="A47" s="7" t="s">
        <v>406</v>
      </c>
      <c r="B47" s="65">
        <v>45</v>
      </c>
      <c r="C47" s="34">
        <f>IF(B49=0, "-", B47/B49)</f>
        <v>0.47872340425531917</v>
      </c>
      <c r="D47" s="65">
        <v>35</v>
      </c>
      <c r="E47" s="9">
        <f>IF(D49=0, "-", D47/D49)</f>
        <v>0.63636363636363635</v>
      </c>
      <c r="F47" s="81">
        <v>93</v>
      </c>
      <c r="G47" s="34">
        <f>IF(F49=0, "-", F47/F49)</f>
        <v>0.48691099476439792</v>
      </c>
      <c r="H47" s="65">
        <v>68</v>
      </c>
      <c r="I47" s="9">
        <f>IF(H49=0, "-", H47/H49)</f>
        <v>0.51515151515151514</v>
      </c>
      <c r="J47" s="8">
        <f t="shared" si="2"/>
        <v>0.2857142857142857</v>
      </c>
      <c r="K47" s="9">
        <f t="shared" si="3"/>
        <v>0.36764705882352944</v>
      </c>
    </row>
    <row r="48" spans="1:11" x14ac:dyDescent="0.2">
      <c r="A48" s="2"/>
      <c r="B48" s="68"/>
      <c r="C48" s="33"/>
      <c r="D48" s="68"/>
      <c r="E48" s="6"/>
      <c r="F48" s="82"/>
      <c r="G48" s="33"/>
      <c r="H48" s="68"/>
      <c r="I48" s="6"/>
      <c r="J48" s="5"/>
      <c r="K48" s="6"/>
    </row>
    <row r="49" spans="1:11" s="43" customFormat="1" x14ac:dyDescent="0.2">
      <c r="A49" s="162" t="s">
        <v>497</v>
      </c>
      <c r="B49" s="71">
        <f>SUM(B41:B48)</f>
        <v>94</v>
      </c>
      <c r="C49" s="40">
        <f>B49/1768</f>
        <v>5.3167420814479636E-2</v>
      </c>
      <c r="D49" s="71">
        <f>SUM(D41:D48)</f>
        <v>55</v>
      </c>
      <c r="E49" s="41">
        <f>D49/1634</f>
        <v>3.3659730722154224E-2</v>
      </c>
      <c r="F49" s="77">
        <f>SUM(F41:F48)</f>
        <v>191</v>
      </c>
      <c r="G49" s="42">
        <f>F49/4797</f>
        <v>3.9816552011673965E-2</v>
      </c>
      <c r="H49" s="71">
        <f>SUM(H41:H48)</f>
        <v>132</v>
      </c>
      <c r="I49" s="41">
        <f>H49/4245</f>
        <v>3.109540636042403E-2</v>
      </c>
      <c r="J49" s="37">
        <f>IF(D49=0, "-", IF((B49-D49)/D49&lt;10, (B49-D49)/D49, "&gt;999%"))</f>
        <v>0.70909090909090911</v>
      </c>
      <c r="K49" s="38">
        <f>IF(H49=0, "-", IF((F49-H49)/H49&lt;10, (F49-H49)/H49, "&gt;999%"))</f>
        <v>0.44696969696969696</v>
      </c>
    </row>
    <row r="50" spans="1:11" x14ac:dyDescent="0.2">
      <c r="B50" s="83"/>
      <c r="D50" s="83"/>
      <c r="F50" s="83"/>
      <c r="H50" s="83"/>
    </row>
    <row r="51" spans="1:11" x14ac:dyDescent="0.2">
      <c r="A51" s="163" t="s">
        <v>121</v>
      </c>
      <c r="B51" s="61" t="s">
        <v>12</v>
      </c>
      <c r="C51" s="62" t="s">
        <v>13</v>
      </c>
      <c r="D51" s="61" t="s">
        <v>12</v>
      </c>
      <c r="E51" s="63" t="s">
        <v>13</v>
      </c>
      <c r="F51" s="62" t="s">
        <v>12</v>
      </c>
      <c r="G51" s="62" t="s">
        <v>13</v>
      </c>
      <c r="H51" s="61" t="s">
        <v>12</v>
      </c>
      <c r="I51" s="63" t="s">
        <v>13</v>
      </c>
      <c r="J51" s="61"/>
      <c r="K51" s="63"/>
    </row>
    <row r="52" spans="1:11" x14ac:dyDescent="0.2">
      <c r="A52" s="7" t="s">
        <v>407</v>
      </c>
      <c r="B52" s="65">
        <v>2</v>
      </c>
      <c r="C52" s="34">
        <f>IF(B71=0, "-", B52/B71)</f>
        <v>4.7058823529411761E-3</v>
      </c>
      <c r="D52" s="65">
        <v>1</v>
      </c>
      <c r="E52" s="9">
        <f>IF(D71=0, "-", D52/D71)</f>
        <v>2.331002331002331E-3</v>
      </c>
      <c r="F52" s="81">
        <v>4</v>
      </c>
      <c r="G52" s="34">
        <f>IF(F71=0, "-", F52/F71)</f>
        <v>3.5682426404995541E-3</v>
      </c>
      <c r="H52" s="65">
        <v>4</v>
      </c>
      <c r="I52" s="9">
        <f>IF(H71=0, "-", H52/H71)</f>
        <v>3.7140204271123491E-3</v>
      </c>
      <c r="J52" s="8">
        <f t="shared" ref="J52:J69" si="4">IF(D52=0, "-", IF((B52-D52)/D52&lt;10, (B52-D52)/D52, "&gt;999%"))</f>
        <v>1</v>
      </c>
      <c r="K52" s="9">
        <f t="shared" ref="K52:K69" si="5">IF(H52=0, "-", IF((F52-H52)/H52&lt;10, (F52-H52)/H52, "&gt;999%"))</f>
        <v>0</v>
      </c>
    </row>
    <row r="53" spans="1:11" x14ac:dyDescent="0.2">
      <c r="A53" s="7" t="s">
        <v>408</v>
      </c>
      <c r="B53" s="65">
        <v>3</v>
      </c>
      <c r="C53" s="34">
        <f>IF(B71=0, "-", B53/B71)</f>
        <v>7.058823529411765E-3</v>
      </c>
      <c r="D53" s="65">
        <v>0</v>
      </c>
      <c r="E53" s="9">
        <f>IF(D71=0, "-", D53/D71)</f>
        <v>0</v>
      </c>
      <c r="F53" s="81">
        <v>4</v>
      </c>
      <c r="G53" s="34">
        <f>IF(F71=0, "-", F53/F71)</f>
        <v>3.5682426404995541E-3</v>
      </c>
      <c r="H53" s="65">
        <v>0</v>
      </c>
      <c r="I53" s="9">
        <f>IF(H71=0, "-", H53/H71)</f>
        <v>0</v>
      </c>
      <c r="J53" s="8" t="str">
        <f t="shared" si="4"/>
        <v>-</v>
      </c>
      <c r="K53" s="9" t="str">
        <f t="shared" si="5"/>
        <v>-</v>
      </c>
    </row>
    <row r="54" spans="1:11" x14ac:dyDescent="0.2">
      <c r="A54" s="7" t="s">
        <v>409</v>
      </c>
      <c r="B54" s="65">
        <v>70</v>
      </c>
      <c r="C54" s="34">
        <f>IF(B71=0, "-", B54/B71)</f>
        <v>0.16470588235294117</v>
      </c>
      <c r="D54" s="65">
        <v>80</v>
      </c>
      <c r="E54" s="9">
        <f>IF(D71=0, "-", D54/D71)</f>
        <v>0.18648018648018649</v>
      </c>
      <c r="F54" s="81">
        <v>192</v>
      </c>
      <c r="G54" s="34">
        <f>IF(F71=0, "-", F54/F71)</f>
        <v>0.17127564674397858</v>
      </c>
      <c r="H54" s="65">
        <v>211</v>
      </c>
      <c r="I54" s="9">
        <f>IF(H71=0, "-", H54/H71)</f>
        <v>0.19591457753017641</v>
      </c>
      <c r="J54" s="8">
        <f t="shared" si="4"/>
        <v>-0.125</v>
      </c>
      <c r="K54" s="9">
        <f t="shared" si="5"/>
        <v>-9.004739336492891E-2</v>
      </c>
    </row>
    <row r="55" spans="1:11" x14ac:dyDescent="0.2">
      <c r="A55" s="7" t="s">
        <v>410</v>
      </c>
      <c r="B55" s="65">
        <v>0</v>
      </c>
      <c r="C55" s="34">
        <f>IF(B71=0, "-", B55/B71)</f>
        <v>0</v>
      </c>
      <c r="D55" s="65">
        <v>7</v>
      </c>
      <c r="E55" s="9">
        <f>IF(D71=0, "-", D55/D71)</f>
        <v>1.6317016317016316E-2</v>
      </c>
      <c r="F55" s="81">
        <v>0</v>
      </c>
      <c r="G55" s="34">
        <f>IF(F71=0, "-", F55/F71)</f>
        <v>0</v>
      </c>
      <c r="H55" s="65">
        <v>9</v>
      </c>
      <c r="I55" s="9">
        <f>IF(H71=0, "-", H55/H71)</f>
        <v>8.356545961002786E-3</v>
      </c>
      <c r="J55" s="8">
        <f t="shared" si="4"/>
        <v>-1</v>
      </c>
      <c r="K55" s="9">
        <f t="shared" si="5"/>
        <v>-1</v>
      </c>
    </row>
    <row r="56" spans="1:11" x14ac:dyDescent="0.2">
      <c r="A56" s="7" t="s">
        <v>411</v>
      </c>
      <c r="B56" s="65">
        <v>1</v>
      </c>
      <c r="C56" s="34">
        <f>IF(B71=0, "-", B56/B71)</f>
        <v>2.352941176470588E-3</v>
      </c>
      <c r="D56" s="65">
        <v>1</v>
      </c>
      <c r="E56" s="9">
        <f>IF(D71=0, "-", D56/D71)</f>
        <v>2.331002331002331E-3</v>
      </c>
      <c r="F56" s="81">
        <v>6</v>
      </c>
      <c r="G56" s="34">
        <f>IF(F71=0, "-", F56/F71)</f>
        <v>5.3523639607493305E-3</v>
      </c>
      <c r="H56" s="65">
        <v>9</v>
      </c>
      <c r="I56" s="9">
        <f>IF(H71=0, "-", H56/H71)</f>
        <v>8.356545961002786E-3</v>
      </c>
      <c r="J56" s="8">
        <f t="shared" si="4"/>
        <v>0</v>
      </c>
      <c r="K56" s="9">
        <f t="shared" si="5"/>
        <v>-0.33333333333333331</v>
      </c>
    </row>
    <row r="57" spans="1:11" x14ac:dyDescent="0.2">
      <c r="A57" s="7" t="s">
        <v>412</v>
      </c>
      <c r="B57" s="65">
        <v>22</v>
      </c>
      <c r="C57" s="34">
        <f>IF(B71=0, "-", B57/B71)</f>
        <v>5.1764705882352942E-2</v>
      </c>
      <c r="D57" s="65">
        <v>33</v>
      </c>
      <c r="E57" s="9">
        <f>IF(D71=0, "-", D57/D71)</f>
        <v>7.6923076923076927E-2</v>
      </c>
      <c r="F57" s="81">
        <v>75</v>
      </c>
      <c r="G57" s="34">
        <f>IF(F71=0, "-", F57/F71)</f>
        <v>6.690454950936664E-2</v>
      </c>
      <c r="H57" s="65">
        <v>90</v>
      </c>
      <c r="I57" s="9">
        <f>IF(H71=0, "-", H57/H71)</f>
        <v>8.3565459610027856E-2</v>
      </c>
      <c r="J57" s="8">
        <f t="shared" si="4"/>
        <v>-0.33333333333333331</v>
      </c>
      <c r="K57" s="9">
        <f t="shared" si="5"/>
        <v>-0.16666666666666666</v>
      </c>
    </row>
    <row r="58" spans="1:11" x14ac:dyDescent="0.2">
      <c r="A58" s="7" t="s">
        <v>413</v>
      </c>
      <c r="B58" s="65">
        <v>3</v>
      </c>
      <c r="C58" s="34">
        <f>IF(B71=0, "-", B58/B71)</f>
        <v>7.058823529411765E-3</v>
      </c>
      <c r="D58" s="65">
        <v>5</v>
      </c>
      <c r="E58" s="9">
        <f>IF(D71=0, "-", D58/D71)</f>
        <v>1.1655011655011656E-2</v>
      </c>
      <c r="F58" s="81">
        <v>8</v>
      </c>
      <c r="G58" s="34">
        <f>IF(F71=0, "-", F58/F71)</f>
        <v>7.1364852809991082E-3</v>
      </c>
      <c r="H58" s="65">
        <v>7</v>
      </c>
      <c r="I58" s="9">
        <f>IF(H71=0, "-", H58/H71)</f>
        <v>6.4995357474466105E-3</v>
      </c>
      <c r="J58" s="8">
        <f t="shared" si="4"/>
        <v>-0.4</v>
      </c>
      <c r="K58" s="9">
        <f t="shared" si="5"/>
        <v>0.14285714285714285</v>
      </c>
    </row>
    <row r="59" spans="1:11" x14ac:dyDescent="0.2">
      <c r="A59" s="7" t="s">
        <v>414</v>
      </c>
      <c r="B59" s="65">
        <v>8</v>
      </c>
      <c r="C59" s="34">
        <f>IF(B71=0, "-", B59/B71)</f>
        <v>1.8823529411764704E-2</v>
      </c>
      <c r="D59" s="65">
        <v>24</v>
      </c>
      <c r="E59" s="9">
        <f>IF(D71=0, "-", D59/D71)</f>
        <v>5.5944055944055944E-2</v>
      </c>
      <c r="F59" s="81">
        <v>25</v>
      </c>
      <c r="G59" s="34">
        <f>IF(F71=0, "-", F59/F71)</f>
        <v>2.2301516503122211E-2</v>
      </c>
      <c r="H59" s="65">
        <v>33</v>
      </c>
      <c r="I59" s="9">
        <f>IF(H71=0, "-", H59/H71)</f>
        <v>3.0640668523676879E-2</v>
      </c>
      <c r="J59" s="8">
        <f t="shared" si="4"/>
        <v>-0.66666666666666663</v>
      </c>
      <c r="K59" s="9">
        <f t="shared" si="5"/>
        <v>-0.24242424242424243</v>
      </c>
    </row>
    <row r="60" spans="1:11" x14ac:dyDescent="0.2">
      <c r="A60" s="7" t="s">
        <v>415</v>
      </c>
      <c r="B60" s="65">
        <v>22</v>
      </c>
      <c r="C60" s="34">
        <f>IF(B71=0, "-", B60/B71)</f>
        <v>5.1764705882352942E-2</v>
      </c>
      <c r="D60" s="65">
        <v>41</v>
      </c>
      <c r="E60" s="9">
        <f>IF(D71=0, "-", D60/D71)</f>
        <v>9.5571095571095568E-2</v>
      </c>
      <c r="F60" s="81">
        <v>65</v>
      </c>
      <c r="G60" s="34">
        <f>IF(F71=0, "-", F60/F71)</f>
        <v>5.7983942908117751E-2</v>
      </c>
      <c r="H60" s="65">
        <v>88</v>
      </c>
      <c r="I60" s="9">
        <f>IF(H71=0, "-", H60/H71)</f>
        <v>8.1708449396471677E-2</v>
      </c>
      <c r="J60" s="8">
        <f t="shared" si="4"/>
        <v>-0.46341463414634149</v>
      </c>
      <c r="K60" s="9">
        <f t="shared" si="5"/>
        <v>-0.26136363636363635</v>
      </c>
    </row>
    <row r="61" spans="1:11" x14ac:dyDescent="0.2">
      <c r="A61" s="7" t="s">
        <v>416</v>
      </c>
      <c r="B61" s="65">
        <v>0</v>
      </c>
      <c r="C61" s="34">
        <f>IF(B71=0, "-", B61/B71)</f>
        <v>0</v>
      </c>
      <c r="D61" s="65">
        <v>0</v>
      </c>
      <c r="E61" s="9">
        <f>IF(D71=0, "-", D61/D71)</f>
        <v>0</v>
      </c>
      <c r="F61" s="81">
        <v>0</v>
      </c>
      <c r="G61" s="34">
        <f>IF(F71=0, "-", F61/F71)</f>
        <v>0</v>
      </c>
      <c r="H61" s="65">
        <v>1</v>
      </c>
      <c r="I61" s="9">
        <f>IF(H71=0, "-", H61/H71)</f>
        <v>9.2850510677808728E-4</v>
      </c>
      <c r="J61" s="8" t="str">
        <f t="shared" si="4"/>
        <v>-</v>
      </c>
      <c r="K61" s="9">
        <f t="shared" si="5"/>
        <v>-1</v>
      </c>
    </row>
    <row r="62" spans="1:11" x14ac:dyDescent="0.2">
      <c r="A62" s="7" t="s">
        <v>417</v>
      </c>
      <c r="B62" s="65">
        <v>136</v>
      </c>
      <c r="C62" s="34">
        <f>IF(B71=0, "-", B62/B71)</f>
        <v>0.32</v>
      </c>
      <c r="D62" s="65">
        <v>72</v>
      </c>
      <c r="E62" s="9">
        <f>IF(D71=0, "-", D62/D71)</f>
        <v>0.16783216783216784</v>
      </c>
      <c r="F62" s="81">
        <v>305</v>
      </c>
      <c r="G62" s="34">
        <f>IF(F71=0, "-", F62/F71)</f>
        <v>0.27207850133809097</v>
      </c>
      <c r="H62" s="65">
        <v>165</v>
      </c>
      <c r="I62" s="9">
        <f>IF(H71=0, "-", H62/H71)</f>
        <v>0.15320334261838439</v>
      </c>
      <c r="J62" s="8">
        <f t="shared" si="4"/>
        <v>0.88888888888888884</v>
      </c>
      <c r="K62" s="9">
        <f t="shared" si="5"/>
        <v>0.84848484848484851</v>
      </c>
    </row>
    <row r="63" spans="1:11" x14ac:dyDescent="0.2">
      <c r="A63" s="7" t="s">
        <v>418</v>
      </c>
      <c r="B63" s="65">
        <v>29</v>
      </c>
      <c r="C63" s="34">
        <f>IF(B71=0, "-", B63/B71)</f>
        <v>6.8235294117647061E-2</v>
      </c>
      <c r="D63" s="65">
        <v>26</v>
      </c>
      <c r="E63" s="9">
        <f>IF(D71=0, "-", D63/D71)</f>
        <v>6.0606060606060608E-2</v>
      </c>
      <c r="F63" s="81">
        <v>91</v>
      </c>
      <c r="G63" s="34">
        <f>IF(F71=0, "-", F63/F71)</f>
        <v>8.1177520071364848E-2</v>
      </c>
      <c r="H63" s="65">
        <v>60</v>
      </c>
      <c r="I63" s="9">
        <f>IF(H71=0, "-", H63/H71)</f>
        <v>5.5710306406685235E-2</v>
      </c>
      <c r="J63" s="8">
        <f t="shared" si="4"/>
        <v>0.11538461538461539</v>
      </c>
      <c r="K63" s="9">
        <f t="shared" si="5"/>
        <v>0.51666666666666672</v>
      </c>
    </row>
    <row r="64" spans="1:11" x14ac:dyDescent="0.2">
      <c r="A64" s="7" t="s">
        <v>419</v>
      </c>
      <c r="B64" s="65">
        <v>17</v>
      </c>
      <c r="C64" s="34">
        <f>IF(B71=0, "-", B64/B71)</f>
        <v>0.04</v>
      </c>
      <c r="D64" s="65">
        <v>10</v>
      </c>
      <c r="E64" s="9">
        <f>IF(D71=0, "-", D64/D71)</f>
        <v>2.3310023310023312E-2</v>
      </c>
      <c r="F64" s="81">
        <v>27</v>
      </c>
      <c r="G64" s="34">
        <f>IF(F71=0, "-", F64/F71)</f>
        <v>2.4085637823371989E-2</v>
      </c>
      <c r="H64" s="65">
        <v>19</v>
      </c>
      <c r="I64" s="9">
        <f>IF(H71=0, "-", H64/H71)</f>
        <v>1.7641597028783658E-2</v>
      </c>
      <c r="J64" s="8">
        <f t="shared" si="4"/>
        <v>0.7</v>
      </c>
      <c r="K64" s="9">
        <f t="shared" si="5"/>
        <v>0.42105263157894735</v>
      </c>
    </row>
    <row r="65" spans="1:11" x14ac:dyDescent="0.2">
      <c r="A65" s="7" t="s">
        <v>420</v>
      </c>
      <c r="B65" s="65">
        <v>0</v>
      </c>
      <c r="C65" s="34">
        <f>IF(B71=0, "-", B65/B71)</f>
        <v>0</v>
      </c>
      <c r="D65" s="65">
        <v>0</v>
      </c>
      <c r="E65" s="9">
        <f>IF(D71=0, "-", D65/D71)</f>
        <v>0</v>
      </c>
      <c r="F65" s="81">
        <v>2</v>
      </c>
      <c r="G65" s="34">
        <f>IF(F71=0, "-", F65/F71)</f>
        <v>1.7841213202497771E-3</v>
      </c>
      <c r="H65" s="65">
        <v>0</v>
      </c>
      <c r="I65" s="9">
        <f>IF(H71=0, "-", H65/H71)</f>
        <v>0</v>
      </c>
      <c r="J65" s="8" t="str">
        <f t="shared" si="4"/>
        <v>-</v>
      </c>
      <c r="K65" s="9" t="str">
        <f t="shared" si="5"/>
        <v>-</v>
      </c>
    </row>
    <row r="66" spans="1:11" x14ac:dyDescent="0.2">
      <c r="A66" s="7" t="s">
        <v>421</v>
      </c>
      <c r="B66" s="65">
        <v>0</v>
      </c>
      <c r="C66" s="34">
        <f>IF(B71=0, "-", B66/B71)</f>
        <v>0</v>
      </c>
      <c r="D66" s="65">
        <v>4</v>
      </c>
      <c r="E66" s="9">
        <f>IF(D71=0, "-", D66/D71)</f>
        <v>9.324009324009324E-3</v>
      </c>
      <c r="F66" s="81">
        <v>16</v>
      </c>
      <c r="G66" s="34">
        <f>IF(F71=0, "-", F66/F71)</f>
        <v>1.4272970561998216E-2</v>
      </c>
      <c r="H66" s="65">
        <v>17</v>
      </c>
      <c r="I66" s="9">
        <f>IF(H71=0, "-", H66/H71)</f>
        <v>1.5784586815227482E-2</v>
      </c>
      <c r="J66" s="8">
        <f t="shared" si="4"/>
        <v>-1</v>
      </c>
      <c r="K66" s="9">
        <f t="shared" si="5"/>
        <v>-5.8823529411764705E-2</v>
      </c>
    </row>
    <row r="67" spans="1:11" x14ac:dyDescent="0.2">
      <c r="A67" s="7" t="s">
        <v>422</v>
      </c>
      <c r="B67" s="65">
        <v>75</v>
      </c>
      <c r="C67" s="34">
        <f>IF(B71=0, "-", B67/B71)</f>
        <v>0.17647058823529413</v>
      </c>
      <c r="D67" s="65">
        <v>76</v>
      </c>
      <c r="E67" s="9">
        <f>IF(D71=0, "-", D67/D71)</f>
        <v>0.17715617715617715</v>
      </c>
      <c r="F67" s="81">
        <v>222</v>
      </c>
      <c r="G67" s="34">
        <f>IF(F71=0, "-", F67/F71)</f>
        <v>0.19803746654772525</v>
      </c>
      <c r="H67" s="65">
        <v>220</v>
      </c>
      <c r="I67" s="9">
        <f>IF(H71=0, "-", H67/H71)</f>
        <v>0.20427112349117921</v>
      </c>
      <c r="J67" s="8">
        <f t="shared" si="4"/>
        <v>-1.3157894736842105E-2</v>
      </c>
      <c r="K67" s="9">
        <f t="shared" si="5"/>
        <v>9.0909090909090905E-3</v>
      </c>
    </row>
    <row r="68" spans="1:11" x14ac:dyDescent="0.2">
      <c r="A68" s="7" t="s">
        <v>423</v>
      </c>
      <c r="B68" s="65">
        <v>23</v>
      </c>
      <c r="C68" s="34">
        <f>IF(B71=0, "-", B68/B71)</f>
        <v>5.4117647058823527E-2</v>
      </c>
      <c r="D68" s="65">
        <v>26</v>
      </c>
      <c r="E68" s="9">
        <f>IF(D71=0, "-", D68/D71)</f>
        <v>6.0606060606060608E-2</v>
      </c>
      <c r="F68" s="81">
        <v>50</v>
      </c>
      <c r="G68" s="34">
        <f>IF(F71=0, "-", F68/F71)</f>
        <v>4.4603033006244422E-2</v>
      </c>
      <c r="H68" s="65">
        <v>76</v>
      </c>
      <c r="I68" s="9">
        <f>IF(H71=0, "-", H68/H71)</f>
        <v>7.0566388115134632E-2</v>
      </c>
      <c r="J68" s="8">
        <f t="shared" si="4"/>
        <v>-0.11538461538461539</v>
      </c>
      <c r="K68" s="9">
        <f t="shared" si="5"/>
        <v>-0.34210526315789475</v>
      </c>
    </row>
    <row r="69" spans="1:11" x14ac:dyDescent="0.2">
      <c r="A69" s="7" t="s">
        <v>424</v>
      </c>
      <c r="B69" s="65">
        <v>14</v>
      </c>
      <c r="C69" s="34">
        <f>IF(B71=0, "-", B69/B71)</f>
        <v>3.2941176470588238E-2</v>
      </c>
      <c r="D69" s="65">
        <v>23</v>
      </c>
      <c r="E69" s="9">
        <f>IF(D71=0, "-", D69/D71)</f>
        <v>5.3613053613053616E-2</v>
      </c>
      <c r="F69" s="81">
        <v>29</v>
      </c>
      <c r="G69" s="34">
        <f>IF(F71=0, "-", F69/F71)</f>
        <v>2.5869759143621766E-2</v>
      </c>
      <c r="H69" s="65">
        <v>68</v>
      </c>
      <c r="I69" s="9">
        <f>IF(H71=0, "-", H69/H71)</f>
        <v>6.313834726090993E-2</v>
      </c>
      <c r="J69" s="8">
        <f t="shared" si="4"/>
        <v>-0.39130434782608697</v>
      </c>
      <c r="K69" s="9">
        <f t="shared" si="5"/>
        <v>-0.57352941176470584</v>
      </c>
    </row>
    <row r="70" spans="1:11" x14ac:dyDescent="0.2">
      <c r="A70" s="2"/>
      <c r="B70" s="68"/>
      <c r="C70" s="33"/>
      <c r="D70" s="68"/>
      <c r="E70" s="6"/>
      <c r="F70" s="82"/>
      <c r="G70" s="33"/>
      <c r="H70" s="68"/>
      <c r="I70" s="6"/>
      <c r="J70" s="5"/>
      <c r="K70" s="6"/>
    </row>
    <row r="71" spans="1:11" s="43" customFormat="1" x14ac:dyDescent="0.2">
      <c r="A71" s="162" t="s">
        <v>496</v>
      </c>
      <c r="B71" s="71">
        <f>SUM(B52:B70)</f>
        <v>425</v>
      </c>
      <c r="C71" s="40">
        <f>B71/1768</f>
        <v>0.24038461538461539</v>
      </c>
      <c r="D71" s="71">
        <f>SUM(D52:D70)</f>
        <v>429</v>
      </c>
      <c r="E71" s="41">
        <f>D71/1634</f>
        <v>0.26254589963280295</v>
      </c>
      <c r="F71" s="77">
        <f>SUM(F52:F70)</f>
        <v>1121</v>
      </c>
      <c r="G71" s="42">
        <f>F71/4797</f>
        <v>0.23368772149259953</v>
      </c>
      <c r="H71" s="71">
        <f>SUM(H52:H70)</f>
        <v>1077</v>
      </c>
      <c r="I71" s="41">
        <f>H71/4245</f>
        <v>0.25371024734982334</v>
      </c>
      <c r="J71" s="37">
        <f>IF(D71=0, "-", IF((B71-D71)/D71&lt;10, (B71-D71)/D71, "&gt;999%"))</f>
        <v>-9.324009324009324E-3</v>
      </c>
      <c r="K71" s="38">
        <f>IF(H71=0, "-", IF((F71-H71)/H71&lt;10, (F71-H71)/H71, "&gt;999%"))</f>
        <v>4.0854224698235839E-2</v>
      </c>
    </row>
    <row r="72" spans="1:11" x14ac:dyDescent="0.2">
      <c r="B72" s="83"/>
      <c r="D72" s="83"/>
      <c r="F72" s="83"/>
      <c r="H72" s="83"/>
    </row>
    <row r="73" spans="1:11" x14ac:dyDescent="0.2">
      <c r="A73" s="27" t="s">
        <v>495</v>
      </c>
      <c r="B73" s="71">
        <v>556</v>
      </c>
      <c r="C73" s="40">
        <f>B73/1768</f>
        <v>0.31447963800904977</v>
      </c>
      <c r="D73" s="71">
        <v>530</v>
      </c>
      <c r="E73" s="41">
        <f>D73/1634</f>
        <v>0.32435740514075889</v>
      </c>
      <c r="F73" s="77">
        <v>1415</v>
      </c>
      <c r="G73" s="42">
        <f>F73/4797</f>
        <v>0.29497602668334377</v>
      </c>
      <c r="H73" s="71">
        <v>1312</v>
      </c>
      <c r="I73" s="41">
        <f>H73/4245</f>
        <v>0.30906949352179036</v>
      </c>
      <c r="J73" s="37">
        <f>IF(D73=0, "-", IF((B73-D73)/D73&lt;10, (B73-D73)/D73, "&gt;999%"))</f>
        <v>4.9056603773584909E-2</v>
      </c>
      <c r="K73" s="38">
        <f>IF(H73=0, "-", IF((F73-H73)/H73&lt;10, (F73-H73)/H73, "&gt;999%"))</f>
        <v>7.850609756097561E-2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49" max="16383" man="1"/>
    <brk id="7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75" x14ac:dyDescent="0.2"/>
  <cols>
    <col min="1" max="1" width="22.7109375" bestFit="1" customWidth="1"/>
    <col min="2" max="11" width="8.42578125" customWidth="1"/>
  </cols>
  <sheetData>
    <row r="1" spans="1:11" s="52" customFormat="1" ht="20.25" x14ac:dyDescent="0.3">
      <c r="A1" s="4" t="s">
        <v>10</v>
      </c>
      <c r="B1" s="198" t="s">
        <v>508</v>
      </c>
      <c r="C1" s="198"/>
      <c r="D1" s="198"/>
      <c r="E1" s="199"/>
      <c r="F1" s="199"/>
      <c r="G1" s="199"/>
      <c r="H1" s="199"/>
      <c r="I1" s="199"/>
      <c r="J1" s="199"/>
      <c r="K1" s="199"/>
    </row>
    <row r="2" spans="1:11" s="52" customFormat="1" ht="20.25" x14ac:dyDescent="0.3">
      <c r="A2" s="4" t="s">
        <v>98</v>
      </c>
      <c r="B2" s="202" t="s">
        <v>88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5</v>
      </c>
      <c r="C7" s="39">
        <f>IF(B25=0, "-", B7/B25)</f>
        <v>8.9928057553956831E-3</v>
      </c>
      <c r="D7" s="65">
        <v>1</v>
      </c>
      <c r="E7" s="21">
        <f>IF(D25=0, "-", D7/D25)</f>
        <v>1.8867924528301887E-3</v>
      </c>
      <c r="F7" s="81">
        <v>8</v>
      </c>
      <c r="G7" s="39">
        <f>IF(F25=0, "-", F7/F25)</f>
        <v>5.6537102473498231E-3</v>
      </c>
      <c r="H7" s="65">
        <v>4</v>
      </c>
      <c r="I7" s="21">
        <f>IF(H25=0, "-", H7/H25)</f>
        <v>3.0487804878048782E-3</v>
      </c>
      <c r="J7" s="20">
        <f t="shared" ref="J7:J23" si="0">IF(D7=0, "-", IF((B7-D7)/D7&lt;10, (B7-D7)/D7, "&gt;999%"))</f>
        <v>4</v>
      </c>
      <c r="K7" s="21">
        <f t="shared" ref="K7:K23" si="1">IF(H7=0, "-", IF((F7-H7)/H7&lt;10, (F7-H7)/H7, "&gt;999%"))</f>
        <v>1</v>
      </c>
    </row>
    <row r="8" spans="1:11" x14ac:dyDescent="0.2">
      <c r="A8" s="7" t="s">
        <v>39</v>
      </c>
      <c r="B8" s="65">
        <v>81</v>
      </c>
      <c r="C8" s="39">
        <f>IF(B25=0, "-", B8/B25)</f>
        <v>0.14568345323741008</v>
      </c>
      <c r="D8" s="65">
        <v>90</v>
      </c>
      <c r="E8" s="21">
        <f>IF(D25=0, "-", D8/D25)</f>
        <v>0.16981132075471697</v>
      </c>
      <c r="F8" s="81">
        <v>215</v>
      </c>
      <c r="G8" s="39">
        <f>IF(F25=0, "-", F8/F25)</f>
        <v>0.1519434628975265</v>
      </c>
      <c r="H8" s="65">
        <v>241</v>
      </c>
      <c r="I8" s="21">
        <f>IF(H25=0, "-", H8/H25)</f>
        <v>0.1836890243902439</v>
      </c>
      <c r="J8" s="20">
        <f t="shared" si="0"/>
        <v>-0.1</v>
      </c>
      <c r="K8" s="21">
        <f t="shared" si="1"/>
        <v>-0.1078838174273859</v>
      </c>
    </row>
    <row r="9" spans="1:11" x14ac:dyDescent="0.2">
      <c r="A9" s="7" t="s">
        <v>43</v>
      </c>
      <c r="B9" s="65">
        <v>1</v>
      </c>
      <c r="C9" s="39">
        <f>IF(B25=0, "-", B9/B25)</f>
        <v>1.7985611510791368E-3</v>
      </c>
      <c r="D9" s="65">
        <v>9</v>
      </c>
      <c r="E9" s="21">
        <f>IF(D25=0, "-", D9/D25)</f>
        <v>1.6981132075471698E-2</v>
      </c>
      <c r="F9" s="81">
        <v>6</v>
      </c>
      <c r="G9" s="39">
        <f>IF(F25=0, "-", F9/F25)</f>
        <v>4.2402826855123671E-3</v>
      </c>
      <c r="H9" s="65">
        <v>21</v>
      </c>
      <c r="I9" s="21">
        <f>IF(H25=0, "-", H9/H25)</f>
        <v>1.600609756097561E-2</v>
      </c>
      <c r="J9" s="20">
        <f t="shared" si="0"/>
        <v>-0.88888888888888884</v>
      </c>
      <c r="K9" s="21">
        <f t="shared" si="1"/>
        <v>-0.7142857142857143</v>
      </c>
    </row>
    <row r="10" spans="1:11" x14ac:dyDescent="0.2">
      <c r="A10" s="7" t="s">
        <v>46</v>
      </c>
      <c r="B10" s="65">
        <v>4</v>
      </c>
      <c r="C10" s="39">
        <f>IF(B25=0, "-", B10/B25)</f>
        <v>7.1942446043165471E-3</v>
      </c>
      <c r="D10" s="65">
        <v>2</v>
      </c>
      <c r="E10" s="21">
        <f>IF(D25=0, "-", D10/D25)</f>
        <v>3.7735849056603774E-3</v>
      </c>
      <c r="F10" s="81">
        <v>4</v>
      </c>
      <c r="G10" s="39">
        <f>IF(F25=0, "-", F10/F25)</f>
        <v>2.8268551236749115E-3</v>
      </c>
      <c r="H10" s="65">
        <v>9</v>
      </c>
      <c r="I10" s="21">
        <f>IF(H25=0, "-", H10/H25)</f>
        <v>6.8597560975609756E-3</v>
      </c>
      <c r="J10" s="20">
        <f t="shared" si="0"/>
        <v>1</v>
      </c>
      <c r="K10" s="21">
        <f t="shared" si="1"/>
        <v>-0.55555555555555558</v>
      </c>
    </row>
    <row r="11" spans="1:11" x14ac:dyDescent="0.2">
      <c r="A11" s="7" t="s">
        <v>49</v>
      </c>
      <c r="B11" s="65">
        <v>46</v>
      </c>
      <c r="C11" s="39">
        <f>IF(B25=0, "-", B11/B25)</f>
        <v>8.2733812949640287E-2</v>
      </c>
      <c r="D11" s="65">
        <v>45</v>
      </c>
      <c r="E11" s="21">
        <f>IF(D25=0, "-", D11/D25)</f>
        <v>8.4905660377358486E-2</v>
      </c>
      <c r="F11" s="81">
        <v>110</v>
      </c>
      <c r="G11" s="39">
        <f>IF(F25=0, "-", F11/F25)</f>
        <v>7.7738515901060068E-2</v>
      </c>
      <c r="H11" s="65">
        <v>115</v>
      </c>
      <c r="I11" s="21">
        <f>IF(H25=0, "-", H11/H25)</f>
        <v>8.7652439024390238E-2</v>
      </c>
      <c r="J11" s="20">
        <f t="shared" si="0"/>
        <v>2.2222222222222223E-2</v>
      </c>
      <c r="K11" s="21">
        <f t="shared" si="1"/>
        <v>-4.3478260869565216E-2</v>
      </c>
    </row>
    <row r="12" spans="1:11" x14ac:dyDescent="0.2">
      <c r="A12" s="7" t="s">
        <v>52</v>
      </c>
      <c r="B12" s="65">
        <v>3</v>
      </c>
      <c r="C12" s="39">
        <f>IF(B25=0, "-", B12/B25)</f>
        <v>5.3956834532374104E-3</v>
      </c>
      <c r="D12" s="65">
        <v>5</v>
      </c>
      <c r="E12" s="21">
        <f>IF(D25=0, "-", D12/D25)</f>
        <v>9.433962264150943E-3</v>
      </c>
      <c r="F12" s="81">
        <v>8</v>
      </c>
      <c r="G12" s="39">
        <f>IF(F25=0, "-", F12/F25)</f>
        <v>5.6537102473498231E-3</v>
      </c>
      <c r="H12" s="65">
        <v>7</v>
      </c>
      <c r="I12" s="21">
        <f>IF(H25=0, "-", H12/H25)</f>
        <v>5.335365853658537E-3</v>
      </c>
      <c r="J12" s="20">
        <f t="shared" si="0"/>
        <v>-0.4</v>
      </c>
      <c r="K12" s="21">
        <f t="shared" si="1"/>
        <v>0.14285714285714285</v>
      </c>
    </row>
    <row r="13" spans="1:11" x14ac:dyDescent="0.2">
      <c r="A13" s="7" t="s">
        <v>56</v>
      </c>
      <c r="B13" s="65">
        <v>15</v>
      </c>
      <c r="C13" s="39">
        <f>IF(B25=0, "-", B13/B25)</f>
        <v>2.6978417266187049E-2</v>
      </c>
      <c r="D13" s="65">
        <v>28</v>
      </c>
      <c r="E13" s="21">
        <f>IF(D25=0, "-", D13/D25)</f>
        <v>5.2830188679245285E-2</v>
      </c>
      <c r="F13" s="81">
        <v>45</v>
      </c>
      <c r="G13" s="39">
        <f>IF(F25=0, "-", F13/F25)</f>
        <v>3.1802120141342753E-2</v>
      </c>
      <c r="H13" s="65">
        <v>41</v>
      </c>
      <c r="I13" s="21">
        <f>IF(H25=0, "-", H13/H25)</f>
        <v>3.125E-2</v>
      </c>
      <c r="J13" s="20">
        <f t="shared" si="0"/>
        <v>-0.4642857142857143</v>
      </c>
      <c r="K13" s="21">
        <f t="shared" si="1"/>
        <v>9.7560975609756101E-2</v>
      </c>
    </row>
    <row r="14" spans="1:11" x14ac:dyDescent="0.2">
      <c r="A14" s="7" t="s">
        <v>62</v>
      </c>
      <c r="B14" s="65">
        <v>32</v>
      </c>
      <c r="C14" s="39">
        <f>IF(B25=0, "-", B14/B25)</f>
        <v>5.7553956834532377E-2</v>
      </c>
      <c r="D14" s="65">
        <v>41</v>
      </c>
      <c r="E14" s="21">
        <f>IF(D25=0, "-", D14/D25)</f>
        <v>7.7358490566037733E-2</v>
      </c>
      <c r="F14" s="81">
        <v>89</v>
      </c>
      <c r="G14" s="39">
        <f>IF(F25=0, "-", F14/F25)</f>
        <v>6.289752650176679E-2</v>
      </c>
      <c r="H14" s="65">
        <v>94</v>
      </c>
      <c r="I14" s="21">
        <f>IF(H25=0, "-", H14/H25)</f>
        <v>7.1646341463414628E-2</v>
      </c>
      <c r="J14" s="20">
        <f t="shared" si="0"/>
        <v>-0.21951219512195122</v>
      </c>
      <c r="K14" s="21">
        <f t="shared" si="1"/>
        <v>-5.3191489361702128E-2</v>
      </c>
    </row>
    <row r="15" spans="1:11" x14ac:dyDescent="0.2">
      <c r="A15" s="7" t="s">
        <v>66</v>
      </c>
      <c r="B15" s="65">
        <v>0</v>
      </c>
      <c r="C15" s="39">
        <f>IF(B25=0, "-", B15/B25)</f>
        <v>0</v>
      </c>
      <c r="D15" s="65">
        <v>2</v>
      </c>
      <c r="E15" s="21">
        <f>IF(D25=0, "-", D15/D25)</f>
        <v>3.7735849056603774E-3</v>
      </c>
      <c r="F15" s="81">
        <v>2</v>
      </c>
      <c r="G15" s="39">
        <f>IF(F25=0, "-", F15/F25)</f>
        <v>1.4134275618374558E-3</v>
      </c>
      <c r="H15" s="65">
        <v>3</v>
      </c>
      <c r="I15" s="21">
        <f>IF(H25=0, "-", H15/H25)</f>
        <v>2.2865853658536584E-3</v>
      </c>
      <c r="J15" s="20">
        <f t="shared" si="0"/>
        <v>-1</v>
      </c>
      <c r="K15" s="21">
        <f t="shared" si="1"/>
        <v>-0.33333333333333331</v>
      </c>
    </row>
    <row r="16" spans="1:11" x14ac:dyDescent="0.2">
      <c r="A16" s="7" t="s">
        <v>69</v>
      </c>
      <c r="B16" s="65">
        <v>147</v>
      </c>
      <c r="C16" s="39">
        <f>IF(B25=0, "-", B16/B25)</f>
        <v>0.26438848920863312</v>
      </c>
      <c r="D16" s="65">
        <v>78</v>
      </c>
      <c r="E16" s="21">
        <f>IF(D25=0, "-", D16/D25)</f>
        <v>0.14716981132075471</v>
      </c>
      <c r="F16" s="81">
        <v>327</v>
      </c>
      <c r="G16" s="39">
        <f>IF(F25=0, "-", F16/F25)</f>
        <v>0.23109540636042403</v>
      </c>
      <c r="H16" s="65">
        <v>181</v>
      </c>
      <c r="I16" s="21">
        <f>IF(H25=0, "-", H16/H25)</f>
        <v>0.13795731707317074</v>
      </c>
      <c r="J16" s="20">
        <f t="shared" si="0"/>
        <v>0.88461538461538458</v>
      </c>
      <c r="K16" s="21">
        <f t="shared" si="1"/>
        <v>0.8066298342541437</v>
      </c>
    </row>
    <row r="17" spans="1:11" x14ac:dyDescent="0.2">
      <c r="A17" s="7" t="s">
        <v>70</v>
      </c>
      <c r="B17" s="65">
        <v>32</v>
      </c>
      <c r="C17" s="39">
        <f>IF(B25=0, "-", B17/B25)</f>
        <v>5.7553956834532377E-2</v>
      </c>
      <c r="D17" s="65">
        <v>26</v>
      </c>
      <c r="E17" s="21">
        <f>IF(D25=0, "-", D17/D25)</f>
        <v>4.9056603773584909E-2</v>
      </c>
      <c r="F17" s="81">
        <v>99</v>
      </c>
      <c r="G17" s="39">
        <f>IF(F25=0, "-", F17/F25)</f>
        <v>6.9964664310954064E-2</v>
      </c>
      <c r="H17" s="65">
        <v>65</v>
      </c>
      <c r="I17" s="21">
        <f>IF(H25=0, "-", H17/H25)</f>
        <v>4.9542682926829271E-2</v>
      </c>
      <c r="J17" s="20">
        <f t="shared" si="0"/>
        <v>0.23076923076923078</v>
      </c>
      <c r="K17" s="21">
        <f t="shared" si="1"/>
        <v>0.52307692307692311</v>
      </c>
    </row>
    <row r="18" spans="1:11" x14ac:dyDescent="0.2">
      <c r="A18" s="7" t="s">
        <v>71</v>
      </c>
      <c r="B18" s="65">
        <v>0</v>
      </c>
      <c r="C18" s="39">
        <f>IF(B25=0, "-", B18/B25)</f>
        <v>0</v>
      </c>
      <c r="D18" s="65">
        <v>0</v>
      </c>
      <c r="E18" s="21">
        <f>IF(D25=0, "-", D18/D25)</f>
        <v>0</v>
      </c>
      <c r="F18" s="81">
        <v>0</v>
      </c>
      <c r="G18" s="39">
        <f>IF(F25=0, "-", F18/F25)</f>
        <v>0</v>
      </c>
      <c r="H18" s="65">
        <v>1</v>
      </c>
      <c r="I18" s="21">
        <f>IF(H25=0, "-", H18/H25)</f>
        <v>7.6219512195121954E-4</v>
      </c>
      <c r="J18" s="20" t="str">
        <f t="shared" si="0"/>
        <v>-</v>
      </c>
      <c r="K18" s="21">
        <f t="shared" si="1"/>
        <v>-1</v>
      </c>
    </row>
    <row r="19" spans="1:11" x14ac:dyDescent="0.2">
      <c r="A19" s="7" t="s">
        <v>73</v>
      </c>
      <c r="B19" s="65">
        <v>17</v>
      </c>
      <c r="C19" s="39">
        <f>IF(B25=0, "-", B19/B25)</f>
        <v>3.0575539568345324E-2</v>
      </c>
      <c r="D19" s="65">
        <v>10</v>
      </c>
      <c r="E19" s="21">
        <f>IF(D25=0, "-", D19/D25)</f>
        <v>1.8867924528301886E-2</v>
      </c>
      <c r="F19" s="81">
        <v>29</v>
      </c>
      <c r="G19" s="39">
        <f>IF(F25=0, "-", F19/F25)</f>
        <v>2.0494699646643109E-2</v>
      </c>
      <c r="H19" s="65">
        <v>19</v>
      </c>
      <c r="I19" s="21">
        <f>IF(H25=0, "-", H19/H25)</f>
        <v>1.4481707317073171E-2</v>
      </c>
      <c r="J19" s="20">
        <f t="shared" si="0"/>
        <v>0.7</v>
      </c>
      <c r="K19" s="21">
        <f t="shared" si="1"/>
        <v>0.52631578947368418</v>
      </c>
    </row>
    <row r="20" spans="1:11" x14ac:dyDescent="0.2">
      <c r="A20" s="7" t="s">
        <v>74</v>
      </c>
      <c r="B20" s="65">
        <v>5</v>
      </c>
      <c r="C20" s="39">
        <f>IF(B25=0, "-", B20/B25)</f>
        <v>8.9928057553956831E-3</v>
      </c>
      <c r="D20" s="65">
        <v>8</v>
      </c>
      <c r="E20" s="21">
        <f>IF(D25=0, "-", D20/D25)</f>
        <v>1.509433962264151E-2</v>
      </c>
      <c r="F20" s="81">
        <v>13</v>
      </c>
      <c r="G20" s="39">
        <f>IF(F25=0, "-", F20/F25)</f>
        <v>9.1872791519434626E-3</v>
      </c>
      <c r="H20" s="65">
        <v>17</v>
      </c>
      <c r="I20" s="21">
        <f>IF(H25=0, "-", H20/H25)</f>
        <v>1.2957317073170731E-2</v>
      </c>
      <c r="J20" s="20">
        <f t="shared" si="0"/>
        <v>-0.375</v>
      </c>
      <c r="K20" s="21">
        <f t="shared" si="1"/>
        <v>-0.23529411764705882</v>
      </c>
    </row>
    <row r="21" spans="1:11" x14ac:dyDescent="0.2">
      <c r="A21" s="7" t="s">
        <v>77</v>
      </c>
      <c r="B21" s="65">
        <v>0</v>
      </c>
      <c r="C21" s="39">
        <f>IF(B25=0, "-", B21/B25)</f>
        <v>0</v>
      </c>
      <c r="D21" s="65">
        <v>4</v>
      </c>
      <c r="E21" s="21">
        <f>IF(D25=0, "-", D21/D25)</f>
        <v>7.5471698113207548E-3</v>
      </c>
      <c r="F21" s="81">
        <v>16</v>
      </c>
      <c r="G21" s="39">
        <f>IF(F25=0, "-", F21/F25)</f>
        <v>1.1307420494699646E-2</v>
      </c>
      <c r="H21" s="65">
        <v>17</v>
      </c>
      <c r="I21" s="21">
        <f>IF(H25=0, "-", H21/H25)</f>
        <v>1.2957317073170731E-2</v>
      </c>
      <c r="J21" s="20">
        <f t="shared" si="0"/>
        <v>-1</v>
      </c>
      <c r="K21" s="21">
        <f t="shared" si="1"/>
        <v>-5.8823529411764705E-2</v>
      </c>
    </row>
    <row r="22" spans="1:11" x14ac:dyDescent="0.2">
      <c r="A22" s="7" t="s">
        <v>81</v>
      </c>
      <c r="B22" s="65">
        <v>150</v>
      </c>
      <c r="C22" s="39">
        <f>IF(B25=0, "-", B22/B25)</f>
        <v>0.26978417266187049</v>
      </c>
      <c r="D22" s="65">
        <v>153</v>
      </c>
      <c r="E22" s="21">
        <f>IF(D25=0, "-", D22/D25)</f>
        <v>0.28867924528301886</v>
      </c>
      <c r="F22" s="81">
        <v>408</v>
      </c>
      <c r="G22" s="39">
        <f>IF(F25=0, "-", F22/F25)</f>
        <v>0.28833922261484096</v>
      </c>
      <c r="H22" s="65">
        <v>401</v>
      </c>
      <c r="I22" s="21">
        <f>IF(H25=0, "-", H22/H25)</f>
        <v>0.30564024390243905</v>
      </c>
      <c r="J22" s="20">
        <f t="shared" si="0"/>
        <v>-1.9607843137254902E-2</v>
      </c>
      <c r="K22" s="21">
        <f t="shared" si="1"/>
        <v>1.7456359102244388E-2</v>
      </c>
    </row>
    <row r="23" spans="1:11" x14ac:dyDescent="0.2">
      <c r="A23" s="7" t="s">
        <v>83</v>
      </c>
      <c r="B23" s="65">
        <v>18</v>
      </c>
      <c r="C23" s="39">
        <f>IF(B25=0, "-", B23/B25)</f>
        <v>3.237410071942446E-2</v>
      </c>
      <c r="D23" s="65">
        <v>28</v>
      </c>
      <c r="E23" s="21">
        <f>IF(D25=0, "-", D23/D25)</f>
        <v>5.2830188679245285E-2</v>
      </c>
      <c r="F23" s="81">
        <v>36</v>
      </c>
      <c r="G23" s="39">
        <f>IF(F25=0, "-", F23/F25)</f>
        <v>2.5441696113074206E-2</v>
      </c>
      <c r="H23" s="65">
        <v>76</v>
      </c>
      <c r="I23" s="21">
        <f>IF(H25=0, "-", H23/H25)</f>
        <v>5.7926829268292686E-2</v>
      </c>
      <c r="J23" s="20">
        <f t="shared" si="0"/>
        <v>-0.35714285714285715</v>
      </c>
      <c r="K23" s="21">
        <f t="shared" si="1"/>
        <v>-0.52631578947368418</v>
      </c>
    </row>
    <row r="24" spans="1:11" x14ac:dyDescent="0.2">
      <c r="A24" s="2"/>
      <c r="B24" s="68"/>
      <c r="C24" s="33"/>
      <c r="D24" s="68"/>
      <c r="E24" s="6"/>
      <c r="F24" s="82"/>
      <c r="G24" s="33"/>
      <c r="H24" s="68"/>
      <c r="I24" s="6"/>
      <c r="J24" s="5"/>
      <c r="K24" s="6"/>
    </row>
    <row r="25" spans="1:11" s="43" customFormat="1" x14ac:dyDescent="0.2">
      <c r="A25" s="162" t="s">
        <v>495</v>
      </c>
      <c r="B25" s="71">
        <f>SUM(B7:B24)</f>
        <v>556</v>
      </c>
      <c r="C25" s="40">
        <v>1</v>
      </c>
      <c r="D25" s="71">
        <f>SUM(D7:D24)</f>
        <v>530</v>
      </c>
      <c r="E25" s="41">
        <v>1</v>
      </c>
      <c r="F25" s="77">
        <f>SUM(F7:F24)</f>
        <v>1415</v>
      </c>
      <c r="G25" s="42">
        <v>1</v>
      </c>
      <c r="H25" s="71">
        <f>SUM(H7:H24)</f>
        <v>1312</v>
      </c>
      <c r="I25" s="41">
        <v>1</v>
      </c>
      <c r="J25" s="37">
        <f>IF(D25=0, "-", (B25-D25)/D25)</f>
        <v>4.9056603773584909E-2</v>
      </c>
      <c r="K25" s="38">
        <f>IF(H25=0, "-", (F25-H25)/H25)</f>
        <v>7.850609756097561E-2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8"/>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98</v>
      </c>
      <c r="B2" s="202" t="s">
        <v>88</v>
      </c>
      <c r="C2" s="198"/>
      <c r="D2" s="198"/>
      <c r="E2" s="203"/>
      <c r="F2" s="203"/>
      <c r="G2" s="203"/>
      <c r="H2" s="203"/>
      <c r="I2" s="203"/>
      <c r="J2" s="203"/>
      <c r="K2" s="203"/>
    </row>
    <row r="4" spans="1:11" ht="15.75" x14ac:dyDescent="0.25">
      <c r="A4" s="164" t="s">
        <v>115</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122</v>
      </c>
      <c r="B6" s="61" t="s">
        <v>12</v>
      </c>
      <c r="C6" s="62" t="s">
        <v>13</v>
      </c>
      <c r="D6" s="61" t="s">
        <v>12</v>
      </c>
      <c r="E6" s="63" t="s">
        <v>13</v>
      </c>
      <c r="F6" s="62" t="s">
        <v>12</v>
      </c>
      <c r="G6" s="62" t="s">
        <v>13</v>
      </c>
      <c r="H6" s="61" t="s">
        <v>12</v>
      </c>
      <c r="I6" s="63" t="s">
        <v>13</v>
      </c>
      <c r="J6" s="61"/>
      <c r="K6" s="63"/>
    </row>
    <row r="7" spans="1:11" x14ac:dyDescent="0.2">
      <c r="A7" s="7" t="s">
        <v>425</v>
      </c>
      <c r="B7" s="65">
        <v>2</v>
      </c>
      <c r="C7" s="34">
        <f>IF(B19=0, "-", B7/B19)</f>
        <v>4.5454545454545456E-2</v>
      </c>
      <c r="D7" s="65">
        <v>5</v>
      </c>
      <c r="E7" s="9">
        <f>IF(D19=0, "-", D7/D19)</f>
        <v>0.10416666666666667</v>
      </c>
      <c r="F7" s="81">
        <v>13</v>
      </c>
      <c r="G7" s="34">
        <f>IF(F19=0, "-", F7/F19)</f>
        <v>0.13978494623655913</v>
      </c>
      <c r="H7" s="65">
        <v>8</v>
      </c>
      <c r="I7" s="9">
        <f>IF(H19=0, "-", H7/H19)</f>
        <v>9.7560975609756101E-2</v>
      </c>
      <c r="J7" s="8">
        <f t="shared" ref="J7:J17" si="0">IF(D7=0, "-", IF((B7-D7)/D7&lt;10, (B7-D7)/D7, "&gt;999%"))</f>
        <v>-0.6</v>
      </c>
      <c r="K7" s="9">
        <f t="shared" ref="K7:K17" si="1">IF(H7=0, "-", IF((F7-H7)/H7&lt;10, (F7-H7)/H7, "&gt;999%"))</f>
        <v>0.625</v>
      </c>
    </row>
    <row r="8" spans="1:11" x14ac:dyDescent="0.2">
      <c r="A8" s="7" t="s">
        <v>426</v>
      </c>
      <c r="B8" s="65">
        <v>1</v>
      </c>
      <c r="C8" s="34">
        <f>IF(B19=0, "-", B8/B19)</f>
        <v>2.2727272727272728E-2</v>
      </c>
      <c r="D8" s="65">
        <v>8</v>
      </c>
      <c r="E8" s="9">
        <f>IF(D19=0, "-", D8/D19)</f>
        <v>0.16666666666666666</v>
      </c>
      <c r="F8" s="81">
        <v>2</v>
      </c>
      <c r="G8" s="34">
        <f>IF(F19=0, "-", F8/F19)</f>
        <v>2.1505376344086023E-2</v>
      </c>
      <c r="H8" s="65">
        <v>11</v>
      </c>
      <c r="I8" s="9">
        <f>IF(H19=0, "-", H8/H19)</f>
        <v>0.13414634146341464</v>
      </c>
      <c r="J8" s="8">
        <f t="shared" si="0"/>
        <v>-0.875</v>
      </c>
      <c r="K8" s="9">
        <f t="shared" si="1"/>
        <v>-0.81818181818181823</v>
      </c>
    </row>
    <row r="9" spans="1:11" x14ac:dyDescent="0.2">
      <c r="A9" s="7" t="s">
        <v>427</v>
      </c>
      <c r="B9" s="65">
        <v>3</v>
      </c>
      <c r="C9" s="34">
        <f>IF(B19=0, "-", B9/B19)</f>
        <v>6.8181818181818177E-2</v>
      </c>
      <c r="D9" s="65">
        <v>1</v>
      </c>
      <c r="E9" s="9">
        <f>IF(D19=0, "-", D9/D19)</f>
        <v>2.0833333333333332E-2</v>
      </c>
      <c r="F9" s="81">
        <v>10</v>
      </c>
      <c r="G9" s="34">
        <f>IF(F19=0, "-", F9/F19)</f>
        <v>0.10752688172043011</v>
      </c>
      <c r="H9" s="65">
        <v>5</v>
      </c>
      <c r="I9" s="9">
        <f>IF(H19=0, "-", H9/H19)</f>
        <v>6.097560975609756E-2</v>
      </c>
      <c r="J9" s="8">
        <f t="shared" si="0"/>
        <v>2</v>
      </c>
      <c r="K9" s="9">
        <f t="shared" si="1"/>
        <v>1</v>
      </c>
    </row>
    <row r="10" spans="1:11" x14ac:dyDescent="0.2">
      <c r="A10" s="7" t="s">
        <v>428</v>
      </c>
      <c r="B10" s="65">
        <v>4</v>
      </c>
      <c r="C10" s="34">
        <f>IF(B19=0, "-", B10/B19)</f>
        <v>9.0909090909090912E-2</v>
      </c>
      <c r="D10" s="65">
        <v>6</v>
      </c>
      <c r="E10" s="9">
        <f>IF(D19=0, "-", D10/D19)</f>
        <v>0.125</v>
      </c>
      <c r="F10" s="81">
        <v>11</v>
      </c>
      <c r="G10" s="34">
        <f>IF(F19=0, "-", F10/F19)</f>
        <v>0.11827956989247312</v>
      </c>
      <c r="H10" s="65">
        <v>12</v>
      </c>
      <c r="I10" s="9">
        <f>IF(H19=0, "-", H10/H19)</f>
        <v>0.14634146341463414</v>
      </c>
      <c r="J10" s="8">
        <f t="shared" si="0"/>
        <v>-0.33333333333333331</v>
      </c>
      <c r="K10" s="9">
        <f t="shared" si="1"/>
        <v>-8.3333333333333329E-2</v>
      </c>
    </row>
    <row r="11" spans="1:11" x14ac:dyDescent="0.2">
      <c r="A11" s="7" t="s">
        <v>429</v>
      </c>
      <c r="B11" s="65">
        <v>0</v>
      </c>
      <c r="C11" s="34">
        <f>IF(B19=0, "-", B11/B19)</f>
        <v>0</v>
      </c>
      <c r="D11" s="65">
        <v>0</v>
      </c>
      <c r="E11" s="9">
        <f>IF(D19=0, "-", D11/D19)</f>
        <v>0</v>
      </c>
      <c r="F11" s="81">
        <v>0</v>
      </c>
      <c r="G11" s="34">
        <f>IF(F19=0, "-", F11/F19)</f>
        <v>0</v>
      </c>
      <c r="H11" s="65">
        <v>2</v>
      </c>
      <c r="I11" s="9">
        <f>IF(H19=0, "-", H11/H19)</f>
        <v>2.4390243902439025E-2</v>
      </c>
      <c r="J11" s="8" t="str">
        <f t="shared" si="0"/>
        <v>-</v>
      </c>
      <c r="K11" s="9">
        <f t="shared" si="1"/>
        <v>-1</v>
      </c>
    </row>
    <row r="12" spans="1:11" x14ac:dyDescent="0.2">
      <c r="A12" s="7" t="s">
        <v>430</v>
      </c>
      <c r="B12" s="65">
        <v>7</v>
      </c>
      <c r="C12" s="34">
        <f>IF(B19=0, "-", B12/B19)</f>
        <v>0.15909090909090909</v>
      </c>
      <c r="D12" s="65">
        <v>9</v>
      </c>
      <c r="E12" s="9">
        <f>IF(D19=0, "-", D12/D19)</f>
        <v>0.1875</v>
      </c>
      <c r="F12" s="81">
        <v>20</v>
      </c>
      <c r="G12" s="34">
        <f>IF(F19=0, "-", F12/F19)</f>
        <v>0.21505376344086022</v>
      </c>
      <c r="H12" s="65">
        <v>20</v>
      </c>
      <c r="I12" s="9">
        <f>IF(H19=0, "-", H12/H19)</f>
        <v>0.24390243902439024</v>
      </c>
      <c r="J12" s="8">
        <f t="shared" si="0"/>
        <v>-0.22222222222222221</v>
      </c>
      <c r="K12" s="9">
        <f t="shared" si="1"/>
        <v>0</v>
      </c>
    </row>
    <row r="13" spans="1:11" x14ac:dyDescent="0.2">
      <c r="A13" s="7" t="s">
        <v>431</v>
      </c>
      <c r="B13" s="65">
        <v>0</v>
      </c>
      <c r="C13" s="34">
        <f>IF(B19=0, "-", B13/B19)</f>
        <v>0</v>
      </c>
      <c r="D13" s="65">
        <v>4</v>
      </c>
      <c r="E13" s="9">
        <f>IF(D19=0, "-", D13/D19)</f>
        <v>8.3333333333333329E-2</v>
      </c>
      <c r="F13" s="81">
        <v>0</v>
      </c>
      <c r="G13" s="34">
        <f>IF(F19=0, "-", F13/F19)</f>
        <v>0</v>
      </c>
      <c r="H13" s="65">
        <v>5</v>
      </c>
      <c r="I13" s="9">
        <f>IF(H19=0, "-", H13/H19)</f>
        <v>6.097560975609756E-2</v>
      </c>
      <c r="J13" s="8">
        <f t="shared" si="0"/>
        <v>-1</v>
      </c>
      <c r="K13" s="9">
        <f t="shared" si="1"/>
        <v>-1</v>
      </c>
    </row>
    <row r="14" spans="1:11" x14ac:dyDescent="0.2">
      <c r="A14" s="7" t="s">
        <v>432</v>
      </c>
      <c r="B14" s="65">
        <v>4</v>
      </c>
      <c r="C14" s="34">
        <f>IF(B19=0, "-", B14/B19)</f>
        <v>9.0909090909090912E-2</v>
      </c>
      <c r="D14" s="65">
        <v>6</v>
      </c>
      <c r="E14" s="9">
        <f>IF(D19=0, "-", D14/D19)</f>
        <v>0.125</v>
      </c>
      <c r="F14" s="81">
        <v>8</v>
      </c>
      <c r="G14" s="34">
        <f>IF(F19=0, "-", F14/F19)</f>
        <v>8.6021505376344093E-2</v>
      </c>
      <c r="H14" s="65">
        <v>8</v>
      </c>
      <c r="I14" s="9">
        <f>IF(H19=0, "-", H14/H19)</f>
        <v>9.7560975609756101E-2</v>
      </c>
      <c r="J14" s="8">
        <f t="shared" si="0"/>
        <v>-0.33333333333333331</v>
      </c>
      <c r="K14" s="9">
        <f t="shared" si="1"/>
        <v>0</v>
      </c>
    </row>
    <row r="15" spans="1:11" x14ac:dyDescent="0.2">
      <c r="A15" s="7" t="s">
        <v>433</v>
      </c>
      <c r="B15" s="65">
        <v>13</v>
      </c>
      <c r="C15" s="34">
        <f>IF(B19=0, "-", B15/B19)</f>
        <v>0.29545454545454547</v>
      </c>
      <c r="D15" s="65">
        <v>5</v>
      </c>
      <c r="E15" s="9">
        <f>IF(D19=0, "-", D15/D19)</f>
        <v>0.10416666666666667</v>
      </c>
      <c r="F15" s="81">
        <v>15</v>
      </c>
      <c r="G15" s="34">
        <f>IF(F19=0, "-", F15/F19)</f>
        <v>0.16129032258064516</v>
      </c>
      <c r="H15" s="65">
        <v>6</v>
      </c>
      <c r="I15" s="9">
        <f>IF(H19=0, "-", H15/H19)</f>
        <v>7.3170731707317069E-2</v>
      </c>
      <c r="J15" s="8">
        <f t="shared" si="0"/>
        <v>1.6</v>
      </c>
      <c r="K15" s="9">
        <f t="shared" si="1"/>
        <v>1.5</v>
      </c>
    </row>
    <row r="16" spans="1:11" x14ac:dyDescent="0.2">
      <c r="A16" s="7" t="s">
        <v>434</v>
      </c>
      <c r="B16" s="65">
        <v>4</v>
      </c>
      <c r="C16" s="34">
        <f>IF(B19=0, "-", B16/B19)</f>
        <v>9.0909090909090912E-2</v>
      </c>
      <c r="D16" s="65">
        <v>1</v>
      </c>
      <c r="E16" s="9">
        <f>IF(D19=0, "-", D16/D19)</f>
        <v>2.0833333333333332E-2</v>
      </c>
      <c r="F16" s="81">
        <v>7</v>
      </c>
      <c r="G16" s="34">
        <f>IF(F19=0, "-", F16/F19)</f>
        <v>7.5268817204301078E-2</v>
      </c>
      <c r="H16" s="65">
        <v>1</v>
      </c>
      <c r="I16" s="9">
        <f>IF(H19=0, "-", H16/H19)</f>
        <v>1.2195121951219513E-2</v>
      </c>
      <c r="J16" s="8">
        <f t="shared" si="0"/>
        <v>3</v>
      </c>
      <c r="K16" s="9">
        <f t="shared" si="1"/>
        <v>6</v>
      </c>
    </row>
    <row r="17" spans="1:11" x14ac:dyDescent="0.2">
      <c r="A17" s="7" t="s">
        <v>435</v>
      </c>
      <c r="B17" s="65">
        <v>6</v>
      </c>
      <c r="C17" s="34">
        <f>IF(B19=0, "-", B17/B19)</f>
        <v>0.13636363636363635</v>
      </c>
      <c r="D17" s="65">
        <v>3</v>
      </c>
      <c r="E17" s="9">
        <f>IF(D19=0, "-", D17/D19)</f>
        <v>6.25E-2</v>
      </c>
      <c r="F17" s="81">
        <v>7</v>
      </c>
      <c r="G17" s="34">
        <f>IF(F19=0, "-", F17/F19)</f>
        <v>7.5268817204301078E-2</v>
      </c>
      <c r="H17" s="65">
        <v>4</v>
      </c>
      <c r="I17" s="9">
        <f>IF(H19=0, "-", H17/H19)</f>
        <v>4.878048780487805E-2</v>
      </c>
      <c r="J17" s="8">
        <f t="shared" si="0"/>
        <v>1</v>
      </c>
      <c r="K17" s="9">
        <f t="shared" si="1"/>
        <v>0.75</v>
      </c>
    </row>
    <row r="18" spans="1:11" x14ac:dyDescent="0.2">
      <c r="A18" s="2"/>
      <c r="B18" s="68"/>
      <c r="C18" s="33"/>
      <c r="D18" s="68"/>
      <c r="E18" s="6"/>
      <c r="F18" s="82"/>
      <c r="G18" s="33"/>
      <c r="H18" s="68"/>
      <c r="I18" s="6"/>
      <c r="J18" s="5"/>
      <c r="K18" s="6"/>
    </row>
    <row r="19" spans="1:11" s="43" customFormat="1" x14ac:dyDescent="0.2">
      <c r="A19" s="162" t="s">
        <v>505</v>
      </c>
      <c r="B19" s="71">
        <f>SUM(B7:B18)</f>
        <v>44</v>
      </c>
      <c r="C19" s="40">
        <f>B19/1768</f>
        <v>2.4886877828054297E-2</v>
      </c>
      <c r="D19" s="71">
        <f>SUM(D7:D18)</f>
        <v>48</v>
      </c>
      <c r="E19" s="41">
        <f>D19/1634</f>
        <v>2.937576499388005E-2</v>
      </c>
      <c r="F19" s="77">
        <f>SUM(F7:F18)</f>
        <v>93</v>
      </c>
      <c r="G19" s="42">
        <f>F19/4797</f>
        <v>1.9387116948092559E-2</v>
      </c>
      <c r="H19" s="71">
        <f>SUM(H7:H18)</f>
        <v>82</v>
      </c>
      <c r="I19" s="41">
        <f>H19/4245</f>
        <v>1.9316843345111898E-2</v>
      </c>
      <c r="J19" s="37">
        <f>IF(D19=0, "-", IF((B19-D19)/D19&lt;10, (B19-D19)/D19, "&gt;999%"))</f>
        <v>-8.3333333333333329E-2</v>
      </c>
      <c r="K19" s="38">
        <f>IF(H19=0, "-", IF((F19-H19)/H19&lt;10, (F19-H19)/H19, "&gt;999%"))</f>
        <v>0.13414634146341464</v>
      </c>
    </row>
    <row r="20" spans="1:11" x14ac:dyDescent="0.2">
      <c r="B20" s="83"/>
      <c r="D20" s="83"/>
      <c r="F20" s="83"/>
      <c r="H20" s="83"/>
    </row>
    <row r="21" spans="1:11" x14ac:dyDescent="0.2">
      <c r="A21" s="163" t="s">
        <v>123</v>
      </c>
      <c r="B21" s="61" t="s">
        <v>12</v>
      </c>
      <c r="C21" s="62" t="s">
        <v>13</v>
      </c>
      <c r="D21" s="61" t="s">
        <v>12</v>
      </c>
      <c r="E21" s="63" t="s">
        <v>13</v>
      </c>
      <c r="F21" s="62" t="s">
        <v>12</v>
      </c>
      <c r="G21" s="62" t="s">
        <v>13</v>
      </c>
      <c r="H21" s="61" t="s">
        <v>12</v>
      </c>
      <c r="I21" s="63" t="s">
        <v>13</v>
      </c>
      <c r="J21" s="61"/>
      <c r="K21" s="63"/>
    </row>
    <row r="22" spans="1:11" x14ac:dyDescent="0.2">
      <c r="A22" s="7" t="s">
        <v>436</v>
      </c>
      <c r="B22" s="65">
        <v>4</v>
      </c>
      <c r="C22" s="34">
        <f>IF(B28=0, "-", B22/B28)</f>
        <v>0.2857142857142857</v>
      </c>
      <c r="D22" s="65">
        <v>3</v>
      </c>
      <c r="E22" s="9">
        <f>IF(D28=0, "-", D22/D28)</f>
        <v>0.23076923076923078</v>
      </c>
      <c r="F22" s="81">
        <v>7</v>
      </c>
      <c r="G22" s="34">
        <f>IF(F28=0, "-", F22/F28)</f>
        <v>0.20588235294117646</v>
      </c>
      <c r="H22" s="65">
        <v>8</v>
      </c>
      <c r="I22" s="9">
        <f>IF(H28=0, "-", H22/H28)</f>
        <v>0.25</v>
      </c>
      <c r="J22" s="8">
        <f>IF(D22=0, "-", IF((B22-D22)/D22&lt;10, (B22-D22)/D22, "&gt;999%"))</f>
        <v>0.33333333333333331</v>
      </c>
      <c r="K22" s="9">
        <f>IF(H22=0, "-", IF((F22-H22)/H22&lt;10, (F22-H22)/H22, "&gt;999%"))</f>
        <v>-0.125</v>
      </c>
    </row>
    <row r="23" spans="1:11" x14ac:dyDescent="0.2">
      <c r="A23" s="7" t="s">
        <v>437</v>
      </c>
      <c r="B23" s="65">
        <v>2</v>
      </c>
      <c r="C23" s="34">
        <f>IF(B28=0, "-", B23/B28)</f>
        <v>0.14285714285714285</v>
      </c>
      <c r="D23" s="65">
        <v>2</v>
      </c>
      <c r="E23" s="9">
        <f>IF(D28=0, "-", D23/D28)</f>
        <v>0.15384615384615385</v>
      </c>
      <c r="F23" s="81">
        <v>9</v>
      </c>
      <c r="G23" s="34">
        <f>IF(F28=0, "-", F23/F28)</f>
        <v>0.26470588235294118</v>
      </c>
      <c r="H23" s="65">
        <v>13</v>
      </c>
      <c r="I23" s="9">
        <f>IF(H28=0, "-", H23/H28)</f>
        <v>0.40625</v>
      </c>
      <c r="J23" s="8">
        <f>IF(D23=0, "-", IF((B23-D23)/D23&lt;10, (B23-D23)/D23, "&gt;999%"))</f>
        <v>0</v>
      </c>
      <c r="K23" s="9">
        <f>IF(H23=0, "-", IF((F23-H23)/H23&lt;10, (F23-H23)/H23, "&gt;999%"))</f>
        <v>-0.30769230769230771</v>
      </c>
    </row>
    <row r="24" spans="1:11" x14ac:dyDescent="0.2">
      <c r="A24" s="7" t="s">
        <v>438</v>
      </c>
      <c r="B24" s="65">
        <v>7</v>
      </c>
      <c r="C24" s="34">
        <f>IF(B28=0, "-", B24/B28)</f>
        <v>0.5</v>
      </c>
      <c r="D24" s="65">
        <v>7</v>
      </c>
      <c r="E24" s="9">
        <f>IF(D28=0, "-", D24/D28)</f>
        <v>0.53846153846153844</v>
      </c>
      <c r="F24" s="81">
        <v>17</v>
      </c>
      <c r="G24" s="34">
        <f>IF(F28=0, "-", F24/F28)</f>
        <v>0.5</v>
      </c>
      <c r="H24" s="65">
        <v>9</v>
      </c>
      <c r="I24" s="9">
        <f>IF(H28=0, "-", H24/H28)</f>
        <v>0.28125</v>
      </c>
      <c r="J24" s="8">
        <f>IF(D24=0, "-", IF((B24-D24)/D24&lt;10, (B24-D24)/D24, "&gt;999%"))</f>
        <v>0</v>
      </c>
      <c r="K24" s="9">
        <f>IF(H24=0, "-", IF((F24-H24)/H24&lt;10, (F24-H24)/H24, "&gt;999%"))</f>
        <v>0.88888888888888884</v>
      </c>
    </row>
    <row r="25" spans="1:11" x14ac:dyDescent="0.2">
      <c r="A25" s="7" t="s">
        <v>439</v>
      </c>
      <c r="B25" s="65">
        <v>0</v>
      </c>
      <c r="C25" s="34">
        <f>IF(B28=0, "-", B25/B28)</f>
        <v>0</v>
      </c>
      <c r="D25" s="65">
        <v>1</v>
      </c>
      <c r="E25" s="9">
        <f>IF(D28=0, "-", D25/D28)</f>
        <v>7.6923076923076927E-2</v>
      </c>
      <c r="F25" s="81">
        <v>0</v>
      </c>
      <c r="G25" s="34">
        <f>IF(F28=0, "-", F25/F28)</f>
        <v>0</v>
      </c>
      <c r="H25" s="65">
        <v>1</v>
      </c>
      <c r="I25" s="9">
        <f>IF(H28=0, "-", H25/H28)</f>
        <v>3.125E-2</v>
      </c>
      <c r="J25" s="8">
        <f>IF(D25=0, "-", IF((B25-D25)/D25&lt;10, (B25-D25)/D25, "&gt;999%"))</f>
        <v>-1</v>
      </c>
      <c r="K25" s="9">
        <f>IF(H25=0, "-", IF((F25-H25)/H25&lt;10, (F25-H25)/H25, "&gt;999%"))</f>
        <v>-1</v>
      </c>
    </row>
    <row r="26" spans="1:11" x14ac:dyDescent="0.2">
      <c r="A26" s="7" t="s">
        <v>440</v>
      </c>
      <c r="B26" s="65">
        <v>1</v>
      </c>
      <c r="C26" s="34">
        <f>IF(B28=0, "-", B26/B28)</f>
        <v>7.1428571428571425E-2</v>
      </c>
      <c r="D26" s="65">
        <v>0</v>
      </c>
      <c r="E26" s="9">
        <f>IF(D28=0, "-", D26/D28)</f>
        <v>0</v>
      </c>
      <c r="F26" s="81">
        <v>1</v>
      </c>
      <c r="G26" s="34">
        <f>IF(F28=0, "-", F26/F28)</f>
        <v>2.9411764705882353E-2</v>
      </c>
      <c r="H26" s="65">
        <v>1</v>
      </c>
      <c r="I26" s="9">
        <f>IF(H28=0, "-", H26/H28)</f>
        <v>3.125E-2</v>
      </c>
      <c r="J26" s="8" t="str">
        <f>IF(D26=0, "-", IF((B26-D26)/D26&lt;10, (B26-D26)/D26, "&gt;999%"))</f>
        <v>-</v>
      </c>
      <c r="K26" s="9">
        <f>IF(H26=0, "-", IF((F26-H26)/H26&lt;10, (F26-H26)/H26, "&gt;999%"))</f>
        <v>0</v>
      </c>
    </row>
    <row r="27" spans="1:11" x14ac:dyDescent="0.2">
      <c r="A27" s="2"/>
      <c r="B27" s="68"/>
      <c r="C27" s="33"/>
      <c r="D27" s="68"/>
      <c r="E27" s="6"/>
      <c r="F27" s="82"/>
      <c r="G27" s="33"/>
      <c r="H27" s="68"/>
      <c r="I27" s="6"/>
      <c r="J27" s="5"/>
      <c r="K27" s="6"/>
    </row>
    <row r="28" spans="1:11" s="43" customFormat="1" x14ac:dyDescent="0.2">
      <c r="A28" s="162" t="s">
        <v>504</v>
      </c>
      <c r="B28" s="71">
        <f>SUM(B22:B27)</f>
        <v>14</v>
      </c>
      <c r="C28" s="40">
        <f>B28/1768</f>
        <v>7.9185520361990946E-3</v>
      </c>
      <c r="D28" s="71">
        <f>SUM(D22:D27)</f>
        <v>13</v>
      </c>
      <c r="E28" s="41">
        <f>D28/1634</f>
        <v>7.9559363525091801E-3</v>
      </c>
      <c r="F28" s="77">
        <f>SUM(F22:F27)</f>
        <v>34</v>
      </c>
      <c r="G28" s="42">
        <f>F28/4797</f>
        <v>7.0877631853241609E-3</v>
      </c>
      <c r="H28" s="71">
        <f>SUM(H22:H27)</f>
        <v>32</v>
      </c>
      <c r="I28" s="41">
        <f>H28/4245</f>
        <v>7.5382803297997644E-3</v>
      </c>
      <c r="J28" s="37">
        <f>IF(D28=0, "-", IF((B28-D28)/D28&lt;10, (B28-D28)/D28, "&gt;999%"))</f>
        <v>7.6923076923076927E-2</v>
      </c>
      <c r="K28" s="38">
        <f>IF(H28=0, "-", IF((F28-H28)/H28&lt;10, (F28-H28)/H28, "&gt;999%"))</f>
        <v>6.25E-2</v>
      </c>
    </row>
    <row r="29" spans="1:11" x14ac:dyDescent="0.2">
      <c r="B29" s="83"/>
      <c r="D29" s="83"/>
      <c r="F29" s="83"/>
      <c r="H29" s="83"/>
    </row>
    <row r="30" spans="1:11" x14ac:dyDescent="0.2">
      <c r="A30" s="163" t="s">
        <v>124</v>
      </c>
      <c r="B30" s="61" t="s">
        <v>12</v>
      </c>
      <c r="C30" s="62" t="s">
        <v>13</v>
      </c>
      <c r="D30" s="61" t="s">
        <v>12</v>
      </c>
      <c r="E30" s="63" t="s">
        <v>13</v>
      </c>
      <c r="F30" s="62" t="s">
        <v>12</v>
      </c>
      <c r="G30" s="62" t="s">
        <v>13</v>
      </c>
      <c r="H30" s="61" t="s">
        <v>12</v>
      </c>
      <c r="I30" s="63" t="s">
        <v>13</v>
      </c>
      <c r="J30" s="61"/>
      <c r="K30" s="63"/>
    </row>
    <row r="31" spans="1:11" x14ac:dyDescent="0.2">
      <c r="A31" s="7" t="s">
        <v>441</v>
      </c>
      <c r="B31" s="65">
        <v>3</v>
      </c>
      <c r="C31" s="34">
        <f>IF(B46=0, "-", B31/B46)</f>
        <v>0.23076923076923078</v>
      </c>
      <c r="D31" s="65">
        <v>2</v>
      </c>
      <c r="E31" s="9">
        <f>IF(D46=0, "-", D31/D46)</f>
        <v>0.13333333333333333</v>
      </c>
      <c r="F31" s="81">
        <v>6</v>
      </c>
      <c r="G31" s="34">
        <f>IF(F46=0, "-", F31/F46)</f>
        <v>0.1875</v>
      </c>
      <c r="H31" s="65">
        <v>3</v>
      </c>
      <c r="I31" s="9">
        <f>IF(H46=0, "-", H31/H46)</f>
        <v>7.1428571428571425E-2</v>
      </c>
      <c r="J31" s="8">
        <f t="shared" ref="J31:J44" si="2">IF(D31=0, "-", IF((B31-D31)/D31&lt;10, (B31-D31)/D31, "&gt;999%"))</f>
        <v>0.5</v>
      </c>
      <c r="K31" s="9">
        <f t="shared" ref="K31:K44" si="3">IF(H31=0, "-", IF((F31-H31)/H31&lt;10, (F31-H31)/H31, "&gt;999%"))</f>
        <v>1</v>
      </c>
    </row>
    <row r="32" spans="1:11" x14ac:dyDescent="0.2">
      <c r="A32" s="7" t="s">
        <v>442</v>
      </c>
      <c r="B32" s="65">
        <v>0</v>
      </c>
      <c r="C32" s="34">
        <f>IF(B46=0, "-", B32/B46)</f>
        <v>0</v>
      </c>
      <c r="D32" s="65">
        <v>0</v>
      </c>
      <c r="E32" s="9">
        <f>IF(D46=0, "-", D32/D46)</f>
        <v>0</v>
      </c>
      <c r="F32" s="81">
        <v>1</v>
      </c>
      <c r="G32" s="34">
        <f>IF(F46=0, "-", F32/F46)</f>
        <v>3.125E-2</v>
      </c>
      <c r="H32" s="65">
        <v>0</v>
      </c>
      <c r="I32" s="9">
        <f>IF(H46=0, "-", H32/H46)</f>
        <v>0</v>
      </c>
      <c r="J32" s="8" t="str">
        <f t="shared" si="2"/>
        <v>-</v>
      </c>
      <c r="K32" s="9" t="str">
        <f t="shared" si="3"/>
        <v>-</v>
      </c>
    </row>
    <row r="33" spans="1:11" x14ac:dyDescent="0.2">
      <c r="A33" s="7" t="s">
        <v>443</v>
      </c>
      <c r="B33" s="65">
        <v>0</v>
      </c>
      <c r="C33" s="34">
        <f>IF(B46=0, "-", B33/B46)</f>
        <v>0</v>
      </c>
      <c r="D33" s="65">
        <v>1</v>
      </c>
      <c r="E33" s="9">
        <f>IF(D46=0, "-", D33/D46)</f>
        <v>6.6666666666666666E-2</v>
      </c>
      <c r="F33" s="81">
        <v>2</v>
      </c>
      <c r="G33" s="34">
        <f>IF(F46=0, "-", F33/F46)</f>
        <v>6.25E-2</v>
      </c>
      <c r="H33" s="65">
        <v>1</v>
      </c>
      <c r="I33" s="9">
        <f>IF(H46=0, "-", H33/H46)</f>
        <v>2.3809523809523808E-2</v>
      </c>
      <c r="J33" s="8">
        <f t="shared" si="2"/>
        <v>-1</v>
      </c>
      <c r="K33" s="9">
        <f t="shared" si="3"/>
        <v>1</v>
      </c>
    </row>
    <row r="34" spans="1:11" x14ac:dyDescent="0.2">
      <c r="A34" s="7" t="s">
        <v>444</v>
      </c>
      <c r="B34" s="65">
        <v>0</v>
      </c>
      <c r="C34" s="34">
        <f>IF(B46=0, "-", B34/B46)</f>
        <v>0</v>
      </c>
      <c r="D34" s="65">
        <v>1</v>
      </c>
      <c r="E34" s="9">
        <f>IF(D46=0, "-", D34/D46)</f>
        <v>6.6666666666666666E-2</v>
      </c>
      <c r="F34" s="81">
        <v>0</v>
      </c>
      <c r="G34" s="34">
        <f>IF(F46=0, "-", F34/F46)</f>
        <v>0</v>
      </c>
      <c r="H34" s="65">
        <v>1</v>
      </c>
      <c r="I34" s="9">
        <f>IF(H46=0, "-", H34/H46)</f>
        <v>2.3809523809523808E-2</v>
      </c>
      <c r="J34" s="8">
        <f t="shared" si="2"/>
        <v>-1</v>
      </c>
      <c r="K34" s="9">
        <f t="shared" si="3"/>
        <v>-1</v>
      </c>
    </row>
    <row r="35" spans="1:11" x14ac:dyDescent="0.2">
      <c r="A35" s="7" t="s">
        <v>445</v>
      </c>
      <c r="B35" s="65">
        <v>1</v>
      </c>
      <c r="C35" s="34">
        <f>IF(B46=0, "-", B35/B46)</f>
        <v>7.6923076923076927E-2</v>
      </c>
      <c r="D35" s="65">
        <v>0</v>
      </c>
      <c r="E35" s="9">
        <f>IF(D46=0, "-", D35/D46)</f>
        <v>0</v>
      </c>
      <c r="F35" s="81">
        <v>4</v>
      </c>
      <c r="G35" s="34">
        <f>IF(F46=0, "-", F35/F46)</f>
        <v>0.125</v>
      </c>
      <c r="H35" s="65">
        <v>0</v>
      </c>
      <c r="I35" s="9">
        <f>IF(H46=0, "-", H35/H46)</f>
        <v>0</v>
      </c>
      <c r="J35" s="8" t="str">
        <f t="shared" si="2"/>
        <v>-</v>
      </c>
      <c r="K35" s="9" t="str">
        <f t="shared" si="3"/>
        <v>-</v>
      </c>
    </row>
    <row r="36" spans="1:11" x14ac:dyDescent="0.2">
      <c r="A36" s="7" t="s">
        <v>446</v>
      </c>
      <c r="B36" s="65">
        <v>0</v>
      </c>
      <c r="C36" s="34">
        <f>IF(B46=0, "-", B36/B46)</f>
        <v>0</v>
      </c>
      <c r="D36" s="65">
        <v>2</v>
      </c>
      <c r="E36" s="9">
        <f>IF(D46=0, "-", D36/D46)</f>
        <v>0.13333333333333333</v>
      </c>
      <c r="F36" s="81">
        <v>0</v>
      </c>
      <c r="G36" s="34">
        <f>IF(F46=0, "-", F36/F46)</f>
        <v>0</v>
      </c>
      <c r="H36" s="65">
        <v>3</v>
      </c>
      <c r="I36" s="9">
        <f>IF(H46=0, "-", H36/H46)</f>
        <v>7.1428571428571425E-2</v>
      </c>
      <c r="J36" s="8">
        <f t="shared" si="2"/>
        <v>-1</v>
      </c>
      <c r="K36" s="9">
        <f t="shared" si="3"/>
        <v>-1</v>
      </c>
    </row>
    <row r="37" spans="1:11" x14ac:dyDescent="0.2">
      <c r="A37" s="7" t="s">
        <v>53</v>
      </c>
      <c r="B37" s="65">
        <v>2</v>
      </c>
      <c r="C37" s="34">
        <f>IF(B46=0, "-", B37/B46)</f>
        <v>0.15384615384615385</v>
      </c>
      <c r="D37" s="65">
        <v>3</v>
      </c>
      <c r="E37" s="9">
        <f>IF(D46=0, "-", D37/D46)</f>
        <v>0.2</v>
      </c>
      <c r="F37" s="81">
        <v>5</v>
      </c>
      <c r="G37" s="34">
        <f>IF(F46=0, "-", F37/F46)</f>
        <v>0.15625</v>
      </c>
      <c r="H37" s="65">
        <v>10</v>
      </c>
      <c r="I37" s="9">
        <f>IF(H46=0, "-", H37/H46)</f>
        <v>0.23809523809523808</v>
      </c>
      <c r="J37" s="8">
        <f t="shared" si="2"/>
        <v>-0.33333333333333331</v>
      </c>
      <c r="K37" s="9">
        <f t="shared" si="3"/>
        <v>-0.5</v>
      </c>
    </row>
    <row r="38" spans="1:11" x14ac:dyDescent="0.2">
      <c r="A38" s="7" t="s">
        <v>447</v>
      </c>
      <c r="B38" s="65">
        <v>1</v>
      </c>
      <c r="C38" s="34">
        <f>IF(B46=0, "-", B38/B46)</f>
        <v>7.6923076923076927E-2</v>
      </c>
      <c r="D38" s="65">
        <v>1</v>
      </c>
      <c r="E38" s="9">
        <f>IF(D46=0, "-", D38/D46)</f>
        <v>6.6666666666666666E-2</v>
      </c>
      <c r="F38" s="81">
        <v>1</v>
      </c>
      <c r="G38" s="34">
        <f>IF(F46=0, "-", F38/F46)</f>
        <v>3.125E-2</v>
      </c>
      <c r="H38" s="65">
        <v>3</v>
      </c>
      <c r="I38" s="9">
        <f>IF(H46=0, "-", H38/H46)</f>
        <v>7.1428571428571425E-2</v>
      </c>
      <c r="J38" s="8">
        <f t="shared" si="2"/>
        <v>0</v>
      </c>
      <c r="K38" s="9">
        <f t="shared" si="3"/>
        <v>-0.66666666666666663</v>
      </c>
    </row>
    <row r="39" spans="1:11" x14ac:dyDescent="0.2">
      <c r="A39" s="7" t="s">
        <v>448</v>
      </c>
      <c r="B39" s="65">
        <v>1</v>
      </c>
      <c r="C39" s="34">
        <f>IF(B46=0, "-", B39/B46)</f>
        <v>7.6923076923076927E-2</v>
      </c>
      <c r="D39" s="65">
        <v>0</v>
      </c>
      <c r="E39" s="9">
        <f>IF(D46=0, "-", D39/D46)</f>
        <v>0</v>
      </c>
      <c r="F39" s="81">
        <v>1</v>
      </c>
      <c r="G39" s="34">
        <f>IF(F46=0, "-", F39/F46)</f>
        <v>3.125E-2</v>
      </c>
      <c r="H39" s="65">
        <v>0</v>
      </c>
      <c r="I39" s="9">
        <f>IF(H46=0, "-", H39/H46)</f>
        <v>0</v>
      </c>
      <c r="J39" s="8" t="str">
        <f t="shared" si="2"/>
        <v>-</v>
      </c>
      <c r="K39" s="9" t="str">
        <f t="shared" si="3"/>
        <v>-</v>
      </c>
    </row>
    <row r="40" spans="1:11" x14ac:dyDescent="0.2">
      <c r="A40" s="7" t="s">
        <v>449</v>
      </c>
      <c r="B40" s="65">
        <v>0</v>
      </c>
      <c r="C40" s="34">
        <f>IF(B46=0, "-", B40/B46)</f>
        <v>0</v>
      </c>
      <c r="D40" s="65">
        <v>0</v>
      </c>
      <c r="E40" s="9">
        <f>IF(D46=0, "-", D40/D46)</f>
        <v>0</v>
      </c>
      <c r="F40" s="81">
        <v>0</v>
      </c>
      <c r="G40" s="34">
        <f>IF(F46=0, "-", F40/F46)</f>
        <v>0</v>
      </c>
      <c r="H40" s="65">
        <v>1</v>
      </c>
      <c r="I40" s="9">
        <f>IF(H46=0, "-", H40/H46)</f>
        <v>2.3809523809523808E-2</v>
      </c>
      <c r="J40" s="8" t="str">
        <f t="shared" si="2"/>
        <v>-</v>
      </c>
      <c r="K40" s="9">
        <f t="shared" si="3"/>
        <v>-1</v>
      </c>
    </row>
    <row r="41" spans="1:11" x14ac:dyDescent="0.2">
      <c r="A41" s="7" t="s">
        <v>450</v>
      </c>
      <c r="B41" s="65">
        <v>0</v>
      </c>
      <c r="C41" s="34">
        <f>IF(B46=0, "-", B41/B46)</f>
        <v>0</v>
      </c>
      <c r="D41" s="65">
        <v>0</v>
      </c>
      <c r="E41" s="9">
        <f>IF(D46=0, "-", D41/D46)</f>
        <v>0</v>
      </c>
      <c r="F41" s="81">
        <v>1</v>
      </c>
      <c r="G41" s="34">
        <f>IF(F46=0, "-", F41/F46)</f>
        <v>3.125E-2</v>
      </c>
      <c r="H41" s="65">
        <v>0</v>
      </c>
      <c r="I41" s="9">
        <f>IF(H46=0, "-", H41/H46)</f>
        <v>0</v>
      </c>
      <c r="J41" s="8" t="str">
        <f t="shared" si="2"/>
        <v>-</v>
      </c>
      <c r="K41" s="9" t="str">
        <f t="shared" si="3"/>
        <v>-</v>
      </c>
    </row>
    <row r="42" spans="1:11" x14ac:dyDescent="0.2">
      <c r="A42" s="7" t="s">
        <v>451</v>
      </c>
      <c r="B42" s="65">
        <v>0</v>
      </c>
      <c r="C42" s="34">
        <f>IF(B46=0, "-", B42/B46)</f>
        <v>0</v>
      </c>
      <c r="D42" s="65">
        <v>0</v>
      </c>
      <c r="E42" s="9">
        <f>IF(D46=0, "-", D42/D46)</f>
        <v>0</v>
      </c>
      <c r="F42" s="81">
        <v>3</v>
      </c>
      <c r="G42" s="34">
        <f>IF(F46=0, "-", F42/F46)</f>
        <v>9.375E-2</v>
      </c>
      <c r="H42" s="65">
        <v>1</v>
      </c>
      <c r="I42" s="9">
        <f>IF(H46=0, "-", H42/H46)</f>
        <v>2.3809523809523808E-2</v>
      </c>
      <c r="J42" s="8" t="str">
        <f t="shared" si="2"/>
        <v>-</v>
      </c>
      <c r="K42" s="9">
        <f t="shared" si="3"/>
        <v>2</v>
      </c>
    </row>
    <row r="43" spans="1:11" x14ac:dyDescent="0.2">
      <c r="A43" s="7" t="s">
        <v>452</v>
      </c>
      <c r="B43" s="65">
        <v>5</v>
      </c>
      <c r="C43" s="34">
        <f>IF(B46=0, "-", B43/B46)</f>
        <v>0.38461538461538464</v>
      </c>
      <c r="D43" s="65">
        <v>4</v>
      </c>
      <c r="E43" s="9">
        <f>IF(D46=0, "-", D43/D46)</f>
        <v>0.26666666666666666</v>
      </c>
      <c r="F43" s="81">
        <v>8</v>
      </c>
      <c r="G43" s="34">
        <f>IF(F46=0, "-", F43/F46)</f>
        <v>0.25</v>
      </c>
      <c r="H43" s="65">
        <v>17</v>
      </c>
      <c r="I43" s="9">
        <f>IF(H46=0, "-", H43/H46)</f>
        <v>0.40476190476190477</v>
      </c>
      <c r="J43" s="8">
        <f t="shared" si="2"/>
        <v>0.25</v>
      </c>
      <c r="K43" s="9">
        <f t="shared" si="3"/>
        <v>-0.52941176470588236</v>
      </c>
    </row>
    <row r="44" spans="1:11" x14ac:dyDescent="0.2">
      <c r="A44" s="7" t="s">
        <v>453</v>
      </c>
      <c r="B44" s="65">
        <v>0</v>
      </c>
      <c r="C44" s="34">
        <f>IF(B46=0, "-", B44/B46)</f>
        <v>0</v>
      </c>
      <c r="D44" s="65">
        <v>1</v>
      </c>
      <c r="E44" s="9">
        <f>IF(D46=0, "-", D44/D46)</f>
        <v>6.6666666666666666E-2</v>
      </c>
      <c r="F44" s="81">
        <v>0</v>
      </c>
      <c r="G44" s="34">
        <f>IF(F46=0, "-", F44/F46)</f>
        <v>0</v>
      </c>
      <c r="H44" s="65">
        <v>2</v>
      </c>
      <c r="I44" s="9">
        <f>IF(H46=0, "-", H44/H46)</f>
        <v>4.7619047619047616E-2</v>
      </c>
      <c r="J44" s="8">
        <f t="shared" si="2"/>
        <v>-1</v>
      </c>
      <c r="K44" s="9">
        <f t="shared" si="3"/>
        <v>-1</v>
      </c>
    </row>
    <row r="45" spans="1:11" x14ac:dyDescent="0.2">
      <c r="A45" s="2"/>
      <c r="B45" s="68"/>
      <c r="C45" s="33"/>
      <c r="D45" s="68"/>
      <c r="E45" s="6"/>
      <c r="F45" s="82"/>
      <c r="G45" s="33"/>
      <c r="H45" s="68"/>
      <c r="I45" s="6"/>
      <c r="J45" s="5"/>
      <c r="K45" s="6"/>
    </row>
    <row r="46" spans="1:11" s="43" customFormat="1" x14ac:dyDescent="0.2">
      <c r="A46" s="162" t="s">
        <v>503</v>
      </c>
      <c r="B46" s="71">
        <f>SUM(B31:B45)</f>
        <v>13</v>
      </c>
      <c r="C46" s="40">
        <f>B46/1768</f>
        <v>7.3529411764705881E-3</v>
      </c>
      <c r="D46" s="71">
        <f>SUM(D31:D45)</f>
        <v>15</v>
      </c>
      <c r="E46" s="41">
        <f>D46/1634</f>
        <v>9.1799265605875154E-3</v>
      </c>
      <c r="F46" s="77">
        <f>SUM(F31:F45)</f>
        <v>32</v>
      </c>
      <c r="G46" s="42">
        <f>F46/4797</f>
        <v>6.670835939128622E-3</v>
      </c>
      <c r="H46" s="71">
        <f>SUM(H31:H45)</f>
        <v>42</v>
      </c>
      <c r="I46" s="41">
        <f>H46/4245</f>
        <v>9.893992932862191E-3</v>
      </c>
      <c r="J46" s="37">
        <f>IF(D46=0, "-", IF((B46-D46)/D46&lt;10, (B46-D46)/D46, "&gt;999%"))</f>
        <v>-0.13333333333333333</v>
      </c>
      <c r="K46" s="38">
        <f>IF(H46=0, "-", IF((F46-H46)/H46&lt;10, (F46-H46)/H46, "&gt;999%"))</f>
        <v>-0.23809523809523808</v>
      </c>
    </row>
    <row r="47" spans="1:11" x14ac:dyDescent="0.2">
      <c r="B47" s="83"/>
      <c r="D47" s="83"/>
      <c r="F47" s="83"/>
      <c r="H47" s="83"/>
    </row>
    <row r="48" spans="1:11" x14ac:dyDescent="0.2">
      <c r="A48" s="27" t="s">
        <v>502</v>
      </c>
      <c r="B48" s="71">
        <v>71</v>
      </c>
      <c r="C48" s="40">
        <f>B48/1768</f>
        <v>4.0158371040723985E-2</v>
      </c>
      <c r="D48" s="71">
        <v>76</v>
      </c>
      <c r="E48" s="41">
        <f>D48/1634</f>
        <v>4.6511627906976744E-2</v>
      </c>
      <c r="F48" s="77">
        <v>159</v>
      </c>
      <c r="G48" s="42">
        <f>F48/4797</f>
        <v>3.3145716072545343E-2</v>
      </c>
      <c r="H48" s="71">
        <v>156</v>
      </c>
      <c r="I48" s="41">
        <f>H48/4245</f>
        <v>3.674911660777385E-2</v>
      </c>
      <c r="J48" s="37">
        <f>IF(D48=0, "-", IF((B48-D48)/D48&lt;10, (B48-D48)/D48, "&gt;999%"))</f>
        <v>-6.5789473684210523E-2</v>
      </c>
      <c r="K48" s="38">
        <f>IF(H48=0, "-", IF((F48-H48)/H48&lt;10, (F48-H48)/H48, "&gt;999%"))</f>
        <v>1.9230769230769232E-2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8"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9"/>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509</v>
      </c>
      <c r="C1" s="198"/>
      <c r="D1" s="198"/>
      <c r="E1" s="199"/>
      <c r="F1" s="199"/>
      <c r="G1" s="199"/>
      <c r="H1" s="199"/>
      <c r="I1" s="199"/>
      <c r="J1" s="199"/>
      <c r="K1" s="199"/>
    </row>
    <row r="2" spans="1:11" s="52" customFormat="1" ht="20.25" x14ac:dyDescent="0.3">
      <c r="A2" s="4" t="s">
        <v>98</v>
      </c>
      <c r="B2" s="202" t="s">
        <v>88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35</v>
      </c>
      <c r="B7" s="65">
        <v>3</v>
      </c>
      <c r="C7" s="39">
        <f>IF(B29=0, "-", B7/B29)</f>
        <v>4.2253521126760563E-2</v>
      </c>
      <c r="D7" s="65">
        <v>2</v>
      </c>
      <c r="E7" s="21">
        <f>IF(D29=0, "-", D7/D29)</f>
        <v>2.6315789473684209E-2</v>
      </c>
      <c r="F7" s="81">
        <v>6</v>
      </c>
      <c r="G7" s="39">
        <f>IF(F29=0, "-", F7/F29)</f>
        <v>3.7735849056603772E-2</v>
      </c>
      <c r="H7" s="65">
        <v>3</v>
      </c>
      <c r="I7" s="21">
        <f>IF(H29=0, "-", H7/H29)</f>
        <v>1.9230769230769232E-2</v>
      </c>
      <c r="J7" s="20">
        <f t="shared" ref="J7:J27" si="0">IF(D7=0, "-", IF((B7-D7)/D7&lt;10, (B7-D7)/D7, "&gt;999%"))</f>
        <v>0.5</v>
      </c>
      <c r="K7" s="21">
        <f t="shared" ref="K7:K27" si="1">IF(H7=0, "-", IF((F7-H7)/H7&lt;10, (F7-H7)/H7, "&gt;999%"))</f>
        <v>1</v>
      </c>
    </row>
    <row r="8" spans="1:11" x14ac:dyDescent="0.2">
      <c r="A8" s="7" t="s">
        <v>38</v>
      </c>
      <c r="B8" s="65">
        <v>2</v>
      </c>
      <c r="C8" s="39">
        <f>IF(B29=0, "-", B8/B29)</f>
        <v>2.8169014084507043E-2</v>
      </c>
      <c r="D8" s="65">
        <v>5</v>
      </c>
      <c r="E8" s="21">
        <f>IF(D29=0, "-", D8/D29)</f>
        <v>6.5789473684210523E-2</v>
      </c>
      <c r="F8" s="81">
        <v>13</v>
      </c>
      <c r="G8" s="39">
        <f>IF(F29=0, "-", F8/F29)</f>
        <v>8.1761006289308172E-2</v>
      </c>
      <c r="H8" s="65">
        <v>8</v>
      </c>
      <c r="I8" s="21">
        <f>IF(H29=0, "-", H8/H29)</f>
        <v>5.128205128205128E-2</v>
      </c>
      <c r="J8" s="20">
        <f t="shared" si="0"/>
        <v>-0.6</v>
      </c>
      <c r="K8" s="21">
        <f t="shared" si="1"/>
        <v>0.625</v>
      </c>
    </row>
    <row r="9" spans="1:11" x14ac:dyDescent="0.2">
      <c r="A9" s="7" t="s">
        <v>39</v>
      </c>
      <c r="B9" s="65">
        <v>1</v>
      </c>
      <c r="C9" s="39">
        <f>IF(B29=0, "-", B9/B29)</f>
        <v>1.4084507042253521E-2</v>
      </c>
      <c r="D9" s="65">
        <v>8</v>
      </c>
      <c r="E9" s="21">
        <f>IF(D29=0, "-", D9/D29)</f>
        <v>0.10526315789473684</v>
      </c>
      <c r="F9" s="81">
        <v>2</v>
      </c>
      <c r="G9" s="39">
        <f>IF(F29=0, "-", F9/F29)</f>
        <v>1.2578616352201259E-2</v>
      </c>
      <c r="H9" s="65">
        <v>11</v>
      </c>
      <c r="I9" s="21">
        <f>IF(H29=0, "-", H9/H29)</f>
        <v>7.0512820512820512E-2</v>
      </c>
      <c r="J9" s="20">
        <f t="shared" si="0"/>
        <v>-0.875</v>
      </c>
      <c r="K9" s="21">
        <f t="shared" si="1"/>
        <v>-0.81818181818181823</v>
      </c>
    </row>
    <row r="10" spans="1:11" x14ac:dyDescent="0.2">
      <c r="A10" s="7" t="s">
        <v>40</v>
      </c>
      <c r="B10" s="65">
        <v>0</v>
      </c>
      <c r="C10" s="39">
        <f>IF(B29=0, "-", B10/B29)</f>
        <v>0</v>
      </c>
      <c r="D10" s="65">
        <v>0</v>
      </c>
      <c r="E10" s="21">
        <f>IF(D29=0, "-", D10/D29)</f>
        <v>0</v>
      </c>
      <c r="F10" s="81">
        <v>1</v>
      </c>
      <c r="G10" s="39">
        <f>IF(F29=0, "-", F10/F29)</f>
        <v>6.2893081761006293E-3</v>
      </c>
      <c r="H10" s="65">
        <v>0</v>
      </c>
      <c r="I10" s="21">
        <f>IF(H29=0, "-", H10/H29)</f>
        <v>0</v>
      </c>
      <c r="J10" s="20" t="str">
        <f t="shared" si="0"/>
        <v>-</v>
      </c>
      <c r="K10" s="21" t="str">
        <f t="shared" si="1"/>
        <v>-</v>
      </c>
    </row>
    <row r="11" spans="1:11" x14ac:dyDescent="0.2">
      <c r="A11" s="7" t="s">
        <v>41</v>
      </c>
      <c r="B11" s="65">
        <v>7</v>
      </c>
      <c r="C11" s="39">
        <f>IF(B29=0, "-", B11/B29)</f>
        <v>9.8591549295774641E-2</v>
      </c>
      <c r="D11" s="65">
        <v>5</v>
      </c>
      <c r="E11" s="21">
        <f>IF(D29=0, "-", D11/D29)</f>
        <v>6.5789473684210523E-2</v>
      </c>
      <c r="F11" s="81">
        <v>19</v>
      </c>
      <c r="G11" s="39">
        <f>IF(F29=0, "-", F11/F29)</f>
        <v>0.11949685534591195</v>
      </c>
      <c r="H11" s="65">
        <v>14</v>
      </c>
      <c r="I11" s="21">
        <f>IF(H29=0, "-", H11/H29)</f>
        <v>8.9743589743589744E-2</v>
      </c>
      <c r="J11" s="20">
        <f t="shared" si="0"/>
        <v>0.4</v>
      </c>
      <c r="K11" s="21">
        <f t="shared" si="1"/>
        <v>0.35714285714285715</v>
      </c>
    </row>
    <row r="12" spans="1:11" x14ac:dyDescent="0.2">
      <c r="A12" s="7" t="s">
        <v>44</v>
      </c>
      <c r="B12" s="65">
        <v>6</v>
      </c>
      <c r="C12" s="39">
        <f>IF(B29=0, "-", B12/B29)</f>
        <v>8.4507042253521125E-2</v>
      </c>
      <c r="D12" s="65">
        <v>9</v>
      </c>
      <c r="E12" s="21">
        <f>IF(D29=0, "-", D12/D29)</f>
        <v>0.11842105263157894</v>
      </c>
      <c r="F12" s="81">
        <v>20</v>
      </c>
      <c r="G12" s="39">
        <f>IF(F29=0, "-", F12/F29)</f>
        <v>0.12578616352201258</v>
      </c>
      <c r="H12" s="65">
        <v>26</v>
      </c>
      <c r="I12" s="21">
        <f>IF(H29=0, "-", H12/H29)</f>
        <v>0.16666666666666666</v>
      </c>
      <c r="J12" s="20">
        <f t="shared" si="0"/>
        <v>-0.33333333333333331</v>
      </c>
      <c r="K12" s="21">
        <f t="shared" si="1"/>
        <v>-0.23076923076923078</v>
      </c>
    </row>
    <row r="13" spans="1:11" x14ac:dyDescent="0.2">
      <c r="A13" s="7" t="s">
        <v>47</v>
      </c>
      <c r="B13" s="65">
        <v>0</v>
      </c>
      <c r="C13" s="39">
        <f>IF(B29=0, "-", B13/B29)</f>
        <v>0</v>
      </c>
      <c r="D13" s="65">
        <v>0</v>
      </c>
      <c r="E13" s="21">
        <f>IF(D29=0, "-", D13/D29)</f>
        <v>0</v>
      </c>
      <c r="F13" s="81">
        <v>0</v>
      </c>
      <c r="G13" s="39">
        <f>IF(F29=0, "-", F13/F29)</f>
        <v>0</v>
      </c>
      <c r="H13" s="65">
        <v>2</v>
      </c>
      <c r="I13" s="21">
        <f>IF(H29=0, "-", H13/H29)</f>
        <v>1.282051282051282E-2</v>
      </c>
      <c r="J13" s="20" t="str">
        <f t="shared" si="0"/>
        <v>-</v>
      </c>
      <c r="K13" s="21">
        <f t="shared" si="1"/>
        <v>-1</v>
      </c>
    </row>
    <row r="14" spans="1:11" x14ac:dyDescent="0.2">
      <c r="A14" s="7" t="s">
        <v>48</v>
      </c>
      <c r="B14" s="65">
        <v>15</v>
      </c>
      <c r="C14" s="39">
        <f>IF(B29=0, "-", B14/B29)</f>
        <v>0.21126760563380281</v>
      </c>
      <c r="D14" s="65">
        <v>16</v>
      </c>
      <c r="E14" s="21">
        <f>IF(D29=0, "-", D14/D29)</f>
        <v>0.21052631578947367</v>
      </c>
      <c r="F14" s="81">
        <v>41</v>
      </c>
      <c r="G14" s="39">
        <f>IF(F29=0, "-", F14/F29)</f>
        <v>0.25786163522012578</v>
      </c>
      <c r="H14" s="65">
        <v>29</v>
      </c>
      <c r="I14" s="21">
        <f>IF(H29=0, "-", H14/H29)</f>
        <v>0.1858974358974359</v>
      </c>
      <c r="J14" s="20">
        <f t="shared" si="0"/>
        <v>-6.25E-2</v>
      </c>
      <c r="K14" s="21">
        <f t="shared" si="1"/>
        <v>0.41379310344827586</v>
      </c>
    </row>
    <row r="15" spans="1:11" x14ac:dyDescent="0.2">
      <c r="A15" s="7" t="s">
        <v>50</v>
      </c>
      <c r="B15" s="65">
        <v>0</v>
      </c>
      <c r="C15" s="39">
        <f>IF(B29=0, "-", B15/B29)</f>
        <v>0</v>
      </c>
      <c r="D15" s="65">
        <v>7</v>
      </c>
      <c r="E15" s="21">
        <f>IF(D29=0, "-", D15/D29)</f>
        <v>9.2105263157894732E-2</v>
      </c>
      <c r="F15" s="81">
        <v>0</v>
      </c>
      <c r="G15" s="39">
        <f>IF(F29=0, "-", F15/F29)</f>
        <v>0</v>
      </c>
      <c r="H15" s="65">
        <v>9</v>
      </c>
      <c r="I15" s="21">
        <f>IF(H29=0, "-", H15/H29)</f>
        <v>5.7692307692307696E-2</v>
      </c>
      <c r="J15" s="20">
        <f t="shared" si="0"/>
        <v>-1</v>
      </c>
      <c r="K15" s="21">
        <f t="shared" si="1"/>
        <v>-1</v>
      </c>
    </row>
    <row r="16" spans="1:11" x14ac:dyDescent="0.2">
      <c r="A16" s="7" t="s">
        <v>53</v>
      </c>
      <c r="B16" s="65">
        <v>2</v>
      </c>
      <c r="C16" s="39">
        <f>IF(B29=0, "-", B16/B29)</f>
        <v>2.8169014084507043E-2</v>
      </c>
      <c r="D16" s="65">
        <v>3</v>
      </c>
      <c r="E16" s="21">
        <f>IF(D29=0, "-", D16/D29)</f>
        <v>3.9473684210526314E-2</v>
      </c>
      <c r="F16" s="81">
        <v>5</v>
      </c>
      <c r="G16" s="39">
        <f>IF(F29=0, "-", F16/F29)</f>
        <v>3.1446540880503145E-2</v>
      </c>
      <c r="H16" s="65">
        <v>10</v>
      </c>
      <c r="I16" s="21">
        <f>IF(H29=0, "-", H16/H29)</f>
        <v>6.4102564102564097E-2</v>
      </c>
      <c r="J16" s="20">
        <f t="shared" si="0"/>
        <v>-0.33333333333333331</v>
      </c>
      <c r="K16" s="21">
        <f t="shared" si="1"/>
        <v>-0.5</v>
      </c>
    </row>
    <row r="17" spans="1:11" x14ac:dyDescent="0.2">
      <c r="A17" s="7" t="s">
        <v>56</v>
      </c>
      <c r="B17" s="65">
        <v>4</v>
      </c>
      <c r="C17" s="39">
        <f>IF(B29=0, "-", B17/B29)</f>
        <v>5.6338028169014086E-2</v>
      </c>
      <c r="D17" s="65">
        <v>6</v>
      </c>
      <c r="E17" s="21">
        <f>IF(D29=0, "-", D17/D29)</f>
        <v>7.8947368421052627E-2</v>
      </c>
      <c r="F17" s="81">
        <v>8</v>
      </c>
      <c r="G17" s="39">
        <f>IF(F29=0, "-", F17/F29)</f>
        <v>5.0314465408805034E-2</v>
      </c>
      <c r="H17" s="65">
        <v>8</v>
      </c>
      <c r="I17" s="21">
        <f>IF(H29=0, "-", H17/H29)</f>
        <v>5.128205128205128E-2</v>
      </c>
      <c r="J17" s="20">
        <f t="shared" si="0"/>
        <v>-0.33333333333333331</v>
      </c>
      <c r="K17" s="21">
        <f t="shared" si="1"/>
        <v>0</v>
      </c>
    </row>
    <row r="18" spans="1:11" x14ac:dyDescent="0.2">
      <c r="A18" s="7" t="s">
        <v>59</v>
      </c>
      <c r="B18" s="65">
        <v>1</v>
      </c>
      <c r="C18" s="39">
        <f>IF(B29=0, "-", B18/B29)</f>
        <v>1.4084507042253521E-2</v>
      </c>
      <c r="D18" s="65">
        <v>1</v>
      </c>
      <c r="E18" s="21">
        <f>IF(D29=0, "-", D18/D29)</f>
        <v>1.3157894736842105E-2</v>
      </c>
      <c r="F18" s="81">
        <v>1</v>
      </c>
      <c r="G18" s="39">
        <f>IF(F29=0, "-", F18/F29)</f>
        <v>6.2893081761006293E-3</v>
      </c>
      <c r="H18" s="65">
        <v>3</v>
      </c>
      <c r="I18" s="21">
        <f>IF(H29=0, "-", H18/H29)</f>
        <v>1.9230769230769232E-2</v>
      </c>
      <c r="J18" s="20">
        <f t="shared" si="0"/>
        <v>0</v>
      </c>
      <c r="K18" s="21">
        <f t="shared" si="1"/>
        <v>-0.66666666666666663</v>
      </c>
    </row>
    <row r="19" spans="1:11" x14ac:dyDescent="0.2">
      <c r="A19" s="7" t="s">
        <v>60</v>
      </c>
      <c r="B19" s="65">
        <v>1</v>
      </c>
      <c r="C19" s="39">
        <f>IF(B29=0, "-", B19/B29)</f>
        <v>1.4084507042253521E-2</v>
      </c>
      <c r="D19" s="65">
        <v>0</v>
      </c>
      <c r="E19" s="21">
        <f>IF(D29=0, "-", D19/D29)</f>
        <v>0</v>
      </c>
      <c r="F19" s="81">
        <v>1</v>
      </c>
      <c r="G19" s="39">
        <f>IF(F29=0, "-", F19/F29)</f>
        <v>6.2893081761006293E-3</v>
      </c>
      <c r="H19" s="65">
        <v>0</v>
      </c>
      <c r="I19" s="21">
        <f>IF(H29=0, "-", H19/H29)</f>
        <v>0</v>
      </c>
      <c r="J19" s="20" t="str">
        <f t="shared" si="0"/>
        <v>-</v>
      </c>
      <c r="K19" s="21" t="str">
        <f t="shared" si="1"/>
        <v>-</v>
      </c>
    </row>
    <row r="20" spans="1:11" x14ac:dyDescent="0.2">
      <c r="A20" s="7" t="s">
        <v>65</v>
      </c>
      <c r="B20" s="65">
        <v>0</v>
      </c>
      <c r="C20" s="39">
        <f>IF(B29=0, "-", B20/B29)</f>
        <v>0</v>
      </c>
      <c r="D20" s="65">
        <v>0</v>
      </c>
      <c r="E20" s="21">
        <f>IF(D29=0, "-", D20/D29)</f>
        <v>0</v>
      </c>
      <c r="F20" s="81">
        <v>0</v>
      </c>
      <c r="G20" s="39">
        <f>IF(F29=0, "-", F20/F29)</f>
        <v>0</v>
      </c>
      <c r="H20" s="65">
        <v>1</v>
      </c>
      <c r="I20" s="21">
        <f>IF(H29=0, "-", H20/H29)</f>
        <v>6.41025641025641E-3</v>
      </c>
      <c r="J20" s="20" t="str">
        <f t="shared" si="0"/>
        <v>-</v>
      </c>
      <c r="K20" s="21">
        <f t="shared" si="1"/>
        <v>-1</v>
      </c>
    </row>
    <row r="21" spans="1:11" x14ac:dyDescent="0.2">
      <c r="A21" s="7" t="s">
        <v>66</v>
      </c>
      <c r="B21" s="65">
        <v>13</v>
      </c>
      <c r="C21" s="39">
        <f>IF(B29=0, "-", B21/B29)</f>
        <v>0.18309859154929578</v>
      </c>
      <c r="D21" s="65">
        <v>5</v>
      </c>
      <c r="E21" s="21">
        <f>IF(D29=0, "-", D21/D29)</f>
        <v>6.5789473684210523E-2</v>
      </c>
      <c r="F21" s="81">
        <v>15</v>
      </c>
      <c r="G21" s="39">
        <f>IF(F29=0, "-", F21/F29)</f>
        <v>9.4339622641509441E-2</v>
      </c>
      <c r="H21" s="65">
        <v>6</v>
      </c>
      <c r="I21" s="21">
        <f>IF(H29=0, "-", H21/H29)</f>
        <v>3.8461538461538464E-2</v>
      </c>
      <c r="J21" s="20">
        <f t="shared" si="0"/>
        <v>1.6</v>
      </c>
      <c r="K21" s="21">
        <f t="shared" si="1"/>
        <v>1.5</v>
      </c>
    </row>
    <row r="22" spans="1:11" x14ac:dyDescent="0.2">
      <c r="A22" s="7" t="s">
        <v>74</v>
      </c>
      <c r="B22" s="65">
        <v>4</v>
      </c>
      <c r="C22" s="39">
        <f>IF(B29=0, "-", B22/B29)</f>
        <v>5.6338028169014086E-2</v>
      </c>
      <c r="D22" s="65">
        <v>1</v>
      </c>
      <c r="E22" s="21">
        <f>IF(D29=0, "-", D22/D29)</f>
        <v>1.3157894736842105E-2</v>
      </c>
      <c r="F22" s="81">
        <v>7</v>
      </c>
      <c r="G22" s="39">
        <f>IF(F29=0, "-", F22/F29)</f>
        <v>4.40251572327044E-2</v>
      </c>
      <c r="H22" s="65">
        <v>1</v>
      </c>
      <c r="I22" s="21">
        <f>IF(H29=0, "-", H22/H29)</f>
        <v>6.41025641025641E-3</v>
      </c>
      <c r="J22" s="20">
        <f t="shared" si="0"/>
        <v>3</v>
      </c>
      <c r="K22" s="21">
        <f t="shared" si="1"/>
        <v>6</v>
      </c>
    </row>
    <row r="23" spans="1:11" x14ac:dyDescent="0.2">
      <c r="A23" s="7" t="s">
        <v>75</v>
      </c>
      <c r="B23" s="65">
        <v>0</v>
      </c>
      <c r="C23" s="39">
        <f>IF(B29=0, "-", B23/B29)</f>
        <v>0</v>
      </c>
      <c r="D23" s="65">
        <v>0</v>
      </c>
      <c r="E23" s="21">
        <f>IF(D29=0, "-", D23/D29)</f>
        <v>0</v>
      </c>
      <c r="F23" s="81">
        <v>1</v>
      </c>
      <c r="G23" s="39">
        <f>IF(F29=0, "-", F23/F29)</f>
        <v>6.2893081761006293E-3</v>
      </c>
      <c r="H23" s="65">
        <v>0</v>
      </c>
      <c r="I23" s="21">
        <f>IF(H29=0, "-", H23/H29)</f>
        <v>0</v>
      </c>
      <c r="J23" s="20" t="str">
        <f t="shared" si="0"/>
        <v>-</v>
      </c>
      <c r="K23" s="21" t="str">
        <f t="shared" si="1"/>
        <v>-</v>
      </c>
    </row>
    <row r="24" spans="1:11" x14ac:dyDescent="0.2">
      <c r="A24" s="7" t="s">
        <v>82</v>
      </c>
      <c r="B24" s="65">
        <v>1</v>
      </c>
      <c r="C24" s="39">
        <f>IF(B29=0, "-", B24/B29)</f>
        <v>1.4084507042253521E-2</v>
      </c>
      <c r="D24" s="65">
        <v>0</v>
      </c>
      <c r="E24" s="21">
        <f>IF(D29=0, "-", D24/D29)</f>
        <v>0</v>
      </c>
      <c r="F24" s="81">
        <v>4</v>
      </c>
      <c r="G24" s="39">
        <f>IF(F29=0, "-", F24/F29)</f>
        <v>2.5157232704402517E-2</v>
      </c>
      <c r="H24" s="65">
        <v>2</v>
      </c>
      <c r="I24" s="21">
        <f>IF(H29=0, "-", H24/H29)</f>
        <v>1.282051282051282E-2</v>
      </c>
      <c r="J24" s="20" t="str">
        <f t="shared" si="0"/>
        <v>-</v>
      </c>
      <c r="K24" s="21">
        <f t="shared" si="1"/>
        <v>1</v>
      </c>
    </row>
    <row r="25" spans="1:11" x14ac:dyDescent="0.2">
      <c r="A25" s="7" t="s">
        <v>83</v>
      </c>
      <c r="B25" s="65">
        <v>6</v>
      </c>
      <c r="C25" s="39">
        <f>IF(B29=0, "-", B25/B29)</f>
        <v>8.4507042253521125E-2</v>
      </c>
      <c r="D25" s="65">
        <v>3</v>
      </c>
      <c r="E25" s="21">
        <f>IF(D29=0, "-", D25/D29)</f>
        <v>3.9473684210526314E-2</v>
      </c>
      <c r="F25" s="81">
        <v>7</v>
      </c>
      <c r="G25" s="39">
        <f>IF(F29=0, "-", F25/F29)</f>
        <v>4.40251572327044E-2</v>
      </c>
      <c r="H25" s="65">
        <v>4</v>
      </c>
      <c r="I25" s="21">
        <f>IF(H29=0, "-", H25/H29)</f>
        <v>2.564102564102564E-2</v>
      </c>
      <c r="J25" s="20">
        <f t="shared" si="0"/>
        <v>1</v>
      </c>
      <c r="K25" s="21">
        <f t="shared" si="1"/>
        <v>0.75</v>
      </c>
    </row>
    <row r="26" spans="1:11" x14ac:dyDescent="0.2">
      <c r="A26" s="7" t="s">
        <v>85</v>
      </c>
      <c r="B26" s="65">
        <v>5</v>
      </c>
      <c r="C26" s="39">
        <f>IF(B29=0, "-", B26/B29)</f>
        <v>7.0422535211267609E-2</v>
      </c>
      <c r="D26" s="65">
        <v>4</v>
      </c>
      <c r="E26" s="21">
        <f>IF(D29=0, "-", D26/D29)</f>
        <v>5.2631578947368418E-2</v>
      </c>
      <c r="F26" s="81">
        <v>8</v>
      </c>
      <c r="G26" s="39">
        <f>IF(F29=0, "-", F26/F29)</f>
        <v>5.0314465408805034E-2</v>
      </c>
      <c r="H26" s="65">
        <v>17</v>
      </c>
      <c r="I26" s="21">
        <f>IF(H29=0, "-", H26/H29)</f>
        <v>0.10897435897435898</v>
      </c>
      <c r="J26" s="20">
        <f t="shared" si="0"/>
        <v>0.25</v>
      </c>
      <c r="K26" s="21">
        <f t="shared" si="1"/>
        <v>-0.52941176470588236</v>
      </c>
    </row>
    <row r="27" spans="1:11" x14ac:dyDescent="0.2">
      <c r="A27" s="7" t="s">
        <v>86</v>
      </c>
      <c r="B27" s="65">
        <v>0</v>
      </c>
      <c r="C27" s="39">
        <f>IF(B29=0, "-", B27/B29)</f>
        <v>0</v>
      </c>
      <c r="D27" s="65">
        <v>1</v>
      </c>
      <c r="E27" s="21">
        <f>IF(D29=0, "-", D27/D29)</f>
        <v>1.3157894736842105E-2</v>
      </c>
      <c r="F27" s="81">
        <v>0</v>
      </c>
      <c r="G27" s="39">
        <f>IF(F29=0, "-", F27/F29)</f>
        <v>0</v>
      </c>
      <c r="H27" s="65">
        <v>2</v>
      </c>
      <c r="I27" s="21">
        <f>IF(H29=0, "-", H27/H29)</f>
        <v>1.282051282051282E-2</v>
      </c>
      <c r="J27" s="20">
        <f t="shared" si="0"/>
        <v>-1</v>
      </c>
      <c r="K27" s="21">
        <f t="shared" si="1"/>
        <v>-1</v>
      </c>
    </row>
    <row r="28" spans="1:11" x14ac:dyDescent="0.2">
      <c r="A28" s="2"/>
      <c r="B28" s="68"/>
      <c r="C28" s="33"/>
      <c r="D28" s="68"/>
      <c r="E28" s="6"/>
      <c r="F28" s="82"/>
      <c r="G28" s="33"/>
      <c r="H28" s="68"/>
      <c r="I28" s="6"/>
      <c r="J28" s="5"/>
      <c r="K28" s="6"/>
    </row>
    <row r="29" spans="1:11" s="43" customFormat="1" x14ac:dyDescent="0.2">
      <c r="A29" s="162" t="s">
        <v>502</v>
      </c>
      <c r="B29" s="71">
        <f>SUM(B7:B28)</f>
        <v>71</v>
      </c>
      <c r="C29" s="40">
        <v>1</v>
      </c>
      <c r="D29" s="71">
        <f>SUM(D7:D28)</f>
        <v>76</v>
      </c>
      <c r="E29" s="41">
        <v>1</v>
      </c>
      <c r="F29" s="77">
        <f>SUM(F7:F28)</f>
        <v>159</v>
      </c>
      <c r="G29" s="42">
        <v>1</v>
      </c>
      <c r="H29" s="71">
        <f>SUM(H7:H28)</f>
        <v>156</v>
      </c>
      <c r="I29" s="41">
        <v>1</v>
      </c>
      <c r="J29" s="37">
        <f>IF(D29=0, "-", (B29-D29)/D29)</f>
        <v>-6.5789473684210523E-2</v>
      </c>
      <c r="K29" s="38">
        <f>IF(H29=0, "-", (F29-H29)/H29)</f>
        <v>1.9230769230769232E-2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46"/>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98</v>
      </c>
      <c r="B2" s="202" t="s">
        <v>88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227</v>
      </c>
      <c r="B8" s="143">
        <v>0</v>
      </c>
      <c r="C8" s="144">
        <v>3</v>
      </c>
      <c r="D8" s="143">
        <v>1</v>
      </c>
      <c r="E8" s="144">
        <v>3</v>
      </c>
      <c r="F8" s="145"/>
      <c r="G8" s="143">
        <f>B8-C8</f>
        <v>-3</v>
      </c>
      <c r="H8" s="144">
        <f>D8-E8</f>
        <v>-2</v>
      </c>
      <c r="I8" s="151">
        <f>IF(C8=0, "-", IF(G8/C8&lt;10, G8/C8, "&gt;999%"))</f>
        <v>-1</v>
      </c>
      <c r="J8" s="152">
        <f>IF(E8=0, "-", IF(H8/E8&lt;10, H8/E8, "&gt;999%"))</f>
        <v>-0.66666666666666663</v>
      </c>
    </row>
    <row r="9" spans="1:10" x14ac:dyDescent="0.2">
      <c r="A9" s="158" t="s">
        <v>199</v>
      </c>
      <c r="B9" s="65">
        <v>0</v>
      </c>
      <c r="C9" s="66">
        <v>1</v>
      </c>
      <c r="D9" s="65">
        <v>0</v>
      </c>
      <c r="E9" s="66">
        <v>2</v>
      </c>
      <c r="F9" s="67"/>
      <c r="G9" s="65">
        <f>B9-C9</f>
        <v>-1</v>
      </c>
      <c r="H9" s="66">
        <f>D9-E9</f>
        <v>-2</v>
      </c>
      <c r="I9" s="20">
        <f>IF(C9=0, "-", IF(G9/C9&lt;10, G9/C9, "&gt;999%"))</f>
        <v>-1</v>
      </c>
      <c r="J9" s="21">
        <f>IF(E9=0, "-", IF(H9/E9&lt;10, H9/E9, "&gt;999%"))</f>
        <v>-1</v>
      </c>
    </row>
    <row r="10" spans="1:10" s="160" customFormat="1" x14ac:dyDescent="0.2">
      <c r="A10" s="178" t="s">
        <v>510</v>
      </c>
      <c r="B10" s="71">
        <v>0</v>
      </c>
      <c r="C10" s="72">
        <v>4</v>
      </c>
      <c r="D10" s="71">
        <v>1</v>
      </c>
      <c r="E10" s="72">
        <v>5</v>
      </c>
      <c r="F10" s="73"/>
      <c r="G10" s="71">
        <f>B10-C10</f>
        <v>-4</v>
      </c>
      <c r="H10" s="72">
        <f>D10-E10</f>
        <v>-4</v>
      </c>
      <c r="I10" s="37">
        <f>IF(C10=0, "-", IF(G10/C10&lt;10, G10/C10, "&gt;999%"))</f>
        <v>-1</v>
      </c>
      <c r="J10" s="38">
        <f>IF(E10=0, "-", IF(H10/E10&lt;10, H10/E10, "&gt;999%"))</f>
        <v>-0.8</v>
      </c>
    </row>
    <row r="11" spans="1:10" x14ac:dyDescent="0.2">
      <c r="A11" s="177"/>
      <c r="B11" s="143"/>
      <c r="C11" s="144"/>
      <c r="D11" s="143"/>
      <c r="E11" s="144"/>
      <c r="F11" s="145"/>
      <c r="G11" s="143"/>
      <c r="H11" s="144"/>
      <c r="I11" s="151"/>
      <c r="J11" s="152"/>
    </row>
    <row r="12" spans="1:10" s="139" customFormat="1" x14ac:dyDescent="0.2">
      <c r="A12" s="159" t="s">
        <v>32</v>
      </c>
      <c r="B12" s="65"/>
      <c r="C12" s="66"/>
      <c r="D12" s="65"/>
      <c r="E12" s="66"/>
      <c r="F12" s="67"/>
      <c r="G12" s="65"/>
      <c r="H12" s="66"/>
      <c r="I12" s="20"/>
      <c r="J12" s="21"/>
    </row>
    <row r="13" spans="1:10" x14ac:dyDescent="0.2">
      <c r="A13" s="158" t="s">
        <v>197</v>
      </c>
      <c r="B13" s="65">
        <v>0</v>
      </c>
      <c r="C13" s="66">
        <v>1</v>
      </c>
      <c r="D13" s="65">
        <v>0</v>
      </c>
      <c r="E13" s="66">
        <v>1</v>
      </c>
      <c r="F13" s="67"/>
      <c r="G13" s="65">
        <f t="shared" ref="G13:G24" si="0">B13-C13</f>
        <v>-1</v>
      </c>
      <c r="H13" s="66">
        <f t="shared" ref="H13:H24" si="1">D13-E13</f>
        <v>-1</v>
      </c>
      <c r="I13" s="20">
        <f t="shared" ref="I13:I24" si="2">IF(C13=0, "-", IF(G13/C13&lt;10, G13/C13, "&gt;999%"))</f>
        <v>-1</v>
      </c>
      <c r="J13" s="21">
        <f t="shared" ref="J13:J24" si="3">IF(E13=0, "-", IF(H13/E13&lt;10, H13/E13, "&gt;999%"))</f>
        <v>-1</v>
      </c>
    </row>
    <row r="14" spans="1:10" x14ac:dyDescent="0.2">
      <c r="A14" s="158" t="s">
        <v>214</v>
      </c>
      <c r="B14" s="65">
        <v>1</v>
      </c>
      <c r="C14" s="66">
        <v>2</v>
      </c>
      <c r="D14" s="65">
        <v>1</v>
      </c>
      <c r="E14" s="66">
        <v>6</v>
      </c>
      <c r="F14" s="67"/>
      <c r="G14" s="65">
        <f t="shared" si="0"/>
        <v>-1</v>
      </c>
      <c r="H14" s="66">
        <f t="shared" si="1"/>
        <v>-5</v>
      </c>
      <c r="I14" s="20">
        <f t="shared" si="2"/>
        <v>-0.5</v>
      </c>
      <c r="J14" s="21">
        <f t="shared" si="3"/>
        <v>-0.83333333333333337</v>
      </c>
    </row>
    <row r="15" spans="1:10" x14ac:dyDescent="0.2">
      <c r="A15" s="158" t="s">
        <v>251</v>
      </c>
      <c r="B15" s="65">
        <v>0</v>
      </c>
      <c r="C15" s="66">
        <v>0</v>
      </c>
      <c r="D15" s="65">
        <v>0</v>
      </c>
      <c r="E15" s="66">
        <v>1</v>
      </c>
      <c r="F15" s="67"/>
      <c r="G15" s="65">
        <f t="shared" si="0"/>
        <v>0</v>
      </c>
      <c r="H15" s="66">
        <f t="shared" si="1"/>
        <v>-1</v>
      </c>
      <c r="I15" s="20" t="str">
        <f t="shared" si="2"/>
        <v>-</v>
      </c>
      <c r="J15" s="21">
        <f t="shared" si="3"/>
        <v>-1</v>
      </c>
    </row>
    <row r="16" spans="1:10" x14ac:dyDescent="0.2">
      <c r="A16" s="158" t="s">
        <v>228</v>
      </c>
      <c r="B16" s="65">
        <v>0</v>
      </c>
      <c r="C16" s="66">
        <v>1</v>
      </c>
      <c r="D16" s="65">
        <v>0</v>
      </c>
      <c r="E16" s="66">
        <v>3</v>
      </c>
      <c r="F16" s="67"/>
      <c r="G16" s="65">
        <f t="shared" si="0"/>
        <v>-1</v>
      </c>
      <c r="H16" s="66">
        <f t="shared" si="1"/>
        <v>-3</v>
      </c>
      <c r="I16" s="20">
        <f t="shared" si="2"/>
        <v>-1</v>
      </c>
      <c r="J16" s="21">
        <f t="shared" si="3"/>
        <v>-1</v>
      </c>
    </row>
    <row r="17" spans="1:10" x14ac:dyDescent="0.2">
      <c r="A17" s="158" t="s">
        <v>258</v>
      </c>
      <c r="B17" s="65">
        <v>0</v>
      </c>
      <c r="C17" s="66">
        <v>1</v>
      </c>
      <c r="D17" s="65">
        <v>0</v>
      </c>
      <c r="E17" s="66">
        <v>1</v>
      </c>
      <c r="F17" s="67"/>
      <c r="G17" s="65">
        <f t="shared" si="0"/>
        <v>-1</v>
      </c>
      <c r="H17" s="66">
        <f t="shared" si="1"/>
        <v>-1</v>
      </c>
      <c r="I17" s="20">
        <f t="shared" si="2"/>
        <v>-1</v>
      </c>
      <c r="J17" s="21">
        <f t="shared" si="3"/>
        <v>-1</v>
      </c>
    </row>
    <row r="18" spans="1:10" x14ac:dyDescent="0.2">
      <c r="A18" s="158" t="s">
        <v>361</v>
      </c>
      <c r="B18" s="65">
        <v>0</v>
      </c>
      <c r="C18" s="66">
        <v>1</v>
      </c>
      <c r="D18" s="65">
        <v>0</v>
      </c>
      <c r="E18" s="66">
        <v>1</v>
      </c>
      <c r="F18" s="67"/>
      <c r="G18" s="65">
        <f t="shared" si="0"/>
        <v>-1</v>
      </c>
      <c r="H18" s="66">
        <f t="shared" si="1"/>
        <v>-1</v>
      </c>
      <c r="I18" s="20">
        <f t="shared" si="2"/>
        <v>-1</v>
      </c>
      <c r="J18" s="21">
        <f t="shared" si="3"/>
        <v>-1</v>
      </c>
    </row>
    <row r="19" spans="1:10" x14ac:dyDescent="0.2">
      <c r="A19" s="158" t="s">
        <v>300</v>
      </c>
      <c r="B19" s="65">
        <v>1</v>
      </c>
      <c r="C19" s="66">
        <v>1</v>
      </c>
      <c r="D19" s="65">
        <v>1</v>
      </c>
      <c r="E19" s="66">
        <v>2</v>
      </c>
      <c r="F19" s="67"/>
      <c r="G19" s="65">
        <f t="shared" si="0"/>
        <v>0</v>
      </c>
      <c r="H19" s="66">
        <f t="shared" si="1"/>
        <v>-1</v>
      </c>
      <c r="I19" s="20">
        <f t="shared" si="2"/>
        <v>0</v>
      </c>
      <c r="J19" s="21">
        <f t="shared" si="3"/>
        <v>-0.5</v>
      </c>
    </row>
    <row r="20" spans="1:10" x14ac:dyDescent="0.2">
      <c r="A20" s="158" t="s">
        <v>301</v>
      </c>
      <c r="B20" s="65">
        <v>5</v>
      </c>
      <c r="C20" s="66">
        <v>14</v>
      </c>
      <c r="D20" s="65">
        <v>11</v>
      </c>
      <c r="E20" s="66">
        <v>22</v>
      </c>
      <c r="F20" s="67"/>
      <c r="G20" s="65">
        <f t="shared" si="0"/>
        <v>-9</v>
      </c>
      <c r="H20" s="66">
        <f t="shared" si="1"/>
        <v>-11</v>
      </c>
      <c r="I20" s="20">
        <f t="shared" si="2"/>
        <v>-0.6428571428571429</v>
      </c>
      <c r="J20" s="21">
        <f t="shared" si="3"/>
        <v>-0.5</v>
      </c>
    </row>
    <row r="21" spans="1:10" x14ac:dyDescent="0.2">
      <c r="A21" s="158" t="s">
        <v>326</v>
      </c>
      <c r="B21" s="65">
        <v>2</v>
      </c>
      <c r="C21" s="66">
        <v>3</v>
      </c>
      <c r="D21" s="65">
        <v>6</v>
      </c>
      <c r="E21" s="66">
        <v>11</v>
      </c>
      <c r="F21" s="67"/>
      <c r="G21" s="65">
        <f t="shared" si="0"/>
        <v>-1</v>
      </c>
      <c r="H21" s="66">
        <f t="shared" si="1"/>
        <v>-5</v>
      </c>
      <c r="I21" s="20">
        <f t="shared" si="2"/>
        <v>-0.33333333333333331</v>
      </c>
      <c r="J21" s="21">
        <f t="shared" si="3"/>
        <v>-0.45454545454545453</v>
      </c>
    </row>
    <row r="22" spans="1:10" x14ac:dyDescent="0.2">
      <c r="A22" s="158" t="s">
        <v>362</v>
      </c>
      <c r="B22" s="65">
        <v>0</v>
      </c>
      <c r="C22" s="66">
        <v>2</v>
      </c>
      <c r="D22" s="65">
        <v>1</v>
      </c>
      <c r="E22" s="66">
        <v>4</v>
      </c>
      <c r="F22" s="67"/>
      <c r="G22" s="65">
        <f t="shared" si="0"/>
        <v>-2</v>
      </c>
      <c r="H22" s="66">
        <f t="shared" si="1"/>
        <v>-3</v>
      </c>
      <c r="I22" s="20">
        <f t="shared" si="2"/>
        <v>-1</v>
      </c>
      <c r="J22" s="21">
        <f t="shared" si="3"/>
        <v>-0.75</v>
      </c>
    </row>
    <row r="23" spans="1:10" x14ac:dyDescent="0.2">
      <c r="A23" s="158" t="s">
        <v>259</v>
      </c>
      <c r="B23" s="65">
        <v>1</v>
      </c>
      <c r="C23" s="66">
        <v>0</v>
      </c>
      <c r="D23" s="65">
        <v>1</v>
      </c>
      <c r="E23" s="66">
        <v>0</v>
      </c>
      <c r="F23" s="67"/>
      <c r="G23" s="65">
        <f t="shared" si="0"/>
        <v>1</v>
      </c>
      <c r="H23" s="66">
        <f t="shared" si="1"/>
        <v>1</v>
      </c>
      <c r="I23" s="20" t="str">
        <f t="shared" si="2"/>
        <v>-</v>
      </c>
      <c r="J23" s="21" t="str">
        <f t="shared" si="3"/>
        <v>-</v>
      </c>
    </row>
    <row r="24" spans="1:10" s="160" customFormat="1" x14ac:dyDescent="0.2">
      <c r="A24" s="178" t="s">
        <v>511</v>
      </c>
      <c r="B24" s="71">
        <v>10</v>
      </c>
      <c r="C24" s="72">
        <v>26</v>
      </c>
      <c r="D24" s="71">
        <v>21</v>
      </c>
      <c r="E24" s="72">
        <v>52</v>
      </c>
      <c r="F24" s="73"/>
      <c r="G24" s="71">
        <f t="shared" si="0"/>
        <v>-16</v>
      </c>
      <c r="H24" s="72">
        <f t="shared" si="1"/>
        <v>-31</v>
      </c>
      <c r="I24" s="37">
        <f t="shared" si="2"/>
        <v>-0.61538461538461542</v>
      </c>
      <c r="J24" s="38">
        <f t="shared" si="3"/>
        <v>-0.59615384615384615</v>
      </c>
    </row>
    <row r="25" spans="1:10" x14ac:dyDescent="0.2">
      <c r="A25" s="177"/>
      <c r="B25" s="143"/>
      <c r="C25" s="144"/>
      <c r="D25" s="143"/>
      <c r="E25" s="144"/>
      <c r="F25" s="145"/>
      <c r="G25" s="143"/>
      <c r="H25" s="144"/>
      <c r="I25" s="151"/>
      <c r="J25" s="152"/>
    </row>
    <row r="26" spans="1:10" s="139" customFormat="1" x14ac:dyDescent="0.2">
      <c r="A26" s="159" t="s">
        <v>33</v>
      </c>
      <c r="B26" s="65"/>
      <c r="C26" s="66"/>
      <c r="D26" s="65"/>
      <c r="E26" s="66"/>
      <c r="F26" s="67"/>
      <c r="G26" s="65"/>
      <c r="H26" s="66"/>
      <c r="I26" s="20"/>
      <c r="J26" s="21"/>
    </row>
    <row r="27" spans="1:10" x14ac:dyDescent="0.2">
      <c r="A27" s="158" t="s">
        <v>215</v>
      </c>
      <c r="B27" s="65">
        <v>2</v>
      </c>
      <c r="C27" s="66">
        <v>2</v>
      </c>
      <c r="D27" s="65">
        <v>3</v>
      </c>
      <c r="E27" s="66">
        <v>4</v>
      </c>
      <c r="F27" s="67"/>
      <c r="G27" s="65">
        <f t="shared" ref="G27:G40" si="4">B27-C27</f>
        <v>0</v>
      </c>
      <c r="H27" s="66">
        <f t="shared" ref="H27:H40" si="5">D27-E27</f>
        <v>-1</v>
      </c>
      <c r="I27" s="20">
        <f t="shared" ref="I27:I40" si="6">IF(C27=0, "-", IF(G27/C27&lt;10, G27/C27, "&gt;999%"))</f>
        <v>0</v>
      </c>
      <c r="J27" s="21">
        <f t="shared" ref="J27:J40" si="7">IF(E27=0, "-", IF(H27/E27&lt;10, H27/E27, "&gt;999%"))</f>
        <v>-0.25</v>
      </c>
    </row>
    <row r="28" spans="1:10" x14ac:dyDescent="0.2">
      <c r="A28" s="158" t="s">
        <v>252</v>
      </c>
      <c r="B28" s="65">
        <v>1</v>
      </c>
      <c r="C28" s="66">
        <v>1</v>
      </c>
      <c r="D28" s="65">
        <v>1</v>
      </c>
      <c r="E28" s="66">
        <v>2</v>
      </c>
      <c r="F28" s="67"/>
      <c r="G28" s="65">
        <f t="shared" si="4"/>
        <v>0</v>
      </c>
      <c r="H28" s="66">
        <f t="shared" si="5"/>
        <v>-1</v>
      </c>
      <c r="I28" s="20">
        <f t="shared" si="6"/>
        <v>0</v>
      </c>
      <c r="J28" s="21">
        <f t="shared" si="7"/>
        <v>-0.5</v>
      </c>
    </row>
    <row r="29" spans="1:10" x14ac:dyDescent="0.2">
      <c r="A29" s="158" t="s">
        <v>216</v>
      </c>
      <c r="B29" s="65">
        <v>1</v>
      </c>
      <c r="C29" s="66">
        <v>0</v>
      </c>
      <c r="D29" s="65">
        <v>1</v>
      </c>
      <c r="E29" s="66">
        <v>0</v>
      </c>
      <c r="F29" s="67"/>
      <c r="G29" s="65">
        <f t="shared" si="4"/>
        <v>1</v>
      </c>
      <c r="H29" s="66">
        <f t="shared" si="5"/>
        <v>1</v>
      </c>
      <c r="I29" s="20" t="str">
        <f t="shared" si="6"/>
        <v>-</v>
      </c>
      <c r="J29" s="21" t="str">
        <f t="shared" si="7"/>
        <v>-</v>
      </c>
    </row>
    <row r="30" spans="1:10" x14ac:dyDescent="0.2">
      <c r="A30" s="158" t="s">
        <v>229</v>
      </c>
      <c r="B30" s="65">
        <v>0</v>
      </c>
      <c r="C30" s="66">
        <v>3</v>
      </c>
      <c r="D30" s="65">
        <v>3</v>
      </c>
      <c r="E30" s="66">
        <v>3</v>
      </c>
      <c r="F30" s="67"/>
      <c r="G30" s="65">
        <f t="shared" si="4"/>
        <v>-3</v>
      </c>
      <c r="H30" s="66">
        <f t="shared" si="5"/>
        <v>0</v>
      </c>
      <c r="I30" s="20">
        <f t="shared" si="6"/>
        <v>-1</v>
      </c>
      <c r="J30" s="21">
        <f t="shared" si="7"/>
        <v>0</v>
      </c>
    </row>
    <row r="31" spans="1:10" x14ac:dyDescent="0.2">
      <c r="A31" s="158" t="s">
        <v>260</v>
      </c>
      <c r="B31" s="65">
        <v>0</v>
      </c>
      <c r="C31" s="66">
        <v>3</v>
      </c>
      <c r="D31" s="65">
        <v>1</v>
      </c>
      <c r="E31" s="66">
        <v>4</v>
      </c>
      <c r="F31" s="67"/>
      <c r="G31" s="65">
        <f t="shared" si="4"/>
        <v>-3</v>
      </c>
      <c r="H31" s="66">
        <f t="shared" si="5"/>
        <v>-3</v>
      </c>
      <c r="I31" s="20">
        <f t="shared" si="6"/>
        <v>-1</v>
      </c>
      <c r="J31" s="21">
        <f t="shared" si="7"/>
        <v>-0.75</v>
      </c>
    </row>
    <row r="32" spans="1:10" x14ac:dyDescent="0.2">
      <c r="A32" s="158" t="s">
        <v>230</v>
      </c>
      <c r="B32" s="65">
        <v>0</v>
      </c>
      <c r="C32" s="66">
        <v>0</v>
      </c>
      <c r="D32" s="65">
        <v>1</v>
      </c>
      <c r="E32" s="66">
        <v>0</v>
      </c>
      <c r="F32" s="67"/>
      <c r="G32" s="65">
        <f t="shared" si="4"/>
        <v>0</v>
      </c>
      <c r="H32" s="66">
        <f t="shared" si="5"/>
        <v>1</v>
      </c>
      <c r="I32" s="20" t="str">
        <f t="shared" si="6"/>
        <v>-</v>
      </c>
      <c r="J32" s="21" t="str">
        <f t="shared" si="7"/>
        <v>-</v>
      </c>
    </row>
    <row r="33" spans="1:10" x14ac:dyDescent="0.2">
      <c r="A33" s="158" t="s">
        <v>363</v>
      </c>
      <c r="B33" s="65">
        <v>1</v>
      </c>
      <c r="C33" s="66">
        <v>0</v>
      </c>
      <c r="D33" s="65">
        <v>2</v>
      </c>
      <c r="E33" s="66">
        <v>0</v>
      </c>
      <c r="F33" s="67"/>
      <c r="G33" s="65">
        <f t="shared" si="4"/>
        <v>1</v>
      </c>
      <c r="H33" s="66">
        <f t="shared" si="5"/>
        <v>2</v>
      </c>
      <c r="I33" s="20" t="str">
        <f t="shared" si="6"/>
        <v>-</v>
      </c>
      <c r="J33" s="21" t="str">
        <f t="shared" si="7"/>
        <v>-</v>
      </c>
    </row>
    <row r="34" spans="1:10" x14ac:dyDescent="0.2">
      <c r="A34" s="158" t="s">
        <v>302</v>
      </c>
      <c r="B34" s="65">
        <v>3</v>
      </c>
      <c r="C34" s="66">
        <v>3</v>
      </c>
      <c r="D34" s="65">
        <v>10</v>
      </c>
      <c r="E34" s="66">
        <v>8</v>
      </c>
      <c r="F34" s="67"/>
      <c r="G34" s="65">
        <f t="shared" si="4"/>
        <v>0</v>
      </c>
      <c r="H34" s="66">
        <f t="shared" si="5"/>
        <v>2</v>
      </c>
      <c r="I34" s="20">
        <f t="shared" si="6"/>
        <v>0</v>
      </c>
      <c r="J34" s="21">
        <f t="shared" si="7"/>
        <v>0.25</v>
      </c>
    </row>
    <row r="35" spans="1:10" x14ac:dyDescent="0.2">
      <c r="A35" s="158" t="s">
        <v>303</v>
      </c>
      <c r="B35" s="65">
        <v>1</v>
      </c>
      <c r="C35" s="66">
        <v>1</v>
      </c>
      <c r="D35" s="65">
        <v>1</v>
      </c>
      <c r="E35" s="66">
        <v>2</v>
      </c>
      <c r="F35" s="67"/>
      <c r="G35" s="65">
        <f t="shared" si="4"/>
        <v>0</v>
      </c>
      <c r="H35" s="66">
        <f t="shared" si="5"/>
        <v>-1</v>
      </c>
      <c r="I35" s="20">
        <f t="shared" si="6"/>
        <v>0</v>
      </c>
      <c r="J35" s="21">
        <f t="shared" si="7"/>
        <v>-0.5</v>
      </c>
    </row>
    <row r="36" spans="1:10" x14ac:dyDescent="0.2">
      <c r="A36" s="158" t="s">
        <v>327</v>
      </c>
      <c r="B36" s="65">
        <v>3</v>
      </c>
      <c r="C36" s="66">
        <v>4</v>
      </c>
      <c r="D36" s="65">
        <v>9</v>
      </c>
      <c r="E36" s="66">
        <v>7</v>
      </c>
      <c r="F36" s="67"/>
      <c r="G36" s="65">
        <f t="shared" si="4"/>
        <v>-1</v>
      </c>
      <c r="H36" s="66">
        <f t="shared" si="5"/>
        <v>2</v>
      </c>
      <c r="I36" s="20">
        <f t="shared" si="6"/>
        <v>-0.25</v>
      </c>
      <c r="J36" s="21">
        <f t="shared" si="7"/>
        <v>0.2857142857142857</v>
      </c>
    </row>
    <row r="37" spans="1:10" x14ac:dyDescent="0.2">
      <c r="A37" s="158" t="s">
        <v>328</v>
      </c>
      <c r="B37" s="65">
        <v>2</v>
      </c>
      <c r="C37" s="66">
        <v>0</v>
      </c>
      <c r="D37" s="65">
        <v>2</v>
      </c>
      <c r="E37" s="66">
        <v>0</v>
      </c>
      <c r="F37" s="67"/>
      <c r="G37" s="65">
        <f t="shared" si="4"/>
        <v>2</v>
      </c>
      <c r="H37" s="66">
        <f t="shared" si="5"/>
        <v>2</v>
      </c>
      <c r="I37" s="20" t="str">
        <f t="shared" si="6"/>
        <v>-</v>
      </c>
      <c r="J37" s="21" t="str">
        <f t="shared" si="7"/>
        <v>-</v>
      </c>
    </row>
    <row r="38" spans="1:10" x14ac:dyDescent="0.2">
      <c r="A38" s="158" t="s">
        <v>364</v>
      </c>
      <c r="B38" s="65">
        <v>3</v>
      </c>
      <c r="C38" s="66">
        <v>6</v>
      </c>
      <c r="D38" s="65">
        <v>6</v>
      </c>
      <c r="E38" s="66">
        <v>7</v>
      </c>
      <c r="F38" s="67"/>
      <c r="G38" s="65">
        <f t="shared" si="4"/>
        <v>-3</v>
      </c>
      <c r="H38" s="66">
        <f t="shared" si="5"/>
        <v>-1</v>
      </c>
      <c r="I38" s="20">
        <f t="shared" si="6"/>
        <v>-0.5</v>
      </c>
      <c r="J38" s="21">
        <f t="shared" si="7"/>
        <v>-0.14285714285714285</v>
      </c>
    </row>
    <row r="39" spans="1:10" x14ac:dyDescent="0.2">
      <c r="A39" s="158" t="s">
        <v>365</v>
      </c>
      <c r="B39" s="65">
        <v>0</v>
      </c>
      <c r="C39" s="66">
        <v>1</v>
      </c>
      <c r="D39" s="65">
        <v>0</v>
      </c>
      <c r="E39" s="66">
        <v>2</v>
      </c>
      <c r="F39" s="67"/>
      <c r="G39" s="65">
        <f t="shared" si="4"/>
        <v>-1</v>
      </c>
      <c r="H39" s="66">
        <f t="shared" si="5"/>
        <v>-2</v>
      </c>
      <c r="I39" s="20">
        <f t="shared" si="6"/>
        <v>-1</v>
      </c>
      <c r="J39" s="21">
        <f t="shared" si="7"/>
        <v>-1</v>
      </c>
    </row>
    <row r="40" spans="1:10" s="160" customFormat="1" x14ac:dyDescent="0.2">
      <c r="A40" s="178" t="s">
        <v>512</v>
      </c>
      <c r="B40" s="71">
        <v>17</v>
      </c>
      <c r="C40" s="72">
        <v>24</v>
      </c>
      <c r="D40" s="71">
        <v>40</v>
      </c>
      <c r="E40" s="72">
        <v>39</v>
      </c>
      <c r="F40" s="73"/>
      <c r="G40" s="71">
        <f t="shared" si="4"/>
        <v>-7</v>
      </c>
      <c r="H40" s="72">
        <f t="shared" si="5"/>
        <v>1</v>
      </c>
      <c r="I40" s="37">
        <f t="shared" si="6"/>
        <v>-0.29166666666666669</v>
      </c>
      <c r="J40" s="38">
        <f t="shared" si="7"/>
        <v>2.564102564102564E-2</v>
      </c>
    </row>
    <row r="41" spans="1:10" x14ac:dyDescent="0.2">
      <c r="A41" s="177"/>
      <c r="B41" s="143"/>
      <c r="C41" s="144"/>
      <c r="D41" s="143"/>
      <c r="E41" s="144"/>
      <c r="F41" s="145"/>
      <c r="G41" s="143"/>
      <c r="H41" s="144"/>
      <c r="I41" s="151"/>
      <c r="J41" s="152"/>
    </row>
    <row r="42" spans="1:10" s="139" customFormat="1" x14ac:dyDescent="0.2">
      <c r="A42" s="159" t="s">
        <v>34</v>
      </c>
      <c r="B42" s="65"/>
      <c r="C42" s="66"/>
      <c r="D42" s="65"/>
      <c r="E42" s="66"/>
      <c r="F42" s="67"/>
      <c r="G42" s="65"/>
      <c r="H42" s="66"/>
      <c r="I42" s="20"/>
      <c r="J42" s="21"/>
    </row>
    <row r="43" spans="1:10" x14ac:dyDescent="0.2">
      <c r="A43" s="158" t="s">
        <v>261</v>
      </c>
      <c r="B43" s="65">
        <v>0</v>
      </c>
      <c r="C43" s="66">
        <v>0</v>
      </c>
      <c r="D43" s="65">
        <v>1</v>
      </c>
      <c r="E43" s="66">
        <v>0</v>
      </c>
      <c r="F43" s="67"/>
      <c r="G43" s="65">
        <f>B43-C43</f>
        <v>0</v>
      </c>
      <c r="H43" s="66">
        <f>D43-E43</f>
        <v>1</v>
      </c>
      <c r="I43" s="20" t="str">
        <f>IF(C43=0, "-", IF(G43/C43&lt;10, G43/C43, "&gt;999%"))</f>
        <v>-</v>
      </c>
      <c r="J43" s="21" t="str">
        <f>IF(E43=0, "-", IF(H43/E43&lt;10, H43/E43, "&gt;999%"))</f>
        <v>-</v>
      </c>
    </row>
    <row r="44" spans="1:10" x14ac:dyDescent="0.2">
      <c r="A44" s="158" t="s">
        <v>407</v>
      </c>
      <c r="B44" s="65">
        <v>2</v>
      </c>
      <c r="C44" s="66">
        <v>1</v>
      </c>
      <c r="D44" s="65">
        <v>4</v>
      </c>
      <c r="E44" s="66">
        <v>4</v>
      </c>
      <c r="F44" s="67"/>
      <c r="G44" s="65">
        <f>B44-C44</f>
        <v>1</v>
      </c>
      <c r="H44" s="66">
        <f>D44-E44</f>
        <v>0</v>
      </c>
      <c r="I44" s="20">
        <f>IF(C44=0, "-", IF(G44/C44&lt;10, G44/C44, "&gt;999%"))</f>
        <v>1</v>
      </c>
      <c r="J44" s="21">
        <f>IF(E44=0, "-", IF(H44/E44&lt;10, H44/E44, "&gt;999%"))</f>
        <v>0</v>
      </c>
    </row>
    <row r="45" spans="1:10" x14ac:dyDescent="0.2">
      <c r="A45" s="158" t="s">
        <v>408</v>
      </c>
      <c r="B45" s="65">
        <v>3</v>
      </c>
      <c r="C45" s="66">
        <v>0</v>
      </c>
      <c r="D45" s="65">
        <v>4</v>
      </c>
      <c r="E45" s="66">
        <v>0</v>
      </c>
      <c r="F45" s="67"/>
      <c r="G45" s="65">
        <f>B45-C45</f>
        <v>3</v>
      </c>
      <c r="H45" s="66">
        <f>D45-E45</f>
        <v>4</v>
      </c>
      <c r="I45" s="20" t="str">
        <f>IF(C45=0, "-", IF(G45/C45&lt;10, G45/C45, "&gt;999%"))</f>
        <v>-</v>
      </c>
      <c r="J45" s="21" t="str">
        <f>IF(E45=0, "-", IF(H45/E45&lt;10, H45/E45, "&gt;999%"))</f>
        <v>-</v>
      </c>
    </row>
    <row r="46" spans="1:10" s="160" customFormat="1" x14ac:dyDescent="0.2">
      <c r="A46" s="178" t="s">
        <v>513</v>
      </c>
      <c r="B46" s="71">
        <v>5</v>
      </c>
      <c r="C46" s="72">
        <v>1</v>
      </c>
      <c r="D46" s="71">
        <v>9</v>
      </c>
      <c r="E46" s="72">
        <v>4</v>
      </c>
      <c r="F46" s="73"/>
      <c r="G46" s="71">
        <f>B46-C46</f>
        <v>4</v>
      </c>
      <c r="H46" s="72">
        <f>D46-E46</f>
        <v>5</v>
      </c>
      <c r="I46" s="37">
        <f>IF(C46=0, "-", IF(G46/C46&lt;10, G46/C46, "&gt;999%"))</f>
        <v>4</v>
      </c>
      <c r="J46" s="38">
        <f>IF(E46=0, "-", IF(H46/E46&lt;10, H46/E46, "&gt;999%"))</f>
        <v>1.25</v>
      </c>
    </row>
    <row r="47" spans="1:10" x14ac:dyDescent="0.2">
      <c r="A47" s="177"/>
      <c r="B47" s="143"/>
      <c r="C47" s="144"/>
      <c r="D47" s="143"/>
      <c r="E47" s="144"/>
      <c r="F47" s="145"/>
      <c r="G47" s="143"/>
      <c r="H47" s="144"/>
      <c r="I47" s="151"/>
      <c r="J47" s="152"/>
    </row>
    <row r="48" spans="1:10" s="139" customFormat="1" x14ac:dyDescent="0.2">
      <c r="A48" s="159" t="s">
        <v>35</v>
      </c>
      <c r="B48" s="65"/>
      <c r="C48" s="66"/>
      <c r="D48" s="65"/>
      <c r="E48" s="66"/>
      <c r="F48" s="67"/>
      <c r="G48" s="65"/>
      <c r="H48" s="66"/>
      <c r="I48" s="20"/>
      <c r="J48" s="21"/>
    </row>
    <row r="49" spans="1:10" x14ac:dyDescent="0.2">
      <c r="A49" s="158" t="s">
        <v>441</v>
      </c>
      <c r="B49" s="65">
        <v>3</v>
      </c>
      <c r="C49" s="66">
        <v>2</v>
      </c>
      <c r="D49" s="65">
        <v>6</v>
      </c>
      <c r="E49" s="66">
        <v>3</v>
      </c>
      <c r="F49" s="67"/>
      <c r="G49" s="65">
        <f>B49-C49</f>
        <v>1</v>
      </c>
      <c r="H49" s="66">
        <f>D49-E49</f>
        <v>3</v>
      </c>
      <c r="I49" s="20">
        <f>IF(C49=0, "-", IF(G49/C49&lt;10, G49/C49, "&gt;999%"))</f>
        <v>0.5</v>
      </c>
      <c r="J49" s="21">
        <f>IF(E49=0, "-", IF(H49/E49&lt;10, H49/E49, "&gt;999%"))</f>
        <v>1</v>
      </c>
    </row>
    <row r="50" spans="1:10" s="160" customFormat="1" x14ac:dyDescent="0.2">
      <c r="A50" s="178" t="s">
        <v>514</v>
      </c>
      <c r="B50" s="71">
        <v>3</v>
      </c>
      <c r="C50" s="72">
        <v>2</v>
      </c>
      <c r="D50" s="71">
        <v>6</v>
      </c>
      <c r="E50" s="72">
        <v>3</v>
      </c>
      <c r="F50" s="73"/>
      <c r="G50" s="71">
        <f>B50-C50</f>
        <v>1</v>
      </c>
      <c r="H50" s="72">
        <f>D50-E50</f>
        <v>3</v>
      </c>
      <c r="I50" s="37">
        <f>IF(C50=0, "-", IF(G50/C50&lt;10, G50/C50, "&gt;999%"))</f>
        <v>0.5</v>
      </c>
      <c r="J50" s="38">
        <f>IF(E50=0, "-", IF(H50/E50&lt;10, H50/E50, "&gt;999%"))</f>
        <v>1</v>
      </c>
    </row>
    <row r="51" spans="1:10" x14ac:dyDescent="0.2">
      <c r="A51" s="177"/>
      <c r="B51" s="143"/>
      <c r="C51" s="144"/>
      <c r="D51" s="143"/>
      <c r="E51" s="144"/>
      <c r="F51" s="145"/>
      <c r="G51" s="143"/>
      <c r="H51" s="144"/>
      <c r="I51" s="151"/>
      <c r="J51" s="152"/>
    </row>
    <row r="52" spans="1:10" s="139" customFormat="1" x14ac:dyDescent="0.2">
      <c r="A52" s="159" t="s">
        <v>36</v>
      </c>
      <c r="B52" s="65"/>
      <c r="C52" s="66"/>
      <c r="D52" s="65"/>
      <c r="E52" s="66"/>
      <c r="F52" s="67"/>
      <c r="G52" s="65"/>
      <c r="H52" s="66"/>
      <c r="I52" s="20"/>
      <c r="J52" s="21"/>
    </row>
    <row r="53" spans="1:10" x14ac:dyDescent="0.2">
      <c r="A53" s="158" t="s">
        <v>266</v>
      </c>
      <c r="B53" s="65">
        <v>0</v>
      </c>
      <c r="C53" s="66">
        <v>0</v>
      </c>
      <c r="D53" s="65">
        <v>0</v>
      </c>
      <c r="E53" s="66">
        <v>1</v>
      </c>
      <c r="F53" s="67"/>
      <c r="G53" s="65">
        <f>B53-C53</f>
        <v>0</v>
      </c>
      <c r="H53" s="66">
        <f>D53-E53</f>
        <v>-1</v>
      </c>
      <c r="I53" s="20" t="str">
        <f>IF(C53=0, "-", IF(G53/C53&lt;10, G53/C53, "&gt;999%"))</f>
        <v>-</v>
      </c>
      <c r="J53" s="21">
        <f>IF(E53=0, "-", IF(H53/E53&lt;10, H53/E53, "&gt;999%"))</f>
        <v>-1</v>
      </c>
    </row>
    <row r="54" spans="1:10" s="160" customFormat="1" x14ac:dyDescent="0.2">
      <c r="A54" s="178" t="s">
        <v>515</v>
      </c>
      <c r="B54" s="71">
        <v>0</v>
      </c>
      <c r="C54" s="72">
        <v>0</v>
      </c>
      <c r="D54" s="71">
        <v>0</v>
      </c>
      <c r="E54" s="72">
        <v>1</v>
      </c>
      <c r="F54" s="73"/>
      <c r="G54" s="71">
        <f>B54-C54</f>
        <v>0</v>
      </c>
      <c r="H54" s="72">
        <f>D54-E54</f>
        <v>-1</v>
      </c>
      <c r="I54" s="37" t="str">
        <f>IF(C54=0, "-", IF(G54/C54&lt;10, G54/C54, "&gt;999%"))</f>
        <v>-</v>
      </c>
      <c r="J54" s="38">
        <f>IF(E54=0, "-", IF(H54/E54&lt;10, H54/E54, "&gt;999%"))</f>
        <v>-1</v>
      </c>
    </row>
    <row r="55" spans="1:10" x14ac:dyDescent="0.2">
      <c r="A55" s="177"/>
      <c r="B55" s="143"/>
      <c r="C55" s="144"/>
      <c r="D55" s="143"/>
      <c r="E55" s="144"/>
      <c r="F55" s="145"/>
      <c r="G55" s="143"/>
      <c r="H55" s="144"/>
      <c r="I55" s="151"/>
      <c r="J55" s="152"/>
    </row>
    <row r="56" spans="1:10" s="139" customFormat="1" x14ac:dyDescent="0.2">
      <c r="A56" s="159" t="s">
        <v>37</v>
      </c>
      <c r="B56" s="65"/>
      <c r="C56" s="66"/>
      <c r="D56" s="65"/>
      <c r="E56" s="66"/>
      <c r="F56" s="67"/>
      <c r="G56" s="65"/>
      <c r="H56" s="66"/>
      <c r="I56" s="20"/>
      <c r="J56" s="21"/>
    </row>
    <row r="57" spans="1:10" x14ac:dyDescent="0.2">
      <c r="A57" s="158" t="s">
        <v>184</v>
      </c>
      <c r="B57" s="65">
        <v>0</v>
      </c>
      <c r="C57" s="66">
        <v>0</v>
      </c>
      <c r="D57" s="65">
        <v>0</v>
      </c>
      <c r="E57" s="66">
        <v>1</v>
      </c>
      <c r="F57" s="67"/>
      <c r="G57" s="65">
        <f>B57-C57</f>
        <v>0</v>
      </c>
      <c r="H57" s="66">
        <f>D57-E57</f>
        <v>-1</v>
      </c>
      <c r="I57" s="20" t="str">
        <f>IF(C57=0, "-", IF(G57/C57&lt;10, G57/C57, "&gt;999%"))</f>
        <v>-</v>
      </c>
      <c r="J57" s="21">
        <f>IF(E57=0, "-", IF(H57/E57&lt;10, H57/E57, "&gt;999%"))</f>
        <v>-1</v>
      </c>
    </row>
    <row r="58" spans="1:10" s="160" customFormat="1" x14ac:dyDescent="0.2">
      <c r="A58" s="178" t="s">
        <v>516</v>
      </c>
      <c r="B58" s="71">
        <v>0</v>
      </c>
      <c r="C58" s="72">
        <v>0</v>
      </c>
      <c r="D58" s="71">
        <v>0</v>
      </c>
      <c r="E58" s="72">
        <v>1</v>
      </c>
      <c r="F58" s="73"/>
      <c r="G58" s="71">
        <f>B58-C58</f>
        <v>0</v>
      </c>
      <c r="H58" s="72">
        <f>D58-E58</f>
        <v>-1</v>
      </c>
      <c r="I58" s="37" t="str">
        <f>IF(C58=0, "-", IF(G58/C58&lt;10, G58/C58, "&gt;999%"))</f>
        <v>-</v>
      </c>
      <c r="J58" s="38">
        <f>IF(E58=0, "-", IF(H58/E58&lt;10, H58/E58, "&gt;999%"))</f>
        <v>-1</v>
      </c>
    </row>
    <row r="59" spans="1:10" x14ac:dyDescent="0.2">
      <c r="A59" s="177"/>
      <c r="B59" s="143"/>
      <c r="C59" s="144"/>
      <c r="D59" s="143"/>
      <c r="E59" s="144"/>
      <c r="F59" s="145"/>
      <c r="G59" s="143"/>
      <c r="H59" s="144"/>
      <c r="I59" s="151"/>
      <c r="J59" s="152"/>
    </row>
    <row r="60" spans="1:10" s="139" customFormat="1" x14ac:dyDescent="0.2">
      <c r="A60" s="159" t="s">
        <v>38</v>
      </c>
      <c r="B60" s="65"/>
      <c r="C60" s="66"/>
      <c r="D60" s="65"/>
      <c r="E60" s="66"/>
      <c r="F60" s="67"/>
      <c r="G60" s="65"/>
      <c r="H60" s="66"/>
      <c r="I60" s="20"/>
      <c r="J60" s="21"/>
    </row>
    <row r="61" spans="1:10" x14ac:dyDescent="0.2">
      <c r="A61" s="158" t="s">
        <v>425</v>
      </c>
      <c r="B61" s="65">
        <v>2</v>
      </c>
      <c r="C61" s="66">
        <v>5</v>
      </c>
      <c r="D61" s="65">
        <v>13</v>
      </c>
      <c r="E61" s="66">
        <v>8</v>
      </c>
      <c r="F61" s="67"/>
      <c r="G61" s="65">
        <f>B61-C61</f>
        <v>-3</v>
      </c>
      <c r="H61" s="66">
        <f>D61-E61</f>
        <v>5</v>
      </c>
      <c r="I61" s="20">
        <f>IF(C61=0, "-", IF(G61/C61&lt;10, G61/C61, "&gt;999%"))</f>
        <v>-0.6</v>
      </c>
      <c r="J61" s="21">
        <f>IF(E61=0, "-", IF(H61/E61&lt;10, H61/E61, "&gt;999%"))</f>
        <v>0.625</v>
      </c>
    </row>
    <row r="62" spans="1:10" s="160" customFormat="1" x14ac:dyDescent="0.2">
      <c r="A62" s="178" t="s">
        <v>517</v>
      </c>
      <c r="B62" s="71">
        <v>2</v>
      </c>
      <c r="C62" s="72">
        <v>5</v>
      </c>
      <c r="D62" s="71">
        <v>13</v>
      </c>
      <c r="E62" s="72">
        <v>8</v>
      </c>
      <c r="F62" s="73"/>
      <c r="G62" s="71">
        <f>B62-C62</f>
        <v>-3</v>
      </c>
      <c r="H62" s="72">
        <f>D62-E62</f>
        <v>5</v>
      </c>
      <c r="I62" s="37">
        <f>IF(C62=0, "-", IF(G62/C62&lt;10, G62/C62, "&gt;999%"))</f>
        <v>-0.6</v>
      </c>
      <c r="J62" s="38">
        <f>IF(E62=0, "-", IF(H62/E62&lt;10, H62/E62, "&gt;999%"))</f>
        <v>0.625</v>
      </c>
    </row>
    <row r="63" spans="1:10" x14ac:dyDescent="0.2">
      <c r="A63" s="177"/>
      <c r="B63" s="143"/>
      <c r="C63" s="144"/>
      <c r="D63" s="143"/>
      <c r="E63" s="144"/>
      <c r="F63" s="145"/>
      <c r="G63" s="143"/>
      <c r="H63" s="144"/>
      <c r="I63" s="151"/>
      <c r="J63" s="152"/>
    </row>
    <row r="64" spans="1:10" s="139" customFormat="1" x14ac:dyDescent="0.2">
      <c r="A64" s="159" t="s">
        <v>39</v>
      </c>
      <c r="B64" s="65"/>
      <c r="C64" s="66"/>
      <c r="D64" s="65"/>
      <c r="E64" s="66"/>
      <c r="F64" s="67"/>
      <c r="G64" s="65"/>
      <c r="H64" s="66"/>
      <c r="I64" s="20"/>
      <c r="J64" s="21"/>
    </row>
    <row r="65" spans="1:10" x14ac:dyDescent="0.2">
      <c r="A65" s="158" t="s">
        <v>339</v>
      </c>
      <c r="B65" s="65">
        <v>0</v>
      </c>
      <c r="C65" s="66">
        <v>2</v>
      </c>
      <c r="D65" s="65">
        <v>0</v>
      </c>
      <c r="E65" s="66">
        <v>4</v>
      </c>
      <c r="F65" s="67"/>
      <c r="G65" s="65">
        <f t="shared" ref="G65:G75" si="8">B65-C65</f>
        <v>-2</v>
      </c>
      <c r="H65" s="66">
        <f t="shared" ref="H65:H75" si="9">D65-E65</f>
        <v>-4</v>
      </c>
      <c r="I65" s="20">
        <f t="shared" ref="I65:I75" si="10">IF(C65=0, "-", IF(G65/C65&lt;10, G65/C65, "&gt;999%"))</f>
        <v>-1</v>
      </c>
      <c r="J65" s="21">
        <f t="shared" ref="J65:J75" si="11">IF(E65=0, "-", IF(H65/E65&lt;10, H65/E65, "&gt;999%"))</f>
        <v>-1</v>
      </c>
    </row>
    <row r="66" spans="1:10" x14ac:dyDescent="0.2">
      <c r="A66" s="158" t="s">
        <v>309</v>
      </c>
      <c r="B66" s="65">
        <v>1</v>
      </c>
      <c r="C66" s="66">
        <v>4</v>
      </c>
      <c r="D66" s="65">
        <v>8</v>
      </c>
      <c r="E66" s="66">
        <v>18</v>
      </c>
      <c r="F66" s="67"/>
      <c r="G66" s="65">
        <f t="shared" si="8"/>
        <v>-3</v>
      </c>
      <c r="H66" s="66">
        <f t="shared" si="9"/>
        <v>-10</v>
      </c>
      <c r="I66" s="20">
        <f t="shared" si="10"/>
        <v>-0.75</v>
      </c>
      <c r="J66" s="21">
        <f t="shared" si="11"/>
        <v>-0.55555555555555558</v>
      </c>
    </row>
    <row r="67" spans="1:10" x14ac:dyDescent="0.2">
      <c r="A67" s="158" t="s">
        <v>340</v>
      </c>
      <c r="B67" s="65">
        <v>9</v>
      </c>
      <c r="C67" s="66">
        <v>8</v>
      </c>
      <c r="D67" s="65">
        <v>30</v>
      </c>
      <c r="E67" s="66">
        <v>27</v>
      </c>
      <c r="F67" s="67"/>
      <c r="G67" s="65">
        <f t="shared" si="8"/>
        <v>1</v>
      </c>
      <c r="H67" s="66">
        <f t="shared" si="9"/>
        <v>3</v>
      </c>
      <c r="I67" s="20">
        <f t="shared" si="10"/>
        <v>0.125</v>
      </c>
      <c r="J67" s="21">
        <f t="shared" si="11"/>
        <v>0.1111111111111111</v>
      </c>
    </row>
    <row r="68" spans="1:10" x14ac:dyDescent="0.2">
      <c r="A68" s="158" t="s">
        <v>200</v>
      </c>
      <c r="B68" s="65">
        <v>1</v>
      </c>
      <c r="C68" s="66">
        <v>1</v>
      </c>
      <c r="D68" s="65">
        <v>1</v>
      </c>
      <c r="E68" s="66">
        <v>5</v>
      </c>
      <c r="F68" s="67"/>
      <c r="G68" s="65">
        <f t="shared" si="8"/>
        <v>0</v>
      </c>
      <c r="H68" s="66">
        <f t="shared" si="9"/>
        <v>-4</v>
      </c>
      <c r="I68" s="20">
        <f t="shared" si="10"/>
        <v>0</v>
      </c>
      <c r="J68" s="21">
        <f t="shared" si="11"/>
        <v>-0.8</v>
      </c>
    </row>
    <row r="69" spans="1:10" x14ac:dyDescent="0.2">
      <c r="A69" s="158" t="s">
        <v>253</v>
      </c>
      <c r="B69" s="65">
        <v>3</v>
      </c>
      <c r="C69" s="66">
        <v>0</v>
      </c>
      <c r="D69" s="65">
        <v>5</v>
      </c>
      <c r="E69" s="66">
        <v>3</v>
      </c>
      <c r="F69" s="67"/>
      <c r="G69" s="65">
        <f t="shared" si="8"/>
        <v>3</v>
      </c>
      <c r="H69" s="66">
        <f t="shared" si="9"/>
        <v>2</v>
      </c>
      <c r="I69" s="20" t="str">
        <f t="shared" si="10"/>
        <v>-</v>
      </c>
      <c r="J69" s="21">
        <f t="shared" si="11"/>
        <v>0.66666666666666663</v>
      </c>
    </row>
    <row r="70" spans="1:10" x14ac:dyDescent="0.2">
      <c r="A70" s="158" t="s">
        <v>269</v>
      </c>
      <c r="B70" s="65">
        <v>0</v>
      </c>
      <c r="C70" s="66">
        <v>4</v>
      </c>
      <c r="D70" s="65">
        <v>1</v>
      </c>
      <c r="E70" s="66">
        <v>10</v>
      </c>
      <c r="F70" s="67"/>
      <c r="G70" s="65">
        <f t="shared" si="8"/>
        <v>-4</v>
      </c>
      <c r="H70" s="66">
        <f t="shared" si="9"/>
        <v>-9</v>
      </c>
      <c r="I70" s="20">
        <f t="shared" si="10"/>
        <v>-1</v>
      </c>
      <c r="J70" s="21">
        <f t="shared" si="11"/>
        <v>-0.9</v>
      </c>
    </row>
    <row r="71" spans="1:10" x14ac:dyDescent="0.2">
      <c r="A71" s="158" t="s">
        <v>400</v>
      </c>
      <c r="B71" s="65">
        <v>2</v>
      </c>
      <c r="C71" s="66">
        <v>4</v>
      </c>
      <c r="D71" s="65">
        <v>12</v>
      </c>
      <c r="E71" s="66">
        <v>16</v>
      </c>
      <c r="F71" s="67"/>
      <c r="G71" s="65">
        <f t="shared" si="8"/>
        <v>-2</v>
      </c>
      <c r="H71" s="66">
        <f t="shared" si="9"/>
        <v>-4</v>
      </c>
      <c r="I71" s="20">
        <f t="shared" si="10"/>
        <v>-0.5</v>
      </c>
      <c r="J71" s="21">
        <f t="shared" si="11"/>
        <v>-0.25</v>
      </c>
    </row>
    <row r="72" spans="1:10" x14ac:dyDescent="0.2">
      <c r="A72" s="158" t="s">
        <v>409</v>
      </c>
      <c r="B72" s="65">
        <v>70</v>
      </c>
      <c r="C72" s="66">
        <v>80</v>
      </c>
      <c r="D72" s="65">
        <v>192</v>
      </c>
      <c r="E72" s="66">
        <v>211</v>
      </c>
      <c r="F72" s="67"/>
      <c r="G72" s="65">
        <f t="shared" si="8"/>
        <v>-10</v>
      </c>
      <c r="H72" s="66">
        <f t="shared" si="9"/>
        <v>-19</v>
      </c>
      <c r="I72" s="20">
        <f t="shared" si="10"/>
        <v>-0.125</v>
      </c>
      <c r="J72" s="21">
        <f t="shared" si="11"/>
        <v>-9.004739336492891E-2</v>
      </c>
    </row>
    <row r="73" spans="1:10" x14ac:dyDescent="0.2">
      <c r="A73" s="158" t="s">
        <v>389</v>
      </c>
      <c r="B73" s="65">
        <v>9</v>
      </c>
      <c r="C73" s="66">
        <v>6</v>
      </c>
      <c r="D73" s="65">
        <v>11</v>
      </c>
      <c r="E73" s="66">
        <v>14</v>
      </c>
      <c r="F73" s="67"/>
      <c r="G73" s="65">
        <f t="shared" si="8"/>
        <v>3</v>
      </c>
      <c r="H73" s="66">
        <f t="shared" si="9"/>
        <v>-3</v>
      </c>
      <c r="I73" s="20">
        <f t="shared" si="10"/>
        <v>0.5</v>
      </c>
      <c r="J73" s="21">
        <f t="shared" si="11"/>
        <v>-0.21428571428571427</v>
      </c>
    </row>
    <row r="74" spans="1:10" x14ac:dyDescent="0.2">
      <c r="A74" s="158" t="s">
        <v>426</v>
      </c>
      <c r="B74" s="65">
        <v>1</v>
      </c>
      <c r="C74" s="66">
        <v>8</v>
      </c>
      <c r="D74" s="65">
        <v>2</v>
      </c>
      <c r="E74" s="66">
        <v>11</v>
      </c>
      <c r="F74" s="67"/>
      <c r="G74" s="65">
        <f t="shared" si="8"/>
        <v>-7</v>
      </c>
      <c r="H74" s="66">
        <f t="shared" si="9"/>
        <v>-9</v>
      </c>
      <c r="I74" s="20">
        <f t="shared" si="10"/>
        <v>-0.875</v>
      </c>
      <c r="J74" s="21">
        <f t="shared" si="11"/>
        <v>-0.81818181818181823</v>
      </c>
    </row>
    <row r="75" spans="1:10" s="160" customFormat="1" x14ac:dyDescent="0.2">
      <c r="A75" s="178" t="s">
        <v>518</v>
      </c>
      <c r="B75" s="71">
        <v>96</v>
      </c>
      <c r="C75" s="72">
        <v>117</v>
      </c>
      <c r="D75" s="71">
        <v>262</v>
      </c>
      <c r="E75" s="72">
        <v>319</v>
      </c>
      <c r="F75" s="73"/>
      <c r="G75" s="71">
        <f t="shared" si="8"/>
        <v>-21</v>
      </c>
      <c r="H75" s="72">
        <f t="shared" si="9"/>
        <v>-57</v>
      </c>
      <c r="I75" s="37">
        <f t="shared" si="10"/>
        <v>-0.17948717948717949</v>
      </c>
      <c r="J75" s="38">
        <f t="shared" si="11"/>
        <v>-0.17868338557993729</v>
      </c>
    </row>
    <row r="76" spans="1:10" x14ac:dyDescent="0.2">
      <c r="A76" s="177"/>
      <c r="B76" s="143"/>
      <c r="C76" s="144"/>
      <c r="D76" s="143"/>
      <c r="E76" s="144"/>
      <c r="F76" s="145"/>
      <c r="G76" s="143"/>
      <c r="H76" s="144"/>
      <c r="I76" s="151"/>
      <c r="J76" s="152"/>
    </row>
    <row r="77" spans="1:10" s="139" customFormat="1" x14ac:dyDescent="0.2">
      <c r="A77" s="159" t="s">
        <v>40</v>
      </c>
      <c r="B77" s="65"/>
      <c r="C77" s="66"/>
      <c r="D77" s="65"/>
      <c r="E77" s="66"/>
      <c r="F77" s="67"/>
      <c r="G77" s="65"/>
      <c r="H77" s="66"/>
      <c r="I77" s="20"/>
      <c r="J77" s="21"/>
    </row>
    <row r="78" spans="1:10" x14ac:dyDescent="0.2">
      <c r="A78" s="158" t="s">
        <v>442</v>
      </c>
      <c r="B78" s="65">
        <v>0</v>
      </c>
      <c r="C78" s="66">
        <v>0</v>
      </c>
      <c r="D78" s="65">
        <v>1</v>
      </c>
      <c r="E78" s="66">
        <v>0</v>
      </c>
      <c r="F78" s="67"/>
      <c r="G78" s="65">
        <f>B78-C78</f>
        <v>0</v>
      </c>
      <c r="H78" s="66">
        <f>D78-E78</f>
        <v>1</v>
      </c>
      <c r="I78" s="20" t="str">
        <f>IF(C78=0, "-", IF(G78/C78&lt;10, G78/C78, "&gt;999%"))</f>
        <v>-</v>
      </c>
      <c r="J78" s="21" t="str">
        <f>IF(E78=0, "-", IF(H78/E78&lt;10, H78/E78, "&gt;999%"))</f>
        <v>-</v>
      </c>
    </row>
    <row r="79" spans="1:10" s="160" customFormat="1" x14ac:dyDescent="0.2">
      <c r="A79" s="178" t="s">
        <v>519</v>
      </c>
      <c r="B79" s="71">
        <v>0</v>
      </c>
      <c r="C79" s="72">
        <v>0</v>
      </c>
      <c r="D79" s="71">
        <v>1</v>
      </c>
      <c r="E79" s="72">
        <v>0</v>
      </c>
      <c r="F79" s="73"/>
      <c r="G79" s="71">
        <f>B79-C79</f>
        <v>0</v>
      </c>
      <c r="H79" s="72">
        <f>D79-E79</f>
        <v>1</v>
      </c>
      <c r="I79" s="37" t="str">
        <f>IF(C79=0, "-", IF(G79/C79&lt;10, G79/C79, "&gt;999%"))</f>
        <v>-</v>
      </c>
      <c r="J79" s="38" t="str">
        <f>IF(E79=0, "-", IF(H79/E79&lt;10, H79/E79, "&gt;999%"))</f>
        <v>-</v>
      </c>
    </row>
    <row r="80" spans="1:10" x14ac:dyDescent="0.2">
      <c r="A80" s="177"/>
      <c r="B80" s="143"/>
      <c r="C80" s="144"/>
      <c r="D80" s="143"/>
      <c r="E80" s="144"/>
      <c r="F80" s="145"/>
      <c r="G80" s="143"/>
      <c r="H80" s="144"/>
      <c r="I80" s="151"/>
      <c r="J80" s="152"/>
    </row>
    <row r="81" spans="1:10" s="139" customFormat="1" x14ac:dyDescent="0.2">
      <c r="A81" s="159" t="s">
        <v>41</v>
      </c>
      <c r="B81" s="65"/>
      <c r="C81" s="66"/>
      <c r="D81" s="65"/>
      <c r="E81" s="66"/>
      <c r="F81" s="67"/>
      <c r="G81" s="65"/>
      <c r="H81" s="66"/>
      <c r="I81" s="20"/>
      <c r="J81" s="21"/>
    </row>
    <row r="82" spans="1:10" x14ac:dyDescent="0.2">
      <c r="A82" s="158" t="s">
        <v>427</v>
      </c>
      <c r="B82" s="65">
        <v>3</v>
      </c>
      <c r="C82" s="66">
        <v>1</v>
      </c>
      <c r="D82" s="65">
        <v>10</v>
      </c>
      <c r="E82" s="66">
        <v>5</v>
      </c>
      <c r="F82" s="67"/>
      <c r="G82" s="65">
        <f>B82-C82</f>
        <v>2</v>
      </c>
      <c r="H82" s="66">
        <f>D82-E82</f>
        <v>5</v>
      </c>
      <c r="I82" s="20">
        <f>IF(C82=0, "-", IF(G82/C82&lt;10, G82/C82, "&gt;999%"))</f>
        <v>2</v>
      </c>
      <c r="J82" s="21">
        <f>IF(E82=0, "-", IF(H82/E82&lt;10, H82/E82, "&gt;999%"))</f>
        <v>1</v>
      </c>
    </row>
    <row r="83" spans="1:10" x14ac:dyDescent="0.2">
      <c r="A83" s="158" t="s">
        <v>436</v>
      </c>
      <c r="B83" s="65">
        <v>4</v>
      </c>
      <c r="C83" s="66">
        <v>3</v>
      </c>
      <c r="D83" s="65">
        <v>7</v>
      </c>
      <c r="E83" s="66">
        <v>8</v>
      </c>
      <c r="F83" s="67"/>
      <c r="G83" s="65">
        <f>B83-C83</f>
        <v>1</v>
      </c>
      <c r="H83" s="66">
        <f>D83-E83</f>
        <v>-1</v>
      </c>
      <c r="I83" s="20">
        <f>IF(C83=0, "-", IF(G83/C83&lt;10, G83/C83, "&gt;999%"))</f>
        <v>0.33333333333333331</v>
      </c>
      <c r="J83" s="21">
        <f>IF(E83=0, "-", IF(H83/E83&lt;10, H83/E83, "&gt;999%"))</f>
        <v>-0.125</v>
      </c>
    </row>
    <row r="84" spans="1:10" x14ac:dyDescent="0.2">
      <c r="A84" s="158" t="s">
        <v>443</v>
      </c>
      <c r="B84" s="65">
        <v>0</v>
      </c>
      <c r="C84" s="66">
        <v>1</v>
      </c>
      <c r="D84" s="65">
        <v>2</v>
      </c>
      <c r="E84" s="66">
        <v>1</v>
      </c>
      <c r="F84" s="67"/>
      <c r="G84" s="65">
        <f>B84-C84</f>
        <v>-1</v>
      </c>
      <c r="H84" s="66">
        <f>D84-E84</f>
        <v>1</v>
      </c>
      <c r="I84" s="20">
        <f>IF(C84=0, "-", IF(G84/C84&lt;10, G84/C84, "&gt;999%"))</f>
        <v>-1</v>
      </c>
      <c r="J84" s="21">
        <f>IF(E84=0, "-", IF(H84/E84&lt;10, H84/E84, "&gt;999%"))</f>
        <v>1</v>
      </c>
    </row>
    <row r="85" spans="1:10" s="160" customFormat="1" x14ac:dyDescent="0.2">
      <c r="A85" s="178" t="s">
        <v>520</v>
      </c>
      <c r="B85" s="71">
        <v>7</v>
      </c>
      <c r="C85" s="72">
        <v>5</v>
      </c>
      <c r="D85" s="71">
        <v>19</v>
      </c>
      <c r="E85" s="72">
        <v>14</v>
      </c>
      <c r="F85" s="73"/>
      <c r="G85" s="71">
        <f>B85-C85</f>
        <v>2</v>
      </c>
      <c r="H85" s="72">
        <f>D85-E85</f>
        <v>5</v>
      </c>
      <c r="I85" s="37">
        <f>IF(C85=0, "-", IF(G85/C85&lt;10, G85/C85, "&gt;999%"))</f>
        <v>0.4</v>
      </c>
      <c r="J85" s="38">
        <f>IF(E85=0, "-", IF(H85/E85&lt;10, H85/E85, "&gt;999%"))</f>
        <v>0.35714285714285715</v>
      </c>
    </row>
    <row r="86" spans="1:10" x14ac:dyDescent="0.2">
      <c r="A86" s="177"/>
      <c r="B86" s="143"/>
      <c r="C86" s="144"/>
      <c r="D86" s="143"/>
      <c r="E86" s="144"/>
      <c r="F86" s="145"/>
      <c r="G86" s="143"/>
      <c r="H86" s="144"/>
      <c r="I86" s="151"/>
      <c r="J86" s="152"/>
    </row>
    <row r="87" spans="1:10" s="139" customFormat="1" x14ac:dyDescent="0.2">
      <c r="A87" s="159" t="s">
        <v>42</v>
      </c>
      <c r="B87" s="65"/>
      <c r="C87" s="66"/>
      <c r="D87" s="65"/>
      <c r="E87" s="66"/>
      <c r="F87" s="67"/>
      <c r="G87" s="65"/>
      <c r="H87" s="66"/>
      <c r="I87" s="20"/>
      <c r="J87" s="21"/>
    </row>
    <row r="88" spans="1:10" x14ac:dyDescent="0.2">
      <c r="A88" s="158" t="s">
        <v>329</v>
      </c>
      <c r="B88" s="65">
        <v>0</v>
      </c>
      <c r="C88" s="66">
        <v>0</v>
      </c>
      <c r="D88" s="65">
        <v>2</v>
      </c>
      <c r="E88" s="66">
        <v>0</v>
      </c>
      <c r="F88" s="67"/>
      <c r="G88" s="65">
        <f>B88-C88</f>
        <v>0</v>
      </c>
      <c r="H88" s="66">
        <f>D88-E88</f>
        <v>2</v>
      </c>
      <c r="I88" s="20" t="str">
        <f>IF(C88=0, "-", IF(G88/C88&lt;10, G88/C88, "&gt;999%"))</f>
        <v>-</v>
      </c>
      <c r="J88" s="21" t="str">
        <f>IF(E88=0, "-", IF(H88/E88&lt;10, H88/E88, "&gt;999%"))</f>
        <v>-</v>
      </c>
    </row>
    <row r="89" spans="1:10" s="160" customFormat="1" x14ac:dyDescent="0.2">
      <c r="A89" s="178" t="s">
        <v>521</v>
      </c>
      <c r="B89" s="71">
        <v>0</v>
      </c>
      <c r="C89" s="72">
        <v>0</v>
      </c>
      <c r="D89" s="71">
        <v>2</v>
      </c>
      <c r="E89" s="72">
        <v>0</v>
      </c>
      <c r="F89" s="73"/>
      <c r="G89" s="71">
        <f>B89-C89</f>
        <v>0</v>
      </c>
      <c r="H89" s="72">
        <f>D89-E89</f>
        <v>2</v>
      </c>
      <c r="I89" s="37" t="str">
        <f>IF(C89=0, "-", IF(G89/C89&lt;10, G89/C89, "&gt;999%"))</f>
        <v>-</v>
      </c>
      <c r="J89" s="38" t="str">
        <f>IF(E89=0, "-", IF(H89/E89&lt;10, H89/E89, "&gt;999%"))</f>
        <v>-</v>
      </c>
    </row>
    <row r="90" spans="1:10" x14ac:dyDescent="0.2">
      <c r="A90" s="177"/>
      <c r="B90" s="143"/>
      <c r="C90" s="144"/>
      <c r="D90" s="143"/>
      <c r="E90" s="144"/>
      <c r="F90" s="145"/>
      <c r="G90" s="143"/>
      <c r="H90" s="144"/>
      <c r="I90" s="151"/>
      <c r="J90" s="152"/>
    </row>
    <row r="91" spans="1:10" s="139" customFormat="1" x14ac:dyDescent="0.2">
      <c r="A91" s="159" t="s">
        <v>43</v>
      </c>
      <c r="B91" s="65"/>
      <c r="C91" s="66"/>
      <c r="D91" s="65"/>
      <c r="E91" s="66"/>
      <c r="F91" s="67"/>
      <c r="G91" s="65"/>
      <c r="H91" s="66"/>
      <c r="I91" s="20"/>
      <c r="J91" s="21"/>
    </row>
    <row r="92" spans="1:10" x14ac:dyDescent="0.2">
      <c r="A92" s="158" t="s">
        <v>279</v>
      </c>
      <c r="B92" s="65">
        <v>0</v>
      </c>
      <c r="C92" s="66">
        <v>1</v>
      </c>
      <c r="D92" s="65">
        <v>0</v>
      </c>
      <c r="E92" s="66">
        <v>1</v>
      </c>
      <c r="F92" s="67"/>
      <c r="G92" s="65">
        <f t="shared" ref="G92:G98" si="12">B92-C92</f>
        <v>-1</v>
      </c>
      <c r="H92" s="66">
        <f t="shared" ref="H92:H98" si="13">D92-E92</f>
        <v>-1</v>
      </c>
      <c r="I92" s="20">
        <f t="shared" ref="I92:I98" si="14">IF(C92=0, "-", IF(G92/C92&lt;10, G92/C92, "&gt;999%"))</f>
        <v>-1</v>
      </c>
      <c r="J92" s="21">
        <f t="shared" ref="J92:J98" si="15">IF(E92=0, "-", IF(H92/E92&lt;10, H92/E92, "&gt;999%"))</f>
        <v>-1</v>
      </c>
    </row>
    <row r="93" spans="1:10" x14ac:dyDescent="0.2">
      <c r="A93" s="158" t="s">
        <v>310</v>
      </c>
      <c r="B93" s="65">
        <v>2</v>
      </c>
      <c r="C93" s="66">
        <v>0</v>
      </c>
      <c r="D93" s="65">
        <v>3</v>
      </c>
      <c r="E93" s="66">
        <v>0</v>
      </c>
      <c r="F93" s="67"/>
      <c r="G93" s="65">
        <f t="shared" si="12"/>
        <v>2</v>
      </c>
      <c r="H93" s="66">
        <f t="shared" si="13"/>
        <v>3</v>
      </c>
      <c r="I93" s="20" t="str">
        <f t="shared" si="14"/>
        <v>-</v>
      </c>
      <c r="J93" s="21" t="str">
        <f t="shared" si="15"/>
        <v>-</v>
      </c>
    </row>
    <row r="94" spans="1:10" x14ac:dyDescent="0.2">
      <c r="A94" s="158" t="s">
        <v>280</v>
      </c>
      <c r="B94" s="65">
        <v>0</v>
      </c>
      <c r="C94" s="66">
        <v>0</v>
      </c>
      <c r="D94" s="65">
        <v>5</v>
      </c>
      <c r="E94" s="66">
        <v>0</v>
      </c>
      <c r="F94" s="67"/>
      <c r="G94" s="65">
        <f t="shared" si="12"/>
        <v>0</v>
      </c>
      <c r="H94" s="66">
        <f t="shared" si="13"/>
        <v>5</v>
      </c>
      <c r="I94" s="20" t="str">
        <f t="shared" si="14"/>
        <v>-</v>
      </c>
      <c r="J94" s="21" t="str">
        <f t="shared" si="15"/>
        <v>-</v>
      </c>
    </row>
    <row r="95" spans="1:10" x14ac:dyDescent="0.2">
      <c r="A95" s="158" t="s">
        <v>401</v>
      </c>
      <c r="B95" s="65">
        <v>0</v>
      </c>
      <c r="C95" s="66">
        <v>1</v>
      </c>
      <c r="D95" s="65">
        <v>0</v>
      </c>
      <c r="E95" s="66">
        <v>3</v>
      </c>
      <c r="F95" s="67"/>
      <c r="G95" s="65">
        <f t="shared" si="12"/>
        <v>-1</v>
      </c>
      <c r="H95" s="66">
        <f t="shared" si="13"/>
        <v>-3</v>
      </c>
      <c r="I95" s="20">
        <f t="shared" si="14"/>
        <v>-1</v>
      </c>
      <c r="J95" s="21">
        <f t="shared" si="15"/>
        <v>-1</v>
      </c>
    </row>
    <row r="96" spans="1:10" x14ac:dyDescent="0.2">
      <c r="A96" s="158" t="s">
        <v>410</v>
      </c>
      <c r="B96" s="65">
        <v>0</v>
      </c>
      <c r="C96" s="66">
        <v>7</v>
      </c>
      <c r="D96" s="65">
        <v>0</v>
      </c>
      <c r="E96" s="66">
        <v>9</v>
      </c>
      <c r="F96" s="67"/>
      <c r="G96" s="65">
        <f t="shared" si="12"/>
        <v>-7</v>
      </c>
      <c r="H96" s="66">
        <f t="shared" si="13"/>
        <v>-9</v>
      </c>
      <c r="I96" s="20">
        <f t="shared" si="14"/>
        <v>-1</v>
      </c>
      <c r="J96" s="21">
        <f t="shared" si="15"/>
        <v>-1</v>
      </c>
    </row>
    <row r="97" spans="1:10" x14ac:dyDescent="0.2">
      <c r="A97" s="158" t="s">
        <v>411</v>
      </c>
      <c r="B97" s="65">
        <v>1</v>
      </c>
      <c r="C97" s="66">
        <v>1</v>
      </c>
      <c r="D97" s="65">
        <v>6</v>
      </c>
      <c r="E97" s="66">
        <v>9</v>
      </c>
      <c r="F97" s="67"/>
      <c r="G97" s="65">
        <f t="shared" si="12"/>
        <v>0</v>
      </c>
      <c r="H97" s="66">
        <f t="shared" si="13"/>
        <v>-3</v>
      </c>
      <c r="I97" s="20">
        <f t="shared" si="14"/>
        <v>0</v>
      </c>
      <c r="J97" s="21">
        <f t="shared" si="15"/>
        <v>-0.33333333333333331</v>
      </c>
    </row>
    <row r="98" spans="1:10" s="160" customFormat="1" x14ac:dyDescent="0.2">
      <c r="A98" s="178" t="s">
        <v>522</v>
      </c>
      <c r="B98" s="71">
        <v>3</v>
      </c>
      <c r="C98" s="72">
        <v>10</v>
      </c>
      <c r="D98" s="71">
        <v>14</v>
      </c>
      <c r="E98" s="72">
        <v>22</v>
      </c>
      <c r="F98" s="73"/>
      <c r="G98" s="71">
        <f t="shared" si="12"/>
        <v>-7</v>
      </c>
      <c r="H98" s="72">
        <f t="shared" si="13"/>
        <v>-8</v>
      </c>
      <c r="I98" s="37">
        <f t="shared" si="14"/>
        <v>-0.7</v>
      </c>
      <c r="J98" s="38">
        <f t="shared" si="15"/>
        <v>-0.36363636363636365</v>
      </c>
    </row>
    <row r="99" spans="1:10" x14ac:dyDescent="0.2">
      <c r="A99" s="177"/>
      <c r="B99" s="143"/>
      <c r="C99" s="144"/>
      <c r="D99" s="143"/>
      <c r="E99" s="144"/>
      <c r="F99" s="145"/>
      <c r="G99" s="143"/>
      <c r="H99" s="144"/>
      <c r="I99" s="151"/>
      <c r="J99" s="152"/>
    </row>
    <row r="100" spans="1:10" s="139" customFormat="1" x14ac:dyDescent="0.2">
      <c r="A100" s="159" t="s">
        <v>44</v>
      </c>
      <c r="B100" s="65"/>
      <c r="C100" s="66"/>
      <c r="D100" s="65"/>
      <c r="E100" s="66"/>
      <c r="F100" s="67"/>
      <c r="G100" s="65"/>
      <c r="H100" s="66"/>
      <c r="I100" s="20"/>
      <c r="J100" s="21"/>
    </row>
    <row r="101" spans="1:10" x14ac:dyDescent="0.2">
      <c r="A101" s="158" t="s">
        <v>444</v>
      </c>
      <c r="B101" s="65">
        <v>0</v>
      </c>
      <c r="C101" s="66">
        <v>1</v>
      </c>
      <c r="D101" s="65">
        <v>0</v>
      </c>
      <c r="E101" s="66">
        <v>1</v>
      </c>
      <c r="F101" s="67"/>
      <c r="G101" s="65">
        <f>B101-C101</f>
        <v>-1</v>
      </c>
      <c r="H101" s="66">
        <f>D101-E101</f>
        <v>-1</v>
      </c>
      <c r="I101" s="20">
        <f>IF(C101=0, "-", IF(G101/C101&lt;10, G101/C101, "&gt;999%"))</f>
        <v>-1</v>
      </c>
      <c r="J101" s="21">
        <f>IF(E101=0, "-", IF(H101/E101&lt;10, H101/E101, "&gt;999%"))</f>
        <v>-1</v>
      </c>
    </row>
    <row r="102" spans="1:10" x14ac:dyDescent="0.2">
      <c r="A102" s="158" t="s">
        <v>428</v>
      </c>
      <c r="B102" s="65">
        <v>4</v>
      </c>
      <c r="C102" s="66">
        <v>6</v>
      </c>
      <c r="D102" s="65">
        <v>11</v>
      </c>
      <c r="E102" s="66">
        <v>12</v>
      </c>
      <c r="F102" s="67"/>
      <c r="G102" s="65">
        <f>B102-C102</f>
        <v>-2</v>
      </c>
      <c r="H102" s="66">
        <f>D102-E102</f>
        <v>-1</v>
      </c>
      <c r="I102" s="20">
        <f>IF(C102=0, "-", IF(G102/C102&lt;10, G102/C102, "&gt;999%"))</f>
        <v>-0.33333333333333331</v>
      </c>
      <c r="J102" s="21">
        <f>IF(E102=0, "-", IF(H102/E102&lt;10, H102/E102, "&gt;999%"))</f>
        <v>-8.3333333333333329E-2</v>
      </c>
    </row>
    <row r="103" spans="1:10" x14ac:dyDescent="0.2">
      <c r="A103" s="158" t="s">
        <v>437</v>
      </c>
      <c r="B103" s="65">
        <v>2</v>
      </c>
      <c r="C103" s="66">
        <v>2</v>
      </c>
      <c r="D103" s="65">
        <v>9</v>
      </c>
      <c r="E103" s="66">
        <v>13</v>
      </c>
      <c r="F103" s="67"/>
      <c r="G103" s="65">
        <f>B103-C103</f>
        <v>0</v>
      </c>
      <c r="H103" s="66">
        <f>D103-E103</f>
        <v>-4</v>
      </c>
      <c r="I103" s="20">
        <f>IF(C103=0, "-", IF(G103/C103&lt;10, G103/C103, "&gt;999%"))</f>
        <v>0</v>
      </c>
      <c r="J103" s="21">
        <f>IF(E103=0, "-", IF(H103/E103&lt;10, H103/E103, "&gt;999%"))</f>
        <v>-0.30769230769230771</v>
      </c>
    </row>
    <row r="104" spans="1:10" s="160" customFormat="1" x14ac:dyDescent="0.2">
      <c r="A104" s="178" t="s">
        <v>523</v>
      </c>
      <c r="B104" s="71">
        <v>6</v>
      </c>
      <c r="C104" s="72">
        <v>9</v>
      </c>
      <c r="D104" s="71">
        <v>20</v>
      </c>
      <c r="E104" s="72">
        <v>26</v>
      </c>
      <c r="F104" s="73"/>
      <c r="G104" s="71">
        <f>B104-C104</f>
        <v>-3</v>
      </c>
      <c r="H104" s="72">
        <f>D104-E104</f>
        <v>-6</v>
      </c>
      <c r="I104" s="37">
        <f>IF(C104=0, "-", IF(G104/C104&lt;10, G104/C104, "&gt;999%"))</f>
        <v>-0.33333333333333331</v>
      </c>
      <c r="J104" s="38">
        <f>IF(E104=0, "-", IF(H104/E104&lt;10, H104/E104, "&gt;999%"))</f>
        <v>-0.23076923076923078</v>
      </c>
    </row>
    <row r="105" spans="1:10" x14ac:dyDescent="0.2">
      <c r="A105" s="177"/>
      <c r="B105" s="143"/>
      <c r="C105" s="144"/>
      <c r="D105" s="143"/>
      <c r="E105" s="144"/>
      <c r="F105" s="145"/>
      <c r="G105" s="143"/>
      <c r="H105" s="144"/>
      <c r="I105" s="151"/>
      <c r="J105" s="152"/>
    </row>
    <row r="106" spans="1:10" s="139" customFormat="1" x14ac:dyDescent="0.2">
      <c r="A106" s="159" t="s">
        <v>45</v>
      </c>
      <c r="B106" s="65"/>
      <c r="C106" s="66"/>
      <c r="D106" s="65"/>
      <c r="E106" s="66"/>
      <c r="F106" s="67"/>
      <c r="G106" s="65"/>
      <c r="H106" s="66"/>
      <c r="I106" s="20"/>
      <c r="J106" s="21"/>
    </row>
    <row r="107" spans="1:10" x14ac:dyDescent="0.2">
      <c r="A107" s="158" t="s">
        <v>220</v>
      </c>
      <c r="B107" s="65">
        <v>0</v>
      </c>
      <c r="C107" s="66">
        <v>0</v>
      </c>
      <c r="D107" s="65">
        <v>0</v>
      </c>
      <c r="E107" s="66">
        <v>1</v>
      </c>
      <c r="F107" s="67"/>
      <c r="G107" s="65">
        <f t="shared" ref="G107:G113" si="16">B107-C107</f>
        <v>0</v>
      </c>
      <c r="H107" s="66">
        <f t="shared" ref="H107:H113" si="17">D107-E107</f>
        <v>-1</v>
      </c>
      <c r="I107" s="20" t="str">
        <f t="shared" ref="I107:I113" si="18">IF(C107=0, "-", IF(G107/C107&lt;10, G107/C107, "&gt;999%"))</f>
        <v>-</v>
      </c>
      <c r="J107" s="21">
        <f t="shared" ref="J107:J113" si="19">IF(E107=0, "-", IF(H107/E107&lt;10, H107/E107, "&gt;999%"))</f>
        <v>-1</v>
      </c>
    </row>
    <row r="108" spans="1:10" x14ac:dyDescent="0.2">
      <c r="A108" s="158" t="s">
        <v>201</v>
      </c>
      <c r="B108" s="65">
        <v>0</v>
      </c>
      <c r="C108" s="66">
        <v>4</v>
      </c>
      <c r="D108" s="65">
        <v>0</v>
      </c>
      <c r="E108" s="66">
        <v>15</v>
      </c>
      <c r="F108" s="67"/>
      <c r="G108" s="65">
        <f t="shared" si="16"/>
        <v>-4</v>
      </c>
      <c r="H108" s="66">
        <f t="shared" si="17"/>
        <v>-15</v>
      </c>
      <c r="I108" s="20">
        <f t="shared" si="18"/>
        <v>-1</v>
      </c>
      <c r="J108" s="21">
        <f t="shared" si="19"/>
        <v>-1</v>
      </c>
    </row>
    <row r="109" spans="1:10" x14ac:dyDescent="0.2">
      <c r="A109" s="158" t="s">
        <v>311</v>
      </c>
      <c r="B109" s="65">
        <v>19</v>
      </c>
      <c r="C109" s="66">
        <v>22</v>
      </c>
      <c r="D109" s="65">
        <v>36</v>
      </c>
      <c r="E109" s="66">
        <v>45</v>
      </c>
      <c r="F109" s="67"/>
      <c r="G109" s="65">
        <f t="shared" si="16"/>
        <v>-3</v>
      </c>
      <c r="H109" s="66">
        <f t="shared" si="17"/>
        <v>-9</v>
      </c>
      <c r="I109" s="20">
        <f t="shared" si="18"/>
        <v>-0.13636363636363635</v>
      </c>
      <c r="J109" s="21">
        <f t="shared" si="19"/>
        <v>-0.2</v>
      </c>
    </row>
    <row r="110" spans="1:10" x14ac:dyDescent="0.2">
      <c r="A110" s="158" t="s">
        <v>281</v>
      </c>
      <c r="B110" s="65">
        <v>11</v>
      </c>
      <c r="C110" s="66">
        <v>14</v>
      </c>
      <c r="D110" s="65">
        <v>36</v>
      </c>
      <c r="E110" s="66">
        <v>53</v>
      </c>
      <c r="F110" s="67"/>
      <c r="G110" s="65">
        <f t="shared" si="16"/>
        <v>-3</v>
      </c>
      <c r="H110" s="66">
        <f t="shared" si="17"/>
        <v>-17</v>
      </c>
      <c r="I110" s="20">
        <f t="shared" si="18"/>
        <v>-0.21428571428571427</v>
      </c>
      <c r="J110" s="21">
        <f t="shared" si="19"/>
        <v>-0.32075471698113206</v>
      </c>
    </row>
    <row r="111" spans="1:10" x14ac:dyDescent="0.2">
      <c r="A111" s="158" t="s">
        <v>187</v>
      </c>
      <c r="B111" s="65">
        <v>0</v>
      </c>
      <c r="C111" s="66">
        <v>1</v>
      </c>
      <c r="D111" s="65">
        <v>0</v>
      </c>
      <c r="E111" s="66">
        <v>13</v>
      </c>
      <c r="F111" s="67"/>
      <c r="G111" s="65">
        <f t="shared" si="16"/>
        <v>-1</v>
      </c>
      <c r="H111" s="66">
        <f t="shared" si="17"/>
        <v>-13</v>
      </c>
      <c r="I111" s="20">
        <f t="shared" si="18"/>
        <v>-1</v>
      </c>
      <c r="J111" s="21">
        <f t="shared" si="19"/>
        <v>-1</v>
      </c>
    </row>
    <row r="112" spans="1:10" x14ac:dyDescent="0.2">
      <c r="A112" s="158" t="s">
        <v>241</v>
      </c>
      <c r="B112" s="65">
        <v>2</v>
      </c>
      <c r="C112" s="66">
        <v>2</v>
      </c>
      <c r="D112" s="65">
        <v>2</v>
      </c>
      <c r="E112" s="66">
        <v>3</v>
      </c>
      <c r="F112" s="67"/>
      <c r="G112" s="65">
        <f t="shared" si="16"/>
        <v>0</v>
      </c>
      <c r="H112" s="66">
        <f t="shared" si="17"/>
        <v>-1</v>
      </c>
      <c r="I112" s="20">
        <f t="shared" si="18"/>
        <v>0</v>
      </c>
      <c r="J112" s="21">
        <f t="shared" si="19"/>
        <v>-0.33333333333333331</v>
      </c>
    </row>
    <row r="113" spans="1:10" s="160" customFormat="1" x14ac:dyDescent="0.2">
      <c r="A113" s="178" t="s">
        <v>524</v>
      </c>
      <c r="B113" s="71">
        <v>32</v>
      </c>
      <c r="C113" s="72">
        <v>43</v>
      </c>
      <c r="D113" s="71">
        <v>74</v>
      </c>
      <c r="E113" s="72">
        <v>130</v>
      </c>
      <c r="F113" s="73"/>
      <c r="G113" s="71">
        <f t="shared" si="16"/>
        <v>-11</v>
      </c>
      <c r="H113" s="72">
        <f t="shared" si="17"/>
        <v>-56</v>
      </c>
      <c r="I113" s="37">
        <f t="shared" si="18"/>
        <v>-0.2558139534883721</v>
      </c>
      <c r="J113" s="38">
        <f t="shared" si="19"/>
        <v>-0.43076923076923079</v>
      </c>
    </row>
    <row r="114" spans="1:10" x14ac:dyDescent="0.2">
      <c r="A114" s="177"/>
      <c r="B114" s="143"/>
      <c r="C114" s="144"/>
      <c r="D114" s="143"/>
      <c r="E114" s="144"/>
      <c r="F114" s="145"/>
      <c r="G114" s="143"/>
      <c r="H114" s="144"/>
      <c r="I114" s="151"/>
      <c r="J114" s="152"/>
    </row>
    <row r="115" spans="1:10" s="139" customFormat="1" x14ac:dyDescent="0.2">
      <c r="A115" s="159" t="s">
        <v>46</v>
      </c>
      <c r="B115" s="65"/>
      <c r="C115" s="66"/>
      <c r="D115" s="65"/>
      <c r="E115" s="66"/>
      <c r="F115" s="67"/>
      <c r="G115" s="65"/>
      <c r="H115" s="66"/>
      <c r="I115" s="20"/>
      <c r="J115" s="21"/>
    </row>
    <row r="116" spans="1:10" x14ac:dyDescent="0.2">
      <c r="A116" s="158" t="s">
        <v>202</v>
      </c>
      <c r="B116" s="65">
        <v>0</v>
      </c>
      <c r="C116" s="66">
        <v>2</v>
      </c>
      <c r="D116" s="65">
        <v>0</v>
      </c>
      <c r="E116" s="66">
        <v>3</v>
      </c>
      <c r="F116" s="67"/>
      <c r="G116" s="65">
        <f t="shared" ref="G116:G130" si="20">B116-C116</f>
        <v>-2</v>
      </c>
      <c r="H116" s="66">
        <f t="shared" ref="H116:H130" si="21">D116-E116</f>
        <v>-3</v>
      </c>
      <c r="I116" s="20">
        <f t="shared" ref="I116:I130" si="22">IF(C116=0, "-", IF(G116/C116&lt;10, G116/C116, "&gt;999%"))</f>
        <v>-1</v>
      </c>
      <c r="J116" s="21">
        <f t="shared" ref="J116:J130" si="23">IF(E116=0, "-", IF(H116/E116&lt;10, H116/E116, "&gt;999%"))</f>
        <v>-1</v>
      </c>
    </row>
    <row r="117" spans="1:10" x14ac:dyDescent="0.2">
      <c r="A117" s="158" t="s">
        <v>188</v>
      </c>
      <c r="B117" s="65">
        <v>1</v>
      </c>
      <c r="C117" s="66">
        <v>0</v>
      </c>
      <c r="D117" s="65">
        <v>6</v>
      </c>
      <c r="E117" s="66">
        <v>0</v>
      </c>
      <c r="F117" s="67"/>
      <c r="G117" s="65">
        <f t="shared" si="20"/>
        <v>1</v>
      </c>
      <c r="H117" s="66">
        <f t="shared" si="21"/>
        <v>6</v>
      </c>
      <c r="I117" s="20" t="str">
        <f t="shared" si="22"/>
        <v>-</v>
      </c>
      <c r="J117" s="21" t="str">
        <f t="shared" si="23"/>
        <v>-</v>
      </c>
    </row>
    <row r="118" spans="1:10" x14ac:dyDescent="0.2">
      <c r="A118" s="158" t="s">
        <v>203</v>
      </c>
      <c r="B118" s="65">
        <v>28</v>
      </c>
      <c r="C118" s="66">
        <v>36</v>
      </c>
      <c r="D118" s="65">
        <v>68</v>
      </c>
      <c r="E118" s="66">
        <v>78</v>
      </c>
      <c r="F118" s="67"/>
      <c r="G118" s="65">
        <f t="shared" si="20"/>
        <v>-8</v>
      </c>
      <c r="H118" s="66">
        <f t="shared" si="21"/>
        <v>-10</v>
      </c>
      <c r="I118" s="20">
        <f t="shared" si="22"/>
        <v>-0.22222222222222221</v>
      </c>
      <c r="J118" s="21">
        <f t="shared" si="23"/>
        <v>-0.12820512820512819</v>
      </c>
    </row>
    <row r="119" spans="1:10" x14ac:dyDescent="0.2">
      <c r="A119" s="158" t="s">
        <v>390</v>
      </c>
      <c r="B119" s="65">
        <v>0</v>
      </c>
      <c r="C119" s="66">
        <v>2</v>
      </c>
      <c r="D119" s="65">
        <v>0</v>
      </c>
      <c r="E119" s="66">
        <v>9</v>
      </c>
      <c r="F119" s="67"/>
      <c r="G119" s="65">
        <f t="shared" si="20"/>
        <v>-2</v>
      </c>
      <c r="H119" s="66">
        <f t="shared" si="21"/>
        <v>-9</v>
      </c>
      <c r="I119" s="20">
        <f t="shared" si="22"/>
        <v>-1</v>
      </c>
      <c r="J119" s="21">
        <f t="shared" si="23"/>
        <v>-1</v>
      </c>
    </row>
    <row r="120" spans="1:10" x14ac:dyDescent="0.2">
      <c r="A120" s="158" t="s">
        <v>242</v>
      </c>
      <c r="B120" s="65">
        <v>0</v>
      </c>
      <c r="C120" s="66">
        <v>3</v>
      </c>
      <c r="D120" s="65">
        <v>0</v>
      </c>
      <c r="E120" s="66">
        <v>6</v>
      </c>
      <c r="F120" s="67"/>
      <c r="G120" s="65">
        <f t="shared" si="20"/>
        <v>-3</v>
      </c>
      <c r="H120" s="66">
        <f t="shared" si="21"/>
        <v>-6</v>
      </c>
      <c r="I120" s="20">
        <f t="shared" si="22"/>
        <v>-1</v>
      </c>
      <c r="J120" s="21">
        <f t="shared" si="23"/>
        <v>-1</v>
      </c>
    </row>
    <row r="121" spans="1:10" x14ac:dyDescent="0.2">
      <c r="A121" s="158" t="s">
        <v>204</v>
      </c>
      <c r="B121" s="65">
        <v>2</v>
      </c>
      <c r="C121" s="66">
        <v>1</v>
      </c>
      <c r="D121" s="65">
        <v>5</v>
      </c>
      <c r="E121" s="66">
        <v>2</v>
      </c>
      <c r="F121" s="67"/>
      <c r="G121" s="65">
        <f t="shared" si="20"/>
        <v>1</v>
      </c>
      <c r="H121" s="66">
        <f t="shared" si="21"/>
        <v>3</v>
      </c>
      <c r="I121" s="20">
        <f t="shared" si="22"/>
        <v>1</v>
      </c>
      <c r="J121" s="21">
        <f t="shared" si="23"/>
        <v>1.5</v>
      </c>
    </row>
    <row r="122" spans="1:10" x14ac:dyDescent="0.2">
      <c r="A122" s="158" t="s">
        <v>282</v>
      </c>
      <c r="B122" s="65">
        <v>12</v>
      </c>
      <c r="C122" s="66">
        <v>36</v>
      </c>
      <c r="D122" s="65">
        <v>109</v>
      </c>
      <c r="E122" s="66">
        <v>84</v>
      </c>
      <c r="F122" s="67"/>
      <c r="G122" s="65">
        <f t="shared" si="20"/>
        <v>-24</v>
      </c>
      <c r="H122" s="66">
        <f t="shared" si="21"/>
        <v>25</v>
      </c>
      <c r="I122" s="20">
        <f t="shared" si="22"/>
        <v>-0.66666666666666663</v>
      </c>
      <c r="J122" s="21">
        <f t="shared" si="23"/>
        <v>0.29761904761904762</v>
      </c>
    </row>
    <row r="123" spans="1:10" x14ac:dyDescent="0.2">
      <c r="A123" s="158" t="s">
        <v>341</v>
      </c>
      <c r="B123" s="65">
        <v>2</v>
      </c>
      <c r="C123" s="66">
        <v>5</v>
      </c>
      <c r="D123" s="65">
        <v>10</v>
      </c>
      <c r="E123" s="66">
        <v>8</v>
      </c>
      <c r="F123" s="67"/>
      <c r="G123" s="65">
        <f t="shared" si="20"/>
        <v>-3</v>
      </c>
      <c r="H123" s="66">
        <f t="shared" si="21"/>
        <v>2</v>
      </c>
      <c r="I123" s="20">
        <f t="shared" si="22"/>
        <v>-0.6</v>
      </c>
      <c r="J123" s="21">
        <f t="shared" si="23"/>
        <v>0.25</v>
      </c>
    </row>
    <row r="124" spans="1:10" x14ac:dyDescent="0.2">
      <c r="A124" s="158" t="s">
        <v>342</v>
      </c>
      <c r="B124" s="65">
        <v>2</v>
      </c>
      <c r="C124" s="66">
        <v>41</v>
      </c>
      <c r="D124" s="65">
        <v>17</v>
      </c>
      <c r="E124" s="66">
        <v>51</v>
      </c>
      <c r="F124" s="67"/>
      <c r="G124" s="65">
        <f t="shared" si="20"/>
        <v>-39</v>
      </c>
      <c r="H124" s="66">
        <f t="shared" si="21"/>
        <v>-34</v>
      </c>
      <c r="I124" s="20">
        <f t="shared" si="22"/>
        <v>-0.95121951219512191</v>
      </c>
      <c r="J124" s="21">
        <f t="shared" si="23"/>
        <v>-0.66666666666666663</v>
      </c>
    </row>
    <row r="125" spans="1:10" x14ac:dyDescent="0.2">
      <c r="A125" s="158" t="s">
        <v>221</v>
      </c>
      <c r="B125" s="65">
        <v>3</v>
      </c>
      <c r="C125" s="66">
        <v>0</v>
      </c>
      <c r="D125" s="65">
        <v>3</v>
      </c>
      <c r="E125" s="66">
        <v>0</v>
      </c>
      <c r="F125" s="67"/>
      <c r="G125" s="65">
        <f t="shared" si="20"/>
        <v>3</v>
      </c>
      <c r="H125" s="66">
        <f t="shared" si="21"/>
        <v>3</v>
      </c>
      <c r="I125" s="20" t="str">
        <f t="shared" si="22"/>
        <v>-</v>
      </c>
      <c r="J125" s="21" t="str">
        <f t="shared" si="23"/>
        <v>-</v>
      </c>
    </row>
    <row r="126" spans="1:10" x14ac:dyDescent="0.2">
      <c r="A126" s="158" t="s">
        <v>243</v>
      </c>
      <c r="B126" s="65">
        <v>4</v>
      </c>
      <c r="C126" s="66">
        <v>0</v>
      </c>
      <c r="D126" s="65">
        <v>19</v>
      </c>
      <c r="E126" s="66">
        <v>0</v>
      </c>
      <c r="F126" s="67"/>
      <c r="G126" s="65">
        <f t="shared" si="20"/>
        <v>4</v>
      </c>
      <c r="H126" s="66">
        <f t="shared" si="21"/>
        <v>19</v>
      </c>
      <c r="I126" s="20" t="str">
        <f t="shared" si="22"/>
        <v>-</v>
      </c>
      <c r="J126" s="21" t="str">
        <f t="shared" si="23"/>
        <v>-</v>
      </c>
    </row>
    <row r="127" spans="1:10" x14ac:dyDescent="0.2">
      <c r="A127" s="158" t="s">
        <v>391</v>
      </c>
      <c r="B127" s="65">
        <v>4</v>
      </c>
      <c r="C127" s="66">
        <v>0</v>
      </c>
      <c r="D127" s="65">
        <v>4</v>
      </c>
      <c r="E127" s="66">
        <v>0</v>
      </c>
      <c r="F127" s="67"/>
      <c r="G127" s="65">
        <f t="shared" si="20"/>
        <v>4</v>
      </c>
      <c r="H127" s="66">
        <f t="shared" si="21"/>
        <v>4</v>
      </c>
      <c r="I127" s="20" t="str">
        <f t="shared" si="22"/>
        <v>-</v>
      </c>
      <c r="J127" s="21" t="str">
        <f t="shared" si="23"/>
        <v>-</v>
      </c>
    </row>
    <row r="128" spans="1:10" x14ac:dyDescent="0.2">
      <c r="A128" s="158" t="s">
        <v>312</v>
      </c>
      <c r="B128" s="65">
        <v>9</v>
      </c>
      <c r="C128" s="66">
        <v>24</v>
      </c>
      <c r="D128" s="65">
        <v>32</v>
      </c>
      <c r="E128" s="66">
        <v>54</v>
      </c>
      <c r="F128" s="67"/>
      <c r="G128" s="65">
        <f t="shared" si="20"/>
        <v>-15</v>
      </c>
      <c r="H128" s="66">
        <f t="shared" si="21"/>
        <v>-22</v>
      </c>
      <c r="I128" s="20">
        <f t="shared" si="22"/>
        <v>-0.625</v>
      </c>
      <c r="J128" s="21">
        <f t="shared" si="23"/>
        <v>-0.40740740740740738</v>
      </c>
    </row>
    <row r="129" spans="1:10" x14ac:dyDescent="0.2">
      <c r="A129" s="158" t="s">
        <v>270</v>
      </c>
      <c r="B129" s="65">
        <v>23</v>
      </c>
      <c r="C129" s="66">
        <v>9</v>
      </c>
      <c r="D129" s="65">
        <v>45</v>
      </c>
      <c r="E129" s="66">
        <v>20</v>
      </c>
      <c r="F129" s="67"/>
      <c r="G129" s="65">
        <f t="shared" si="20"/>
        <v>14</v>
      </c>
      <c r="H129" s="66">
        <f t="shared" si="21"/>
        <v>25</v>
      </c>
      <c r="I129" s="20">
        <f t="shared" si="22"/>
        <v>1.5555555555555556</v>
      </c>
      <c r="J129" s="21">
        <f t="shared" si="23"/>
        <v>1.25</v>
      </c>
    </row>
    <row r="130" spans="1:10" s="160" customFormat="1" x14ac:dyDescent="0.2">
      <c r="A130" s="178" t="s">
        <v>525</v>
      </c>
      <c r="B130" s="71">
        <v>90</v>
      </c>
      <c r="C130" s="72">
        <v>159</v>
      </c>
      <c r="D130" s="71">
        <v>318</v>
      </c>
      <c r="E130" s="72">
        <v>315</v>
      </c>
      <c r="F130" s="73"/>
      <c r="G130" s="71">
        <f t="shared" si="20"/>
        <v>-69</v>
      </c>
      <c r="H130" s="72">
        <f t="shared" si="21"/>
        <v>3</v>
      </c>
      <c r="I130" s="37">
        <f t="shared" si="22"/>
        <v>-0.43396226415094341</v>
      </c>
      <c r="J130" s="38">
        <f t="shared" si="23"/>
        <v>9.5238095238095247E-3</v>
      </c>
    </row>
    <row r="131" spans="1:10" x14ac:dyDescent="0.2">
      <c r="A131" s="177"/>
      <c r="B131" s="143"/>
      <c r="C131" s="144"/>
      <c r="D131" s="143"/>
      <c r="E131" s="144"/>
      <c r="F131" s="145"/>
      <c r="G131" s="143"/>
      <c r="H131" s="144"/>
      <c r="I131" s="151"/>
      <c r="J131" s="152"/>
    </row>
    <row r="132" spans="1:10" s="139" customFormat="1" x14ac:dyDescent="0.2">
      <c r="A132" s="159" t="s">
        <v>47</v>
      </c>
      <c r="B132" s="65"/>
      <c r="C132" s="66"/>
      <c r="D132" s="65"/>
      <c r="E132" s="66"/>
      <c r="F132" s="67"/>
      <c r="G132" s="65"/>
      <c r="H132" s="66"/>
      <c r="I132" s="20"/>
      <c r="J132" s="21"/>
    </row>
    <row r="133" spans="1:10" x14ac:dyDescent="0.2">
      <c r="A133" s="158" t="s">
        <v>429</v>
      </c>
      <c r="B133" s="65">
        <v>0</v>
      </c>
      <c r="C133" s="66">
        <v>0</v>
      </c>
      <c r="D133" s="65">
        <v>0</v>
      </c>
      <c r="E133" s="66">
        <v>2</v>
      </c>
      <c r="F133" s="67"/>
      <c r="G133" s="65">
        <f>B133-C133</f>
        <v>0</v>
      </c>
      <c r="H133" s="66">
        <f>D133-E133</f>
        <v>-2</v>
      </c>
      <c r="I133" s="20" t="str">
        <f>IF(C133=0, "-", IF(G133/C133&lt;10, G133/C133, "&gt;999%"))</f>
        <v>-</v>
      </c>
      <c r="J133" s="21">
        <f>IF(E133=0, "-", IF(H133/E133&lt;10, H133/E133, "&gt;999%"))</f>
        <v>-1</v>
      </c>
    </row>
    <row r="134" spans="1:10" s="160" customFormat="1" x14ac:dyDescent="0.2">
      <c r="A134" s="178" t="s">
        <v>526</v>
      </c>
      <c r="B134" s="71">
        <v>0</v>
      </c>
      <c r="C134" s="72">
        <v>0</v>
      </c>
      <c r="D134" s="71">
        <v>0</v>
      </c>
      <c r="E134" s="72">
        <v>2</v>
      </c>
      <c r="F134" s="73"/>
      <c r="G134" s="71">
        <f>B134-C134</f>
        <v>0</v>
      </c>
      <c r="H134" s="72">
        <f>D134-E134</f>
        <v>-2</v>
      </c>
      <c r="I134" s="37" t="str">
        <f>IF(C134=0, "-", IF(G134/C134&lt;10, G134/C134, "&gt;999%"))</f>
        <v>-</v>
      </c>
      <c r="J134" s="38">
        <f>IF(E134=0, "-", IF(H134/E134&lt;10, H134/E134, "&gt;999%"))</f>
        <v>-1</v>
      </c>
    </row>
    <row r="135" spans="1:10" x14ac:dyDescent="0.2">
      <c r="A135" s="177"/>
      <c r="B135" s="143"/>
      <c r="C135" s="144"/>
      <c r="D135" s="143"/>
      <c r="E135" s="144"/>
      <c r="F135" s="145"/>
      <c r="G135" s="143"/>
      <c r="H135" s="144"/>
      <c r="I135" s="151"/>
      <c r="J135" s="152"/>
    </row>
    <row r="136" spans="1:10" s="139" customFormat="1" x14ac:dyDescent="0.2">
      <c r="A136" s="159" t="s">
        <v>48</v>
      </c>
      <c r="B136" s="65"/>
      <c r="C136" s="66"/>
      <c r="D136" s="65"/>
      <c r="E136" s="66"/>
      <c r="F136" s="67"/>
      <c r="G136" s="65"/>
      <c r="H136" s="66"/>
      <c r="I136" s="20"/>
      <c r="J136" s="21"/>
    </row>
    <row r="137" spans="1:10" x14ac:dyDescent="0.2">
      <c r="A137" s="158" t="s">
        <v>445</v>
      </c>
      <c r="B137" s="65">
        <v>1</v>
      </c>
      <c r="C137" s="66">
        <v>0</v>
      </c>
      <c r="D137" s="65">
        <v>4</v>
      </c>
      <c r="E137" s="66">
        <v>0</v>
      </c>
      <c r="F137" s="67"/>
      <c r="G137" s="65">
        <f>B137-C137</f>
        <v>1</v>
      </c>
      <c r="H137" s="66">
        <f>D137-E137</f>
        <v>4</v>
      </c>
      <c r="I137" s="20" t="str">
        <f>IF(C137=0, "-", IF(G137/C137&lt;10, G137/C137, "&gt;999%"))</f>
        <v>-</v>
      </c>
      <c r="J137" s="21" t="str">
        <f>IF(E137=0, "-", IF(H137/E137&lt;10, H137/E137, "&gt;999%"))</f>
        <v>-</v>
      </c>
    </row>
    <row r="138" spans="1:10" x14ac:dyDescent="0.2">
      <c r="A138" s="158" t="s">
        <v>430</v>
      </c>
      <c r="B138" s="65">
        <v>7</v>
      </c>
      <c r="C138" s="66">
        <v>9</v>
      </c>
      <c r="D138" s="65">
        <v>20</v>
      </c>
      <c r="E138" s="66">
        <v>20</v>
      </c>
      <c r="F138" s="67"/>
      <c r="G138" s="65">
        <f>B138-C138</f>
        <v>-2</v>
      </c>
      <c r="H138" s="66">
        <f>D138-E138</f>
        <v>0</v>
      </c>
      <c r="I138" s="20">
        <f>IF(C138=0, "-", IF(G138/C138&lt;10, G138/C138, "&gt;999%"))</f>
        <v>-0.22222222222222221</v>
      </c>
      <c r="J138" s="21">
        <f>IF(E138=0, "-", IF(H138/E138&lt;10, H138/E138, "&gt;999%"))</f>
        <v>0</v>
      </c>
    </row>
    <row r="139" spans="1:10" x14ac:dyDescent="0.2">
      <c r="A139" s="158" t="s">
        <v>438</v>
      </c>
      <c r="B139" s="65">
        <v>7</v>
      </c>
      <c r="C139" s="66">
        <v>7</v>
      </c>
      <c r="D139" s="65">
        <v>17</v>
      </c>
      <c r="E139" s="66">
        <v>9</v>
      </c>
      <c r="F139" s="67"/>
      <c r="G139" s="65">
        <f>B139-C139</f>
        <v>0</v>
      </c>
      <c r="H139" s="66">
        <f>D139-E139</f>
        <v>8</v>
      </c>
      <c r="I139" s="20">
        <f>IF(C139=0, "-", IF(G139/C139&lt;10, G139/C139, "&gt;999%"))</f>
        <v>0</v>
      </c>
      <c r="J139" s="21">
        <f>IF(E139=0, "-", IF(H139/E139&lt;10, H139/E139, "&gt;999%"))</f>
        <v>0.88888888888888884</v>
      </c>
    </row>
    <row r="140" spans="1:10" s="160" customFormat="1" x14ac:dyDescent="0.2">
      <c r="A140" s="178" t="s">
        <v>527</v>
      </c>
      <c r="B140" s="71">
        <v>15</v>
      </c>
      <c r="C140" s="72">
        <v>16</v>
      </c>
      <c r="D140" s="71">
        <v>41</v>
      </c>
      <c r="E140" s="72">
        <v>29</v>
      </c>
      <c r="F140" s="73"/>
      <c r="G140" s="71">
        <f>B140-C140</f>
        <v>-1</v>
      </c>
      <c r="H140" s="72">
        <f>D140-E140</f>
        <v>12</v>
      </c>
      <c r="I140" s="37">
        <f>IF(C140=0, "-", IF(G140/C140&lt;10, G140/C140, "&gt;999%"))</f>
        <v>-6.25E-2</v>
      </c>
      <c r="J140" s="38">
        <f>IF(E140=0, "-", IF(H140/E140&lt;10, H140/E140, "&gt;999%"))</f>
        <v>0.41379310344827586</v>
      </c>
    </row>
    <row r="141" spans="1:10" x14ac:dyDescent="0.2">
      <c r="A141" s="177"/>
      <c r="B141" s="143"/>
      <c r="C141" s="144"/>
      <c r="D141" s="143"/>
      <c r="E141" s="144"/>
      <c r="F141" s="145"/>
      <c r="G141" s="143"/>
      <c r="H141" s="144"/>
      <c r="I141" s="151"/>
      <c r="J141" s="152"/>
    </row>
    <row r="142" spans="1:10" s="139" customFormat="1" x14ac:dyDescent="0.2">
      <c r="A142" s="159" t="s">
        <v>49</v>
      </c>
      <c r="B142" s="65"/>
      <c r="C142" s="66"/>
      <c r="D142" s="65"/>
      <c r="E142" s="66"/>
      <c r="F142" s="67"/>
      <c r="G142" s="65"/>
      <c r="H142" s="66"/>
      <c r="I142" s="20"/>
      <c r="J142" s="21"/>
    </row>
    <row r="143" spans="1:10" x14ac:dyDescent="0.2">
      <c r="A143" s="158" t="s">
        <v>402</v>
      </c>
      <c r="B143" s="65">
        <v>24</v>
      </c>
      <c r="C143" s="66">
        <v>12</v>
      </c>
      <c r="D143" s="65">
        <v>35</v>
      </c>
      <c r="E143" s="66">
        <v>25</v>
      </c>
      <c r="F143" s="67"/>
      <c r="G143" s="65">
        <f>B143-C143</f>
        <v>12</v>
      </c>
      <c r="H143" s="66">
        <f>D143-E143</f>
        <v>10</v>
      </c>
      <c r="I143" s="20">
        <f>IF(C143=0, "-", IF(G143/C143&lt;10, G143/C143, "&gt;999%"))</f>
        <v>1</v>
      </c>
      <c r="J143" s="21">
        <f>IF(E143=0, "-", IF(H143/E143&lt;10, H143/E143, "&gt;999%"))</f>
        <v>0.4</v>
      </c>
    </row>
    <row r="144" spans="1:10" x14ac:dyDescent="0.2">
      <c r="A144" s="158" t="s">
        <v>412</v>
      </c>
      <c r="B144" s="65">
        <v>22</v>
      </c>
      <c r="C144" s="66">
        <v>33</v>
      </c>
      <c r="D144" s="65">
        <v>75</v>
      </c>
      <c r="E144" s="66">
        <v>90</v>
      </c>
      <c r="F144" s="67"/>
      <c r="G144" s="65">
        <f>B144-C144</f>
        <v>-11</v>
      </c>
      <c r="H144" s="66">
        <f>D144-E144</f>
        <v>-15</v>
      </c>
      <c r="I144" s="20">
        <f>IF(C144=0, "-", IF(G144/C144&lt;10, G144/C144, "&gt;999%"))</f>
        <v>-0.33333333333333331</v>
      </c>
      <c r="J144" s="21">
        <f>IF(E144=0, "-", IF(H144/E144&lt;10, H144/E144, "&gt;999%"))</f>
        <v>-0.16666666666666666</v>
      </c>
    </row>
    <row r="145" spans="1:10" x14ac:dyDescent="0.2">
      <c r="A145" s="158" t="s">
        <v>343</v>
      </c>
      <c r="B145" s="65">
        <v>26</v>
      </c>
      <c r="C145" s="66">
        <v>15</v>
      </c>
      <c r="D145" s="65">
        <v>75</v>
      </c>
      <c r="E145" s="66">
        <v>34</v>
      </c>
      <c r="F145" s="67"/>
      <c r="G145" s="65">
        <f>B145-C145</f>
        <v>11</v>
      </c>
      <c r="H145" s="66">
        <f>D145-E145</f>
        <v>41</v>
      </c>
      <c r="I145" s="20">
        <f>IF(C145=0, "-", IF(G145/C145&lt;10, G145/C145, "&gt;999%"))</f>
        <v>0.73333333333333328</v>
      </c>
      <c r="J145" s="21">
        <f>IF(E145=0, "-", IF(H145/E145&lt;10, H145/E145, "&gt;999%"))</f>
        <v>1.2058823529411764</v>
      </c>
    </row>
    <row r="146" spans="1:10" s="160" customFormat="1" x14ac:dyDescent="0.2">
      <c r="A146" s="178" t="s">
        <v>528</v>
      </c>
      <c r="B146" s="71">
        <v>72</v>
      </c>
      <c r="C146" s="72">
        <v>60</v>
      </c>
      <c r="D146" s="71">
        <v>185</v>
      </c>
      <c r="E146" s="72">
        <v>149</v>
      </c>
      <c r="F146" s="73"/>
      <c r="G146" s="71">
        <f>B146-C146</f>
        <v>12</v>
      </c>
      <c r="H146" s="72">
        <f>D146-E146</f>
        <v>36</v>
      </c>
      <c r="I146" s="37">
        <f>IF(C146=0, "-", IF(G146/C146&lt;10, G146/C146, "&gt;999%"))</f>
        <v>0.2</v>
      </c>
      <c r="J146" s="38">
        <f>IF(E146=0, "-", IF(H146/E146&lt;10, H146/E146, "&gt;999%"))</f>
        <v>0.24161073825503357</v>
      </c>
    </row>
    <row r="147" spans="1:10" x14ac:dyDescent="0.2">
      <c r="A147" s="177"/>
      <c r="B147" s="143"/>
      <c r="C147" s="144"/>
      <c r="D147" s="143"/>
      <c r="E147" s="144"/>
      <c r="F147" s="145"/>
      <c r="G147" s="143"/>
      <c r="H147" s="144"/>
      <c r="I147" s="151"/>
      <c r="J147" s="152"/>
    </row>
    <row r="148" spans="1:10" s="139" customFormat="1" x14ac:dyDescent="0.2">
      <c r="A148" s="159" t="s">
        <v>50</v>
      </c>
      <c r="B148" s="65"/>
      <c r="C148" s="66"/>
      <c r="D148" s="65"/>
      <c r="E148" s="66"/>
      <c r="F148" s="67"/>
      <c r="G148" s="65"/>
      <c r="H148" s="66"/>
      <c r="I148" s="20"/>
      <c r="J148" s="21"/>
    </row>
    <row r="149" spans="1:10" x14ac:dyDescent="0.2">
      <c r="A149" s="158" t="s">
        <v>446</v>
      </c>
      <c r="B149" s="65">
        <v>0</v>
      </c>
      <c r="C149" s="66">
        <v>2</v>
      </c>
      <c r="D149" s="65">
        <v>0</v>
      </c>
      <c r="E149" s="66">
        <v>3</v>
      </c>
      <c r="F149" s="67"/>
      <c r="G149" s="65">
        <f>B149-C149</f>
        <v>-2</v>
      </c>
      <c r="H149" s="66">
        <f>D149-E149</f>
        <v>-3</v>
      </c>
      <c r="I149" s="20">
        <f>IF(C149=0, "-", IF(G149/C149&lt;10, G149/C149, "&gt;999%"))</f>
        <v>-1</v>
      </c>
      <c r="J149" s="21">
        <f>IF(E149=0, "-", IF(H149/E149&lt;10, H149/E149, "&gt;999%"))</f>
        <v>-1</v>
      </c>
    </row>
    <row r="150" spans="1:10" x14ac:dyDescent="0.2">
      <c r="A150" s="158" t="s">
        <v>439</v>
      </c>
      <c r="B150" s="65">
        <v>0</v>
      </c>
      <c r="C150" s="66">
        <v>1</v>
      </c>
      <c r="D150" s="65">
        <v>0</v>
      </c>
      <c r="E150" s="66">
        <v>1</v>
      </c>
      <c r="F150" s="67"/>
      <c r="G150" s="65">
        <f>B150-C150</f>
        <v>-1</v>
      </c>
      <c r="H150" s="66">
        <f>D150-E150</f>
        <v>-1</v>
      </c>
      <c r="I150" s="20">
        <f>IF(C150=0, "-", IF(G150/C150&lt;10, G150/C150, "&gt;999%"))</f>
        <v>-1</v>
      </c>
      <c r="J150" s="21">
        <f>IF(E150=0, "-", IF(H150/E150&lt;10, H150/E150, "&gt;999%"))</f>
        <v>-1</v>
      </c>
    </row>
    <row r="151" spans="1:10" x14ac:dyDescent="0.2">
      <c r="A151" s="158" t="s">
        <v>431</v>
      </c>
      <c r="B151" s="65">
        <v>0</v>
      </c>
      <c r="C151" s="66">
        <v>4</v>
      </c>
      <c r="D151" s="65">
        <v>0</v>
      </c>
      <c r="E151" s="66">
        <v>5</v>
      </c>
      <c r="F151" s="67"/>
      <c r="G151" s="65">
        <f>B151-C151</f>
        <v>-4</v>
      </c>
      <c r="H151" s="66">
        <f>D151-E151</f>
        <v>-5</v>
      </c>
      <c r="I151" s="20">
        <f>IF(C151=0, "-", IF(G151/C151&lt;10, G151/C151, "&gt;999%"))</f>
        <v>-1</v>
      </c>
      <c r="J151" s="21">
        <f>IF(E151=0, "-", IF(H151/E151&lt;10, H151/E151, "&gt;999%"))</f>
        <v>-1</v>
      </c>
    </row>
    <row r="152" spans="1:10" s="160" customFormat="1" x14ac:dyDescent="0.2">
      <c r="A152" s="178" t="s">
        <v>529</v>
      </c>
      <c r="B152" s="71">
        <v>0</v>
      </c>
      <c r="C152" s="72">
        <v>7</v>
      </c>
      <c r="D152" s="71">
        <v>0</v>
      </c>
      <c r="E152" s="72">
        <v>9</v>
      </c>
      <c r="F152" s="73"/>
      <c r="G152" s="71">
        <f>B152-C152</f>
        <v>-7</v>
      </c>
      <c r="H152" s="72">
        <f>D152-E152</f>
        <v>-9</v>
      </c>
      <c r="I152" s="37">
        <f>IF(C152=0, "-", IF(G152/C152&lt;10, G152/C152, "&gt;999%"))</f>
        <v>-1</v>
      </c>
      <c r="J152" s="38">
        <f>IF(E152=0, "-", IF(H152/E152&lt;10, H152/E152, "&gt;999%"))</f>
        <v>-1</v>
      </c>
    </row>
    <row r="153" spans="1:10" x14ac:dyDescent="0.2">
      <c r="A153" s="177"/>
      <c r="B153" s="143"/>
      <c r="C153" s="144"/>
      <c r="D153" s="143"/>
      <c r="E153" s="144"/>
      <c r="F153" s="145"/>
      <c r="G153" s="143"/>
      <c r="H153" s="144"/>
      <c r="I153" s="151"/>
      <c r="J153" s="152"/>
    </row>
    <row r="154" spans="1:10" s="139" customFormat="1" x14ac:dyDescent="0.2">
      <c r="A154" s="159" t="s">
        <v>51</v>
      </c>
      <c r="B154" s="65"/>
      <c r="C154" s="66"/>
      <c r="D154" s="65"/>
      <c r="E154" s="66"/>
      <c r="F154" s="67"/>
      <c r="G154" s="65"/>
      <c r="H154" s="66"/>
      <c r="I154" s="20"/>
      <c r="J154" s="21"/>
    </row>
    <row r="155" spans="1:10" x14ac:dyDescent="0.2">
      <c r="A155" s="158" t="s">
        <v>304</v>
      </c>
      <c r="B155" s="65">
        <v>0</v>
      </c>
      <c r="C155" s="66">
        <v>3</v>
      </c>
      <c r="D155" s="65">
        <v>1</v>
      </c>
      <c r="E155" s="66">
        <v>5</v>
      </c>
      <c r="F155" s="67"/>
      <c r="G155" s="65">
        <f>B155-C155</f>
        <v>-3</v>
      </c>
      <c r="H155" s="66">
        <f>D155-E155</f>
        <v>-4</v>
      </c>
      <c r="I155" s="20">
        <f>IF(C155=0, "-", IF(G155/C155&lt;10, G155/C155, "&gt;999%"))</f>
        <v>-1</v>
      </c>
      <c r="J155" s="21">
        <f>IF(E155=0, "-", IF(H155/E155&lt;10, H155/E155, "&gt;999%"))</f>
        <v>-0.8</v>
      </c>
    </row>
    <row r="156" spans="1:10" x14ac:dyDescent="0.2">
      <c r="A156" s="158" t="s">
        <v>366</v>
      </c>
      <c r="B156" s="65">
        <v>1</v>
      </c>
      <c r="C156" s="66">
        <v>0</v>
      </c>
      <c r="D156" s="65">
        <v>1</v>
      </c>
      <c r="E156" s="66">
        <v>0</v>
      </c>
      <c r="F156" s="67"/>
      <c r="G156" s="65">
        <f>B156-C156</f>
        <v>1</v>
      </c>
      <c r="H156" s="66">
        <f>D156-E156</f>
        <v>1</v>
      </c>
      <c r="I156" s="20" t="str">
        <f>IF(C156=0, "-", IF(G156/C156&lt;10, G156/C156, "&gt;999%"))</f>
        <v>-</v>
      </c>
      <c r="J156" s="21" t="str">
        <f>IF(E156=0, "-", IF(H156/E156&lt;10, H156/E156, "&gt;999%"))</f>
        <v>-</v>
      </c>
    </row>
    <row r="157" spans="1:10" s="160" customFormat="1" x14ac:dyDescent="0.2">
      <c r="A157" s="178" t="s">
        <v>530</v>
      </c>
      <c r="B157" s="71">
        <v>1</v>
      </c>
      <c r="C157" s="72">
        <v>3</v>
      </c>
      <c r="D157" s="71">
        <v>2</v>
      </c>
      <c r="E157" s="72">
        <v>5</v>
      </c>
      <c r="F157" s="73"/>
      <c r="G157" s="71">
        <f>B157-C157</f>
        <v>-2</v>
      </c>
      <c r="H157" s="72">
        <f>D157-E157</f>
        <v>-3</v>
      </c>
      <c r="I157" s="37">
        <f>IF(C157=0, "-", IF(G157/C157&lt;10, G157/C157, "&gt;999%"))</f>
        <v>-0.66666666666666663</v>
      </c>
      <c r="J157" s="38">
        <f>IF(E157=0, "-", IF(H157/E157&lt;10, H157/E157, "&gt;999%"))</f>
        <v>-0.6</v>
      </c>
    </row>
    <row r="158" spans="1:10" x14ac:dyDescent="0.2">
      <c r="A158" s="177"/>
      <c r="B158" s="143"/>
      <c r="C158" s="144"/>
      <c r="D158" s="143"/>
      <c r="E158" s="144"/>
      <c r="F158" s="145"/>
      <c r="G158" s="143"/>
      <c r="H158" s="144"/>
      <c r="I158" s="151"/>
      <c r="J158" s="152"/>
    </row>
    <row r="159" spans="1:10" s="139" customFormat="1" x14ac:dyDescent="0.2">
      <c r="A159" s="159" t="s">
        <v>52</v>
      </c>
      <c r="B159" s="65"/>
      <c r="C159" s="66"/>
      <c r="D159" s="65"/>
      <c r="E159" s="66"/>
      <c r="F159" s="67"/>
      <c r="G159" s="65"/>
      <c r="H159" s="66"/>
      <c r="I159" s="20"/>
      <c r="J159" s="21"/>
    </row>
    <row r="160" spans="1:10" x14ac:dyDescent="0.2">
      <c r="A160" s="158" t="s">
        <v>313</v>
      </c>
      <c r="B160" s="65">
        <v>1</v>
      </c>
      <c r="C160" s="66">
        <v>1</v>
      </c>
      <c r="D160" s="65">
        <v>1</v>
      </c>
      <c r="E160" s="66">
        <v>4</v>
      </c>
      <c r="F160" s="67"/>
      <c r="G160" s="65">
        <f t="shared" ref="G160:G165" si="24">B160-C160</f>
        <v>0</v>
      </c>
      <c r="H160" s="66">
        <f t="shared" ref="H160:H165" si="25">D160-E160</f>
        <v>-3</v>
      </c>
      <c r="I160" s="20">
        <f t="shared" ref="I160:I165" si="26">IF(C160=0, "-", IF(G160/C160&lt;10, G160/C160, "&gt;999%"))</f>
        <v>0</v>
      </c>
      <c r="J160" s="21">
        <f t="shared" ref="J160:J165" si="27">IF(E160=0, "-", IF(H160/E160&lt;10, H160/E160, "&gt;999%"))</f>
        <v>-0.75</v>
      </c>
    </row>
    <row r="161" spans="1:10" x14ac:dyDescent="0.2">
      <c r="A161" s="158" t="s">
        <v>283</v>
      </c>
      <c r="B161" s="65">
        <v>1</v>
      </c>
      <c r="C161" s="66">
        <v>2</v>
      </c>
      <c r="D161" s="65">
        <v>3</v>
      </c>
      <c r="E161" s="66">
        <v>4</v>
      </c>
      <c r="F161" s="67"/>
      <c r="G161" s="65">
        <f t="shared" si="24"/>
        <v>-1</v>
      </c>
      <c r="H161" s="66">
        <f t="shared" si="25"/>
        <v>-1</v>
      </c>
      <c r="I161" s="20">
        <f t="shared" si="26"/>
        <v>-0.5</v>
      </c>
      <c r="J161" s="21">
        <f t="shared" si="27"/>
        <v>-0.25</v>
      </c>
    </row>
    <row r="162" spans="1:10" x14ac:dyDescent="0.2">
      <c r="A162" s="158" t="s">
        <v>413</v>
      </c>
      <c r="B162" s="65">
        <v>3</v>
      </c>
      <c r="C162" s="66">
        <v>5</v>
      </c>
      <c r="D162" s="65">
        <v>8</v>
      </c>
      <c r="E162" s="66">
        <v>7</v>
      </c>
      <c r="F162" s="67"/>
      <c r="G162" s="65">
        <f t="shared" si="24"/>
        <v>-2</v>
      </c>
      <c r="H162" s="66">
        <f t="shared" si="25"/>
        <v>1</v>
      </c>
      <c r="I162" s="20">
        <f t="shared" si="26"/>
        <v>-0.4</v>
      </c>
      <c r="J162" s="21">
        <f t="shared" si="27"/>
        <v>0.14285714285714285</v>
      </c>
    </row>
    <row r="163" spans="1:10" x14ac:dyDescent="0.2">
      <c r="A163" s="158" t="s">
        <v>344</v>
      </c>
      <c r="B163" s="65">
        <v>8</v>
      </c>
      <c r="C163" s="66">
        <v>7</v>
      </c>
      <c r="D163" s="65">
        <v>13</v>
      </c>
      <c r="E163" s="66">
        <v>13</v>
      </c>
      <c r="F163" s="67"/>
      <c r="G163" s="65">
        <f t="shared" si="24"/>
        <v>1</v>
      </c>
      <c r="H163" s="66">
        <f t="shared" si="25"/>
        <v>0</v>
      </c>
      <c r="I163" s="20">
        <f t="shared" si="26"/>
        <v>0.14285714285714285</v>
      </c>
      <c r="J163" s="21">
        <f t="shared" si="27"/>
        <v>0</v>
      </c>
    </row>
    <row r="164" spans="1:10" x14ac:dyDescent="0.2">
      <c r="A164" s="158" t="s">
        <v>345</v>
      </c>
      <c r="B164" s="65">
        <v>1</v>
      </c>
      <c r="C164" s="66">
        <v>1</v>
      </c>
      <c r="D164" s="65">
        <v>2</v>
      </c>
      <c r="E164" s="66">
        <v>2</v>
      </c>
      <c r="F164" s="67"/>
      <c r="G164" s="65">
        <f t="shared" si="24"/>
        <v>0</v>
      </c>
      <c r="H164" s="66">
        <f t="shared" si="25"/>
        <v>0</v>
      </c>
      <c r="I164" s="20">
        <f t="shared" si="26"/>
        <v>0</v>
      </c>
      <c r="J164" s="21">
        <f t="shared" si="27"/>
        <v>0</v>
      </c>
    </row>
    <row r="165" spans="1:10" s="160" customFormat="1" x14ac:dyDescent="0.2">
      <c r="A165" s="178" t="s">
        <v>531</v>
      </c>
      <c r="B165" s="71">
        <v>14</v>
      </c>
      <c r="C165" s="72">
        <v>16</v>
      </c>
      <c r="D165" s="71">
        <v>27</v>
      </c>
      <c r="E165" s="72">
        <v>30</v>
      </c>
      <c r="F165" s="73"/>
      <c r="G165" s="71">
        <f t="shared" si="24"/>
        <v>-2</v>
      </c>
      <c r="H165" s="72">
        <f t="shared" si="25"/>
        <v>-3</v>
      </c>
      <c r="I165" s="37">
        <f t="shared" si="26"/>
        <v>-0.125</v>
      </c>
      <c r="J165" s="38">
        <f t="shared" si="27"/>
        <v>-0.1</v>
      </c>
    </row>
    <row r="166" spans="1:10" x14ac:dyDescent="0.2">
      <c r="A166" s="177"/>
      <c r="B166" s="143"/>
      <c r="C166" s="144"/>
      <c r="D166" s="143"/>
      <c r="E166" s="144"/>
      <c r="F166" s="145"/>
      <c r="G166" s="143"/>
      <c r="H166" s="144"/>
      <c r="I166" s="151"/>
      <c r="J166" s="152"/>
    </row>
    <row r="167" spans="1:10" s="139" customFormat="1" x14ac:dyDescent="0.2">
      <c r="A167" s="159" t="s">
        <v>53</v>
      </c>
      <c r="B167" s="65"/>
      <c r="C167" s="66"/>
      <c r="D167" s="65"/>
      <c r="E167" s="66"/>
      <c r="F167" s="67"/>
      <c r="G167" s="65"/>
      <c r="H167" s="66"/>
      <c r="I167" s="20"/>
      <c r="J167" s="21"/>
    </row>
    <row r="168" spans="1:10" x14ac:dyDescent="0.2">
      <c r="A168" s="158" t="s">
        <v>53</v>
      </c>
      <c r="B168" s="65">
        <v>2</v>
      </c>
      <c r="C168" s="66">
        <v>3</v>
      </c>
      <c r="D168" s="65">
        <v>5</v>
      </c>
      <c r="E168" s="66">
        <v>10</v>
      </c>
      <c r="F168" s="67"/>
      <c r="G168" s="65">
        <f>B168-C168</f>
        <v>-1</v>
      </c>
      <c r="H168" s="66">
        <f>D168-E168</f>
        <v>-5</v>
      </c>
      <c r="I168" s="20">
        <f>IF(C168=0, "-", IF(G168/C168&lt;10, G168/C168, "&gt;999%"))</f>
        <v>-0.33333333333333331</v>
      </c>
      <c r="J168" s="21">
        <f>IF(E168=0, "-", IF(H168/E168&lt;10, H168/E168, "&gt;999%"))</f>
        <v>-0.5</v>
      </c>
    </row>
    <row r="169" spans="1:10" s="160" customFormat="1" x14ac:dyDescent="0.2">
      <c r="A169" s="178" t="s">
        <v>532</v>
      </c>
      <c r="B169" s="71">
        <v>2</v>
      </c>
      <c r="C169" s="72">
        <v>3</v>
      </c>
      <c r="D169" s="71">
        <v>5</v>
      </c>
      <c r="E169" s="72">
        <v>10</v>
      </c>
      <c r="F169" s="73"/>
      <c r="G169" s="71">
        <f>B169-C169</f>
        <v>-1</v>
      </c>
      <c r="H169" s="72">
        <f>D169-E169</f>
        <v>-5</v>
      </c>
      <c r="I169" s="37">
        <f>IF(C169=0, "-", IF(G169/C169&lt;10, G169/C169, "&gt;999%"))</f>
        <v>-0.33333333333333331</v>
      </c>
      <c r="J169" s="38">
        <f>IF(E169=0, "-", IF(H169/E169&lt;10, H169/E169, "&gt;999%"))</f>
        <v>-0.5</v>
      </c>
    </row>
    <row r="170" spans="1:10" x14ac:dyDescent="0.2">
      <c r="A170" s="177"/>
      <c r="B170" s="143"/>
      <c r="C170" s="144"/>
      <c r="D170" s="143"/>
      <c r="E170" s="144"/>
      <c r="F170" s="145"/>
      <c r="G170" s="143"/>
      <c r="H170" s="144"/>
      <c r="I170" s="151"/>
      <c r="J170" s="152"/>
    </row>
    <row r="171" spans="1:10" s="139" customFormat="1" x14ac:dyDescent="0.2">
      <c r="A171" s="159" t="s">
        <v>54</v>
      </c>
      <c r="B171" s="65"/>
      <c r="C171" s="66"/>
      <c r="D171" s="65"/>
      <c r="E171" s="66"/>
      <c r="F171" s="67"/>
      <c r="G171" s="65"/>
      <c r="H171" s="66"/>
      <c r="I171" s="20"/>
      <c r="J171" s="21"/>
    </row>
    <row r="172" spans="1:10" x14ac:dyDescent="0.2">
      <c r="A172" s="158" t="s">
        <v>244</v>
      </c>
      <c r="B172" s="65">
        <v>0</v>
      </c>
      <c r="C172" s="66">
        <v>2</v>
      </c>
      <c r="D172" s="65">
        <v>7</v>
      </c>
      <c r="E172" s="66">
        <v>8</v>
      </c>
      <c r="F172" s="67"/>
      <c r="G172" s="65">
        <f t="shared" ref="G172:G182" si="28">B172-C172</f>
        <v>-2</v>
      </c>
      <c r="H172" s="66">
        <f t="shared" ref="H172:H182" si="29">D172-E172</f>
        <v>-1</v>
      </c>
      <c r="I172" s="20">
        <f t="shared" ref="I172:I182" si="30">IF(C172=0, "-", IF(G172/C172&lt;10, G172/C172, "&gt;999%"))</f>
        <v>-1</v>
      </c>
      <c r="J172" s="21">
        <f t="shared" ref="J172:J182" si="31">IF(E172=0, "-", IF(H172/E172&lt;10, H172/E172, "&gt;999%"))</f>
        <v>-0.125</v>
      </c>
    </row>
    <row r="173" spans="1:10" x14ac:dyDescent="0.2">
      <c r="A173" s="158" t="s">
        <v>205</v>
      </c>
      <c r="B173" s="65">
        <v>7</v>
      </c>
      <c r="C173" s="66">
        <v>12</v>
      </c>
      <c r="D173" s="65">
        <v>27</v>
      </c>
      <c r="E173" s="66">
        <v>30</v>
      </c>
      <c r="F173" s="67"/>
      <c r="G173" s="65">
        <f t="shared" si="28"/>
        <v>-5</v>
      </c>
      <c r="H173" s="66">
        <f t="shared" si="29"/>
        <v>-3</v>
      </c>
      <c r="I173" s="20">
        <f t="shared" si="30"/>
        <v>-0.41666666666666669</v>
      </c>
      <c r="J173" s="21">
        <f t="shared" si="31"/>
        <v>-0.1</v>
      </c>
    </row>
    <row r="174" spans="1:10" x14ac:dyDescent="0.2">
      <c r="A174" s="158" t="s">
        <v>284</v>
      </c>
      <c r="B174" s="65">
        <v>3</v>
      </c>
      <c r="C174" s="66">
        <v>0</v>
      </c>
      <c r="D174" s="65">
        <v>8</v>
      </c>
      <c r="E174" s="66">
        <v>0</v>
      </c>
      <c r="F174" s="67"/>
      <c r="G174" s="65">
        <f t="shared" si="28"/>
        <v>3</v>
      </c>
      <c r="H174" s="66">
        <f t="shared" si="29"/>
        <v>8</v>
      </c>
      <c r="I174" s="20" t="str">
        <f t="shared" si="30"/>
        <v>-</v>
      </c>
      <c r="J174" s="21" t="str">
        <f t="shared" si="31"/>
        <v>-</v>
      </c>
    </row>
    <row r="175" spans="1:10" x14ac:dyDescent="0.2">
      <c r="A175" s="158" t="s">
        <v>185</v>
      </c>
      <c r="B175" s="65">
        <v>1</v>
      </c>
      <c r="C175" s="66">
        <v>7</v>
      </c>
      <c r="D175" s="65">
        <v>8</v>
      </c>
      <c r="E175" s="66">
        <v>21</v>
      </c>
      <c r="F175" s="67"/>
      <c r="G175" s="65">
        <f t="shared" si="28"/>
        <v>-6</v>
      </c>
      <c r="H175" s="66">
        <f t="shared" si="29"/>
        <v>-13</v>
      </c>
      <c r="I175" s="20">
        <f t="shared" si="30"/>
        <v>-0.8571428571428571</v>
      </c>
      <c r="J175" s="21">
        <f t="shared" si="31"/>
        <v>-0.61904761904761907</v>
      </c>
    </row>
    <row r="176" spans="1:10" x14ac:dyDescent="0.2">
      <c r="A176" s="158" t="s">
        <v>189</v>
      </c>
      <c r="B176" s="65">
        <v>10</v>
      </c>
      <c r="C176" s="66">
        <v>5</v>
      </c>
      <c r="D176" s="65">
        <v>28</v>
      </c>
      <c r="E176" s="66">
        <v>25</v>
      </c>
      <c r="F176" s="67"/>
      <c r="G176" s="65">
        <f t="shared" si="28"/>
        <v>5</v>
      </c>
      <c r="H176" s="66">
        <f t="shared" si="29"/>
        <v>3</v>
      </c>
      <c r="I176" s="20">
        <f t="shared" si="30"/>
        <v>1</v>
      </c>
      <c r="J176" s="21">
        <f t="shared" si="31"/>
        <v>0.12</v>
      </c>
    </row>
    <row r="177" spans="1:10" x14ac:dyDescent="0.2">
      <c r="A177" s="158" t="s">
        <v>285</v>
      </c>
      <c r="B177" s="65">
        <v>21</v>
      </c>
      <c r="C177" s="66">
        <v>12</v>
      </c>
      <c r="D177" s="65">
        <v>57</v>
      </c>
      <c r="E177" s="66">
        <v>53</v>
      </c>
      <c r="F177" s="67"/>
      <c r="G177" s="65">
        <f t="shared" si="28"/>
        <v>9</v>
      </c>
      <c r="H177" s="66">
        <f t="shared" si="29"/>
        <v>4</v>
      </c>
      <c r="I177" s="20">
        <f t="shared" si="30"/>
        <v>0.75</v>
      </c>
      <c r="J177" s="21">
        <f t="shared" si="31"/>
        <v>7.5471698113207544E-2</v>
      </c>
    </row>
    <row r="178" spans="1:10" x14ac:dyDescent="0.2">
      <c r="A178" s="158" t="s">
        <v>346</v>
      </c>
      <c r="B178" s="65">
        <v>1</v>
      </c>
      <c r="C178" s="66">
        <v>5</v>
      </c>
      <c r="D178" s="65">
        <v>13</v>
      </c>
      <c r="E178" s="66">
        <v>22</v>
      </c>
      <c r="F178" s="67"/>
      <c r="G178" s="65">
        <f t="shared" si="28"/>
        <v>-4</v>
      </c>
      <c r="H178" s="66">
        <f t="shared" si="29"/>
        <v>-9</v>
      </c>
      <c r="I178" s="20">
        <f t="shared" si="30"/>
        <v>-0.8</v>
      </c>
      <c r="J178" s="21">
        <f t="shared" si="31"/>
        <v>-0.40909090909090912</v>
      </c>
    </row>
    <row r="179" spans="1:10" x14ac:dyDescent="0.2">
      <c r="A179" s="158" t="s">
        <v>314</v>
      </c>
      <c r="B179" s="65">
        <v>12</v>
      </c>
      <c r="C179" s="66">
        <v>5</v>
      </c>
      <c r="D179" s="65">
        <v>42</v>
      </c>
      <c r="E179" s="66">
        <v>73</v>
      </c>
      <c r="F179" s="67"/>
      <c r="G179" s="65">
        <f t="shared" si="28"/>
        <v>7</v>
      </c>
      <c r="H179" s="66">
        <f t="shared" si="29"/>
        <v>-31</v>
      </c>
      <c r="I179" s="20">
        <f t="shared" si="30"/>
        <v>1.4</v>
      </c>
      <c r="J179" s="21">
        <f t="shared" si="31"/>
        <v>-0.42465753424657532</v>
      </c>
    </row>
    <row r="180" spans="1:10" x14ac:dyDescent="0.2">
      <c r="A180" s="158" t="s">
        <v>236</v>
      </c>
      <c r="B180" s="65">
        <v>2</v>
      </c>
      <c r="C180" s="66">
        <v>3</v>
      </c>
      <c r="D180" s="65">
        <v>7</v>
      </c>
      <c r="E180" s="66">
        <v>5</v>
      </c>
      <c r="F180" s="67"/>
      <c r="G180" s="65">
        <f t="shared" si="28"/>
        <v>-1</v>
      </c>
      <c r="H180" s="66">
        <f t="shared" si="29"/>
        <v>2</v>
      </c>
      <c r="I180" s="20">
        <f t="shared" si="30"/>
        <v>-0.33333333333333331</v>
      </c>
      <c r="J180" s="21">
        <f t="shared" si="31"/>
        <v>0.4</v>
      </c>
    </row>
    <row r="181" spans="1:10" x14ac:dyDescent="0.2">
      <c r="A181" s="158" t="s">
        <v>271</v>
      </c>
      <c r="B181" s="65">
        <v>4</v>
      </c>
      <c r="C181" s="66">
        <v>1</v>
      </c>
      <c r="D181" s="65">
        <v>20</v>
      </c>
      <c r="E181" s="66">
        <v>7</v>
      </c>
      <c r="F181" s="67"/>
      <c r="G181" s="65">
        <f t="shared" si="28"/>
        <v>3</v>
      </c>
      <c r="H181" s="66">
        <f t="shared" si="29"/>
        <v>13</v>
      </c>
      <c r="I181" s="20">
        <f t="shared" si="30"/>
        <v>3</v>
      </c>
      <c r="J181" s="21">
        <f t="shared" si="31"/>
        <v>1.8571428571428572</v>
      </c>
    </row>
    <row r="182" spans="1:10" s="160" customFormat="1" x14ac:dyDescent="0.2">
      <c r="A182" s="178" t="s">
        <v>533</v>
      </c>
      <c r="B182" s="71">
        <v>61</v>
      </c>
      <c r="C182" s="72">
        <v>52</v>
      </c>
      <c r="D182" s="71">
        <v>217</v>
      </c>
      <c r="E182" s="72">
        <v>244</v>
      </c>
      <c r="F182" s="73"/>
      <c r="G182" s="71">
        <f t="shared" si="28"/>
        <v>9</v>
      </c>
      <c r="H182" s="72">
        <f t="shared" si="29"/>
        <v>-27</v>
      </c>
      <c r="I182" s="37">
        <f t="shared" si="30"/>
        <v>0.17307692307692307</v>
      </c>
      <c r="J182" s="38">
        <f t="shared" si="31"/>
        <v>-0.11065573770491803</v>
      </c>
    </row>
    <row r="183" spans="1:10" x14ac:dyDescent="0.2">
      <c r="A183" s="177"/>
      <c r="B183" s="143"/>
      <c r="C183" s="144"/>
      <c r="D183" s="143"/>
      <c r="E183" s="144"/>
      <c r="F183" s="145"/>
      <c r="G183" s="143"/>
      <c r="H183" s="144"/>
      <c r="I183" s="151"/>
      <c r="J183" s="152"/>
    </row>
    <row r="184" spans="1:10" s="139" customFormat="1" x14ac:dyDescent="0.2">
      <c r="A184" s="159" t="s">
        <v>55</v>
      </c>
      <c r="B184" s="65"/>
      <c r="C184" s="66"/>
      <c r="D184" s="65"/>
      <c r="E184" s="66"/>
      <c r="F184" s="67"/>
      <c r="G184" s="65"/>
      <c r="H184" s="66"/>
      <c r="I184" s="20"/>
      <c r="J184" s="21"/>
    </row>
    <row r="185" spans="1:10" x14ac:dyDescent="0.2">
      <c r="A185" s="158" t="s">
        <v>367</v>
      </c>
      <c r="B185" s="65">
        <v>3</v>
      </c>
      <c r="C185" s="66">
        <v>2</v>
      </c>
      <c r="D185" s="65">
        <v>8</v>
      </c>
      <c r="E185" s="66">
        <v>7</v>
      </c>
      <c r="F185" s="67"/>
      <c r="G185" s="65">
        <f t="shared" ref="G185:G191" si="32">B185-C185</f>
        <v>1</v>
      </c>
      <c r="H185" s="66">
        <f t="shared" ref="H185:H191" si="33">D185-E185</f>
        <v>1</v>
      </c>
      <c r="I185" s="20">
        <f t="shared" ref="I185:I191" si="34">IF(C185=0, "-", IF(G185/C185&lt;10, G185/C185, "&gt;999%"))</f>
        <v>0.5</v>
      </c>
      <c r="J185" s="21">
        <f t="shared" ref="J185:J191" si="35">IF(E185=0, "-", IF(H185/E185&lt;10, H185/E185, "&gt;999%"))</f>
        <v>0.14285714285714285</v>
      </c>
    </row>
    <row r="186" spans="1:10" x14ac:dyDescent="0.2">
      <c r="A186" s="158" t="s">
        <v>379</v>
      </c>
      <c r="B186" s="65">
        <v>0</v>
      </c>
      <c r="C186" s="66">
        <v>0</v>
      </c>
      <c r="D186" s="65">
        <v>2</v>
      </c>
      <c r="E186" s="66">
        <v>1</v>
      </c>
      <c r="F186" s="67"/>
      <c r="G186" s="65">
        <f t="shared" si="32"/>
        <v>0</v>
      </c>
      <c r="H186" s="66">
        <f t="shared" si="33"/>
        <v>1</v>
      </c>
      <c r="I186" s="20" t="str">
        <f t="shared" si="34"/>
        <v>-</v>
      </c>
      <c r="J186" s="21">
        <f t="shared" si="35"/>
        <v>1</v>
      </c>
    </row>
    <row r="187" spans="1:10" x14ac:dyDescent="0.2">
      <c r="A187" s="158" t="s">
        <v>330</v>
      </c>
      <c r="B187" s="65">
        <v>2</v>
      </c>
      <c r="C187" s="66">
        <v>2</v>
      </c>
      <c r="D187" s="65">
        <v>4</v>
      </c>
      <c r="E187" s="66">
        <v>4</v>
      </c>
      <c r="F187" s="67"/>
      <c r="G187" s="65">
        <f t="shared" si="32"/>
        <v>0</v>
      </c>
      <c r="H187" s="66">
        <f t="shared" si="33"/>
        <v>0</v>
      </c>
      <c r="I187" s="20">
        <f t="shared" si="34"/>
        <v>0</v>
      </c>
      <c r="J187" s="21">
        <f t="shared" si="35"/>
        <v>0</v>
      </c>
    </row>
    <row r="188" spans="1:10" x14ac:dyDescent="0.2">
      <c r="A188" s="158" t="s">
        <v>331</v>
      </c>
      <c r="B188" s="65">
        <v>1</v>
      </c>
      <c r="C188" s="66">
        <v>1</v>
      </c>
      <c r="D188" s="65">
        <v>1</v>
      </c>
      <c r="E188" s="66">
        <v>7</v>
      </c>
      <c r="F188" s="67"/>
      <c r="G188" s="65">
        <f t="shared" si="32"/>
        <v>0</v>
      </c>
      <c r="H188" s="66">
        <f t="shared" si="33"/>
        <v>-6</v>
      </c>
      <c r="I188" s="20">
        <f t="shared" si="34"/>
        <v>0</v>
      </c>
      <c r="J188" s="21">
        <f t="shared" si="35"/>
        <v>-0.8571428571428571</v>
      </c>
    </row>
    <row r="189" spans="1:10" x14ac:dyDescent="0.2">
      <c r="A189" s="158" t="s">
        <v>368</v>
      </c>
      <c r="B189" s="65">
        <v>3</v>
      </c>
      <c r="C189" s="66">
        <v>4</v>
      </c>
      <c r="D189" s="65">
        <v>4</v>
      </c>
      <c r="E189" s="66">
        <v>6</v>
      </c>
      <c r="F189" s="67"/>
      <c r="G189" s="65">
        <f t="shared" si="32"/>
        <v>-1</v>
      </c>
      <c r="H189" s="66">
        <f t="shared" si="33"/>
        <v>-2</v>
      </c>
      <c r="I189" s="20">
        <f t="shared" si="34"/>
        <v>-0.25</v>
      </c>
      <c r="J189" s="21">
        <f t="shared" si="35"/>
        <v>-0.33333333333333331</v>
      </c>
    </row>
    <row r="190" spans="1:10" x14ac:dyDescent="0.2">
      <c r="A190" s="158" t="s">
        <v>369</v>
      </c>
      <c r="B190" s="65">
        <v>1</v>
      </c>
      <c r="C190" s="66">
        <v>1</v>
      </c>
      <c r="D190" s="65">
        <v>2</v>
      </c>
      <c r="E190" s="66">
        <v>1</v>
      </c>
      <c r="F190" s="67"/>
      <c r="G190" s="65">
        <f t="shared" si="32"/>
        <v>0</v>
      </c>
      <c r="H190" s="66">
        <f t="shared" si="33"/>
        <v>1</v>
      </c>
      <c r="I190" s="20">
        <f t="shared" si="34"/>
        <v>0</v>
      </c>
      <c r="J190" s="21">
        <f t="shared" si="35"/>
        <v>1</v>
      </c>
    </row>
    <row r="191" spans="1:10" s="160" customFormat="1" x14ac:dyDescent="0.2">
      <c r="A191" s="178" t="s">
        <v>534</v>
      </c>
      <c r="B191" s="71">
        <v>10</v>
      </c>
      <c r="C191" s="72">
        <v>10</v>
      </c>
      <c r="D191" s="71">
        <v>21</v>
      </c>
      <c r="E191" s="72">
        <v>26</v>
      </c>
      <c r="F191" s="73"/>
      <c r="G191" s="71">
        <f t="shared" si="32"/>
        <v>0</v>
      </c>
      <c r="H191" s="72">
        <f t="shared" si="33"/>
        <v>-5</v>
      </c>
      <c r="I191" s="37">
        <f t="shared" si="34"/>
        <v>0</v>
      </c>
      <c r="J191" s="38">
        <f t="shared" si="35"/>
        <v>-0.19230769230769232</v>
      </c>
    </row>
    <row r="192" spans="1:10" x14ac:dyDescent="0.2">
      <c r="A192" s="177"/>
      <c r="B192" s="143"/>
      <c r="C192" s="144"/>
      <c r="D192" s="143"/>
      <c r="E192" s="144"/>
      <c r="F192" s="145"/>
      <c r="G192" s="143"/>
      <c r="H192" s="144"/>
      <c r="I192" s="151"/>
      <c r="J192" s="152"/>
    </row>
    <row r="193" spans="1:10" s="139" customFormat="1" x14ac:dyDescent="0.2">
      <c r="A193" s="159" t="s">
        <v>56</v>
      </c>
      <c r="B193" s="65"/>
      <c r="C193" s="66"/>
      <c r="D193" s="65"/>
      <c r="E193" s="66"/>
      <c r="F193" s="67"/>
      <c r="G193" s="65"/>
      <c r="H193" s="66"/>
      <c r="I193" s="20"/>
      <c r="J193" s="21"/>
    </row>
    <row r="194" spans="1:10" x14ac:dyDescent="0.2">
      <c r="A194" s="158" t="s">
        <v>347</v>
      </c>
      <c r="B194" s="65">
        <v>16</v>
      </c>
      <c r="C194" s="66">
        <v>0</v>
      </c>
      <c r="D194" s="65">
        <v>30</v>
      </c>
      <c r="E194" s="66">
        <v>0</v>
      </c>
      <c r="F194" s="67"/>
      <c r="G194" s="65">
        <f t="shared" ref="G194:G201" si="36">B194-C194</f>
        <v>16</v>
      </c>
      <c r="H194" s="66">
        <f t="shared" ref="H194:H201" si="37">D194-E194</f>
        <v>30</v>
      </c>
      <c r="I194" s="20" t="str">
        <f t="shared" ref="I194:I201" si="38">IF(C194=0, "-", IF(G194/C194&lt;10, G194/C194, "&gt;999%"))</f>
        <v>-</v>
      </c>
      <c r="J194" s="21" t="str">
        <f t="shared" ref="J194:J201" si="39">IF(E194=0, "-", IF(H194/E194&lt;10, H194/E194, "&gt;999%"))</f>
        <v>-</v>
      </c>
    </row>
    <row r="195" spans="1:10" x14ac:dyDescent="0.2">
      <c r="A195" s="158" t="s">
        <v>432</v>
      </c>
      <c r="B195" s="65">
        <v>4</v>
      </c>
      <c r="C195" s="66">
        <v>6</v>
      </c>
      <c r="D195" s="65">
        <v>8</v>
      </c>
      <c r="E195" s="66">
        <v>8</v>
      </c>
      <c r="F195" s="67"/>
      <c r="G195" s="65">
        <f t="shared" si="36"/>
        <v>-2</v>
      </c>
      <c r="H195" s="66">
        <f t="shared" si="37"/>
        <v>0</v>
      </c>
      <c r="I195" s="20">
        <f t="shared" si="38"/>
        <v>-0.33333333333333331</v>
      </c>
      <c r="J195" s="21">
        <f t="shared" si="39"/>
        <v>0</v>
      </c>
    </row>
    <row r="196" spans="1:10" x14ac:dyDescent="0.2">
      <c r="A196" s="158" t="s">
        <v>382</v>
      </c>
      <c r="B196" s="65">
        <v>1</v>
      </c>
      <c r="C196" s="66">
        <v>0</v>
      </c>
      <c r="D196" s="65">
        <v>4</v>
      </c>
      <c r="E196" s="66">
        <v>0</v>
      </c>
      <c r="F196" s="67"/>
      <c r="G196" s="65">
        <f t="shared" si="36"/>
        <v>1</v>
      </c>
      <c r="H196" s="66">
        <f t="shared" si="37"/>
        <v>4</v>
      </c>
      <c r="I196" s="20" t="str">
        <f t="shared" si="38"/>
        <v>-</v>
      </c>
      <c r="J196" s="21" t="str">
        <f t="shared" si="39"/>
        <v>-</v>
      </c>
    </row>
    <row r="197" spans="1:10" x14ac:dyDescent="0.2">
      <c r="A197" s="158" t="s">
        <v>245</v>
      </c>
      <c r="B197" s="65">
        <v>1</v>
      </c>
      <c r="C197" s="66">
        <v>2</v>
      </c>
      <c r="D197" s="65">
        <v>3</v>
      </c>
      <c r="E197" s="66">
        <v>3</v>
      </c>
      <c r="F197" s="67"/>
      <c r="G197" s="65">
        <f t="shared" si="36"/>
        <v>-1</v>
      </c>
      <c r="H197" s="66">
        <f t="shared" si="37"/>
        <v>0</v>
      </c>
      <c r="I197" s="20">
        <f t="shared" si="38"/>
        <v>-0.5</v>
      </c>
      <c r="J197" s="21">
        <f t="shared" si="39"/>
        <v>0</v>
      </c>
    </row>
    <row r="198" spans="1:10" x14ac:dyDescent="0.2">
      <c r="A198" s="158" t="s">
        <v>392</v>
      </c>
      <c r="B198" s="65">
        <v>5</v>
      </c>
      <c r="C198" s="66">
        <v>3</v>
      </c>
      <c r="D198" s="65">
        <v>14</v>
      </c>
      <c r="E198" s="66">
        <v>7</v>
      </c>
      <c r="F198" s="67"/>
      <c r="G198" s="65">
        <f t="shared" si="36"/>
        <v>2</v>
      </c>
      <c r="H198" s="66">
        <f t="shared" si="37"/>
        <v>7</v>
      </c>
      <c r="I198" s="20">
        <f t="shared" si="38"/>
        <v>0.66666666666666663</v>
      </c>
      <c r="J198" s="21">
        <f t="shared" si="39"/>
        <v>1</v>
      </c>
    </row>
    <row r="199" spans="1:10" x14ac:dyDescent="0.2">
      <c r="A199" s="158" t="s">
        <v>414</v>
      </c>
      <c r="B199" s="65">
        <v>8</v>
      </c>
      <c r="C199" s="66">
        <v>24</v>
      </c>
      <c r="D199" s="65">
        <v>25</v>
      </c>
      <c r="E199" s="66">
        <v>33</v>
      </c>
      <c r="F199" s="67"/>
      <c r="G199" s="65">
        <f t="shared" si="36"/>
        <v>-16</v>
      </c>
      <c r="H199" s="66">
        <f t="shared" si="37"/>
        <v>-8</v>
      </c>
      <c r="I199" s="20">
        <f t="shared" si="38"/>
        <v>-0.66666666666666663</v>
      </c>
      <c r="J199" s="21">
        <f t="shared" si="39"/>
        <v>-0.24242424242424243</v>
      </c>
    </row>
    <row r="200" spans="1:10" x14ac:dyDescent="0.2">
      <c r="A200" s="158" t="s">
        <v>393</v>
      </c>
      <c r="B200" s="65">
        <v>1</v>
      </c>
      <c r="C200" s="66">
        <v>1</v>
      </c>
      <c r="D200" s="65">
        <v>2</v>
      </c>
      <c r="E200" s="66">
        <v>1</v>
      </c>
      <c r="F200" s="67"/>
      <c r="G200" s="65">
        <f t="shared" si="36"/>
        <v>0</v>
      </c>
      <c r="H200" s="66">
        <f t="shared" si="37"/>
        <v>1</v>
      </c>
      <c r="I200" s="20">
        <f t="shared" si="38"/>
        <v>0</v>
      </c>
      <c r="J200" s="21">
        <f t="shared" si="39"/>
        <v>1</v>
      </c>
    </row>
    <row r="201" spans="1:10" s="160" customFormat="1" x14ac:dyDescent="0.2">
      <c r="A201" s="178" t="s">
        <v>535</v>
      </c>
      <c r="B201" s="71">
        <v>36</v>
      </c>
      <c r="C201" s="72">
        <v>36</v>
      </c>
      <c r="D201" s="71">
        <v>86</v>
      </c>
      <c r="E201" s="72">
        <v>52</v>
      </c>
      <c r="F201" s="73"/>
      <c r="G201" s="71">
        <f t="shared" si="36"/>
        <v>0</v>
      </c>
      <c r="H201" s="72">
        <f t="shared" si="37"/>
        <v>34</v>
      </c>
      <c r="I201" s="37">
        <f t="shared" si="38"/>
        <v>0</v>
      </c>
      <c r="J201" s="38">
        <f t="shared" si="39"/>
        <v>0.65384615384615385</v>
      </c>
    </row>
    <row r="202" spans="1:10" x14ac:dyDescent="0.2">
      <c r="A202" s="177"/>
      <c r="B202" s="143"/>
      <c r="C202" s="144"/>
      <c r="D202" s="143"/>
      <c r="E202" s="144"/>
      <c r="F202" s="145"/>
      <c r="G202" s="143"/>
      <c r="H202" s="144"/>
      <c r="I202" s="151"/>
      <c r="J202" s="152"/>
    </row>
    <row r="203" spans="1:10" s="139" customFormat="1" x14ac:dyDescent="0.2">
      <c r="A203" s="159" t="s">
        <v>57</v>
      </c>
      <c r="B203" s="65"/>
      <c r="C203" s="66"/>
      <c r="D203" s="65"/>
      <c r="E203" s="66"/>
      <c r="F203" s="67"/>
      <c r="G203" s="65"/>
      <c r="H203" s="66"/>
      <c r="I203" s="20"/>
      <c r="J203" s="21"/>
    </row>
    <row r="204" spans="1:10" x14ac:dyDescent="0.2">
      <c r="A204" s="158" t="s">
        <v>332</v>
      </c>
      <c r="B204" s="65">
        <v>0</v>
      </c>
      <c r="C204" s="66">
        <v>0</v>
      </c>
      <c r="D204" s="65">
        <v>2</v>
      </c>
      <c r="E204" s="66">
        <v>0</v>
      </c>
      <c r="F204" s="67"/>
      <c r="G204" s="65">
        <f>B204-C204</f>
        <v>0</v>
      </c>
      <c r="H204" s="66">
        <f>D204-E204</f>
        <v>2</v>
      </c>
      <c r="I204" s="20" t="str">
        <f>IF(C204=0, "-", IF(G204/C204&lt;10, G204/C204, "&gt;999%"))</f>
        <v>-</v>
      </c>
      <c r="J204" s="21" t="str">
        <f>IF(E204=0, "-", IF(H204/E204&lt;10, H204/E204, "&gt;999%"))</f>
        <v>-</v>
      </c>
    </row>
    <row r="205" spans="1:10" s="160" customFormat="1" x14ac:dyDescent="0.2">
      <c r="A205" s="178" t="s">
        <v>536</v>
      </c>
      <c r="B205" s="71">
        <v>0</v>
      </c>
      <c r="C205" s="72">
        <v>0</v>
      </c>
      <c r="D205" s="71">
        <v>2</v>
      </c>
      <c r="E205" s="72">
        <v>0</v>
      </c>
      <c r="F205" s="73"/>
      <c r="G205" s="71">
        <f>B205-C205</f>
        <v>0</v>
      </c>
      <c r="H205" s="72">
        <f>D205-E205</f>
        <v>2</v>
      </c>
      <c r="I205" s="37" t="str">
        <f>IF(C205=0, "-", IF(G205/C205&lt;10, G205/C205, "&gt;999%"))</f>
        <v>-</v>
      </c>
      <c r="J205" s="38" t="str">
        <f>IF(E205=0, "-", IF(H205/E205&lt;10, H205/E205, "&gt;999%"))</f>
        <v>-</v>
      </c>
    </row>
    <row r="206" spans="1:10" x14ac:dyDescent="0.2">
      <c r="A206" s="177"/>
      <c r="B206" s="143"/>
      <c r="C206" s="144"/>
      <c r="D206" s="143"/>
      <c r="E206" s="144"/>
      <c r="F206" s="145"/>
      <c r="G206" s="143"/>
      <c r="H206" s="144"/>
      <c r="I206" s="151"/>
      <c r="J206" s="152"/>
    </row>
    <row r="207" spans="1:10" s="139" customFormat="1" x14ac:dyDescent="0.2">
      <c r="A207" s="159" t="s">
        <v>58</v>
      </c>
      <c r="B207" s="65"/>
      <c r="C207" s="66"/>
      <c r="D207" s="65"/>
      <c r="E207" s="66"/>
      <c r="F207" s="67"/>
      <c r="G207" s="65"/>
      <c r="H207" s="66"/>
      <c r="I207" s="20"/>
      <c r="J207" s="21"/>
    </row>
    <row r="208" spans="1:10" x14ac:dyDescent="0.2">
      <c r="A208" s="158" t="s">
        <v>262</v>
      </c>
      <c r="B208" s="65">
        <v>1</v>
      </c>
      <c r="C208" s="66">
        <v>0</v>
      </c>
      <c r="D208" s="65">
        <v>1</v>
      </c>
      <c r="E208" s="66">
        <v>0</v>
      </c>
      <c r="F208" s="67"/>
      <c r="G208" s="65">
        <f>B208-C208</f>
        <v>1</v>
      </c>
      <c r="H208" s="66">
        <f>D208-E208</f>
        <v>1</v>
      </c>
      <c r="I208" s="20" t="str">
        <f>IF(C208=0, "-", IF(G208/C208&lt;10, G208/C208, "&gt;999%"))</f>
        <v>-</v>
      </c>
      <c r="J208" s="21" t="str">
        <f>IF(E208=0, "-", IF(H208/E208&lt;10, H208/E208, "&gt;999%"))</f>
        <v>-</v>
      </c>
    </row>
    <row r="209" spans="1:10" s="160" customFormat="1" x14ac:dyDescent="0.2">
      <c r="A209" s="178" t="s">
        <v>537</v>
      </c>
      <c r="B209" s="71">
        <v>1</v>
      </c>
      <c r="C209" s="72">
        <v>0</v>
      </c>
      <c r="D209" s="71">
        <v>1</v>
      </c>
      <c r="E209" s="72">
        <v>0</v>
      </c>
      <c r="F209" s="73"/>
      <c r="G209" s="71">
        <f>B209-C209</f>
        <v>1</v>
      </c>
      <c r="H209" s="72">
        <f>D209-E209</f>
        <v>1</v>
      </c>
      <c r="I209" s="37" t="str">
        <f>IF(C209=0, "-", IF(G209/C209&lt;10, G209/C209, "&gt;999%"))</f>
        <v>-</v>
      </c>
      <c r="J209" s="38" t="str">
        <f>IF(E209=0, "-", IF(H209/E209&lt;10, H209/E209, "&gt;999%"))</f>
        <v>-</v>
      </c>
    </row>
    <row r="210" spans="1:10" x14ac:dyDescent="0.2">
      <c r="A210" s="177"/>
      <c r="B210" s="143"/>
      <c r="C210" s="144"/>
      <c r="D210" s="143"/>
      <c r="E210" s="144"/>
      <c r="F210" s="145"/>
      <c r="G210" s="143"/>
      <c r="H210" s="144"/>
      <c r="I210" s="151"/>
      <c r="J210" s="152"/>
    </row>
    <row r="211" spans="1:10" s="139" customFormat="1" x14ac:dyDescent="0.2">
      <c r="A211" s="159" t="s">
        <v>59</v>
      </c>
      <c r="B211" s="65"/>
      <c r="C211" s="66"/>
      <c r="D211" s="65"/>
      <c r="E211" s="66"/>
      <c r="F211" s="67"/>
      <c r="G211" s="65"/>
      <c r="H211" s="66"/>
      <c r="I211" s="20"/>
      <c r="J211" s="21"/>
    </row>
    <row r="212" spans="1:10" x14ac:dyDescent="0.2">
      <c r="A212" s="158" t="s">
        <v>447</v>
      </c>
      <c r="B212" s="65">
        <v>1</v>
      </c>
      <c r="C212" s="66">
        <v>1</v>
      </c>
      <c r="D212" s="65">
        <v>1</v>
      </c>
      <c r="E212" s="66">
        <v>3</v>
      </c>
      <c r="F212" s="67"/>
      <c r="G212" s="65">
        <f>B212-C212</f>
        <v>0</v>
      </c>
      <c r="H212" s="66">
        <f>D212-E212</f>
        <v>-2</v>
      </c>
      <c r="I212" s="20">
        <f>IF(C212=0, "-", IF(G212/C212&lt;10, G212/C212, "&gt;999%"))</f>
        <v>0</v>
      </c>
      <c r="J212" s="21">
        <f>IF(E212=0, "-", IF(H212/E212&lt;10, H212/E212, "&gt;999%"))</f>
        <v>-0.66666666666666663</v>
      </c>
    </row>
    <row r="213" spans="1:10" s="160" customFormat="1" x14ac:dyDescent="0.2">
      <c r="A213" s="178" t="s">
        <v>538</v>
      </c>
      <c r="B213" s="71">
        <v>1</v>
      </c>
      <c r="C213" s="72">
        <v>1</v>
      </c>
      <c r="D213" s="71">
        <v>1</v>
      </c>
      <c r="E213" s="72">
        <v>3</v>
      </c>
      <c r="F213" s="73"/>
      <c r="G213" s="71">
        <f>B213-C213</f>
        <v>0</v>
      </c>
      <c r="H213" s="72">
        <f>D213-E213</f>
        <v>-2</v>
      </c>
      <c r="I213" s="37">
        <f>IF(C213=0, "-", IF(G213/C213&lt;10, G213/C213, "&gt;999%"))</f>
        <v>0</v>
      </c>
      <c r="J213" s="38">
        <f>IF(E213=0, "-", IF(H213/E213&lt;10, H213/E213, "&gt;999%"))</f>
        <v>-0.66666666666666663</v>
      </c>
    </row>
    <row r="214" spans="1:10" x14ac:dyDescent="0.2">
      <c r="A214" s="177"/>
      <c r="B214" s="143"/>
      <c r="C214" s="144"/>
      <c r="D214" s="143"/>
      <c r="E214" s="144"/>
      <c r="F214" s="145"/>
      <c r="G214" s="143"/>
      <c r="H214" s="144"/>
      <c r="I214" s="151"/>
      <c r="J214" s="152"/>
    </row>
    <row r="215" spans="1:10" s="139" customFormat="1" x14ac:dyDescent="0.2">
      <c r="A215" s="159" t="s">
        <v>60</v>
      </c>
      <c r="B215" s="65"/>
      <c r="C215" s="66"/>
      <c r="D215" s="65"/>
      <c r="E215" s="66"/>
      <c r="F215" s="67"/>
      <c r="G215" s="65"/>
      <c r="H215" s="66"/>
      <c r="I215" s="20"/>
      <c r="J215" s="21"/>
    </row>
    <row r="216" spans="1:10" x14ac:dyDescent="0.2">
      <c r="A216" s="158" t="s">
        <v>448</v>
      </c>
      <c r="B216" s="65">
        <v>1</v>
      </c>
      <c r="C216" s="66">
        <v>0</v>
      </c>
      <c r="D216" s="65">
        <v>1</v>
      </c>
      <c r="E216" s="66">
        <v>0</v>
      </c>
      <c r="F216" s="67"/>
      <c r="G216" s="65">
        <f>B216-C216</f>
        <v>1</v>
      </c>
      <c r="H216" s="66">
        <f>D216-E216</f>
        <v>1</v>
      </c>
      <c r="I216" s="20" t="str">
        <f>IF(C216=0, "-", IF(G216/C216&lt;10, G216/C216, "&gt;999%"))</f>
        <v>-</v>
      </c>
      <c r="J216" s="21" t="str">
        <f>IF(E216=0, "-", IF(H216/E216&lt;10, H216/E216, "&gt;999%"))</f>
        <v>-</v>
      </c>
    </row>
    <row r="217" spans="1:10" s="160" customFormat="1" x14ac:dyDescent="0.2">
      <c r="A217" s="178" t="s">
        <v>539</v>
      </c>
      <c r="B217" s="71">
        <v>1</v>
      </c>
      <c r="C217" s="72">
        <v>0</v>
      </c>
      <c r="D217" s="71">
        <v>1</v>
      </c>
      <c r="E217" s="72">
        <v>0</v>
      </c>
      <c r="F217" s="73"/>
      <c r="G217" s="71">
        <f>B217-C217</f>
        <v>1</v>
      </c>
      <c r="H217" s="72">
        <f>D217-E217</f>
        <v>1</v>
      </c>
      <c r="I217" s="37" t="str">
        <f>IF(C217=0, "-", IF(G217/C217&lt;10, G217/C217, "&gt;999%"))</f>
        <v>-</v>
      </c>
      <c r="J217" s="38" t="str">
        <f>IF(E217=0, "-", IF(H217/E217&lt;10, H217/E217, "&gt;999%"))</f>
        <v>-</v>
      </c>
    </row>
    <row r="218" spans="1:10" x14ac:dyDescent="0.2">
      <c r="A218" s="177"/>
      <c r="B218" s="143"/>
      <c r="C218" s="144"/>
      <c r="D218" s="143"/>
      <c r="E218" s="144"/>
      <c r="F218" s="145"/>
      <c r="G218" s="143"/>
      <c r="H218" s="144"/>
      <c r="I218" s="151"/>
      <c r="J218" s="152"/>
    </row>
    <row r="219" spans="1:10" s="139" customFormat="1" x14ac:dyDescent="0.2">
      <c r="A219" s="159" t="s">
        <v>61</v>
      </c>
      <c r="B219" s="65"/>
      <c r="C219" s="66"/>
      <c r="D219" s="65"/>
      <c r="E219" s="66"/>
      <c r="F219" s="67"/>
      <c r="G219" s="65"/>
      <c r="H219" s="66"/>
      <c r="I219" s="20"/>
      <c r="J219" s="21"/>
    </row>
    <row r="220" spans="1:10" x14ac:dyDescent="0.2">
      <c r="A220" s="158" t="s">
        <v>370</v>
      </c>
      <c r="B220" s="65">
        <v>0</v>
      </c>
      <c r="C220" s="66">
        <v>1</v>
      </c>
      <c r="D220" s="65">
        <v>0</v>
      </c>
      <c r="E220" s="66">
        <v>1</v>
      </c>
      <c r="F220" s="67"/>
      <c r="G220" s="65">
        <f>B220-C220</f>
        <v>-1</v>
      </c>
      <c r="H220" s="66">
        <f>D220-E220</f>
        <v>-1</v>
      </c>
      <c r="I220" s="20">
        <f>IF(C220=0, "-", IF(G220/C220&lt;10, G220/C220, "&gt;999%"))</f>
        <v>-1</v>
      </c>
      <c r="J220" s="21">
        <f>IF(E220=0, "-", IF(H220/E220&lt;10, H220/E220, "&gt;999%"))</f>
        <v>-1</v>
      </c>
    </row>
    <row r="221" spans="1:10" x14ac:dyDescent="0.2">
      <c r="A221" s="158" t="s">
        <v>240</v>
      </c>
      <c r="B221" s="65">
        <v>0</v>
      </c>
      <c r="C221" s="66">
        <v>1</v>
      </c>
      <c r="D221" s="65">
        <v>0</v>
      </c>
      <c r="E221" s="66">
        <v>1</v>
      </c>
      <c r="F221" s="67"/>
      <c r="G221" s="65">
        <f>B221-C221</f>
        <v>-1</v>
      </c>
      <c r="H221" s="66">
        <f>D221-E221</f>
        <v>-1</v>
      </c>
      <c r="I221" s="20">
        <f>IF(C221=0, "-", IF(G221/C221&lt;10, G221/C221, "&gt;999%"))</f>
        <v>-1</v>
      </c>
      <c r="J221" s="21">
        <f>IF(E221=0, "-", IF(H221/E221&lt;10, H221/E221, "&gt;999%"))</f>
        <v>-1</v>
      </c>
    </row>
    <row r="222" spans="1:10" s="160" customFormat="1" x14ac:dyDescent="0.2">
      <c r="A222" s="178" t="s">
        <v>540</v>
      </c>
      <c r="B222" s="71">
        <v>0</v>
      </c>
      <c r="C222" s="72">
        <v>2</v>
      </c>
      <c r="D222" s="71">
        <v>0</v>
      </c>
      <c r="E222" s="72">
        <v>2</v>
      </c>
      <c r="F222" s="73"/>
      <c r="G222" s="71">
        <f>B222-C222</f>
        <v>-2</v>
      </c>
      <c r="H222" s="72">
        <f>D222-E222</f>
        <v>-2</v>
      </c>
      <c r="I222" s="37">
        <f>IF(C222=0, "-", IF(G222/C222&lt;10, G222/C222, "&gt;999%"))</f>
        <v>-1</v>
      </c>
      <c r="J222" s="38">
        <f>IF(E222=0, "-", IF(H222/E222&lt;10, H222/E222, "&gt;999%"))</f>
        <v>-1</v>
      </c>
    </row>
    <row r="223" spans="1:10" x14ac:dyDescent="0.2">
      <c r="A223" s="177"/>
      <c r="B223" s="143"/>
      <c r="C223" s="144"/>
      <c r="D223" s="143"/>
      <c r="E223" s="144"/>
      <c r="F223" s="145"/>
      <c r="G223" s="143"/>
      <c r="H223" s="144"/>
      <c r="I223" s="151"/>
      <c r="J223" s="152"/>
    </row>
    <row r="224" spans="1:10" s="139" customFormat="1" x14ac:dyDescent="0.2">
      <c r="A224" s="159" t="s">
        <v>62</v>
      </c>
      <c r="B224" s="65"/>
      <c r="C224" s="66"/>
      <c r="D224" s="65"/>
      <c r="E224" s="66"/>
      <c r="F224" s="67"/>
      <c r="G224" s="65"/>
      <c r="H224" s="66"/>
      <c r="I224" s="20"/>
      <c r="J224" s="21"/>
    </row>
    <row r="225" spans="1:10" x14ac:dyDescent="0.2">
      <c r="A225" s="158" t="s">
        <v>403</v>
      </c>
      <c r="B225" s="65">
        <v>10</v>
      </c>
      <c r="C225" s="66">
        <v>0</v>
      </c>
      <c r="D225" s="65">
        <v>24</v>
      </c>
      <c r="E225" s="66">
        <v>6</v>
      </c>
      <c r="F225" s="67"/>
      <c r="G225" s="65">
        <f t="shared" ref="G225:G237" si="40">B225-C225</f>
        <v>10</v>
      </c>
      <c r="H225" s="66">
        <f t="shared" ref="H225:H237" si="41">D225-E225</f>
        <v>18</v>
      </c>
      <c r="I225" s="20" t="str">
        <f t="shared" ref="I225:I237" si="42">IF(C225=0, "-", IF(G225/C225&lt;10, G225/C225, "&gt;999%"))</f>
        <v>-</v>
      </c>
      <c r="J225" s="21">
        <f t="shared" ref="J225:J237" si="43">IF(E225=0, "-", IF(H225/E225&lt;10, H225/E225, "&gt;999%"))</f>
        <v>3</v>
      </c>
    </row>
    <row r="226" spans="1:10" x14ac:dyDescent="0.2">
      <c r="A226" s="158" t="s">
        <v>415</v>
      </c>
      <c r="B226" s="65">
        <v>22</v>
      </c>
      <c r="C226" s="66">
        <v>41</v>
      </c>
      <c r="D226" s="65">
        <v>65</v>
      </c>
      <c r="E226" s="66">
        <v>88</v>
      </c>
      <c r="F226" s="67"/>
      <c r="G226" s="65">
        <f t="shared" si="40"/>
        <v>-19</v>
      </c>
      <c r="H226" s="66">
        <f t="shared" si="41"/>
        <v>-23</v>
      </c>
      <c r="I226" s="20">
        <f t="shared" si="42"/>
        <v>-0.46341463414634149</v>
      </c>
      <c r="J226" s="21">
        <f t="shared" si="43"/>
        <v>-0.26136363636363635</v>
      </c>
    </row>
    <row r="227" spans="1:10" x14ac:dyDescent="0.2">
      <c r="A227" s="158" t="s">
        <v>272</v>
      </c>
      <c r="B227" s="65">
        <v>9</v>
      </c>
      <c r="C227" s="66">
        <v>16</v>
      </c>
      <c r="D227" s="65">
        <v>52</v>
      </c>
      <c r="E227" s="66">
        <v>53</v>
      </c>
      <c r="F227" s="67"/>
      <c r="G227" s="65">
        <f t="shared" si="40"/>
        <v>-7</v>
      </c>
      <c r="H227" s="66">
        <f t="shared" si="41"/>
        <v>-1</v>
      </c>
      <c r="I227" s="20">
        <f t="shared" si="42"/>
        <v>-0.4375</v>
      </c>
      <c r="J227" s="21">
        <f t="shared" si="43"/>
        <v>-1.8867924528301886E-2</v>
      </c>
    </row>
    <row r="228" spans="1:10" x14ac:dyDescent="0.2">
      <c r="A228" s="158" t="s">
        <v>286</v>
      </c>
      <c r="B228" s="65">
        <v>21</v>
      </c>
      <c r="C228" s="66">
        <v>18</v>
      </c>
      <c r="D228" s="65">
        <v>61</v>
      </c>
      <c r="E228" s="66">
        <v>30</v>
      </c>
      <c r="F228" s="67"/>
      <c r="G228" s="65">
        <f t="shared" si="40"/>
        <v>3</v>
      </c>
      <c r="H228" s="66">
        <f t="shared" si="41"/>
        <v>31</v>
      </c>
      <c r="I228" s="20">
        <f t="shared" si="42"/>
        <v>0.16666666666666666</v>
      </c>
      <c r="J228" s="21">
        <f t="shared" si="43"/>
        <v>1.0333333333333334</v>
      </c>
    </row>
    <row r="229" spans="1:10" x14ac:dyDescent="0.2">
      <c r="A229" s="158" t="s">
        <v>315</v>
      </c>
      <c r="B229" s="65">
        <v>40</v>
      </c>
      <c r="C229" s="66">
        <v>30</v>
      </c>
      <c r="D229" s="65">
        <v>95</v>
      </c>
      <c r="E229" s="66">
        <v>59</v>
      </c>
      <c r="F229" s="67"/>
      <c r="G229" s="65">
        <f t="shared" si="40"/>
        <v>10</v>
      </c>
      <c r="H229" s="66">
        <f t="shared" si="41"/>
        <v>36</v>
      </c>
      <c r="I229" s="20">
        <f t="shared" si="42"/>
        <v>0.33333333333333331</v>
      </c>
      <c r="J229" s="21">
        <f t="shared" si="43"/>
        <v>0.61016949152542377</v>
      </c>
    </row>
    <row r="230" spans="1:10" x14ac:dyDescent="0.2">
      <c r="A230" s="158" t="s">
        <v>348</v>
      </c>
      <c r="B230" s="65">
        <v>3</v>
      </c>
      <c r="C230" s="66">
        <v>1</v>
      </c>
      <c r="D230" s="65">
        <v>9</v>
      </c>
      <c r="E230" s="66">
        <v>4</v>
      </c>
      <c r="F230" s="67"/>
      <c r="G230" s="65">
        <f t="shared" si="40"/>
        <v>2</v>
      </c>
      <c r="H230" s="66">
        <f t="shared" si="41"/>
        <v>5</v>
      </c>
      <c r="I230" s="20">
        <f t="shared" si="42"/>
        <v>2</v>
      </c>
      <c r="J230" s="21">
        <f t="shared" si="43"/>
        <v>1.25</v>
      </c>
    </row>
    <row r="231" spans="1:10" x14ac:dyDescent="0.2">
      <c r="A231" s="158" t="s">
        <v>349</v>
      </c>
      <c r="B231" s="65">
        <v>3</v>
      </c>
      <c r="C231" s="66">
        <v>3</v>
      </c>
      <c r="D231" s="65">
        <v>10</v>
      </c>
      <c r="E231" s="66">
        <v>11</v>
      </c>
      <c r="F231" s="67"/>
      <c r="G231" s="65">
        <f t="shared" si="40"/>
        <v>0</v>
      </c>
      <c r="H231" s="66">
        <f t="shared" si="41"/>
        <v>-1</v>
      </c>
      <c r="I231" s="20">
        <f t="shared" si="42"/>
        <v>0</v>
      </c>
      <c r="J231" s="21">
        <f t="shared" si="43"/>
        <v>-9.0909090909090912E-2</v>
      </c>
    </row>
    <row r="232" spans="1:10" x14ac:dyDescent="0.2">
      <c r="A232" s="158" t="s">
        <v>287</v>
      </c>
      <c r="B232" s="65">
        <v>0</v>
      </c>
      <c r="C232" s="66">
        <v>0</v>
      </c>
      <c r="D232" s="65">
        <v>1</v>
      </c>
      <c r="E232" s="66">
        <v>0</v>
      </c>
      <c r="F232" s="67"/>
      <c r="G232" s="65">
        <f t="shared" si="40"/>
        <v>0</v>
      </c>
      <c r="H232" s="66">
        <f t="shared" si="41"/>
        <v>1</v>
      </c>
      <c r="I232" s="20" t="str">
        <f t="shared" si="42"/>
        <v>-</v>
      </c>
      <c r="J232" s="21" t="str">
        <f t="shared" si="43"/>
        <v>-</v>
      </c>
    </row>
    <row r="233" spans="1:10" x14ac:dyDescent="0.2">
      <c r="A233" s="158" t="s">
        <v>254</v>
      </c>
      <c r="B233" s="65">
        <v>0</v>
      </c>
      <c r="C233" s="66">
        <v>1</v>
      </c>
      <c r="D233" s="65">
        <v>2</v>
      </c>
      <c r="E233" s="66">
        <v>1</v>
      </c>
      <c r="F233" s="67"/>
      <c r="G233" s="65">
        <f t="shared" si="40"/>
        <v>-1</v>
      </c>
      <c r="H233" s="66">
        <f t="shared" si="41"/>
        <v>1</v>
      </c>
      <c r="I233" s="20">
        <f t="shared" si="42"/>
        <v>-1</v>
      </c>
      <c r="J233" s="21">
        <f t="shared" si="43"/>
        <v>1</v>
      </c>
    </row>
    <row r="234" spans="1:10" x14ac:dyDescent="0.2">
      <c r="A234" s="158" t="s">
        <v>190</v>
      </c>
      <c r="B234" s="65">
        <v>5</v>
      </c>
      <c r="C234" s="66">
        <v>6</v>
      </c>
      <c r="D234" s="65">
        <v>16</v>
      </c>
      <c r="E234" s="66">
        <v>11</v>
      </c>
      <c r="F234" s="67"/>
      <c r="G234" s="65">
        <f t="shared" si="40"/>
        <v>-1</v>
      </c>
      <c r="H234" s="66">
        <f t="shared" si="41"/>
        <v>5</v>
      </c>
      <c r="I234" s="20">
        <f t="shared" si="42"/>
        <v>-0.16666666666666666</v>
      </c>
      <c r="J234" s="21">
        <f t="shared" si="43"/>
        <v>0.45454545454545453</v>
      </c>
    </row>
    <row r="235" spans="1:10" x14ac:dyDescent="0.2">
      <c r="A235" s="158" t="s">
        <v>206</v>
      </c>
      <c r="B235" s="65">
        <v>11</v>
      </c>
      <c r="C235" s="66">
        <v>4</v>
      </c>
      <c r="D235" s="65">
        <v>38</v>
      </c>
      <c r="E235" s="66">
        <v>25</v>
      </c>
      <c r="F235" s="67"/>
      <c r="G235" s="65">
        <f t="shared" si="40"/>
        <v>7</v>
      </c>
      <c r="H235" s="66">
        <f t="shared" si="41"/>
        <v>13</v>
      </c>
      <c r="I235" s="20">
        <f t="shared" si="42"/>
        <v>1.75</v>
      </c>
      <c r="J235" s="21">
        <f t="shared" si="43"/>
        <v>0.52</v>
      </c>
    </row>
    <row r="236" spans="1:10" x14ac:dyDescent="0.2">
      <c r="A236" s="158" t="s">
        <v>222</v>
      </c>
      <c r="B236" s="65">
        <v>2</v>
      </c>
      <c r="C236" s="66">
        <v>0</v>
      </c>
      <c r="D236" s="65">
        <v>4</v>
      </c>
      <c r="E236" s="66">
        <v>1</v>
      </c>
      <c r="F236" s="67"/>
      <c r="G236" s="65">
        <f t="shared" si="40"/>
        <v>2</v>
      </c>
      <c r="H236" s="66">
        <f t="shared" si="41"/>
        <v>3</v>
      </c>
      <c r="I236" s="20" t="str">
        <f t="shared" si="42"/>
        <v>-</v>
      </c>
      <c r="J236" s="21">
        <f t="shared" si="43"/>
        <v>3</v>
      </c>
    </row>
    <row r="237" spans="1:10" s="160" customFormat="1" x14ac:dyDescent="0.2">
      <c r="A237" s="178" t="s">
        <v>541</v>
      </c>
      <c r="B237" s="71">
        <v>126</v>
      </c>
      <c r="C237" s="72">
        <v>120</v>
      </c>
      <c r="D237" s="71">
        <v>377</v>
      </c>
      <c r="E237" s="72">
        <v>289</v>
      </c>
      <c r="F237" s="73"/>
      <c r="G237" s="71">
        <f t="shared" si="40"/>
        <v>6</v>
      </c>
      <c r="H237" s="72">
        <f t="shared" si="41"/>
        <v>88</v>
      </c>
      <c r="I237" s="37">
        <f t="shared" si="42"/>
        <v>0.05</v>
      </c>
      <c r="J237" s="38">
        <f t="shared" si="43"/>
        <v>0.30449826989619377</v>
      </c>
    </row>
    <row r="238" spans="1:10" x14ac:dyDescent="0.2">
      <c r="A238" s="177"/>
      <c r="B238" s="143"/>
      <c r="C238" s="144"/>
      <c r="D238" s="143"/>
      <c r="E238" s="144"/>
      <c r="F238" s="145"/>
      <c r="G238" s="143"/>
      <c r="H238" s="144"/>
      <c r="I238" s="151"/>
      <c r="J238" s="152"/>
    </row>
    <row r="239" spans="1:10" s="139" customFormat="1" x14ac:dyDescent="0.2">
      <c r="A239" s="159" t="s">
        <v>63</v>
      </c>
      <c r="B239" s="65"/>
      <c r="C239" s="66"/>
      <c r="D239" s="65"/>
      <c r="E239" s="66"/>
      <c r="F239" s="67"/>
      <c r="G239" s="65"/>
      <c r="H239" s="66"/>
      <c r="I239" s="20"/>
      <c r="J239" s="21"/>
    </row>
    <row r="240" spans="1:10" x14ac:dyDescent="0.2">
      <c r="A240" s="158" t="s">
        <v>267</v>
      </c>
      <c r="B240" s="65">
        <v>0</v>
      </c>
      <c r="C240" s="66">
        <v>0</v>
      </c>
      <c r="D240" s="65">
        <v>0</v>
      </c>
      <c r="E240" s="66">
        <v>1</v>
      </c>
      <c r="F240" s="67"/>
      <c r="G240" s="65">
        <f>B240-C240</f>
        <v>0</v>
      </c>
      <c r="H240" s="66">
        <f>D240-E240</f>
        <v>-1</v>
      </c>
      <c r="I240" s="20" t="str">
        <f>IF(C240=0, "-", IF(G240/C240&lt;10, G240/C240, "&gt;999%"))</f>
        <v>-</v>
      </c>
      <c r="J240" s="21">
        <f>IF(E240=0, "-", IF(H240/E240&lt;10, H240/E240, "&gt;999%"))</f>
        <v>-1</v>
      </c>
    </row>
    <row r="241" spans="1:10" s="160" customFormat="1" x14ac:dyDescent="0.2">
      <c r="A241" s="178" t="s">
        <v>542</v>
      </c>
      <c r="B241" s="71">
        <v>0</v>
      </c>
      <c r="C241" s="72">
        <v>0</v>
      </c>
      <c r="D241" s="71">
        <v>0</v>
      </c>
      <c r="E241" s="72">
        <v>1</v>
      </c>
      <c r="F241" s="73"/>
      <c r="G241" s="71">
        <f>B241-C241</f>
        <v>0</v>
      </c>
      <c r="H241" s="72">
        <f>D241-E241</f>
        <v>-1</v>
      </c>
      <c r="I241" s="37" t="str">
        <f>IF(C241=0, "-", IF(G241/C241&lt;10, G241/C241, "&gt;999%"))</f>
        <v>-</v>
      </c>
      <c r="J241" s="38">
        <f>IF(E241=0, "-", IF(H241/E241&lt;10, H241/E241, "&gt;999%"))</f>
        <v>-1</v>
      </c>
    </row>
    <row r="242" spans="1:10" x14ac:dyDescent="0.2">
      <c r="A242" s="177"/>
      <c r="B242" s="143"/>
      <c r="C242" s="144"/>
      <c r="D242" s="143"/>
      <c r="E242" s="144"/>
      <c r="F242" s="145"/>
      <c r="G242" s="143"/>
      <c r="H242" s="144"/>
      <c r="I242" s="151"/>
      <c r="J242" s="152"/>
    </row>
    <row r="243" spans="1:10" s="139" customFormat="1" x14ac:dyDescent="0.2">
      <c r="A243" s="159" t="s">
        <v>64</v>
      </c>
      <c r="B243" s="65"/>
      <c r="C243" s="66"/>
      <c r="D243" s="65"/>
      <c r="E243" s="66"/>
      <c r="F243" s="67"/>
      <c r="G243" s="65"/>
      <c r="H243" s="66"/>
      <c r="I243" s="20"/>
      <c r="J243" s="21"/>
    </row>
    <row r="244" spans="1:10" x14ac:dyDescent="0.2">
      <c r="A244" s="158" t="s">
        <v>217</v>
      </c>
      <c r="B244" s="65">
        <v>1</v>
      </c>
      <c r="C244" s="66">
        <v>2</v>
      </c>
      <c r="D244" s="65">
        <v>2</v>
      </c>
      <c r="E244" s="66">
        <v>4</v>
      </c>
      <c r="F244" s="67"/>
      <c r="G244" s="65">
        <f t="shared" ref="G244:G260" si="44">B244-C244</f>
        <v>-1</v>
      </c>
      <c r="H244" s="66">
        <f t="shared" ref="H244:H260" si="45">D244-E244</f>
        <v>-2</v>
      </c>
      <c r="I244" s="20">
        <f t="shared" ref="I244:I260" si="46">IF(C244=0, "-", IF(G244/C244&lt;10, G244/C244, "&gt;999%"))</f>
        <v>-0.5</v>
      </c>
      <c r="J244" s="21">
        <f t="shared" ref="J244:J260" si="47">IF(E244=0, "-", IF(H244/E244&lt;10, H244/E244, "&gt;999%"))</f>
        <v>-0.5</v>
      </c>
    </row>
    <row r="245" spans="1:10" x14ac:dyDescent="0.2">
      <c r="A245" s="158" t="s">
        <v>218</v>
      </c>
      <c r="B245" s="65">
        <v>0</v>
      </c>
      <c r="C245" s="66">
        <v>0</v>
      </c>
      <c r="D245" s="65">
        <v>0</v>
      </c>
      <c r="E245" s="66">
        <v>1</v>
      </c>
      <c r="F245" s="67"/>
      <c r="G245" s="65">
        <f t="shared" si="44"/>
        <v>0</v>
      </c>
      <c r="H245" s="66">
        <f t="shared" si="45"/>
        <v>-1</v>
      </c>
      <c r="I245" s="20" t="str">
        <f t="shared" si="46"/>
        <v>-</v>
      </c>
      <c r="J245" s="21">
        <f t="shared" si="47"/>
        <v>-1</v>
      </c>
    </row>
    <row r="246" spans="1:10" x14ac:dyDescent="0.2">
      <c r="A246" s="158" t="s">
        <v>231</v>
      </c>
      <c r="B246" s="65">
        <v>0</v>
      </c>
      <c r="C246" s="66">
        <v>1</v>
      </c>
      <c r="D246" s="65">
        <v>2</v>
      </c>
      <c r="E246" s="66">
        <v>3</v>
      </c>
      <c r="F246" s="67"/>
      <c r="G246" s="65">
        <f t="shared" si="44"/>
        <v>-1</v>
      </c>
      <c r="H246" s="66">
        <f t="shared" si="45"/>
        <v>-1</v>
      </c>
      <c r="I246" s="20">
        <f t="shared" si="46"/>
        <v>-1</v>
      </c>
      <c r="J246" s="21">
        <f t="shared" si="47"/>
        <v>-0.33333333333333331</v>
      </c>
    </row>
    <row r="247" spans="1:10" x14ac:dyDescent="0.2">
      <c r="A247" s="158" t="s">
        <v>263</v>
      </c>
      <c r="B247" s="65">
        <v>0</v>
      </c>
      <c r="C247" s="66">
        <v>0</v>
      </c>
      <c r="D247" s="65">
        <v>1</v>
      </c>
      <c r="E247" s="66">
        <v>1</v>
      </c>
      <c r="F247" s="67"/>
      <c r="G247" s="65">
        <f t="shared" si="44"/>
        <v>0</v>
      </c>
      <c r="H247" s="66">
        <f t="shared" si="45"/>
        <v>0</v>
      </c>
      <c r="I247" s="20" t="str">
        <f t="shared" si="46"/>
        <v>-</v>
      </c>
      <c r="J247" s="21">
        <f t="shared" si="47"/>
        <v>0</v>
      </c>
    </row>
    <row r="248" spans="1:10" x14ac:dyDescent="0.2">
      <c r="A248" s="158" t="s">
        <v>232</v>
      </c>
      <c r="B248" s="65">
        <v>3</v>
      </c>
      <c r="C248" s="66">
        <v>0</v>
      </c>
      <c r="D248" s="65">
        <v>5</v>
      </c>
      <c r="E248" s="66">
        <v>0</v>
      </c>
      <c r="F248" s="67"/>
      <c r="G248" s="65">
        <f t="shared" si="44"/>
        <v>3</v>
      </c>
      <c r="H248" s="66">
        <f t="shared" si="45"/>
        <v>5</v>
      </c>
      <c r="I248" s="20" t="str">
        <f t="shared" si="46"/>
        <v>-</v>
      </c>
      <c r="J248" s="21" t="str">
        <f t="shared" si="47"/>
        <v>-</v>
      </c>
    </row>
    <row r="249" spans="1:10" x14ac:dyDescent="0.2">
      <c r="A249" s="158" t="s">
        <v>238</v>
      </c>
      <c r="B249" s="65">
        <v>0</v>
      </c>
      <c r="C249" s="66">
        <v>3</v>
      </c>
      <c r="D249" s="65">
        <v>0</v>
      </c>
      <c r="E249" s="66">
        <v>3</v>
      </c>
      <c r="F249" s="67"/>
      <c r="G249" s="65">
        <f t="shared" si="44"/>
        <v>-3</v>
      </c>
      <c r="H249" s="66">
        <f t="shared" si="45"/>
        <v>-3</v>
      </c>
      <c r="I249" s="20">
        <f t="shared" si="46"/>
        <v>-1</v>
      </c>
      <c r="J249" s="21">
        <f t="shared" si="47"/>
        <v>-1</v>
      </c>
    </row>
    <row r="250" spans="1:10" x14ac:dyDescent="0.2">
      <c r="A250" s="158" t="s">
        <v>305</v>
      </c>
      <c r="B250" s="65">
        <v>3</v>
      </c>
      <c r="C250" s="66">
        <v>0</v>
      </c>
      <c r="D250" s="65">
        <v>5</v>
      </c>
      <c r="E250" s="66">
        <v>0</v>
      </c>
      <c r="F250" s="67"/>
      <c r="G250" s="65">
        <f t="shared" si="44"/>
        <v>3</v>
      </c>
      <c r="H250" s="66">
        <f t="shared" si="45"/>
        <v>5</v>
      </c>
      <c r="I250" s="20" t="str">
        <f t="shared" si="46"/>
        <v>-</v>
      </c>
      <c r="J250" s="21" t="str">
        <f t="shared" si="47"/>
        <v>-</v>
      </c>
    </row>
    <row r="251" spans="1:10" x14ac:dyDescent="0.2">
      <c r="A251" s="158" t="s">
        <v>333</v>
      </c>
      <c r="B251" s="65">
        <v>0</v>
      </c>
      <c r="C251" s="66">
        <v>0</v>
      </c>
      <c r="D251" s="65">
        <v>3</v>
      </c>
      <c r="E251" s="66">
        <v>0</v>
      </c>
      <c r="F251" s="67"/>
      <c r="G251" s="65">
        <f t="shared" si="44"/>
        <v>0</v>
      </c>
      <c r="H251" s="66">
        <f t="shared" si="45"/>
        <v>3</v>
      </c>
      <c r="I251" s="20" t="str">
        <f t="shared" si="46"/>
        <v>-</v>
      </c>
      <c r="J251" s="21" t="str">
        <f t="shared" si="47"/>
        <v>-</v>
      </c>
    </row>
    <row r="252" spans="1:10" x14ac:dyDescent="0.2">
      <c r="A252" s="158" t="s">
        <v>380</v>
      </c>
      <c r="B252" s="65">
        <v>0</v>
      </c>
      <c r="C252" s="66">
        <v>0</v>
      </c>
      <c r="D252" s="65">
        <v>2</v>
      </c>
      <c r="E252" s="66">
        <v>1</v>
      </c>
      <c r="F252" s="67"/>
      <c r="G252" s="65">
        <f t="shared" si="44"/>
        <v>0</v>
      </c>
      <c r="H252" s="66">
        <f t="shared" si="45"/>
        <v>1</v>
      </c>
      <c r="I252" s="20" t="str">
        <f t="shared" si="46"/>
        <v>-</v>
      </c>
      <c r="J252" s="21">
        <f t="shared" si="47"/>
        <v>1</v>
      </c>
    </row>
    <row r="253" spans="1:10" x14ac:dyDescent="0.2">
      <c r="A253" s="158" t="s">
        <v>306</v>
      </c>
      <c r="B253" s="65">
        <v>0</v>
      </c>
      <c r="C253" s="66">
        <v>6</v>
      </c>
      <c r="D253" s="65">
        <v>4</v>
      </c>
      <c r="E253" s="66">
        <v>15</v>
      </c>
      <c r="F253" s="67"/>
      <c r="G253" s="65">
        <f t="shared" si="44"/>
        <v>-6</v>
      </c>
      <c r="H253" s="66">
        <f t="shared" si="45"/>
        <v>-11</v>
      </c>
      <c r="I253" s="20">
        <f t="shared" si="46"/>
        <v>-1</v>
      </c>
      <c r="J253" s="21">
        <f t="shared" si="47"/>
        <v>-0.73333333333333328</v>
      </c>
    </row>
    <row r="254" spans="1:10" x14ac:dyDescent="0.2">
      <c r="A254" s="158" t="s">
        <v>334</v>
      </c>
      <c r="B254" s="65">
        <v>1</v>
      </c>
      <c r="C254" s="66">
        <v>1</v>
      </c>
      <c r="D254" s="65">
        <v>4</v>
      </c>
      <c r="E254" s="66">
        <v>6</v>
      </c>
      <c r="F254" s="67"/>
      <c r="G254" s="65">
        <f t="shared" si="44"/>
        <v>0</v>
      </c>
      <c r="H254" s="66">
        <f t="shared" si="45"/>
        <v>-2</v>
      </c>
      <c r="I254" s="20">
        <f t="shared" si="46"/>
        <v>0</v>
      </c>
      <c r="J254" s="21">
        <f t="shared" si="47"/>
        <v>-0.33333333333333331</v>
      </c>
    </row>
    <row r="255" spans="1:10" x14ac:dyDescent="0.2">
      <c r="A255" s="158" t="s">
        <v>335</v>
      </c>
      <c r="B255" s="65">
        <v>0</v>
      </c>
      <c r="C255" s="66">
        <v>2</v>
      </c>
      <c r="D255" s="65">
        <v>1</v>
      </c>
      <c r="E255" s="66">
        <v>2</v>
      </c>
      <c r="F255" s="67"/>
      <c r="G255" s="65">
        <f t="shared" si="44"/>
        <v>-2</v>
      </c>
      <c r="H255" s="66">
        <f t="shared" si="45"/>
        <v>-1</v>
      </c>
      <c r="I255" s="20">
        <f t="shared" si="46"/>
        <v>-1</v>
      </c>
      <c r="J255" s="21">
        <f t="shared" si="47"/>
        <v>-0.5</v>
      </c>
    </row>
    <row r="256" spans="1:10" x14ac:dyDescent="0.2">
      <c r="A256" s="158" t="s">
        <v>336</v>
      </c>
      <c r="B256" s="65">
        <v>0</v>
      </c>
      <c r="C256" s="66">
        <v>7</v>
      </c>
      <c r="D256" s="65">
        <v>3</v>
      </c>
      <c r="E256" s="66">
        <v>8</v>
      </c>
      <c r="F256" s="67"/>
      <c r="G256" s="65">
        <f t="shared" si="44"/>
        <v>-7</v>
      </c>
      <c r="H256" s="66">
        <f t="shared" si="45"/>
        <v>-5</v>
      </c>
      <c r="I256" s="20">
        <f t="shared" si="46"/>
        <v>-1</v>
      </c>
      <c r="J256" s="21">
        <f t="shared" si="47"/>
        <v>-0.625</v>
      </c>
    </row>
    <row r="257" spans="1:10" x14ac:dyDescent="0.2">
      <c r="A257" s="158" t="s">
        <v>371</v>
      </c>
      <c r="B257" s="65">
        <v>0</v>
      </c>
      <c r="C257" s="66">
        <v>0</v>
      </c>
      <c r="D257" s="65">
        <v>0</v>
      </c>
      <c r="E257" s="66">
        <v>1</v>
      </c>
      <c r="F257" s="67"/>
      <c r="G257" s="65">
        <f t="shared" si="44"/>
        <v>0</v>
      </c>
      <c r="H257" s="66">
        <f t="shared" si="45"/>
        <v>-1</v>
      </c>
      <c r="I257" s="20" t="str">
        <f t="shared" si="46"/>
        <v>-</v>
      </c>
      <c r="J257" s="21">
        <f t="shared" si="47"/>
        <v>-1</v>
      </c>
    </row>
    <row r="258" spans="1:10" x14ac:dyDescent="0.2">
      <c r="A258" s="158" t="s">
        <v>372</v>
      </c>
      <c r="B258" s="65">
        <v>1</v>
      </c>
      <c r="C258" s="66">
        <v>3</v>
      </c>
      <c r="D258" s="65">
        <v>3</v>
      </c>
      <c r="E258" s="66">
        <v>4</v>
      </c>
      <c r="F258" s="67"/>
      <c r="G258" s="65">
        <f t="shared" si="44"/>
        <v>-2</v>
      </c>
      <c r="H258" s="66">
        <f t="shared" si="45"/>
        <v>-1</v>
      </c>
      <c r="I258" s="20">
        <f t="shared" si="46"/>
        <v>-0.66666666666666663</v>
      </c>
      <c r="J258" s="21">
        <f t="shared" si="47"/>
        <v>-0.25</v>
      </c>
    </row>
    <row r="259" spans="1:10" x14ac:dyDescent="0.2">
      <c r="A259" s="158" t="s">
        <v>381</v>
      </c>
      <c r="B259" s="65">
        <v>0</v>
      </c>
      <c r="C259" s="66">
        <v>1</v>
      </c>
      <c r="D259" s="65">
        <v>0</v>
      </c>
      <c r="E259" s="66">
        <v>1</v>
      </c>
      <c r="F259" s="67"/>
      <c r="G259" s="65">
        <f t="shared" si="44"/>
        <v>-1</v>
      </c>
      <c r="H259" s="66">
        <f t="shared" si="45"/>
        <v>-1</v>
      </c>
      <c r="I259" s="20">
        <f t="shared" si="46"/>
        <v>-1</v>
      </c>
      <c r="J259" s="21">
        <f t="shared" si="47"/>
        <v>-1</v>
      </c>
    </row>
    <row r="260" spans="1:10" s="160" customFormat="1" x14ac:dyDescent="0.2">
      <c r="A260" s="178" t="s">
        <v>543</v>
      </c>
      <c r="B260" s="71">
        <v>9</v>
      </c>
      <c r="C260" s="72">
        <v>26</v>
      </c>
      <c r="D260" s="71">
        <v>35</v>
      </c>
      <c r="E260" s="72">
        <v>50</v>
      </c>
      <c r="F260" s="73"/>
      <c r="G260" s="71">
        <f t="shared" si="44"/>
        <v>-17</v>
      </c>
      <c r="H260" s="72">
        <f t="shared" si="45"/>
        <v>-15</v>
      </c>
      <c r="I260" s="37">
        <f t="shared" si="46"/>
        <v>-0.65384615384615385</v>
      </c>
      <c r="J260" s="38">
        <f t="shared" si="47"/>
        <v>-0.3</v>
      </c>
    </row>
    <row r="261" spans="1:10" x14ac:dyDescent="0.2">
      <c r="A261" s="177"/>
      <c r="B261" s="143"/>
      <c r="C261" s="144"/>
      <c r="D261" s="143"/>
      <c r="E261" s="144"/>
      <c r="F261" s="145"/>
      <c r="G261" s="143"/>
      <c r="H261" s="144"/>
      <c r="I261" s="151"/>
      <c r="J261" s="152"/>
    </row>
    <row r="262" spans="1:10" s="139" customFormat="1" x14ac:dyDescent="0.2">
      <c r="A262" s="159" t="s">
        <v>65</v>
      </c>
      <c r="B262" s="65"/>
      <c r="C262" s="66"/>
      <c r="D262" s="65"/>
      <c r="E262" s="66"/>
      <c r="F262" s="67"/>
      <c r="G262" s="65"/>
      <c r="H262" s="66"/>
      <c r="I262" s="20"/>
      <c r="J262" s="21"/>
    </row>
    <row r="263" spans="1:10" x14ac:dyDescent="0.2">
      <c r="A263" s="158" t="s">
        <v>449</v>
      </c>
      <c r="B263" s="65">
        <v>0</v>
      </c>
      <c r="C263" s="66">
        <v>0</v>
      </c>
      <c r="D263" s="65">
        <v>0</v>
      </c>
      <c r="E263" s="66">
        <v>1</v>
      </c>
      <c r="F263" s="67"/>
      <c r="G263" s="65">
        <f>B263-C263</f>
        <v>0</v>
      </c>
      <c r="H263" s="66">
        <f>D263-E263</f>
        <v>-1</v>
      </c>
      <c r="I263" s="20" t="str">
        <f>IF(C263=0, "-", IF(G263/C263&lt;10, G263/C263, "&gt;999%"))</f>
        <v>-</v>
      </c>
      <c r="J263" s="21">
        <f>IF(E263=0, "-", IF(H263/E263&lt;10, H263/E263, "&gt;999%"))</f>
        <v>-1</v>
      </c>
    </row>
    <row r="264" spans="1:10" s="160" customFormat="1" x14ac:dyDescent="0.2">
      <c r="A264" s="178" t="s">
        <v>544</v>
      </c>
      <c r="B264" s="71">
        <v>0</v>
      </c>
      <c r="C264" s="72">
        <v>0</v>
      </c>
      <c r="D264" s="71">
        <v>0</v>
      </c>
      <c r="E264" s="72">
        <v>1</v>
      </c>
      <c r="F264" s="73"/>
      <c r="G264" s="71">
        <f>B264-C264</f>
        <v>0</v>
      </c>
      <c r="H264" s="72">
        <f>D264-E264</f>
        <v>-1</v>
      </c>
      <c r="I264" s="37" t="str">
        <f>IF(C264=0, "-", IF(G264/C264&lt;10, G264/C264, "&gt;999%"))</f>
        <v>-</v>
      </c>
      <c r="J264" s="38">
        <f>IF(E264=0, "-", IF(H264/E264&lt;10, H264/E264, "&gt;999%"))</f>
        <v>-1</v>
      </c>
    </row>
    <row r="265" spans="1:10" x14ac:dyDescent="0.2">
      <c r="A265" s="177"/>
      <c r="B265" s="143"/>
      <c r="C265" s="144"/>
      <c r="D265" s="143"/>
      <c r="E265" s="144"/>
      <c r="F265" s="145"/>
      <c r="G265" s="143"/>
      <c r="H265" s="144"/>
      <c r="I265" s="151"/>
      <c r="J265" s="152"/>
    </row>
    <row r="266" spans="1:10" s="139" customFormat="1" x14ac:dyDescent="0.2">
      <c r="A266" s="159" t="s">
        <v>66</v>
      </c>
      <c r="B266" s="65"/>
      <c r="C266" s="66"/>
      <c r="D266" s="65"/>
      <c r="E266" s="66"/>
      <c r="F266" s="67"/>
      <c r="G266" s="65"/>
      <c r="H266" s="66"/>
      <c r="I266" s="20"/>
      <c r="J266" s="21"/>
    </row>
    <row r="267" spans="1:10" x14ac:dyDescent="0.2">
      <c r="A267" s="158" t="s">
        <v>433</v>
      </c>
      <c r="B267" s="65">
        <v>13</v>
      </c>
      <c r="C267" s="66">
        <v>5</v>
      </c>
      <c r="D267" s="65">
        <v>15</v>
      </c>
      <c r="E267" s="66">
        <v>6</v>
      </c>
      <c r="F267" s="67"/>
      <c r="G267" s="65">
        <f t="shared" ref="G267:G272" si="48">B267-C267</f>
        <v>8</v>
      </c>
      <c r="H267" s="66">
        <f t="shared" ref="H267:H272" si="49">D267-E267</f>
        <v>9</v>
      </c>
      <c r="I267" s="20">
        <f t="shared" ref="I267:I272" si="50">IF(C267=0, "-", IF(G267/C267&lt;10, G267/C267, "&gt;999%"))</f>
        <v>1.6</v>
      </c>
      <c r="J267" s="21">
        <f t="shared" ref="J267:J272" si="51">IF(E267=0, "-", IF(H267/E267&lt;10, H267/E267, "&gt;999%"))</f>
        <v>1.5</v>
      </c>
    </row>
    <row r="268" spans="1:10" x14ac:dyDescent="0.2">
      <c r="A268" s="158" t="s">
        <v>248</v>
      </c>
      <c r="B268" s="65">
        <v>0</v>
      </c>
      <c r="C268" s="66">
        <v>1</v>
      </c>
      <c r="D268" s="65">
        <v>0</v>
      </c>
      <c r="E268" s="66">
        <v>2</v>
      </c>
      <c r="F268" s="67"/>
      <c r="G268" s="65">
        <f t="shared" si="48"/>
        <v>-1</v>
      </c>
      <c r="H268" s="66">
        <f t="shared" si="49"/>
        <v>-2</v>
      </c>
      <c r="I268" s="20">
        <f t="shared" si="50"/>
        <v>-1</v>
      </c>
      <c r="J268" s="21">
        <f t="shared" si="51"/>
        <v>-1</v>
      </c>
    </row>
    <row r="269" spans="1:10" x14ac:dyDescent="0.2">
      <c r="A269" s="158" t="s">
        <v>249</v>
      </c>
      <c r="B269" s="65">
        <v>0</v>
      </c>
      <c r="C269" s="66">
        <v>2</v>
      </c>
      <c r="D269" s="65">
        <v>2</v>
      </c>
      <c r="E269" s="66">
        <v>2</v>
      </c>
      <c r="F269" s="67"/>
      <c r="G269" s="65">
        <f t="shared" si="48"/>
        <v>-2</v>
      </c>
      <c r="H269" s="66">
        <f t="shared" si="49"/>
        <v>0</v>
      </c>
      <c r="I269" s="20">
        <f t="shared" si="50"/>
        <v>-1</v>
      </c>
      <c r="J269" s="21">
        <f t="shared" si="51"/>
        <v>0</v>
      </c>
    </row>
    <row r="270" spans="1:10" x14ac:dyDescent="0.2">
      <c r="A270" s="158" t="s">
        <v>394</v>
      </c>
      <c r="B270" s="65">
        <v>0</v>
      </c>
      <c r="C270" s="66">
        <v>2</v>
      </c>
      <c r="D270" s="65">
        <v>2</v>
      </c>
      <c r="E270" s="66">
        <v>2</v>
      </c>
      <c r="F270" s="67"/>
      <c r="G270" s="65">
        <f t="shared" si="48"/>
        <v>-2</v>
      </c>
      <c r="H270" s="66">
        <f t="shared" si="49"/>
        <v>0</v>
      </c>
      <c r="I270" s="20">
        <f t="shared" si="50"/>
        <v>-1</v>
      </c>
      <c r="J270" s="21">
        <f t="shared" si="51"/>
        <v>0</v>
      </c>
    </row>
    <row r="271" spans="1:10" x14ac:dyDescent="0.2">
      <c r="A271" s="158" t="s">
        <v>416</v>
      </c>
      <c r="B271" s="65">
        <v>0</v>
      </c>
      <c r="C271" s="66">
        <v>0</v>
      </c>
      <c r="D271" s="65">
        <v>0</v>
      </c>
      <c r="E271" s="66">
        <v>1</v>
      </c>
      <c r="F271" s="67"/>
      <c r="G271" s="65">
        <f t="shared" si="48"/>
        <v>0</v>
      </c>
      <c r="H271" s="66">
        <f t="shared" si="49"/>
        <v>-1</v>
      </c>
      <c r="I271" s="20" t="str">
        <f t="shared" si="50"/>
        <v>-</v>
      </c>
      <c r="J271" s="21">
        <f t="shared" si="51"/>
        <v>-1</v>
      </c>
    </row>
    <row r="272" spans="1:10" s="160" customFormat="1" x14ac:dyDescent="0.2">
      <c r="A272" s="178" t="s">
        <v>545</v>
      </c>
      <c r="B272" s="71">
        <v>13</v>
      </c>
      <c r="C272" s="72">
        <v>10</v>
      </c>
      <c r="D272" s="71">
        <v>19</v>
      </c>
      <c r="E272" s="72">
        <v>13</v>
      </c>
      <c r="F272" s="73"/>
      <c r="G272" s="71">
        <f t="shared" si="48"/>
        <v>3</v>
      </c>
      <c r="H272" s="72">
        <f t="shared" si="49"/>
        <v>6</v>
      </c>
      <c r="I272" s="37">
        <f t="shared" si="50"/>
        <v>0.3</v>
      </c>
      <c r="J272" s="38">
        <f t="shared" si="51"/>
        <v>0.46153846153846156</v>
      </c>
    </row>
    <row r="273" spans="1:10" x14ac:dyDescent="0.2">
      <c r="A273" s="177"/>
      <c r="B273" s="143"/>
      <c r="C273" s="144"/>
      <c r="D273" s="143"/>
      <c r="E273" s="144"/>
      <c r="F273" s="145"/>
      <c r="G273" s="143"/>
      <c r="H273" s="144"/>
      <c r="I273" s="151"/>
      <c r="J273" s="152"/>
    </row>
    <row r="274" spans="1:10" s="139" customFormat="1" x14ac:dyDescent="0.2">
      <c r="A274" s="159" t="s">
        <v>67</v>
      </c>
      <c r="B274" s="65"/>
      <c r="C274" s="66"/>
      <c r="D274" s="65"/>
      <c r="E274" s="66"/>
      <c r="F274" s="67"/>
      <c r="G274" s="65"/>
      <c r="H274" s="66"/>
      <c r="I274" s="20"/>
      <c r="J274" s="21"/>
    </row>
    <row r="275" spans="1:10" x14ac:dyDescent="0.2">
      <c r="A275" s="158" t="s">
        <v>316</v>
      </c>
      <c r="B275" s="65">
        <v>35</v>
      </c>
      <c r="C275" s="66">
        <v>3</v>
      </c>
      <c r="D275" s="65">
        <v>53</v>
      </c>
      <c r="E275" s="66">
        <v>49</v>
      </c>
      <c r="F275" s="67"/>
      <c r="G275" s="65">
        <f>B275-C275</f>
        <v>32</v>
      </c>
      <c r="H275" s="66">
        <f>D275-E275</f>
        <v>4</v>
      </c>
      <c r="I275" s="20" t="str">
        <f>IF(C275=0, "-", IF(G275/C275&lt;10, G275/C275, "&gt;999%"))</f>
        <v>&gt;999%</v>
      </c>
      <c r="J275" s="21">
        <f>IF(E275=0, "-", IF(H275/E275&lt;10, H275/E275, "&gt;999%"))</f>
        <v>8.1632653061224483E-2</v>
      </c>
    </row>
    <row r="276" spans="1:10" x14ac:dyDescent="0.2">
      <c r="A276" s="158" t="s">
        <v>191</v>
      </c>
      <c r="B276" s="65">
        <v>43</v>
      </c>
      <c r="C276" s="66">
        <v>14</v>
      </c>
      <c r="D276" s="65">
        <v>107</v>
      </c>
      <c r="E276" s="66">
        <v>37</v>
      </c>
      <c r="F276" s="67"/>
      <c r="G276" s="65">
        <f>B276-C276</f>
        <v>29</v>
      </c>
      <c r="H276" s="66">
        <f>D276-E276</f>
        <v>70</v>
      </c>
      <c r="I276" s="20">
        <f>IF(C276=0, "-", IF(G276/C276&lt;10, G276/C276, "&gt;999%"))</f>
        <v>2.0714285714285716</v>
      </c>
      <c r="J276" s="21">
        <f>IF(E276=0, "-", IF(H276/E276&lt;10, H276/E276, "&gt;999%"))</f>
        <v>1.8918918918918919</v>
      </c>
    </row>
    <row r="277" spans="1:10" x14ac:dyDescent="0.2">
      <c r="A277" s="158" t="s">
        <v>288</v>
      </c>
      <c r="B277" s="65">
        <v>25</v>
      </c>
      <c r="C277" s="66">
        <v>16</v>
      </c>
      <c r="D277" s="65">
        <v>117</v>
      </c>
      <c r="E277" s="66">
        <v>64</v>
      </c>
      <c r="F277" s="67"/>
      <c r="G277" s="65">
        <f>B277-C277</f>
        <v>9</v>
      </c>
      <c r="H277" s="66">
        <f>D277-E277</f>
        <v>53</v>
      </c>
      <c r="I277" s="20">
        <f>IF(C277=0, "-", IF(G277/C277&lt;10, G277/C277, "&gt;999%"))</f>
        <v>0.5625</v>
      </c>
      <c r="J277" s="21">
        <f>IF(E277=0, "-", IF(H277/E277&lt;10, H277/E277, "&gt;999%"))</f>
        <v>0.828125</v>
      </c>
    </row>
    <row r="278" spans="1:10" s="160" customFormat="1" x14ac:dyDescent="0.2">
      <c r="A278" s="178" t="s">
        <v>546</v>
      </c>
      <c r="B278" s="71">
        <v>103</v>
      </c>
      <c r="C278" s="72">
        <v>33</v>
      </c>
      <c r="D278" s="71">
        <v>277</v>
      </c>
      <c r="E278" s="72">
        <v>150</v>
      </c>
      <c r="F278" s="73"/>
      <c r="G278" s="71">
        <f>B278-C278</f>
        <v>70</v>
      </c>
      <c r="H278" s="72">
        <f>D278-E278</f>
        <v>127</v>
      </c>
      <c r="I278" s="37">
        <f>IF(C278=0, "-", IF(G278/C278&lt;10, G278/C278, "&gt;999%"))</f>
        <v>2.1212121212121211</v>
      </c>
      <c r="J278" s="38">
        <f>IF(E278=0, "-", IF(H278/E278&lt;10, H278/E278, "&gt;999%"))</f>
        <v>0.84666666666666668</v>
      </c>
    </row>
    <row r="279" spans="1:10" x14ac:dyDescent="0.2">
      <c r="A279" s="177"/>
      <c r="B279" s="143"/>
      <c r="C279" s="144"/>
      <c r="D279" s="143"/>
      <c r="E279" s="144"/>
      <c r="F279" s="145"/>
      <c r="G279" s="143"/>
      <c r="H279" s="144"/>
      <c r="I279" s="151"/>
      <c r="J279" s="152"/>
    </row>
    <row r="280" spans="1:10" s="139" customFormat="1" x14ac:dyDescent="0.2">
      <c r="A280" s="159" t="s">
        <v>68</v>
      </c>
      <c r="B280" s="65"/>
      <c r="C280" s="66"/>
      <c r="D280" s="65"/>
      <c r="E280" s="66"/>
      <c r="F280" s="67"/>
      <c r="G280" s="65"/>
      <c r="H280" s="66"/>
      <c r="I280" s="20"/>
      <c r="J280" s="21"/>
    </row>
    <row r="281" spans="1:10" x14ac:dyDescent="0.2">
      <c r="A281" s="158" t="s">
        <v>255</v>
      </c>
      <c r="B281" s="65">
        <v>0</v>
      </c>
      <c r="C281" s="66">
        <v>2</v>
      </c>
      <c r="D281" s="65">
        <v>0</v>
      </c>
      <c r="E281" s="66">
        <v>2</v>
      </c>
      <c r="F281" s="67"/>
      <c r="G281" s="65">
        <f>B281-C281</f>
        <v>-2</v>
      </c>
      <c r="H281" s="66">
        <f>D281-E281</f>
        <v>-2</v>
      </c>
      <c r="I281" s="20">
        <f>IF(C281=0, "-", IF(G281/C281&lt;10, G281/C281, "&gt;999%"))</f>
        <v>-1</v>
      </c>
      <c r="J281" s="21">
        <f>IF(E281=0, "-", IF(H281/E281&lt;10, H281/E281, "&gt;999%"))</f>
        <v>-1</v>
      </c>
    </row>
    <row r="282" spans="1:10" x14ac:dyDescent="0.2">
      <c r="A282" s="158" t="s">
        <v>307</v>
      </c>
      <c r="B282" s="65">
        <v>3</v>
      </c>
      <c r="C282" s="66">
        <v>2</v>
      </c>
      <c r="D282" s="65">
        <v>7</v>
      </c>
      <c r="E282" s="66">
        <v>5</v>
      </c>
      <c r="F282" s="67"/>
      <c r="G282" s="65">
        <f>B282-C282</f>
        <v>1</v>
      </c>
      <c r="H282" s="66">
        <f>D282-E282</f>
        <v>2</v>
      </c>
      <c r="I282" s="20">
        <f>IF(C282=0, "-", IF(G282/C282&lt;10, G282/C282, "&gt;999%"))</f>
        <v>0.5</v>
      </c>
      <c r="J282" s="21">
        <f>IF(E282=0, "-", IF(H282/E282&lt;10, H282/E282, "&gt;999%"))</f>
        <v>0.4</v>
      </c>
    </row>
    <row r="283" spans="1:10" x14ac:dyDescent="0.2">
      <c r="A283" s="158" t="s">
        <v>198</v>
      </c>
      <c r="B283" s="65">
        <v>1</v>
      </c>
      <c r="C283" s="66">
        <v>0</v>
      </c>
      <c r="D283" s="65">
        <v>3</v>
      </c>
      <c r="E283" s="66">
        <v>2</v>
      </c>
      <c r="F283" s="67"/>
      <c r="G283" s="65">
        <f>B283-C283</f>
        <v>1</v>
      </c>
      <c r="H283" s="66">
        <f>D283-E283</f>
        <v>1</v>
      </c>
      <c r="I283" s="20" t="str">
        <f>IF(C283=0, "-", IF(G283/C283&lt;10, G283/C283, "&gt;999%"))</f>
        <v>-</v>
      </c>
      <c r="J283" s="21">
        <f>IF(E283=0, "-", IF(H283/E283&lt;10, H283/E283, "&gt;999%"))</f>
        <v>0.5</v>
      </c>
    </row>
    <row r="284" spans="1:10" s="160" customFormat="1" x14ac:dyDescent="0.2">
      <c r="A284" s="178" t="s">
        <v>547</v>
      </c>
      <c r="B284" s="71">
        <v>4</v>
      </c>
      <c r="C284" s="72">
        <v>4</v>
      </c>
      <c r="D284" s="71">
        <v>10</v>
      </c>
      <c r="E284" s="72">
        <v>9</v>
      </c>
      <c r="F284" s="73"/>
      <c r="G284" s="71">
        <f>B284-C284</f>
        <v>0</v>
      </c>
      <c r="H284" s="72">
        <f>D284-E284</f>
        <v>1</v>
      </c>
      <c r="I284" s="37">
        <f>IF(C284=0, "-", IF(G284/C284&lt;10, G284/C284, "&gt;999%"))</f>
        <v>0</v>
      </c>
      <c r="J284" s="38">
        <f>IF(E284=0, "-", IF(H284/E284&lt;10, H284/E284, "&gt;999%"))</f>
        <v>0.1111111111111111</v>
      </c>
    </row>
    <row r="285" spans="1:10" x14ac:dyDescent="0.2">
      <c r="A285" s="177"/>
      <c r="B285" s="143"/>
      <c r="C285" s="144"/>
      <c r="D285" s="143"/>
      <c r="E285" s="144"/>
      <c r="F285" s="145"/>
      <c r="G285" s="143"/>
      <c r="H285" s="144"/>
      <c r="I285" s="151"/>
      <c r="J285" s="152"/>
    </row>
    <row r="286" spans="1:10" s="139" customFormat="1" x14ac:dyDescent="0.2">
      <c r="A286" s="159" t="s">
        <v>69</v>
      </c>
      <c r="B286" s="65"/>
      <c r="C286" s="66"/>
      <c r="D286" s="65"/>
      <c r="E286" s="66"/>
      <c r="F286" s="67"/>
      <c r="G286" s="65"/>
      <c r="H286" s="66"/>
      <c r="I286" s="20"/>
      <c r="J286" s="21"/>
    </row>
    <row r="287" spans="1:10" x14ac:dyDescent="0.2">
      <c r="A287" s="158" t="s">
        <v>289</v>
      </c>
      <c r="B287" s="65">
        <v>43</v>
      </c>
      <c r="C287" s="66">
        <v>7</v>
      </c>
      <c r="D287" s="65">
        <v>86</v>
      </c>
      <c r="E287" s="66">
        <v>78</v>
      </c>
      <c r="F287" s="67"/>
      <c r="G287" s="65">
        <f t="shared" ref="G287:G296" si="52">B287-C287</f>
        <v>36</v>
      </c>
      <c r="H287" s="66">
        <f t="shared" ref="H287:H296" si="53">D287-E287</f>
        <v>8</v>
      </c>
      <c r="I287" s="20">
        <f t="shared" ref="I287:I296" si="54">IF(C287=0, "-", IF(G287/C287&lt;10, G287/C287, "&gt;999%"))</f>
        <v>5.1428571428571432</v>
      </c>
      <c r="J287" s="21">
        <f t="shared" ref="J287:J296" si="55">IF(E287=0, "-", IF(H287/E287&lt;10, H287/E287, "&gt;999%"))</f>
        <v>0.10256410256410256</v>
      </c>
    </row>
    <row r="288" spans="1:10" x14ac:dyDescent="0.2">
      <c r="A288" s="158" t="s">
        <v>290</v>
      </c>
      <c r="B288" s="65">
        <v>10</v>
      </c>
      <c r="C288" s="66">
        <v>18</v>
      </c>
      <c r="D288" s="65">
        <v>39</v>
      </c>
      <c r="E288" s="66">
        <v>49</v>
      </c>
      <c r="F288" s="67"/>
      <c r="G288" s="65">
        <f t="shared" si="52"/>
        <v>-8</v>
      </c>
      <c r="H288" s="66">
        <f t="shared" si="53"/>
        <v>-10</v>
      </c>
      <c r="I288" s="20">
        <f t="shared" si="54"/>
        <v>-0.44444444444444442</v>
      </c>
      <c r="J288" s="21">
        <f t="shared" si="55"/>
        <v>-0.20408163265306123</v>
      </c>
    </row>
    <row r="289" spans="1:10" x14ac:dyDescent="0.2">
      <c r="A289" s="158" t="s">
        <v>395</v>
      </c>
      <c r="B289" s="65">
        <v>1</v>
      </c>
      <c r="C289" s="66">
        <v>3</v>
      </c>
      <c r="D289" s="65">
        <v>3</v>
      </c>
      <c r="E289" s="66">
        <v>7</v>
      </c>
      <c r="F289" s="67"/>
      <c r="G289" s="65">
        <f t="shared" si="52"/>
        <v>-2</v>
      </c>
      <c r="H289" s="66">
        <f t="shared" si="53"/>
        <v>-4</v>
      </c>
      <c r="I289" s="20">
        <f t="shared" si="54"/>
        <v>-0.66666666666666663</v>
      </c>
      <c r="J289" s="21">
        <f t="shared" si="55"/>
        <v>-0.5714285714285714</v>
      </c>
    </row>
    <row r="290" spans="1:10" x14ac:dyDescent="0.2">
      <c r="A290" s="158" t="s">
        <v>186</v>
      </c>
      <c r="B290" s="65">
        <v>0</v>
      </c>
      <c r="C290" s="66">
        <v>0</v>
      </c>
      <c r="D290" s="65">
        <v>0</v>
      </c>
      <c r="E290" s="66">
        <v>1</v>
      </c>
      <c r="F290" s="67"/>
      <c r="G290" s="65">
        <f t="shared" si="52"/>
        <v>0</v>
      </c>
      <c r="H290" s="66">
        <f t="shared" si="53"/>
        <v>-1</v>
      </c>
      <c r="I290" s="20" t="str">
        <f t="shared" si="54"/>
        <v>-</v>
      </c>
      <c r="J290" s="21">
        <f t="shared" si="55"/>
        <v>-1</v>
      </c>
    </row>
    <row r="291" spans="1:10" x14ac:dyDescent="0.2">
      <c r="A291" s="158" t="s">
        <v>317</v>
      </c>
      <c r="B291" s="65">
        <v>31</v>
      </c>
      <c r="C291" s="66">
        <v>9</v>
      </c>
      <c r="D291" s="65">
        <v>71</v>
      </c>
      <c r="E291" s="66">
        <v>37</v>
      </c>
      <c r="F291" s="67"/>
      <c r="G291" s="65">
        <f t="shared" si="52"/>
        <v>22</v>
      </c>
      <c r="H291" s="66">
        <f t="shared" si="53"/>
        <v>34</v>
      </c>
      <c r="I291" s="20">
        <f t="shared" si="54"/>
        <v>2.4444444444444446</v>
      </c>
      <c r="J291" s="21">
        <f t="shared" si="55"/>
        <v>0.91891891891891897</v>
      </c>
    </row>
    <row r="292" spans="1:10" x14ac:dyDescent="0.2">
      <c r="A292" s="158" t="s">
        <v>350</v>
      </c>
      <c r="B292" s="65">
        <v>0</v>
      </c>
      <c r="C292" s="66">
        <v>4</v>
      </c>
      <c r="D292" s="65">
        <v>0</v>
      </c>
      <c r="E292" s="66">
        <v>11</v>
      </c>
      <c r="F292" s="67"/>
      <c r="G292" s="65">
        <f t="shared" si="52"/>
        <v>-4</v>
      </c>
      <c r="H292" s="66">
        <f t="shared" si="53"/>
        <v>-11</v>
      </c>
      <c r="I292" s="20">
        <f t="shared" si="54"/>
        <v>-1</v>
      </c>
      <c r="J292" s="21">
        <f t="shared" si="55"/>
        <v>-1</v>
      </c>
    </row>
    <row r="293" spans="1:10" x14ac:dyDescent="0.2">
      <c r="A293" s="158" t="s">
        <v>351</v>
      </c>
      <c r="B293" s="65">
        <v>37</v>
      </c>
      <c r="C293" s="66">
        <v>13</v>
      </c>
      <c r="D293" s="65">
        <v>43</v>
      </c>
      <c r="E293" s="66">
        <v>20</v>
      </c>
      <c r="F293" s="67"/>
      <c r="G293" s="65">
        <f t="shared" si="52"/>
        <v>24</v>
      </c>
      <c r="H293" s="66">
        <f t="shared" si="53"/>
        <v>23</v>
      </c>
      <c r="I293" s="20">
        <f t="shared" si="54"/>
        <v>1.8461538461538463</v>
      </c>
      <c r="J293" s="21">
        <f t="shared" si="55"/>
        <v>1.1499999999999999</v>
      </c>
    </row>
    <row r="294" spans="1:10" x14ac:dyDescent="0.2">
      <c r="A294" s="158" t="s">
        <v>404</v>
      </c>
      <c r="B294" s="65">
        <v>10</v>
      </c>
      <c r="C294" s="66">
        <v>3</v>
      </c>
      <c r="D294" s="65">
        <v>19</v>
      </c>
      <c r="E294" s="66">
        <v>9</v>
      </c>
      <c r="F294" s="67"/>
      <c r="G294" s="65">
        <f t="shared" si="52"/>
        <v>7</v>
      </c>
      <c r="H294" s="66">
        <f t="shared" si="53"/>
        <v>10</v>
      </c>
      <c r="I294" s="20">
        <f t="shared" si="54"/>
        <v>2.3333333333333335</v>
      </c>
      <c r="J294" s="21">
        <f t="shared" si="55"/>
        <v>1.1111111111111112</v>
      </c>
    </row>
    <row r="295" spans="1:10" x14ac:dyDescent="0.2">
      <c r="A295" s="158" t="s">
        <v>417</v>
      </c>
      <c r="B295" s="65">
        <v>136</v>
      </c>
      <c r="C295" s="66">
        <v>72</v>
      </c>
      <c r="D295" s="65">
        <v>305</v>
      </c>
      <c r="E295" s="66">
        <v>165</v>
      </c>
      <c r="F295" s="67"/>
      <c r="G295" s="65">
        <f t="shared" si="52"/>
        <v>64</v>
      </c>
      <c r="H295" s="66">
        <f t="shared" si="53"/>
        <v>140</v>
      </c>
      <c r="I295" s="20">
        <f t="shared" si="54"/>
        <v>0.88888888888888884</v>
      </c>
      <c r="J295" s="21">
        <f t="shared" si="55"/>
        <v>0.84848484848484851</v>
      </c>
    </row>
    <row r="296" spans="1:10" s="160" customFormat="1" x14ac:dyDescent="0.2">
      <c r="A296" s="178" t="s">
        <v>548</v>
      </c>
      <c r="B296" s="71">
        <v>268</v>
      </c>
      <c r="C296" s="72">
        <v>129</v>
      </c>
      <c r="D296" s="71">
        <v>566</v>
      </c>
      <c r="E296" s="72">
        <v>377</v>
      </c>
      <c r="F296" s="73"/>
      <c r="G296" s="71">
        <f t="shared" si="52"/>
        <v>139</v>
      </c>
      <c r="H296" s="72">
        <f t="shared" si="53"/>
        <v>189</v>
      </c>
      <c r="I296" s="37">
        <f t="shared" si="54"/>
        <v>1.0775193798449612</v>
      </c>
      <c r="J296" s="38">
        <f t="shared" si="55"/>
        <v>0.50132625994694957</v>
      </c>
    </row>
    <row r="297" spans="1:10" x14ac:dyDescent="0.2">
      <c r="A297" s="177"/>
      <c r="B297" s="143"/>
      <c r="C297" s="144"/>
      <c r="D297" s="143"/>
      <c r="E297" s="144"/>
      <c r="F297" s="145"/>
      <c r="G297" s="143"/>
      <c r="H297" s="144"/>
      <c r="I297" s="151"/>
      <c r="J297" s="152"/>
    </row>
    <row r="298" spans="1:10" s="139" customFormat="1" x14ac:dyDescent="0.2">
      <c r="A298" s="159" t="s">
        <v>70</v>
      </c>
      <c r="B298" s="65"/>
      <c r="C298" s="66"/>
      <c r="D298" s="65"/>
      <c r="E298" s="66"/>
      <c r="F298" s="67"/>
      <c r="G298" s="65"/>
      <c r="H298" s="66"/>
      <c r="I298" s="20"/>
      <c r="J298" s="21"/>
    </row>
    <row r="299" spans="1:10" x14ac:dyDescent="0.2">
      <c r="A299" s="158" t="s">
        <v>256</v>
      </c>
      <c r="B299" s="65">
        <v>1</v>
      </c>
      <c r="C299" s="66">
        <v>0</v>
      </c>
      <c r="D299" s="65">
        <v>1</v>
      </c>
      <c r="E299" s="66">
        <v>0</v>
      </c>
      <c r="F299" s="67"/>
      <c r="G299" s="65">
        <f t="shared" ref="G299:G308" si="56">B299-C299</f>
        <v>1</v>
      </c>
      <c r="H299" s="66">
        <f t="shared" ref="H299:H308" si="57">D299-E299</f>
        <v>1</v>
      </c>
      <c r="I299" s="20" t="str">
        <f t="shared" ref="I299:I308" si="58">IF(C299=0, "-", IF(G299/C299&lt;10, G299/C299, "&gt;999%"))</f>
        <v>-</v>
      </c>
      <c r="J299" s="21" t="str">
        <f t="shared" ref="J299:J308" si="59">IF(E299=0, "-", IF(H299/E299&lt;10, H299/E299, "&gt;999%"))</f>
        <v>-</v>
      </c>
    </row>
    <row r="300" spans="1:10" x14ac:dyDescent="0.2">
      <c r="A300" s="158" t="s">
        <v>273</v>
      </c>
      <c r="B300" s="65">
        <v>2</v>
      </c>
      <c r="C300" s="66">
        <v>0</v>
      </c>
      <c r="D300" s="65">
        <v>9</v>
      </c>
      <c r="E300" s="66">
        <v>5</v>
      </c>
      <c r="F300" s="67"/>
      <c r="G300" s="65">
        <f t="shared" si="56"/>
        <v>2</v>
      </c>
      <c r="H300" s="66">
        <f t="shared" si="57"/>
        <v>4</v>
      </c>
      <c r="I300" s="20" t="str">
        <f t="shared" si="58"/>
        <v>-</v>
      </c>
      <c r="J300" s="21">
        <f t="shared" si="59"/>
        <v>0.8</v>
      </c>
    </row>
    <row r="301" spans="1:10" x14ac:dyDescent="0.2">
      <c r="A301" s="158" t="s">
        <v>219</v>
      </c>
      <c r="B301" s="65">
        <v>7</v>
      </c>
      <c r="C301" s="66">
        <v>1</v>
      </c>
      <c r="D301" s="65">
        <v>12</v>
      </c>
      <c r="E301" s="66">
        <v>4</v>
      </c>
      <c r="F301" s="67"/>
      <c r="G301" s="65">
        <f t="shared" si="56"/>
        <v>6</v>
      </c>
      <c r="H301" s="66">
        <f t="shared" si="57"/>
        <v>8</v>
      </c>
      <c r="I301" s="20">
        <f t="shared" si="58"/>
        <v>6</v>
      </c>
      <c r="J301" s="21">
        <f t="shared" si="59"/>
        <v>2</v>
      </c>
    </row>
    <row r="302" spans="1:10" x14ac:dyDescent="0.2">
      <c r="A302" s="158" t="s">
        <v>405</v>
      </c>
      <c r="B302" s="65">
        <v>3</v>
      </c>
      <c r="C302" s="66">
        <v>0</v>
      </c>
      <c r="D302" s="65">
        <v>8</v>
      </c>
      <c r="E302" s="66">
        <v>5</v>
      </c>
      <c r="F302" s="67"/>
      <c r="G302" s="65">
        <f t="shared" si="56"/>
        <v>3</v>
      </c>
      <c r="H302" s="66">
        <f t="shared" si="57"/>
        <v>3</v>
      </c>
      <c r="I302" s="20" t="str">
        <f t="shared" si="58"/>
        <v>-</v>
      </c>
      <c r="J302" s="21">
        <f t="shared" si="59"/>
        <v>0.6</v>
      </c>
    </row>
    <row r="303" spans="1:10" x14ac:dyDescent="0.2">
      <c r="A303" s="158" t="s">
        <v>418</v>
      </c>
      <c r="B303" s="65">
        <v>29</v>
      </c>
      <c r="C303" s="66">
        <v>26</v>
      </c>
      <c r="D303" s="65">
        <v>91</v>
      </c>
      <c r="E303" s="66">
        <v>60</v>
      </c>
      <c r="F303" s="67"/>
      <c r="G303" s="65">
        <f t="shared" si="56"/>
        <v>3</v>
      </c>
      <c r="H303" s="66">
        <f t="shared" si="57"/>
        <v>31</v>
      </c>
      <c r="I303" s="20">
        <f t="shared" si="58"/>
        <v>0.11538461538461539</v>
      </c>
      <c r="J303" s="21">
        <f t="shared" si="59"/>
        <v>0.51666666666666672</v>
      </c>
    </row>
    <row r="304" spans="1:10" x14ac:dyDescent="0.2">
      <c r="A304" s="158" t="s">
        <v>352</v>
      </c>
      <c r="B304" s="65">
        <v>0</v>
      </c>
      <c r="C304" s="66">
        <v>0</v>
      </c>
      <c r="D304" s="65">
        <v>0</v>
      </c>
      <c r="E304" s="66">
        <v>4</v>
      </c>
      <c r="F304" s="67"/>
      <c r="G304" s="65">
        <f t="shared" si="56"/>
        <v>0</v>
      </c>
      <c r="H304" s="66">
        <f t="shared" si="57"/>
        <v>-4</v>
      </c>
      <c r="I304" s="20" t="str">
        <f t="shared" si="58"/>
        <v>-</v>
      </c>
      <c r="J304" s="21">
        <f t="shared" si="59"/>
        <v>-1</v>
      </c>
    </row>
    <row r="305" spans="1:10" x14ac:dyDescent="0.2">
      <c r="A305" s="158" t="s">
        <v>377</v>
      </c>
      <c r="B305" s="65">
        <v>28</v>
      </c>
      <c r="C305" s="66">
        <v>5</v>
      </c>
      <c r="D305" s="65">
        <v>36</v>
      </c>
      <c r="E305" s="66">
        <v>8</v>
      </c>
      <c r="F305" s="67"/>
      <c r="G305" s="65">
        <f t="shared" si="56"/>
        <v>23</v>
      </c>
      <c r="H305" s="66">
        <f t="shared" si="57"/>
        <v>28</v>
      </c>
      <c r="I305" s="20">
        <f t="shared" si="58"/>
        <v>4.5999999999999996</v>
      </c>
      <c r="J305" s="21">
        <f t="shared" si="59"/>
        <v>3.5</v>
      </c>
    </row>
    <row r="306" spans="1:10" x14ac:dyDescent="0.2">
      <c r="A306" s="158" t="s">
        <v>291</v>
      </c>
      <c r="B306" s="65">
        <v>0</v>
      </c>
      <c r="C306" s="66">
        <v>18</v>
      </c>
      <c r="D306" s="65">
        <v>0</v>
      </c>
      <c r="E306" s="66">
        <v>56</v>
      </c>
      <c r="F306" s="67"/>
      <c r="G306" s="65">
        <f t="shared" si="56"/>
        <v>-18</v>
      </c>
      <c r="H306" s="66">
        <f t="shared" si="57"/>
        <v>-56</v>
      </c>
      <c r="I306" s="20">
        <f t="shared" si="58"/>
        <v>-1</v>
      </c>
      <c r="J306" s="21">
        <f t="shared" si="59"/>
        <v>-1</v>
      </c>
    </row>
    <row r="307" spans="1:10" x14ac:dyDescent="0.2">
      <c r="A307" s="158" t="s">
        <v>318</v>
      </c>
      <c r="B307" s="65">
        <v>5</v>
      </c>
      <c r="C307" s="66">
        <v>24</v>
      </c>
      <c r="D307" s="65">
        <v>31</v>
      </c>
      <c r="E307" s="66">
        <v>55</v>
      </c>
      <c r="F307" s="67"/>
      <c r="G307" s="65">
        <f t="shared" si="56"/>
        <v>-19</v>
      </c>
      <c r="H307" s="66">
        <f t="shared" si="57"/>
        <v>-24</v>
      </c>
      <c r="I307" s="20">
        <f t="shared" si="58"/>
        <v>-0.79166666666666663</v>
      </c>
      <c r="J307" s="21">
        <f t="shared" si="59"/>
        <v>-0.43636363636363634</v>
      </c>
    </row>
    <row r="308" spans="1:10" s="160" customFormat="1" x14ac:dyDescent="0.2">
      <c r="A308" s="178" t="s">
        <v>549</v>
      </c>
      <c r="B308" s="71">
        <v>75</v>
      </c>
      <c r="C308" s="72">
        <v>74</v>
      </c>
      <c r="D308" s="71">
        <v>188</v>
      </c>
      <c r="E308" s="72">
        <v>197</v>
      </c>
      <c r="F308" s="73"/>
      <c r="G308" s="71">
        <f t="shared" si="56"/>
        <v>1</v>
      </c>
      <c r="H308" s="72">
        <f t="shared" si="57"/>
        <v>-9</v>
      </c>
      <c r="I308" s="37">
        <f t="shared" si="58"/>
        <v>1.3513513513513514E-2</v>
      </c>
      <c r="J308" s="38">
        <f t="shared" si="59"/>
        <v>-4.5685279187817257E-2</v>
      </c>
    </row>
    <row r="309" spans="1:10" x14ac:dyDescent="0.2">
      <c r="A309" s="177"/>
      <c r="B309" s="143"/>
      <c r="C309" s="144"/>
      <c r="D309" s="143"/>
      <c r="E309" s="144"/>
      <c r="F309" s="145"/>
      <c r="G309" s="143"/>
      <c r="H309" s="144"/>
      <c r="I309" s="151"/>
      <c r="J309" s="152"/>
    </row>
    <row r="310" spans="1:10" s="139" customFormat="1" x14ac:dyDescent="0.2">
      <c r="A310" s="159" t="s">
        <v>71</v>
      </c>
      <c r="B310" s="65"/>
      <c r="C310" s="66"/>
      <c r="D310" s="65"/>
      <c r="E310" s="66"/>
      <c r="F310" s="67"/>
      <c r="G310" s="65"/>
      <c r="H310" s="66"/>
      <c r="I310" s="20"/>
      <c r="J310" s="21"/>
    </row>
    <row r="311" spans="1:10" x14ac:dyDescent="0.2">
      <c r="A311" s="158" t="s">
        <v>292</v>
      </c>
      <c r="B311" s="65">
        <v>0</v>
      </c>
      <c r="C311" s="66">
        <v>1</v>
      </c>
      <c r="D311" s="65">
        <v>2</v>
      </c>
      <c r="E311" s="66">
        <v>2</v>
      </c>
      <c r="F311" s="67"/>
      <c r="G311" s="65">
        <f t="shared" ref="G311:G316" si="60">B311-C311</f>
        <v>-1</v>
      </c>
      <c r="H311" s="66">
        <f t="shared" ref="H311:H316" si="61">D311-E311</f>
        <v>0</v>
      </c>
      <c r="I311" s="20">
        <f t="shared" ref="I311:I316" si="62">IF(C311=0, "-", IF(G311/C311&lt;10, G311/C311, "&gt;999%"))</f>
        <v>-1</v>
      </c>
      <c r="J311" s="21">
        <f t="shared" ref="J311:J316" si="63">IF(E311=0, "-", IF(H311/E311&lt;10, H311/E311, "&gt;999%"))</f>
        <v>0</v>
      </c>
    </row>
    <row r="312" spans="1:10" x14ac:dyDescent="0.2">
      <c r="A312" s="158" t="s">
        <v>319</v>
      </c>
      <c r="B312" s="65">
        <v>0</v>
      </c>
      <c r="C312" s="66">
        <v>0</v>
      </c>
      <c r="D312" s="65">
        <v>2</v>
      </c>
      <c r="E312" s="66">
        <v>1</v>
      </c>
      <c r="F312" s="67"/>
      <c r="G312" s="65">
        <f t="shared" si="60"/>
        <v>0</v>
      </c>
      <c r="H312" s="66">
        <f t="shared" si="61"/>
        <v>1</v>
      </c>
      <c r="I312" s="20" t="str">
        <f t="shared" si="62"/>
        <v>-</v>
      </c>
      <c r="J312" s="21">
        <f t="shared" si="63"/>
        <v>1</v>
      </c>
    </row>
    <row r="313" spans="1:10" x14ac:dyDescent="0.2">
      <c r="A313" s="158" t="s">
        <v>207</v>
      </c>
      <c r="B313" s="65">
        <v>0</v>
      </c>
      <c r="C313" s="66">
        <v>0</v>
      </c>
      <c r="D313" s="65">
        <v>0</v>
      </c>
      <c r="E313" s="66">
        <v>1</v>
      </c>
      <c r="F313" s="67"/>
      <c r="G313" s="65">
        <f t="shared" si="60"/>
        <v>0</v>
      </c>
      <c r="H313" s="66">
        <f t="shared" si="61"/>
        <v>-1</v>
      </c>
      <c r="I313" s="20" t="str">
        <f t="shared" si="62"/>
        <v>-</v>
      </c>
      <c r="J313" s="21">
        <f t="shared" si="63"/>
        <v>-1</v>
      </c>
    </row>
    <row r="314" spans="1:10" x14ac:dyDescent="0.2">
      <c r="A314" s="158" t="s">
        <v>320</v>
      </c>
      <c r="B314" s="65">
        <v>1</v>
      </c>
      <c r="C314" s="66">
        <v>0</v>
      </c>
      <c r="D314" s="65">
        <v>1</v>
      </c>
      <c r="E314" s="66">
        <v>0</v>
      </c>
      <c r="F314" s="67"/>
      <c r="G314" s="65">
        <f t="shared" si="60"/>
        <v>1</v>
      </c>
      <c r="H314" s="66">
        <f t="shared" si="61"/>
        <v>1</v>
      </c>
      <c r="I314" s="20" t="str">
        <f t="shared" si="62"/>
        <v>-</v>
      </c>
      <c r="J314" s="21" t="str">
        <f t="shared" si="63"/>
        <v>-</v>
      </c>
    </row>
    <row r="315" spans="1:10" x14ac:dyDescent="0.2">
      <c r="A315" s="158" t="s">
        <v>396</v>
      </c>
      <c r="B315" s="65">
        <v>0</v>
      </c>
      <c r="C315" s="66">
        <v>0</v>
      </c>
      <c r="D315" s="65">
        <v>0</v>
      </c>
      <c r="E315" s="66">
        <v>1</v>
      </c>
      <c r="F315" s="67"/>
      <c r="G315" s="65">
        <f t="shared" si="60"/>
        <v>0</v>
      </c>
      <c r="H315" s="66">
        <f t="shared" si="61"/>
        <v>-1</v>
      </c>
      <c r="I315" s="20" t="str">
        <f t="shared" si="62"/>
        <v>-</v>
      </c>
      <c r="J315" s="21">
        <f t="shared" si="63"/>
        <v>-1</v>
      </c>
    </row>
    <row r="316" spans="1:10" s="160" customFormat="1" x14ac:dyDescent="0.2">
      <c r="A316" s="178" t="s">
        <v>550</v>
      </c>
      <c r="B316" s="71">
        <v>1</v>
      </c>
      <c r="C316" s="72">
        <v>1</v>
      </c>
      <c r="D316" s="71">
        <v>5</v>
      </c>
      <c r="E316" s="72">
        <v>5</v>
      </c>
      <c r="F316" s="73"/>
      <c r="G316" s="71">
        <f t="shared" si="60"/>
        <v>0</v>
      </c>
      <c r="H316" s="72">
        <f t="shared" si="61"/>
        <v>0</v>
      </c>
      <c r="I316" s="37">
        <f t="shared" si="62"/>
        <v>0</v>
      </c>
      <c r="J316" s="38">
        <f t="shared" si="63"/>
        <v>0</v>
      </c>
    </row>
    <row r="317" spans="1:10" x14ac:dyDescent="0.2">
      <c r="A317" s="177"/>
      <c r="B317" s="143"/>
      <c r="C317" s="144"/>
      <c r="D317" s="143"/>
      <c r="E317" s="144"/>
      <c r="F317" s="145"/>
      <c r="G317" s="143"/>
      <c r="H317" s="144"/>
      <c r="I317" s="151"/>
      <c r="J317" s="152"/>
    </row>
    <row r="318" spans="1:10" s="139" customFormat="1" x14ac:dyDescent="0.2">
      <c r="A318" s="159" t="s">
        <v>72</v>
      </c>
      <c r="B318" s="65"/>
      <c r="C318" s="66"/>
      <c r="D318" s="65"/>
      <c r="E318" s="66"/>
      <c r="F318" s="67"/>
      <c r="G318" s="65"/>
      <c r="H318" s="66"/>
      <c r="I318" s="20"/>
      <c r="J318" s="21"/>
    </row>
    <row r="319" spans="1:10" x14ac:dyDescent="0.2">
      <c r="A319" s="158" t="s">
        <v>268</v>
      </c>
      <c r="B319" s="65">
        <v>3</v>
      </c>
      <c r="C319" s="66">
        <v>0</v>
      </c>
      <c r="D319" s="65">
        <v>4</v>
      </c>
      <c r="E319" s="66">
        <v>0</v>
      </c>
      <c r="F319" s="67"/>
      <c r="G319" s="65">
        <f t="shared" ref="G319:G325" si="64">B319-C319</f>
        <v>3</v>
      </c>
      <c r="H319" s="66">
        <f t="shared" ref="H319:H325" si="65">D319-E319</f>
        <v>4</v>
      </c>
      <c r="I319" s="20" t="str">
        <f t="shared" ref="I319:I325" si="66">IF(C319=0, "-", IF(G319/C319&lt;10, G319/C319, "&gt;999%"))</f>
        <v>-</v>
      </c>
      <c r="J319" s="21" t="str">
        <f t="shared" ref="J319:J325" si="67">IF(E319=0, "-", IF(H319/E319&lt;10, H319/E319, "&gt;999%"))</f>
        <v>-</v>
      </c>
    </row>
    <row r="320" spans="1:10" x14ac:dyDescent="0.2">
      <c r="A320" s="158" t="s">
        <v>373</v>
      </c>
      <c r="B320" s="65">
        <v>1</v>
      </c>
      <c r="C320" s="66">
        <v>0</v>
      </c>
      <c r="D320" s="65">
        <v>5</v>
      </c>
      <c r="E320" s="66">
        <v>1</v>
      </c>
      <c r="F320" s="67"/>
      <c r="G320" s="65">
        <f t="shared" si="64"/>
        <v>1</v>
      </c>
      <c r="H320" s="66">
        <f t="shared" si="65"/>
        <v>4</v>
      </c>
      <c r="I320" s="20" t="str">
        <f t="shared" si="66"/>
        <v>-</v>
      </c>
      <c r="J320" s="21">
        <f t="shared" si="67"/>
        <v>4</v>
      </c>
    </row>
    <row r="321" spans="1:10" x14ac:dyDescent="0.2">
      <c r="A321" s="158" t="s">
        <v>374</v>
      </c>
      <c r="B321" s="65">
        <v>0</v>
      </c>
      <c r="C321" s="66">
        <v>0</v>
      </c>
      <c r="D321" s="65">
        <v>0</v>
      </c>
      <c r="E321" s="66">
        <v>1</v>
      </c>
      <c r="F321" s="67"/>
      <c r="G321" s="65">
        <f t="shared" si="64"/>
        <v>0</v>
      </c>
      <c r="H321" s="66">
        <f t="shared" si="65"/>
        <v>-1</v>
      </c>
      <c r="I321" s="20" t="str">
        <f t="shared" si="66"/>
        <v>-</v>
      </c>
      <c r="J321" s="21">
        <f t="shared" si="67"/>
        <v>-1</v>
      </c>
    </row>
    <row r="322" spans="1:10" x14ac:dyDescent="0.2">
      <c r="A322" s="158" t="s">
        <v>264</v>
      </c>
      <c r="B322" s="65">
        <v>1</v>
      </c>
      <c r="C322" s="66">
        <v>0</v>
      </c>
      <c r="D322" s="65">
        <v>1</v>
      </c>
      <c r="E322" s="66">
        <v>0</v>
      </c>
      <c r="F322" s="67"/>
      <c r="G322" s="65">
        <f t="shared" si="64"/>
        <v>1</v>
      </c>
      <c r="H322" s="66">
        <f t="shared" si="65"/>
        <v>1</v>
      </c>
      <c r="I322" s="20" t="str">
        <f t="shared" si="66"/>
        <v>-</v>
      </c>
      <c r="J322" s="21" t="str">
        <f t="shared" si="67"/>
        <v>-</v>
      </c>
    </row>
    <row r="323" spans="1:10" x14ac:dyDescent="0.2">
      <c r="A323" s="158" t="s">
        <v>337</v>
      </c>
      <c r="B323" s="65">
        <v>4</v>
      </c>
      <c r="C323" s="66">
        <v>2</v>
      </c>
      <c r="D323" s="65">
        <v>8</v>
      </c>
      <c r="E323" s="66">
        <v>5</v>
      </c>
      <c r="F323" s="67"/>
      <c r="G323" s="65">
        <f t="shared" si="64"/>
        <v>2</v>
      </c>
      <c r="H323" s="66">
        <f t="shared" si="65"/>
        <v>3</v>
      </c>
      <c r="I323" s="20">
        <f t="shared" si="66"/>
        <v>1</v>
      </c>
      <c r="J323" s="21">
        <f t="shared" si="67"/>
        <v>0.6</v>
      </c>
    </row>
    <row r="324" spans="1:10" x14ac:dyDescent="0.2">
      <c r="A324" s="158" t="s">
        <v>239</v>
      </c>
      <c r="B324" s="65">
        <v>1</v>
      </c>
      <c r="C324" s="66">
        <v>2</v>
      </c>
      <c r="D324" s="65">
        <v>2</v>
      </c>
      <c r="E324" s="66">
        <v>5</v>
      </c>
      <c r="F324" s="67"/>
      <c r="G324" s="65">
        <f t="shared" si="64"/>
        <v>-1</v>
      </c>
      <c r="H324" s="66">
        <f t="shared" si="65"/>
        <v>-3</v>
      </c>
      <c r="I324" s="20">
        <f t="shared" si="66"/>
        <v>-0.5</v>
      </c>
      <c r="J324" s="21">
        <f t="shared" si="67"/>
        <v>-0.6</v>
      </c>
    </row>
    <row r="325" spans="1:10" s="160" customFormat="1" x14ac:dyDescent="0.2">
      <c r="A325" s="178" t="s">
        <v>551</v>
      </c>
      <c r="B325" s="71">
        <v>10</v>
      </c>
      <c r="C325" s="72">
        <v>4</v>
      </c>
      <c r="D325" s="71">
        <v>20</v>
      </c>
      <c r="E325" s="72">
        <v>12</v>
      </c>
      <c r="F325" s="73"/>
      <c r="G325" s="71">
        <f t="shared" si="64"/>
        <v>6</v>
      </c>
      <c r="H325" s="72">
        <f t="shared" si="65"/>
        <v>8</v>
      </c>
      <c r="I325" s="37">
        <f t="shared" si="66"/>
        <v>1.5</v>
      </c>
      <c r="J325" s="38">
        <f t="shared" si="67"/>
        <v>0.66666666666666663</v>
      </c>
    </row>
    <row r="326" spans="1:10" x14ac:dyDescent="0.2">
      <c r="A326" s="177"/>
      <c r="B326" s="143"/>
      <c r="C326" s="144"/>
      <c r="D326" s="143"/>
      <c r="E326" s="144"/>
      <c r="F326" s="145"/>
      <c r="G326" s="143"/>
      <c r="H326" s="144"/>
      <c r="I326" s="151"/>
      <c r="J326" s="152"/>
    </row>
    <row r="327" spans="1:10" s="139" customFormat="1" x14ac:dyDescent="0.2">
      <c r="A327" s="159" t="s">
        <v>73</v>
      </c>
      <c r="B327" s="65"/>
      <c r="C327" s="66"/>
      <c r="D327" s="65"/>
      <c r="E327" s="66"/>
      <c r="F327" s="67"/>
      <c r="G327" s="65"/>
      <c r="H327" s="66"/>
      <c r="I327" s="20"/>
      <c r="J327" s="21"/>
    </row>
    <row r="328" spans="1:10" x14ac:dyDescent="0.2">
      <c r="A328" s="158" t="s">
        <v>419</v>
      </c>
      <c r="B328" s="65">
        <v>17</v>
      </c>
      <c r="C328" s="66">
        <v>10</v>
      </c>
      <c r="D328" s="65">
        <v>27</v>
      </c>
      <c r="E328" s="66">
        <v>19</v>
      </c>
      <c r="F328" s="67"/>
      <c r="G328" s="65">
        <f>B328-C328</f>
        <v>7</v>
      </c>
      <c r="H328" s="66">
        <f>D328-E328</f>
        <v>8</v>
      </c>
      <c r="I328" s="20">
        <f>IF(C328=0, "-", IF(G328/C328&lt;10, G328/C328, "&gt;999%"))</f>
        <v>0.7</v>
      </c>
      <c r="J328" s="21">
        <f>IF(E328=0, "-", IF(H328/E328&lt;10, H328/E328, "&gt;999%"))</f>
        <v>0.42105263157894735</v>
      </c>
    </row>
    <row r="329" spans="1:10" x14ac:dyDescent="0.2">
      <c r="A329" s="158" t="s">
        <v>420</v>
      </c>
      <c r="B329" s="65">
        <v>0</v>
      </c>
      <c r="C329" s="66">
        <v>0</v>
      </c>
      <c r="D329" s="65">
        <v>2</v>
      </c>
      <c r="E329" s="66">
        <v>0</v>
      </c>
      <c r="F329" s="67"/>
      <c r="G329" s="65">
        <f>B329-C329</f>
        <v>0</v>
      </c>
      <c r="H329" s="66">
        <f>D329-E329</f>
        <v>2</v>
      </c>
      <c r="I329" s="20" t="str">
        <f>IF(C329=0, "-", IF(G329/C329&lt;10, G329/C329, "&gt;999%"))</f>
        <v>-</v>
      </c>
      <c r="J329" s="21" t="str">
        <f>IF(E329=0, "-", IF(H329/E329&lt;10, H329/E329, "&gt;999%"))</f>
        <v>-</v>
      </c>
    </row>
    <row r="330" spans="1:10" s="160" customFormat="1" x14ac:dyDescent="0.2">
      <c r="A330" s="178" t="s">
        <v>552</v>
      </c>
      <c r="B330" s="71">
        <v>17</v>
      </c>
      <c r="C330" s="72">
        <v>10</v>
      </c>
      <c r="D330" s="71">
        <v>29</v>
      </c>
      <c r="E330" s="72">
        <v>19</v>
      </c>
      <c r="F330" s="73"/>
      <c r="G330" s="71">
        <f>B330-C330</f>
        <v>7</v>
      </c>
      <c r="H330" s="72">
        <f>D330-E330</f>
        <v>10</v>
      </c>
      <c r="I330" s="37">
        <f>IF(C330=0, "-", IF(G330/C330&lt;10, G330/C330, "&gt;999%"))</f>
        <v>0.7</v>
      </c>
      <c r="J330" s="38">
        <f>IF(E330=0, "-", IF(H330/E330&lt;10, H330/E330, "&gt;999%"))</f>
        <v>0.52631578947368418</v>
      </c>
    </row>
    <row r="331" spans="1:10" x14ac:dyDescent="0.2">
      <c r="A331" s="177"/>
      <c r="B331" s="143"/>
      <c r="C331" s="144"/>
      <c r="D331" s="143"/>
      <c r="E331" s="144"/>
      <c r="F331" s="145"/>
      <c r="G331" s="143"/>
      <c r="H331" s="144"/>
      <c r="I331" s="151"/>
      <c r="J331" s="152"/>
    </row>
    <row r="332" spans="1:10" s="139" customFormat="1" x14ac:dyDescent="0.2">
      <c r="A332" s="159" t="s">
        <v>74</v>
      </c>
      <c r="B332" s="65"/>
      <c r="C332" s="66"/>
      <c r="D332" s="65"/>
      <c r="E332" s="66"/>
      <c r="F332" s="67"/>
      <c r="G332" s="65"/>
      <c r="H332" s="66"/>
      <c r="I332" s="20"/>
      <c r="J332" s="21"/>
    </row>
    <row r="333" spans="1:10" x14ac:dyDescent="0.2">
      <c r="A333" s="158" t="s">
        <v>293</v>
      </c>
      <c r="B333" s="65">
        <v>1</v>
      </c>
      <c r="C333" s="66">
        <v>0</v>
      </c>
      <c r="D333" s="65">
        <v>7</v>
      </c>
      <c r="E333" s="66">
        <v>0</v>
      </c>
      <c r="F333" s="67"/>
      <c r="G333" s="65">
        <f t="shared" ref="G333:G341" si="68">B333-C333</f>
        <v>1</v>
      </c>
      <c r="H333" s="66">
        <f t="shared" ref="H333:H341" si="69">D333-E333</f>
        <v>7</v>
      </c>
      <c r="I333" s="20" t="str">
        <f t="shared" ref="I333:I341" si="70">IF(C333=0, "-", IF(G333/C333&lt;10, G333/C333, "&gt;999%"))</f>
        <v>-</v>
      </c>
      <c r="J333" s="21" t="str">
        <f t="shared" ref="J333:J341" si="71">IF(E333=0, "-", IF(H333/E333&lt;10, H333/E333, "&gt;999%"))</f>
        <v>-</v>
      </c>
    </row>
    <row r="334" spans="1:10" x14ac:dyDescent="0.2">
      <c r="A334" s="158" t="s">
        <v>274</v>
      </c>
      <c r="B334" s="65">
        <v>8</v>
      </c>
      <c r="C334" s="66">
        <v>0</v>
      </c>
      <c r="D334" s="65">
        <v>12</v>
      </c>
      <c r="E334" s="66">
        <v>0</v>
      </c>
      <c r="F334" s="67"/>
      <c r="G334" s="65">
        <f t="shared" si="68"/>
        <v>8</v>
      </c>
      <c r="H334" s="66">
        <f t="shared" si="69"/>
        <v>12</v>
      </c>
      <c r="I334" s="20" t="str">
        <f t="shared" si="70"/>
        <v>-</v>
      </c>
      <c r="J334" s="21" t="str">
        <f t="shared" si="71"/>
        <v>-</v>
      </c>
    </row>
    <row r="335" spans="1:10" x14ac:dyDescent="0.2">
      <c r="A335" s="158" t="s">
        <v>387</v>
      </c>
      <c r="B335" s="65">
        <v>3</v>
      </c>
      <c r="C335" s="66">
        <v>1</v>
      </c>
      <c r="D335" s="65">
        <v>4</v>
      </c>
      <c r="E335" s="66">
        <v>1</v>
      </c>
      <c r="F335" s="67"/>
      <c r="G335" s="65">
        <f t="shared" si="68"/>
        <v>2</v>
      </c>
      <c r="H335" s="66">
        <f t="shared" si="69"/>
        <v>3</v>
      </c>
      <c r="I335" s="20">
        <f t="shared" si="70"/>
        <v>2</v>
      </c>
      <c r="J335" s="21">
        <f t="shared" si="71"/>
        <v>3</v>
      </c>
    </row>
    <row r="336" spans="1:10" x14ac:dyDescent="0.2">
      <c r="A336" s="158" t="s">
        <v>321</v>
      </c>
      <c r="B336" s="65">
        <v>2</v>
      </c>
      <c r="C336" s="66">
        <v>5</v>
      </c>
      <c r="D336" s="65">
        <v>6</v>
      </c>
      <c r="E336" s="66">
        <v>6</v>
      </c>
      <c r="F336" s="67"/>
      <c r="G336" s="65">
        <f t="shared" si="68"/>
        <v>-3</v>
      </c>
      <c r="H336" s="66">
        <f t="shared" si="69"/>
        <v>0</v>
      </c>
      <c r="I336" s="20">
        <f t="shared" si="70"/>
        <v>-0.6</v>
      </c>
      <c r="J336" s="21">
        <f t="shared" si="71"/>
        <v>0</v>
      </c>
    </row>
    <row r="337" spans="1:10" x14ac:dyDescent="0.2">
      <c r="A337" s="158" t="s">
        <v>434</v>
      </c>
      <c r="B337" s="65">
        <v>4</v>
      </c>
      <c r="C337" s="66">
        <v>1</v>
      </c>
      <c r="D337" s="65">
        <v>7</v>
      </c>
      <c r="E337" s="66">
        <v>1</v>
      </c>
      <c r="F337" s="67"/>
      <c r="G337" s="65">
        <f t="shared" si="68"/>
        <v>3</v>
      </c>
      <c r="H337" s="66">
        <f t="shared" si="69"/>
        <v>6</v>
      </c>
      <c r="I337" s="20">
        <f t="shared" si="70"/>
        <v>3</v>
      </c>
      <c r="J337" s="21">
        <f t="shared" si="71"/>
        <v>6</v>
      </c>
    </row>
    <row r="338" spans="1:10" x14ac:dyDescent="0.2">
      <c r="A338" s="158" t="s">
        <v>383</v>
      </c>
      <c r="B338" s="65">
        <v>0</v>
      </c>
      <c r="C338" s="66">
        <v>2</v>
      </c>
      <c r="D338" s="65">
        <v>0</v>
      </c>
      <c r="E338" s="66">
        <v>2</v>
      </c>
      <c r="F338" s="67"/>
      <c r="G338" s="65">
        <f t="shared" si="68"/>
        <v>-2</v>
      </c>
      <c r="H338" s="66">
        <f t="shared" si="69"/>
        <v>-2</v>
      </c>
      <c r="I338" s="20">
        <f t="shared" si="70"/>
        <v>-1</v>
      </c>
      <c r="J338" s="21">
        <f t="shared" si="71"/>
        <v>-1</v>
      </c>
    </row>
    <row r="339" spans="1:10" x14ac:dyDescent="0.2">
      <c r="A339" s="158" t="s">
        <v>208</v>
      </c>
      <c r="B339" s="65">
        <v>0</v>
      </c>
      <c r="C339" s="66">
        <v>0</v>
      </c>
      <c r="D339" s="65">
        <v>1</v>
      </c>
      <c r="E339" s="66">
        <v>0</v>
      </c>
      <c r="F339" s="67"/>
      <c r="G339" s="65">
        <f t="shared" si="68"/>
        <v>0</v>
      </c>
      <c r="H339" s="66">
        <f t="shared" si="69"/>
        <v>1</v>
      </c>
      <c r="I339" s="20" t="str">
        <f t="shared" si="70"/>
        <v>-</v>
      </c>
      <c r="J339" s="21" t="str">
        <f t="shared" si="71"/>
        <v>-</v>
      </c>
    </row>
    <row r="340" spans="1:10" x14ac:dyDescent="0.2">
      <c r="A340" s="158" t="s">
        <v>397</v>
      </c>
      <c r="B340" s="65">
        <v>2</v>
      </c>
      <c r="C340" s="66">
        <v>5</v>
      </c>
      <c r="D340" s="65">
        <v>9</v>
      </c>
      <c r="E340" s="66">
        <v>14</v>
      </c>
      <c r="F340" s="67"/>
      <c r="G340" s="65">
        <f t="shared" si="68"/>
        <v>-3</v>
      </c>
      <c r="H340" s="66">
        <f t="shared" si="69"/>
        <v>-5</v>
      </c>
      <c r="I340" s="20">
        <f t="shared" si="70"/>
        <v>-0.6</v>
      </c>
      <c r="J340" s="21">
        <f t="shared" si="71"/>
        <v>-0.35714285714285715</v>
      </c>
    </row>
    <row r="341" spans="1:10" s="160" customFormat="1" x14ac:dyDescent="0.2">
      <c r="A341" s="178" t="s">
        <v>553</v>
      </c>
      <c r="B341" s="71">
        <v>20</v>
      </c>
      <c r="C341" s="72">
        <v>14</v>
      </c>
      <c r="D341" s="71">
        <v>46</v>
      </c>
      <c r="E341" s="72">
        <v>24</v>
      </c>
      <c r="F341" s="73"/>
      <c r="G341" s="71">
        <f t="shared" si="68"/>
        <v>6</v>
      </c>
      <c r="H341" s="72">
        <f t="shared" si="69"/>
        <v>22</v>
      </c>
      <c r="I341" s="37">
        <f t="shared" si="70"/>
        <v>0.42857142857142855</v>
      </c>
      <c r="J341" s="38">
        <f t="shared" si="71"/>
        <v>0.91666666666666663</v>
      </c>
    </row>
    <row r="342" spans="1:10" x14ac:dyDescent="0.2">
      <c r="A342" s="177"/>
      <c r="B342" s="143"/>
      <c r="C342" s="144"/>
      <c r="D342" s="143"/>
      <c r="E342" s="144"/>
      <c r="F342" s="145"/>
      <c r="G342" s="143"/>
      <c r="H342" s="144"/>
      <c r="I342" s="151"/>
      <c r="J342" s="152"/>
    </row>
    <row r="343" spans="1:10" s="139" customFormat="1" x14ac:dyDescent="0.2">
      <c r="A343" s="159" t="s">
        <v>75</v>
      </c>
      <c r="B343" s="65"/>
      <c r="C343" s="66"/>
      <c r="D343" s="65"/>
      <c r="E343" s="66"/>
      <c r="F343" s="67"/>
      <c r="G343" s="65"/>
      <c r="H343" s="66"/>
      <c r="I343" s="20"/>
      <c r="J343" s="21"/>
    </row>
    <row r="344" spans="1:10" x14ac:dyDescent="0.2">
      <c r="A344" s="158" t="s">
        <v>450</v>
      </c>
      <c r="B344" s="65">
        <v>0</v>
      </c>
      <c r="C344" s="66">
        <v>0</v>
      </c>
      <c r="D344" s="65">
        <v>1</v>
      </c>
      <c r="E344" s="66">
        <v>0</v>
      </c>
      <c r="F344" s="67"/>
      <c r="G344" s="65">
        <f>B344-C344</f>
        <v>0</v>
      </c>
      <c r="H344" s="66">
        <f>D344-E344</f>
        <v>1</v>
      </c>
      <c r="I344" s="20" t="str">
        <f>IF(C344=0, "-", IF(G344/C344&lt;10, G344/C344, "&gt;999%"))</f>
        <v>-</v>
      </c>
      <c r="J344" s="21" t="str">
        <f>IF(E344=0, "-", IF(H344/E344&lt;10, H344/E344, "&gt;999%"))</f>
        <v>-</v>
      </c>
    </row>
    <row r="345" spans="1:10" s="160" customFormat="1" x14ac:dyDescent="0.2">
      <c r="A345" s="178" t="s">
        <v>554</v>
      </c>
      <c r="B345" s="71">
        <v>0</v>
      </c>
      <c r="C345" s="72">
        <v>0</v>
      </c>
      <c r="D345" s="71">
        <v>1</v>
      </c>
      <c r="E345" s="72">
        <v>0</v>
      </c>
      <c r="F345" s="73"/>
      <c r="G345" s="71">
        <f>B345-C345</f>
        <v>0</v>
      </c>
      <c r="H345" s="72">
        <f>D345-E345</f>
        <v>1</v>
      </c>
      <c r="I345" s="37" t="str">
        <f>IF(C345=0, "-", IF(G345/C345&lt;10, G345/C345, "&gt;999%"))</f>
        <v>-</v>
      </c>
      <c r="J345" s="38" t="str">
        <f>IF(E345=0, "-", IF(H345/E345&lt;10, H345/E345, "&gt;999%"))</f>
        <v>-</v>
      </c>
    </row>
    <row r="346" spans="1:10" x14ac:dyDescent="0.2">
      <c r="A346" s="177"/>
      <c r="B346" s="143"/>
      <c r="C346" s="144"/>
      <c r="D346" s="143"/>
      <c r="E346" s="144"/>
      <c r="F346" s="145"/>
      <c r="G346" s="143"/>
      <c r="H346" s="144"/>
      <c r="I346" s="151"/>
      <c r="J346" s="152"/>
    </row>
    <row r="347" spans="1:10" s="139" customFormat="1" x14ac:dyDescent="0.2">
      <c r="A347" s="159" t="s">
        <v>76</v>
      </c>
      <c r="B347" s="65"/>
      <c r="C347" s="66"/>
      <c r="D347" s="65"/>
      <c r="E347" s="66"/>
      <c r="F347" s="67"/>
      <c r="G347" s="65"/>
      <c r="H347" s="66"/>
      <c r="I347" s="20"/>
      <c r="J347" s="21"/>
    </row>
    <row r="348" spans="1:10" x14ac:dyDescent="0.2">
      <c r="A348" s="158" t="s">
        <v>192</v>
      </c>
      <c r="B348" s="65">
        <v>0</v>
      </c>
      <c r="C348" s="66">
        <v>1</v>
      </c>
      <c r="D348" s="65">
        <v>0</v>
      </c>
      <c r="E348" s="66">
        <v>4</v>
      </c>
      <c r="F348" s="67"/>
      <c r="G348" s="65">
        <f t="shared" ref="G348:G355" si="72">B348-C348</f>
        <v>-1</v>
      </c>
      <c r="H348" s="66">
        <f t="shared" ref="H348:H355" si="73">D348-E348</f>
        <v>-4</v>
      </c>
      <c r="I348" s="20">
        <f t="shared" ref="I348:I355" si="74">IF(C348=0, "-", IF(G348/C348&lt;10, G348/C348, "&gt;999%"))</f>
        <v>-1</v>
      </c>
      <c r="J348" s="21">
        <f t="shared" ref="J348:J355" si="75">IF(E348=0, "-", IF(H348/E348&lt;10, H348/E348, "&gt;999%"))</f>
        <v>-1</v>
      </c>
    </row>
    <row r="349" spans="1:10" x14ac:dyDescent="0.2">
      <c r="A349" s="158" t="s">
        <v>294</v>
      </c>
      <c r="B349" s="65">
        <v>6</v>
      </c>
      <c r="C349" s="66">
        <v>2</v>
      </c>
      <c r="D349" s="65">
        <v>9</v>
      </c>
      <c r="E349" s="66">
        <v>21</v>
      </c>
      <c r="F349" s="67"/>
      <c r="G349" s="65">
        <f t="shared" si="72"/>
        <v>4</v>
      </c>
      <c r="H349" s="66">
        <f t="shared" si="73"/>
        <v>-12</v>
      </c>
      <c r="I349" s="20">
        <f t="shared" si="74"/>
        <v>2</v>
      </c>
      <c r="J349" s="21">
        <f t="shared" si="75"/>
        <v>-0.5714285714285714</v>
      </c>
    </row>
    <row r="350" spans="1:10" x14ac:dyDescent="0.2">
      <c r="A350" s="158" t="s">
        <v>322</v>
      </c>
      <c r="B350" s="65">
        <v>3</v>
      </c>
      <c r="C350" s="66">
        <v>7</v>
      </c>
      <c r="D350" s="65">
        <v>5</v>
      </c>
      <c r="E350" s="66">
        <v>16</v>
      </c>
      <c r="F350" s="67"/>
      <c r="G350" s="65">
        <f t="shared" si="72"/>
        <v>-4</v>
      </c>
      <c r="H350" s="66">
        <f t="shared" si="73"/>
        <v>-11</v>
      </c>
      <c r="I350" s="20">
        <f t="shared" si="74"/>
        <v>-0.5714285714285714</v>
      </c>
      <c r="J350" s="21">
        <f t="shared" si="75"/>
        <v>-0.6875</v>
      </c>
    </row>
    <row r="351" spans="1:10" x14ac:dyDescent="0.2">
      <c r="A351" s="158" t="s">
        <v>353</v>
      </c>
      <c r="B351" s="65">
        <v>1</v>
      </c>
      <c r="C351" s="66">
        <v>11</v>
      </c>
      <c r="D351" s="65">
        <v>2</v>
      </c>
      <c r="E351" s="66">
        <v>18</v>
      </c>
      <c r="F351" s="67"/>
      <c r="G351" s="65">
        <f t="shared" si="72"/>
        <v>-10</v>
      </c>
      <c r="H351" s="66">
        <f t="shared" si="73"/>
        <v>-16</v>
      </c>
      <c r="I351" s="20">
        <f t="shared" si="74"/>
        <v>-0.90909090909090906</v>
      </c>
      <c r="J351" s="21">
        <f t="shared" si="75"/>
        <v>-0.88888888888888884</v>
      </c>
    </row>
    <row r="352" spans="1:10" x14ac:dyDescent="0.2">
      <c r="A352" s="158" t="s">
        <v>223</v>
      </c>
      <c r="B352" s="65">
        <v>4</v>
      </c>
      <c r="C352" s="66">
        <v>1</v>
      </c>
      <c r="D352" s="65">
        <v>10</v>
      </c>
      <c r="E352" s="66">
        <v>7</v>
      </c>
      <c r="F352" s="67"/>
      <c r="G352" s="65">
        <f t="shared" si="72"/>
        <v>3</v>
      </c>
      <c r="H352" s="66">
        <f t="shared" si="73"/>
        <v>3</v>
      </c>
      <c r="I352" s="20">
        <f t="shared" si="74"/>
        <v>3</v>
      </c>
      <c r="J352" s="21">
        <f t="shared" si="75"/>
        <v>0.42857142857142855</v>
      </c>
    </row>
    <row r="353" spans="1:10" x14ac:dyDescent="0.2">
      <c r="A353" s="158" t="s">
        <v>209</v>
      </c>
      <c r="B353" s="65">
        <v>1</v>
      </c>
      <c r="C353" s="66">
        <v>6</v>
      </c>
      <c r="D353" s="65">
        <v>4</v>
      </c>
      <c r="E353" s="66">
        <v>8</v>
      </c>
      <c r="F353" s="67"/>
      <c r="G353" s="65">
        <f t="shared" si="72"/>
        <v>-5</v>
      </c>
      <c r="H353" s="66">
        <f t="shared" si="73"/>
        <v>-4</v>
      </c>
      <c r="I353" s="20">
        <f t="shared" si="74"/>
        <v>-0.83333333333333337</v>
      </c>
      <c r="J353" s="21">
        <f t="shared" si="75"/>
        <v>-0.5</v>
      </c>
    </row>
    <row r="354" spans="1:10" x14ac:dyDescent="0.2">
      <c r="A354" s="158" t="s">
        <v>237</v>
      </c>
      <c r="B354" s="65">
        <v>2</v>
      </c>
      <c r="C354" s="66">
        <v>3</v>
      </c>
      <c r="D354" s="65">
        <v>4</v>
      </c>
      <c r="E354" s="66">
        <v>7</v>
      </c>
      <c r="F354" s="67"/>
      <c r="G354" s="65">
        <f t="shared" si="72"/>
        <v>-1</v>
      </c>
      <c r="H354" s="66">
        <f t="shared" si="73"/>
        <v>-3</v>
      </c>
      <c r="I354" s="20">
        <f t="shared" si="74"/>
        <v>-0.33333333333333331</v>
      </c>
      <c r="J354" s="21">
        <f t="shared" si="75"/>
        <v>-0.42857142857142855</v>
      </c>
    </row>
    <row r="355" spans="1:10" s="160" customFormat="1" x14ac:dyDescent="0.2">
      <c r="A355" s="178" t="s">
        <v>555</v>
      </c>
      <c r="B355" s="71">
        <v>17</v>
      </c>
      <c r="C355" s="72">
        <v>31</v>
      </c>
      <c r="D355" s="71">
        <v>34</v>
      </c>
      <c r="E355" s="72">
        <v>81</v>
      </c>
      <c r="F355" s="73"/>
      <c r="G355" s="71">
        <f t="shared" si="72"/>
        <v>-14</v>
      </c>
      <c r="H355" s="72">
        <f t="shared" si="73"/>
        <v>-47</v>
      </c>
      <c r="I355" s="37">
        <f t="shared" si="74"/>
        <v>-0.45161290322580644</v>
      </c>
      <c r="J355" s="38">
        <f t="shared" si="75"/>
        <v>-0.58024691358024694</v>
      </c>
    </row>
    <row r="356" spans="1:10" x14ac:dyDescent="0.2">
      <c r="A356" s="177"/>
      <c r="B356" s="143"/>
      <c r="C356" s="144"/>
      <c r="D356" s="143"/>
      <c r="E356" s="144"/>
      <c r="F356" s="145"/>
      <c r="G356" s="143"/>
      <c r="H356" s="144"/>
      <c r="I356" s="151"/>
      <c r="J356" s="152"/>
    </row>
    <row r="357" spans="1:10" s="139" customFormat="1" x14ac:dyDescent="0.2">
      <c r="A357" s="159" t="s">
        <v>77</v>
      </c>
      <c r="B357" s="65"/>
      <c r="C357" s="66"/>
      <c r="D357" s="65"/>
      <c r="E357" s="66"/>
      <c r="F357" s="67"/>
      <c r="G357" s="65"/>
      <c r="H357" s="66"/>
      <c r="I357" s="20"/>
      <c r="J357" s="21"/>
    </row>
    <row r="358" spans="1:10" x14ac:dyDescent="0.2">
      <c r="A358" s="158" t="s">
        <v>421</v>
      </c>
      <c r="B358" s="65">
        <v>0</v>
      </c>
      <c r="C358" s="66">
        <v>4</v>
      </c>
      <c r="D358" s="65">
        <v>16</v>
      </c>
      <c r="E358" s="66">
        <v>17</v>
      </c>
      <c r="F358" s="67"/>
      <c r="G358" s="65">
        <f>B358-C358</f>
        <v>-4</v>
      </c>
      <c r="H358" s="66">
        <f>D358-E358</f>
        <v>-1</v>
      </c>
      <c r="I358" s="20">
        <f>IF(C358=0, "-", IF(G358/C358&lt;10, G358/C358, "&gt;999%"))</f>
        <v>-1</v>
      </c>
      <c r="J358" s="21">
        <f>IF(E358=0, "-", IF(H358/E358&lt;10, H358/E358, "&gt;999%"))</f>
        <v>-5.8823529411764705E-2</v>
      </c>
    </row>
    <row r="359" spans="1:10" x14ac:dyDescent="0.2">
      <c r="A359" s="158" t="s">
        <v>354</v>
      </c>
      <c r="B359" s="65">
        <v>0</v>
      </c>
      <c r="C359" s="66">
        <v>1</v>
      </c>
      <c r="D359" s="65">
        <v>2</v>
      </c>
      <c r="E359" s="66">
        <v>1</v>
      </c>
      <c r="F359" s="67"/>
      <c r="G359" s="65">
        <f>B359-C359</f>
        <v>-1</v>
      </c>
      <c r="H359" s="66">
        <f>D359-E359</f>
        <v>1</v>
      </c>
      <c r="I359" s="20">
        <f>IF(C359=0, "-", IF(G359/C359&lt;10, G359/C359, "&gt;999%"))</f>
        <v>-1</v>
      </c>
      <c r="J359" s="21">
        <f>IF(E359=0, "-", IF(H359/E359&lt;10, H359/E359, "&gt;999%"))</f>
        <v>1</v>
      </c>
    </row>
    <row r="360" spans="1:10" s="160" customFormat="1" x14ac:dyDescent="0.2">
      <c r="A360" s="178" t="s">
        <v>556</v>
      </c>
      <c r="B360" s="71">
        <v>0</v>
      </c>
      <c r="C360" s="72">
        <v>5</v>
      </c>
      <c r="D360" s="71">
        <v>18</v>
      </c>
      <c r="E360" s="72">
        <v>18</v>
      </c>
      <c r="F360" s="73"/>
      <c r="G360" s="71">
        <f>B360-C360</f>
        <v>-5</v>
      </c>
      <c r="H360" s="72">
        <f>D360-E360</f>
        <v>0</v>
      </c>
      <c r="I360" s="37">
        <f>IF(C360=0, "-", IF(G360/C360&lt;10, G360/C360, "&gt;999%"))</f>
        <v>-1</v>
      </c>
      <c r="J360" s="38">
        <f>IF(E360=0, "-", IF(H360/E360&lt;10, H360/E360, "&gt;999%"))</f>
        <v>0</v>
      </c>
    </row>
    <row r="361" spans="1:10" x14ac:dyDescent="0.2">
      <c r="A361" s="177"/>
      <c r="B361" s="143"/>
      <c r="C361" s="144"/>
      <c r="D361" s="143"/>
      <c r="E361" s="144"/>
      <c r="F361" s="145"/>
      <c r="G361" s="143"/>
      <c r="H361" s="144"/>
      <c r="I361" s="151"/>
      <c r="J361" s="152"/>
    </row>
    <row r="362" spans="1:10" s="139" customFormat="1" x14ac:dyDescent="0.2">
      <c r="A362" s="159" t="s">
        <v>78</v>
      </c>
      <c r="B362" s="65"/>
      <c r="C362" s="66"/>
      <c r="D362" s="65"/>
      <c r="E362" s="66"/>
      <c r="F362" s="67"/>
      <c r="G362" s="65"/>
      <c r="H362" s="66"/>
      <c r="I362" s="20"/>
      <c r="J362" s="21"/>
    </row>
    <row r="363" spans="1:10" x14ac:dyDescent="0.2">
      <c r="A363" s="158" t="s">
        <v>257</v>
      </c>
      <c r="B363" s="65">
        <v>1</v>
      </c>
      <c r="C363" s="66">
        <v>0</v>
      </c>
      <c r="D363" s="65">
        <v>4</v>
      </c>
      <c r="E363" s="66">
        <v>0</v>
      </c>
      <c r="F363" s="67"/>
      <c r="G363" s="65">
        <f t="shared" ref="G363:G369" si="76">B363-C363</f>
        <v>1</v>
      </c>
      <c r="H363" s="66">
        <f t="shared" ref="H363:H369" si="77">D363-E363</f>
        <v>4</v>
      </c>
      <c r="I363" s="20" t="str">
        <f t="shared" ref="I363:I369" si="78">IF(C363=0, "-", IF(G363/C363&lt;10, G363/C363, "&gt;999%"))</f>
        <v>-</v>
      </c>
      <c r="J363" s="21" t="str">
        <f t="shared" ref="J363:J369" si="79">IF(E363=0, "-", IF(H363/E363&lt;10, H363/E363, "&gt;999%"))</f>
        <v>-</v>
      </c>
    </row>
    <row r="364" spans="1:10" x14ac:dyDescent="0.2">
      <c r="A364" s="158" t="s">
        <v>323</v>
      </c>
      <c r="B364" s="65">
        <v>32</v>
      </c>
      <c r="C364" s="66">
        <v>34</v>
      </c>
      <c r="D364" s="65">
        <v>137</v>
      </c>
      <c r="E364" s="66">
        <v>82</v>
      </c>
      <c r="F364" s="67"/>
      <c r="G364" s="65">
        <f t="shared" si="76"/>
        <v>-2</v>
      </c>
      <c r="H364" s="66">
        <f t="shared" si="77"/>
        <v>55</v>
      </c>
      <c r="I364" s="20">
        <f t="shared" si="78"/>
        <v>-5.8823529411764705E-2</v>
      </c>
      <c r="J364" s="21">
        <f t="shared" si="79"/>
        <v>0.67073170731707321</v>
      </c>
    </row>
    <row r="365" spans="1:10" x14ac:dyDescent="0.2">
      <c r="A365" s="158" t="s">
        <v>210</v>
      </c>
      <c r="B365" s="65">
        <v>8</v>
      </c>
      <c r="C365" s="66">
        <v>9</v>
      </c>
      <c r="D365" s="65">
        <v>20</v>
      </c>
      <c r="E365" s="66">
        <v>19</v>
      </c>
      <c r="F365" s="67"/>
      <c r="G365" s="65">
        <f t="shared" si="76"/>
        <v>-1</v>
      </c>
      <c r="H365" s="66">
        <f t="shared" si="77"/>
        <v>1</v>
      </c>
      <c r="I365" s="20">
        <f t="shared" si="78"/>
        <v>-0.1111111111111111</v>
      </c>
      <c r="J365" s="21">
        <f t="shared" si="79"/>
        <v>5.2631578947368418E-2</v>
      </c>
    </row>
    <row r="366" spans="1:10" x14ac:dyDescent="0.2">
      <c r="A366" s="158" t="s">
        <v>224</v>
      </c>
      <c r="B366" s="65">
        <v>0</v>
      </c>
      <c r="C366" s="66">
        <v>0</v>
      </c>
      <c r="D366" s="65">
        <v>0</v>
      </c>
      <c r="E366" s="66">
        <v>7</v>
      </c>
      <c r="F366" s="67"/>
      <c r="G366" s="65">
        <f t="shared" si="76"/>
        <v>0</v>
      </c>
      <c r="H366" s="66">
        <f t="shared" si="77"/>
        <v>-7</v>
      </c>
      <c r="I366" s="20" t="str">
        <f t="shared" si="78"/>
        <v>-</v>
      </c>
      <c r="J366" s="21">
        <f t="shared" si="79"/>
        <v>-1</v>
      </c>
    </row>
    <row r="367" spans="1:10" x14ac:dyDescent="0.2">
      <c r="A367" s="158" t="s">
        <v>355</v>
      </c>
      <c r="B367" s="65">
        <v>40</v>
      </c>
      <c r="C367" s="66">
        <v>29</v>
      </c>
      <c r="D367" s="65">
        <v>56</v>
      </c>
      <c r="E367" s="66">
        <v>51</v>
      </c>
      <c r="F367" s="67"/>
      <c r="G367" s="65">
        <f t="shared" si="76"/>
        <v>11</v>
      </c>
      <c r="H367" s="66">
        <f t="shared" si="77"/>
        <v>5</v>
      </c>
      <c r="I367" s="20">
        <f t="shared" si="78"/>
        <v>0.37931034482758619</v>
      </c>
      <c r="J367" s="21">
        <f t="shared" si="79"/>
        <v>9.8039215686274508E-2</v>
      </c>
    </row>
    <row r="368" spans="1:10" x14ac:dyDescent="0.2">
      <c r="A368" s="158" t="s">
        <v>295</v>
      </c>
      <c r="B368" s="65">
        <v>15</v>
      </c>
      <c r="C368" s="66">
        <v>21</v>
      </c>
      <c r="D368" s="65">
        <v>78</v>
      </c>
      <c r="E368" s="66">
        <v>57</v>
      </c>
      <c r="F368" s="67"/>
      <c r="G368" s="65">
        <f t="shared" si="76"/>
        <v>-6</v>
      </c>
      <c r="H368" s="66">
        <f t="shared" si="77"/>
        <v>21</v>
      </c>
      <c r="I368" s="20">
        <f t="shared" si="78"/>
        <v>-0.2857142857142857</v>
      </c>
      <c r="J368" s="21">
        <f t="shared" si="79"/>
        <v>0.36842105263157893</v>
      </c>
    </row>
    <row r="369" spans="1:10" s="160" customFormat="1" x14ac:dyDescent="0.2">
      <c r="A369" s="178" t="s">
        <v>557</v>
      </c>
      <c r="B369" s="71">
        <v>96</v>
      </c>
      <c r="C369" s="72">
        <v>93</v>
      </c>
      <c r="D369" s="71">
        <v>295</v>
      </c>
      <c r="E369" s="72">
        <v>216</v>
      </c>
      <c r="F369" s="73"/>
      <c r="G369" s="71">
        <f t="shared" si="76"/>
        <v>3</v>
      </c>
      <c r="H369" s="72">
        <f t="shared" si="77"/>
        <v>79</v>
      </c>
      <c r="I369" s="37">
        <f t="shared" si="78"/>
        <v>3.2258064516129031E-2</v>
      </c>
      <c r="J369" s="38">
        <f t="shared" si="79"/>
        <v>0.36574074074074076</v>
      </c>
    </row>
    <row r="370" spans="1:10" x14ac:dyDescent="0.2">
      <c r="A370" s="177"/>
      <c r="B370" s="143"/>
      <c r="C370" s="144"/>
      <c r="D370" s="143"/>
      <c r="E370" s="144"/>
      <c r="F370" s="145"/>
      <c r="G370" s="143"/>
      <c r="H370" s="144"/>
      <c r="I370" s="151"/>
      <c r="J370" s="152"/>
    </row>
    <row r="371" spans="1:10" s="139" customFormat="1" x14ac:dyDescent="0.2">
      <c r="A371" s="159" t="s">
        <v>79</v>
      </c>
      <c r="B371" s="65"/>
      <c r="C371" s="66"/>
      <c r="D371" s="65"/>
      <c r="E371" s="66"/>
      <c r="F371" s="67"/>
      <c r="G371" s="65"/>
      <c r="H371" s="66"/>
      <c r="I371" s="20"/>
      <c r="J371" s="21"/>
    </row>
    <row r="372" spans="1:10" x14ac:dyDescent="0.2">
      <c r="A372" s="158" t="s">
        <v>193</v>
      </c>
      <c r="B372" s="65">
        <v>32</v>
      </c>
      <c r="C372" s="66">
        <v>9</v>
      </c>
      <c r="D372" s="65">
        <v>193</v>
      </c>
      <c r="E372" s="66">
        <v>26</v>
      </c>
      <c r="F372" s="67"/>
      <c r="G372" s="65">
        <f t="shared" ref="G372:G378" si="80">B372-C372</f>
        <v>23</v>
      </c>
      <c r="H372" s="66">
        <f t="shared" ref="H372:H378" si="81">D372-E372</f>
        <v>167</v>
      </c>
      <c r="I372" s="20">
        <f t="shared" ref="I372:I378" si="82">IF(C372=0, "-", IF(G372/C372&lt;10, G372/C372, "&gt;999%"))</f>
        <v>2.5555555555555554</v>
      </c>
      <c r="J372" s="21">
        <f t="shared" ref="J372:J378" si="83">IF(E372=0, "-", IF(H372/E372&lt;10, H372/E372, "&gt;999%"))</f>
        <v>6.4230769230769234</v>
      </c>
    </row>
    <row r="373" spans="1:10" x14ac:dyDescent="0.2">
      <c r="A373" s="158" t="s">
        <v>275</v>
      </c>
      <c r="B373" s="65">
        <v>8</v>
      </c>
      <c r="C373" s="66">
        <v>1</v>
      </c>
      <c r="D373" s="65">
        <v>25</v>
      </c>
      <c r="E373" s="66">
        <v>4</v>
      </c>
      <c r="F373" s="67"/>
      <c r="G373" s="65">
        <f t="shared" si="80"/>
        <v>7</v>
      </c>
      <c r="H373" s="66">
        <f t="shared" si="81"/>
        <v>21</v>
      </c>
      <c r="I373" s="20">
        <f t="shared" si="82"/>
        <v>7</v>
      </c>
      <c r="J373" s="21">
        <f t="shared" si="83"/>
        <v>5.25</v>
      </c>
    </row>
    <row r="374" spans="1:10" x14ac:dyDescent="0.2">
      <c r="A374" s="158" t="s">
        <v>276</v>
      </c>
      <c r="B374" s="65">
        <v>11</v>
      </c>
      <c r="C374" s="66">
        <v>0</v>
      </c>
      <c r="D374" s="65">
        <v>27</v>
      </c>
      <c r="E374" s="66">
        <v>7</v>
      </c>
      <c r="F374" s="67"/>
      <c r="G374" s="65">
        <f t="shared" si="80"/>
        <v>11</v>
      </c>
      <c r="H374" s="66">
        <f t="shared" si="81"/>
        <v>20</v>
      </c>
      <c r="I374" s="20" t="str">
        <f t="shared" si="82"/>
        <v>-</v>
      </c>
      <c r="J374" s="21">
        <f t="shared" si="83"/>
        <v>2.8571428571428572</v>
      </c>
    </row>
    <row r="375" spans="1:10" x14ac:dyDescent="0.2">
      <c r="A375" s="158" t="s">
        <v>296</v>
      </c>
      <c r="B375" s="65">
        <v>2</v>
      </c>
      <c r="C375" s="66">
        <v>1</v>
      </c>
      <c r="D375" s="65">
        <v>4</v>
      </c>
      <c r="E375" s="66">
        <v>2</v>
      </c>
      <c r="F375" s="67"/>
      <c r="G375" s="65">
        <f t="shared" si="80"/>
        <v>1</v>
      </c>
      <c r="H375" s="66">
        <f t="shared" si="81"/>
        <v>2</v>
      </c>
      <c r="I375" s="20">
        <f t="shared" si="82"/>
        <v>1</v>
      </c>
      <c r="J375" s="21">
        <f t="shared" si="83"/>
        <v>1</v>
      </c>
    </row>
    <row r="376" spans="1:10" x14ac:dyDescent="0.2">
      <c r="A376" s="158" t="s">
        <v>194</v>
      </c>
      <c r="B376" s="65">
        <v>7</v>
      </c>
      <c r="C376" s="66">
        <v>18</v>
      </c>
      <c r="D376" s="65">
        <v>14</v>
      </c>
      <c r="E376" s="66">
        <v>40</v>
      </c>
      <c r="F376" s="67"/>
      <c r="G376" s="65">
        <f t="shared" si="80"/>
        <v>-11</v>
      </c>
      <c r="H376" s="66">
        <f t="shared" si="81"/>
        <v>-26</v>
      </c>
      <c r="I376" s="20">
        <f t="shared" si="82"/>
        <v>-0.61111111111111116</v>
      </c>
      <c r="J376" s="21">
        <f t="shared" si="83"/>
        <v>-0.65</v>
      </c>
    </row>
    <row r="377" spans="1:10" x14ac:dyDescent="0.2">
      <c r="A377" s="158" t="s">
        <v>297</v>
      </c>
      <c r="B377" s="65">
        <v>0</v>
      </c>
      <c r="C377" s="66">
        <v>9</v>
      </c>
      <c r="D377" s="65">
        <v>2</v>
      </c>
      <c r="E377" s="66">
        <v>22</v>
      </c>
      <c r="F377" s="67"/>
      <c r="G377" s="65">
        <f t="shared" si="80"/>
        <v>-9</v>
      </c>
      <c r="H377" s="66">
        <f t="shared" si="81"/>
        <v>-20</v>
      </c>
      <c r="I377" s="20">
        <f t="shared" si="82"/>
        <v>-1</v>
      </c>
      <c r="J377" s="21">
        <f t="shared" si="83"/>
        <v>-0.90909090909090906</v>
      </c>
    </row>
    <row r="378" spans="1:10" s="160" customFormat="1" x14ac:dyDescent="0.2">
      <c r="A378" s="178" t="s">
        <v>558</v>
      </c>
      <c r="B378" s="71">
        <v>60</v>
      </c>
      <c r="C378" s="72">
        <v>38</v>
      </c>
      <c r="D378" s="71">
        <v>265</v>
      </c>
      <c r="E378" s="72">
        <v>101</v>
      </c>
      <c r="F378" s="73"/>
      <c r="G378" s="71">
        <f t="shared" si="80"/>
        <v>22</v>
      </c>
      <c r="H378" s="72">
        <f t="shared" si="81"/>
        <v>164</v>
      </c>
      <c r="I378" s="37">
        <f t="shared" si="82"/>
        <v>0.57894736842105265</v>
      </c>
      <c r="J378" s="38">
        <f t="shared" si="83"/>
        <v>1.6237623762376239</v>
      </c>
    </row>
    <row r="379" spans="1:10" x14ac:dyDescent="0.2">
      <c r="A379" s="177"/>
      <c r="B379" s="143"/>
      <c r="C379" s="144"/>
      <c r="D379" s="143"/>
      <c r="E379" s="144"/>
      <c r="F379" s="145"/>
      <c r="G379" s="143"/>
      <c r="H379" s="144"/>
      <c r="I379" s="151"/>
      <c r="J379" s="152"/>
    </row>
    <row r="380" spans="1:10" s="139" customFormat="1" x14ac:dyDescent="0.2">
      <c r="A380" s="159" t="s">
        <v>80</v>
      </c>
      <c r="B380" s="65"/>
      <c r="C380" s="66"/>
      <c r="D380" s="65"/>
      <c r="E380" s="66"/>
      <c r="F380" s="67"/>
      <c r="G380" s="65"/>
      <c r="H380" s="66"/>
      <c r="I380" s="20"/>
      <c r="J380" s="21"/>
    </row>
    <row r="381" spans="1:10" x14ac:dyDescent="0.2">
      <c r="A381" s="158" t="s">
        <v>233</v>
      </c>
      <c r="B381" s="65">
        <v>34</v>
      </c>
      <c r="C381" s="66">
        <v>0</v>
      </c>
      <c r="D381" s="65">
        <v>34</v>
      </c>
      <c r="E381" s="66">
        <v>0</v>
      </c>
      <c r="F381" s="67"/>
      <c r="G381" s="65">
        <f>B381-C381</f>
        <v>34</v>
      </c>
      <c r="H381" s="66">
        <f>D381-E381</f>
        <v>34</v>
      </c>
      <c r="I381" s="20" t="str">
        <f>IF(C381=0, "-", IF(G381/C381&lt;10, G381/C381, "&gt;999%"))</f>
        <v>-</v>
      </c>
      <c r="J381" s="21" t="str">
        <f>IF(E381=0, "-", IF(H381/E381&lt;10, H381/E381, "&gt;999%"))</f>
        <v>-</v>
      </c>
    </row>
    <row r="382" spans="1:10" s="160" customFormat="1" x14ac:dyDescent="0.2">
      <c r="A382" s="178" t="s">
        <v>559</v>
      </c>
      <c r="B382" s="71">
        <v>34</v>
      </c>
      <c r="C382" s="72">
        <v>0</v>
      </c>
      <c r="D382" s="71">
        <v>34</v>
      </c>
      <c r="E382" s="72">
        <v>0</v>
      </c>
      <c r="F382" s="73"/>
      <c r="G382" s="71">
        <f>B382-C382</f>
        <v>34</v>
      </c>
      <c r="H382" s="72">
        <f>D382-E382</f>
        <v>34</v>
      </c>
      <c r="I382" s="37" t="str">
        <f>IF(C382=0, "-", IF(G382/C382&lt;10, G382/C382, "&gt;999%"))</f>
        <v>-</v>
      </c>
      <c r="J382" s="38" t="str">
        <f>IF(E382=0, "-", IF(H382/E382&lt;10, H382/E382, "&gt;999%"))</f>
        <v>-</v>
      </c>
    </row>
    <row r="383" spans="1:10" x14ac:dyDescent="0.2">
      <c r="A383" s="177"/>
      <c r="B383" s="143"/>
      <c r="C383" s="144"/>
      <c r="D383" s="143"/>
      <c r="E383" s="144"/>
      <c r="F383" s="145"/>
      <c r="G383" s="143"/>
      <c r="H383" s="144"/>
      <c r="I383" s="151"/>
      <c r="J383" s="152"/>
    </row>
    <row r="384" spans="1:10" s="139" customFormat="1" x14ac:dyDescent="0.2">
      <c r="A384" s="159" t="s">
        <v>81</v>
      </c>
      <c r="B384" s="65"/>
      <c r="C384" s="66"/>
      <c r="D384" s="65"/>
      <c r="E384" s="66"/>
      <c r="F384" s="67"/>
      <c r="G384" s="65"/>
      <c r="H384" s="66"/>
      <c r="I384" s="20"/>
      <c r="J384" s="21"/>
    </row>
    <row r="385" spans="1:10" x14ac:dyDescent="0.2">
      <c r="A385" s="158" t="s">
        <v>225</v>
      </c>
      <c r="B385" s="65">
        <v>4</v>
      </c>
      <c r="C385" s="66">
        <v>7</v>
      </c>
      <c r="D385" s="65">
        <v>32</v>
      </c>
      <c r="E385" s="66">
        <v>18</v>
      </c>
      <c r="F385" s="67"/>
      <c r="G385" s="65">
        <f t="shared" ref="G385:G404" si="84">B385-C385</f>
        <v>-3</v>
      </c>
      <c r="H385" s="66">
        <f t="shared" ref="H385:H404" si="85">D385-E385</f>
        <v>14</v>
      </c>
      <c r="I385" s="20">
        <f t="shared" ref="I385:I404" si="86">IF(C385=0, "-", IF(G385/C385&lt;10, G385/C385, "&gt;999%"))</f>
        <v>-0.42857142857142855</v>
      </c>
      <c r="J385" s="21">
        <f t="shared" ref="J385:J404" si="87">IF(E385=0, "-", IF(H385/E385&lt;10, H385/E385, "&gt;999%"))</f>
        <v>0.77777777777777779</v>
      </c>
    </row>
    <row r="386" spans="1:10" x14ac:dyDescent="0.2">
      <c r="A386" s="158" t="s">
        <v>298</v>
      </c>
      <c r="B386" s="65">
        <v>9</v>
      </c>
      <c r="C386" s="66">
        <v>11</v>
      </c>
      <c r="D386" s="65">
        <v>35</v>
      </c>
      <c r="E386" s="66">
        <v>42</v>
      </c>
      <c r="F386" s="67"/>
      <c r="G386" s="65">
        <f t="shared" si="84"/>
        <v>-2</v>
      </c>
      <c r="H386" s="66">
        <f t="shared" si="85"/>
        <v>-7</v>
      </c>
      <c r="I386" s="20">
        <f t="shared" si="86"/>
        <v>-0.18181818181818182</v>
      </c>
      <c r="J386" s="21">
        <f t="shared" si="87"/>
        <v>-0.16666666666666666</v>
      </c>
    </row>
    <row r="387" spans="1:10" x14ac:dyDescent="0.2">
      <c r="A387" s="158" t="s">
        <v>386</v>
      </c>
      <c r="B387" s="65">
        <v>0</v>
      </c>
      <c r="C387" s="66">
        <v>0</v>
      </c>
      <c r="D387" s="65">
        <v>1</v>
      </c>
      <c r="E387" s="66">
        <v>0</v>
      </c>
      <c r="F387" s="67"/>
      <c r="G387" s="65">
        <f t="shared" si="84"/>
        <v>0</v>
      </c>
      <c r="H387" s="66">
        <f t="shared" si="85"/>
        <v>1</v>
      </c>
      <c r="I387" s="20" t="str">
        <f t="shared" si="86"/>
        <v>-</v>
      </c>
      <c r="J387" s="21" t="str">
        <f t="shared" si="87"/>
        <v>-</v>
      </c>
    </row>
    <row r="388" spans="1:10" x14ac:dyDescent="0.2">
      <c r="A388" s="158" t="s">
        <v>211</v>
      </c>
      <c r="B388" s="65">
        <v>26</v>
      </c>
      <c r="C388" s="66">
        <v>39</v>
      </c>
      <c r="D388" s="65">
        <v>91</v>
      </c>
      <c r="E388" s="66">
        <v>88</v>
      </c>
      <c r="F388" s="67"/>
      <c r="G388" s="65">
        <f t="shared" si="84"/>
        <v>-13</v>
      </c>
      <c r="H388" s="66">
        <f t="shared" si="85"/>
        <v>3</v>
      </c>
      <c r="I388" s="20">
        <f t="shared" si="86"/>
        <v>-0.33333333333333331</v>
      </c>
      <c r="J388" s="21">
        <f t="shared" si="87"/>
        <v>3.4090909090909088E-2</v>
      </c>
    </row>
    <row r="389" spans="1:10" x14ac:dyDescent="0.2">
      <c r="A389" s="158" t="s">
        <v>356</v>
      </c>
      <c r="B389" s="65">
        <v>6</v>
      </c>
      <c r="C389" s="66">
        <v>2</v>
      </c>
      <c r="D389" s="65">
        <v>25</v>
      </c>
      <c r="E389" s="66">
        <v>8</v>
      </c>
      <c r="F389" s="67"/>
      <c r="G389" s="65">
        <f t="shared" si="84"/>
        <v>4</v>
      </c>
      <c r="H389" s="66">
        <f t="shared" si="85"/>
        <v>17</v>
      </c>
      <c r="I389" s="20">
        <f t="shared" si="86"/>
        <v>2</v>
      </c>
      <c r="J389" s="21">
        <f t="shared" si="87"/>
        <v>2.125</v>
      </c>
    </row>
    <row r="390" spans="1:10" x14ac:dyDescent="0.2">
      <c r="A390" s="158" t="s">
        <v>250</v>
      </c>
      <c r="B390" s="65">
        <v>0</v>
      </c>
      <c r="C390" s="66">
        <v>0</v>
      </c>
      <c r="D390" s="65">
        <v>1</v>
      </c>
      <c r="E390" s="66">
        <v>0</v>
      </c>
      <c r="F390" s="67"/>
      <c r="G390" s="65">
        <f t="shared" si="84"/>
        <v>0</v>
      </c>
      <c r="H390" s="66">
        <f t="shared" si="85"/>
        <v>1</v>
      </c>
      <c r="I390" s="20" t="str">
        <f t="shared" si="86"/>
        <v>-</v>
      </c>
      <c r="J390" s="21" t="str">
        <f t="shared" si="87"/>
        <v>-</v>
      </c>
    </row>
    <row r="391" spans="1:10" x14ac:dyDescent="0.2">
      <c r="A391" s="158" t="s">
        <v>384</v>
      </c>
      <c r="B391" s="65">
        <v>2</v>
      </c>
      <c r="C391" s="66">
        <v>5</v>
      </c>
      <c r="D391" s="65">
        <v>17</v>
      </c>
      <c r="E391" s="66">
        <v>5</v>
      </c>
      <c r="F391" s="67"/>
      <c r="G391" s="65">
        <f t="shared" si="84"/>
        <v>-3</v>
      </c>
      <c r="H391" s="66">
        <f t="shared" si="85"/>
        <v>12</v>
      </c>
      <c r="I391" s="20">
        <f t="shared" si="86"/>
        <v>-0.6</v>
      </c>
      <c r="J391" s="21">
        <f t="shared" si="87"/>
        <v>2.4</v>
      </c>
    </row>
    <row r="392" spans="1:10" x14ac:dyDescent="0.2">
      <c r="A392" s="158" t="s">
        <v>398</v>
      </c>
      <c r="B392" s="65">
        <v>5</v>
      </c>
      <c r="C392" s="66">
        <v>11</v>
      </c>
      <c r="D392" s="65">
        <v>25</v>
      </c>
      <c r="E392" s="66">
        <v>32</v>
      </c>
      <c r="F392" s="67"/>
      <c r="G392" s="65">
        <f t="shared" si="84"/>
        <v>-6</v>
      </c>
      <c r="H392" s="66">
        <f t="shared" si="85"/>
        <v>-7</v>
      </c>
      <c r="I392" s="20">
        <f t="shared" si="86"/>
        <v>-0.54545454545454541</v>
      </c>
      <c r="J392" s="21">
        <f t="shared" si="87"/>
        <v>-0.21875</v>
      </c>
    </row>
    <row r="393" spans="1:10" x14ac:dyDescent="0.2">
      <c r="A393" s="158" t="s">
        <v>406</v>
      </c>
      <c r="B393" s="65">
        <v>45</v>
      </c>
      <c r="C393" s="66">
        <v>35</v>
      </c>
      <c r="D393" s="65">
        <v>93</v>
      </c>
      <c r="E393" s="66">
        <v>68</v>
      </c>
      <c r="F393" s="67"/>
      <c r="G393" s="65">
        <f t="shared" si="84"/>
        <v>10</v>
      </c>
      <c r="H393" s="66">
        <f t="shared" si="85"/>
        <v>25</v>
      </c>
      <c r="I393" s="20">
        <f t="shared" si="86"/>
        <v>0.2857142857142857</v>
      </c>
      <c r="J393" s="21">
        <f t="shared" si="87"/>
        <v>0.36764705882352944</v>
      </c>
    </row>
    <row r="394" spans="1:10" x14ac:dyDescent="0.2">
      <c r="A394" s="158" t="s">
        <v>422</v>
      </c>
      <c r="B394" s="65">
        <v>75</v>
      </c>
      <c r="C394" s="66">
        <v>76</v>
      </c>
      <c r="D394" s="65">
        <v>222</v>
      </c>
      <c r="E394" s="66">
        <v>220</v>
      </c>
      <c r="F394" s="67"/>
      <c r="G394" s="65">
        <f t="shared" si="84"/>
        <v>-1</v>
      </c>
      <c r="H394" s="66">
        <f t="shared" si="85"/>
        <v>2</v>
      </c>
      <c r="I394" s="20">
        <f t="shared" si="86"/>
        <v>-1.3157894736842105E-2</v>
      </c>
      <c r="J394" s="21">
        <f t="shared" si="87"/>
        <v>9.0909090909090905E-3</v>
      </c>
    </row>
    <row r="395" spans="1:10" x14ac:dyDescent="0.2">
      <c r="A395" s="158" t="s">
        <v>357</v>
      </c>
      <c r="B395" s="65">
        <v>6</v>
      </c>
      <c r="C395" s="66">
        <v>0</v>
      </c>
      <c r="D395" s="65">
        <v>11</v>
      </c>
      <c r="E395" s="66">
        <v>4</v>
      </c>
      <c r="F395" s="67"/>
      <c r="G395" s="65">
        <f t="shared" si="84"/>
        <v>6</v>
      </c>
      <c r="H395" s="66">
        <f t="shared" si="85"/>
        <v>7</v>
      </c>
      <c r="I395" s="20" t="str">
        <f t="shared" si="86"/>
        <v>-</v>
      </c>
      <c r="J395" s="21">
        <f t="shared" si="87"/>
        <v>1.75</v>
      </c>
    </row>
    <row r="396" spans="1:10" x14ac:dyDescent="0.2">
      <c r="A396" s="158" t="s">
        <v>423</v>
      </c>
      <c r="B396" s="65">
        <v>23</v>
      </c>
      <c r="C396" s="66">
        <v>26</v>
      </c>
      <c r="D396" s="65">
        <v>50</v>
      </c>
      <c r="E396" s="66">
        <v>76</v>
      </c>
      <c r="F396" s="67"/>
      <c r="G396" s="65">
        <f t="shared" si="84"/>
        <v>-3</v>
      </c>
      <c r="H396" s="66">
        <f t="shared" si="85"/>
        <v>-26</v>
      </c>
      <c r="I396" s="20">
        <f t="shared" si="86"/>
        <v>-0.11538461538461539</v>
      </c>
      <c r="J396" s="21">
        <f t="shared" si="87"/>
        <v>-0.34210526315789475</v>
      </c>
    </row>
    <row r="397" spans="1:10" x14ac:dyDescent="0.2">
      <c r="A397" s="158" t="s">
        <v>378</v>
      </c>
      <c r="B397" s="65">
        <v>12</v>
      </c>
      <c r="C397" s="66">
        <v>33</v>
      </c>
      <c r="D397" s="65">
        <v>29</v>
      </c>
      <c r="E397" s="66">
        <v>76</v>
      </c>
      <c r="F397" s="67"/>
      <c r="G397" s="65">
        <f t="shared" si="84"/>
        <v>-21</v>
      </c>
      <c r="H397" s="66">
        <f t="shared" si="85"/>
        <v>-47</v>
      </c>
      <c r="I397" s="20">
        <f t="shared" si="86"/>
        <v>-0.63636363636363635</v>
      </c>
      <c r="J397" s="21">
        <f t="shared" si="87"/>
        <v>-0.61842105263157898</v>
      </c>
    </row>
    <row r="398" spans="1:10" x14ac:dyDescent="0.2">
      <c r="A398" s="158" t="s">
        <v>358</v>
      </c>
      <c r="B398" s="65">
        <v>12</v>
      </c>
      <c r="C398" s="66">
        <v>12</v>
      </c>
      <c r="D398" s="65">
        <v>100</v>
      </c>
      <c r="E398" s="66">
        <v>48</v>
      </c>
      <c r="F398" s="67"/>
      <c r="G398" s="65">
        <f t="shared" si="84"/>
        <v>0</v>
      </c>
      <c r="H398" s="66">
        <f t="shared" si="85"/>
        <v>52</v>
      </c>
      <c r="I398" s="20">
        <f t="shared" si="86"/>
        <v>0</v>
      </c>
      <c r="J398" s="21">
        <f t="shared" si="87"/>
        <v>1.0833333333333333</v>
      </c>
    </row>
    <row r="399" spans="1:10" x14ac:dyDescent="0.2">
      <c r="A399" s="158" t="s">
        <v>212</v>
      </c>
      <c r="B399" s="65">
        <v>0</v>
      </c>
      <c r="C399" s="66">
        <v>0</v>
      </c>
      <c r="D399" s="65">
        <v>1</v>
      </c>
      <c r="E399" s="66">
        <v>0</v>
      </c>
      <c r="F399" s="67"/>
      <c r="G399" s="65">
        <f t="shared" si="84"/>
        <v>0</v>
      </c>
      <c r="H399" s="66">
        <f t="shared" si="85"/>
        <v>1</v>
      </c>
      <c r="I399" s="20" t="str">
        <f t="shared" si="86"/>
        <v>-</v>
      </c>
      <c r="J399" s="21" t="str">
        <f t="shared" si="87"/>
        <v>-</v>
      </c>
    </row>
    <row r="400" spans="1:10" x14ac:dyDescent="0.2">
      <c r="A400" s="158" t="s">
        <v>324</v>
      </c>
      <c r="B400" s="65">
        <v>109</v>
      </c>
      <c r="C400" s="66">
        <v>62</v>
      </c>
      <c r="D400" s="65">
        <v>222</v>
      </c>
      <c r="E400" s="66">
        <v>200</v>
      </c>
      <c r="F400" s="67"/>
      <c r="G400" s="65">
        <f t="shared" si="84"/>
        <v>47</v>
      </c>
      <c r="H400" s="66">
        <f t="shared" si="85"/>
        <v>22</v>
      </c>
      <c r="I400" s="20">
        <f t="shared" si="86"/>
        <v>0.75806451612903225</v>
      </c>
      <c r="J400" s="21">
        <f t="shared" si="87"/>
        <v>0.11</v>
      </c>
    </row>
    <row r="401" spans="1:10" x14ac:dyDescent="0.2">
      <c r="A401" s="158" t="s">
        <v>265</v>
      </c>
      <c r="B401" s="65">
        <v>0</v>
      </c>
      <c r="C401" s="66">
        <v>1</v>
      </c>
      <c r="D401" s="65">
        <v>1</v>
      </c>
      <c r="E401" s="66">
        <v>1</v>
      </c>
      <c r="F401" s="67"/>
      <c r="G401" s="65">
        <f t="shared" si="84"/>
        <v>-1</v>
      </c>
      <c r="H401" s="66">
        <f t="shared" si="85"/>
        <v>0</v>
      </c>
      <c r="I401" s="20">
        <f t="shared" si="86"/>
        <v>-1</v>
      </c>
      <c r="J401" s="21">
        <f t="shared" si="87"/>
        <v>0</v>
      </c>
    </row>
    <row r="402" spans="1:10" x14ac:dyDescent="0.2">
      <c r="A402" s="158" t="s">
        <v>195</v>
      </c>
      <c r="B402" s="65">
        <v>4</v>
      </c>
      <c r="C402" s="66">
        <v>13</v>
      </c>
      <c r="D402" s="65">
        <v>11</v>
      </c>
      <c r="E402" s="66">
        <v>31</v>
      </c>
      <c r="F402" s="67"/>
      <c r="G402" s="65">
        <f t="shared" si="84"/>
        <v>-9</v>
      </c>
      <c r="H402" s="66">
        <f t="shared" si="85"/>
        <v>-20</v>
      </c>
      <c r="I402" s="20">
        <f t="shared" si="86"/>
        <v>-0.69230769230769229</v>
      </c>
      <c r="J402" s="21">
        <f t="shared" si="87"/>
        <v>-0.64516129032258063</v>
      </c>
    </row>
    <row r="403" spans="1:10" x14ac:dyDescent="0.2">
      <c r="A403" s="158" t="s">
        <v>277</v>
      </c>
      <c r="B403" s="65">
        <v>10</v>
      </c>
      <c r="C403" s="66">
        <v>13</v>
      </c>
      <c r="D403" s="65">
        <v>46</v>
      </c>
      <c r="E403" s="66">
        <v>31</v>
      </c>
      <c r="F403" s="67"/>
      <c r="G403" s="65">
        <f t="shared" si="84"/>
        <v>-3</v>
      </c>
      <c r="H403" s="66">
        <f t="shared" si="85"/>
        <v>15</v>
      </c>
      <c r="I403" s="20">
        <f t="shared" si="86"/>
        <v>-0.23076923076923078</v>
      </c>
      <c r="J403" s="21">
        <f t="shared" si="87"/>
        <v>0.4838709677419355</v>
      </c>
    </row>
    <row r="404" spans="1:10" s="160" customFormat="1" x14ac:dyDescent="0.2">
      <c r="A404" s="178" t="s">
        <v>560</v>
      </c>
      <c r="B404" s="71">
        <v>348</v>
      </c>
      <c r="C404" s="72">
        <v>346</v>
      </c>
      <c r="D404" s="71">
        <v>1013</v>
      </c>
      <c r="E404" s="72">
        <v>948</v>
      </c>
      <c r="F404" s="73"/>
      <c r="G404" s="71">
        <f t="shared" si="84"/>
        <v>2</v>
      </c>
      <c r="H404" s="72">
        <f t="shared" si="85"/>
        <v>65</v>
      </c>
      <c r="I404" s="37">
        <f t="shared" si="86"/>
        <v>5.7803468208092483E-3</v>
      </c>
      <c r="J404" s="38">
        <f t="shared" si="87"/>
        <v>6.8565400843881852E-2</v>
      </c>
    </row>
    <row r="405" spans="1:10" x14ac:dyDescent="0.2">
      <c r="A405" s="177"/>
      <c r="B405" s="143"/>
      <c r="C405" s="144"/>
      <c r="D405" s="143"/>
      <c r="E405" s="144"/>
      <c r="F405" s="145"/>
      <c r="G405" s="143"/>
      <c r="H405" s="144"/>
      <c r="I405" s="151"/>
      <c r="J405" s="152"/>
    </row>
    <row r="406" spans="1:10" s="139" customFormat="1" x14ac:dyDescent="0.2">
      <c r="A406" s="159" t="s">
        <v>82</v>
      </c>
      <c r="B406" s="65"/>
      <c r="C406" s="66"/>
      <c r="D406" s="65"/>
      <c r="E406" s="66"/>
      <c r="F406" s="67"/>
      <c r="G406" s="65"/>
      <c r="H406" s="66"/>
      <c r="I406" s="20"/>
      <c r="J406" s="21"/>
    </row>
    <row r="407" spans="1:10" x14ac:dyDescent="0.2">
      <c r="A407" s="158" t="s">
        <v>451</v>
      </c>
      <c r="B407" s="65">
        <v>0</v>
      </c>
      <c r="C407" s="66">
        <v>0</v>
      </c>
      <c r="D407" s="65">
        <v>3</v>
      </c>
      <c r="E407" s="66">
        <v>1</v>
      </c>
      <c r="F407" s="67"/>
      <c r="G407" s="65">
        <f>B407-C407</f>
        <v>0</v>
      </c>
      <c r="H407" s="66">
        <f>D407-E407</f>
        <v>2</v>
      </c>
      <c r="I407" s="20" t="str">
        <f>IF(C407=0, "-", IF(G407/C407&lt;10, G407/C407, "&gt;999%"))</f>
        <v>-</v>
      </c>
      <c r="J407" s="21">
        <f>IF(E407=0, "-", IF(H407/E407&lt;10, H407/E407, "&gt;999%"))</f>
        <v>2</v>
      </c>
    </row>
    <row r="408" spans="1:10" x14ac:dyDescent="0.2">
      <c r="A408" s="158" t="s">
        <v>440</v>
      </c>
      <c r="B408" s="65">
        <v>1</v>
      </c>
      <c r="C408" s="66">
        <v>0</v>
      </c>
      <c r="D408" s="65">
        <v>1</v>
      </c>
      <c r="E408" s="66">
        <v>1</v>
      </c>
      <c r="F408" s="67"/>
      <c r="G408" s="65">
        <f>B408-C408</f>
        <v>1</v>
      </c>
      <c r="H408" s="66">
        <f>D408-E408</f>
        <v>0</v>
      </c>
      <c r="I408" s="20" t="str">
        <f>IF(C408=0, "-", IF(G408/C408&lt;10, G408/C408, "&gt;999%"))</f>
        <v>-</v>
      </c>
      <c r="J408" s="21">
        <f>IF(E408=0, "-", IF(H408/E408&lt;10, H408/E408, "&gt;999%"))</f>
        <v>0</v>
      </c>
    </row>
    <row r="409" spans="1:10" s="160" customFormat="1" x14ac:dyDescent="0.2">
      <c r="A409" s="178" t="s">
        <v>561</v>
      </c>
      <c r="B409" s="71">
        <v>1</v>
      </c>
      <c r="C409" s="72">
        <v>0</v>
      </c>
      <c r="D409" s="71">
        <v>4</v>
      </c>
      <c r="E409" s="72">
        <v>2</v>
      </c>
      <c r="F409" s="73"/>
      <c r="G409" s="71">
        <f>B409-C409</f>
        <v>1</v>
      </c>
      <c r="H409" s="72">
        <f>D409-E409</f>
        <v>2</v>
      </c>
      <c r="I409" s="37" t="str">
        <f>IF(C409=0, "-", IF(G409/C409&lt;10, G409/C409, "&gt;999%"))</f>
        <v>-</v>
      </c>
      <c r="J409" s="38">
        <f>IF(E409=0, "-", IF(H409/E409&lt;10, H409/E409, "&gt;999%"))</f>
        <v>1</v>
      </c>
    </row>
    <row r="410" spans="1:10" x14ac:dyDescent="0.2">
      <c r="A410" s="177"/>
      <c r="B410" s="143"/>
      <c r="C410" s="144"/>
      <c r="D410" s="143"/>
      <c r="E410" s="144"/>
      <c r="F410" s="145"/>
      <c r="G410" s="143"/>
      <c r="H410" s="144"/>
      <c r="I410" s="151"/>
      <c r="J410" s="152"/>
    </row>
    <row r="411" spans="1:10" s="139" customFormat="1" x14ac:dyDescent="0.2">
      <c r="A411" s="159" t="s">
        <v>83</v>
      </c>
      <c r="B411" s="65"/>
      <c r="C411" s="66"/>
      <c r="D411" s="65"/>
      <c r="E411" s="66"/>
      <c r="F411" s="67"/>
      <c r="G411" s="65"/>
      <c r="H411" s="66"/>
      <c r="I411" s="20"/>
      <c r="J411" s="21"/>
    </row>
    <row r="412" spans="1:10" x14ac:dyDescent="0.2">
      <c r="A412" s="158" t="s">
        <v>424</v>
      </c>
      <c r="B412" s="65">
        <v>14</v>
      </c>
      <c r="C412" s="66">
        <v>23</v>
      </c>
      <c r="D412" s="65">
        <v>29</v>
      </c>
      <c r="E412" s="66">
        <v>68</v>
      </c>
      <c r="F412" s="67"/>
      <c r="G412" s="65">
        <f t="shared" ref="G412:G428" si="88">B412-C412</f>
        <v>-9</v>
      </c>
      <c r="H412" s="66">
        <f t="shared" ref="H412:H428" si="89">D412-E412</f>
        <v>-39</v>
      </c>
      <c r="I412" s="20">
        <f t="shared" ref="I412:I428" si="90">IF(C412=0, "-", IF(G412/C412&lt;10, G412/C412, "&gt;999%"))</f>
        <v>-0.39130434782608697</v>
      </c>
      <c r="J412" s="21">
        <f t="shared" ref="J412:J428" si="91">IF(E412=0, "-", IF(H412/E412&lt;10, H412/E412, "&gt;999%"))</f>
        <v>-0.57352941176470584</v>
      </c>
    </row>
    <row r="413" spans="1:10" x14ac:dyDescent="0.2">
      <c r="A413" s="158" t="s">
        <v>246</v>
      </c>
      <c r="B413" s="65">
        <v>0</v>
      </c>
      <c r="C413" s="66">
        <v>0</v>
      </c>
      <c r="D413" s="65">
        <v>1</v>
      </c>
      <c r="E413" s="66">
        <v>0</v>
      </c>
      <c r="F413" s="67"/>
      <c r="G413" s="65">
        <f t="shared" si="88"/>
        <v>0</v>
      </c>
      <c r="H413" s="66">
        <f t="shared" si="89"/>
        <v>1</v>
      </c>
      <c r="I413" s="20" t="str">
        <f t="shared" si="90"/>
        <v>-</v>
      </c>
      <c r="J413" s="21" t="str">
        <f t="shared" si="91"/>
        <v>-</v>
      </c>
    </row>
    <row r="414" spans="1:10" x14ac:dyDescent="0.2">
      <c r="A414" s="158" t="s">
        <v>388</v>
      </c>
      <c r="B414" s="65">
        <v>1</v>
      </c>
      <c r="C414" s="66">
        <v>1</v>
      </c>
      <c r="D414" s="65">
        <v>3</v>
      </c>
      <c r="E414" s="66">
        <v>1</v>
      </c>
      <c r="F414" s="67"/>
      <c r="G414" s="65">
        <f t="shared" si="88"/>
        <v>0</v>
      </c>
      <c r="H414" s="66">
        <f t="shared" si="89"/>
        <v>2</v>
      </c>
      <c r="I414" s="20">
        <f t="shared" si="90"/>
        <v>0</v>
      </c>
      <c r="J414" s="21">
        <f t="shared" si="91"/>
        <v>2</v>
      </c>
    </row>
    <row r="415" spans="1:10" x14ac:dyDescent="0.2">
      <c r="A415" s="158" t="s">
        <v>435</v>
      </c>
      <c r="B415" s="65">
        <v>6</v>
      </c>
      <c r="C415" s="66">
        <v>3</v>
      </c>
      <c r="D415" s="65">
        <v>7</v>
      </c>
      <c r="E415" s="66">
        <v>4</v>
      </c>
      <c r="F415" s="67"/>
      <c r="G415" s="65">
        <f t="shared" si="88"/>
        <v>3</v>
      </c>
      <c r="H415" s="66">
        <f t="shared" si="89"/>
        <v>3</v>
      </c>
      <c r="I415" s="20">
        <f t="shared" si="90"/>
        <v>1</v>
      </c>
      <c r="J415" s="21">
        <f t="shared" si="91"/>
        <v>0.75</v>
      </c>
    </row>
    <row r="416" spans="1:10" x14ac:dyDescent="0.2">
      <c r="A416" s="158" t="s">
        <v>385</v>
      </c>
      <c r="B416" s="65">
        <v>2</v>
      </c>
      <c r="C416" s="66">
        <v>0</v>
      </c>
      <c r="D416" s="65">
        <v>2</v>
      </c>
      <c r="E416" s="66">
        <v>0</v>
      </c>
      <c r="F416" s="67"/>
      <c r="G416" s="65">
        <f t="shared" si="88"/>
        <v>2</v>
      </c>
      <c r="H416" s="66">
        <f t="shared" si="89"/>
        <v>2</v>
      </c>
      <c r="I416" s="20" t="str">
        <f t="shared" si="90"/>
        <v>-</v>
      </c>
      <c r="J416" s="21" t="str">
        <f t="shared" si="91"/>
        <v>-</v>
      </c>
    </row>
    <row r="417" spans="1:10" x14ac:dyDescent="0.2">
      <c r="A417" s="158" t="s">
        <v>213</v>
      </c>
      <c r="B417" s="65">
        <v>2</v>
      </c>
      <c r="C417" s="66">
        <v>0</v>
      </c>
      <c r="D417" s="65">
        <v>6</v>
      </c>
      <c r="E417" s="66">
        <v>1</v>
      </c>
      <c r="F417" s="67"/>
      <c r="G417" s="65">
        <f t="shared" si="88"/>
        <v>2</v>
      </c>
      <c r="H417" s="66">
        <f t="shared" si="89"/>
        <v>5</v>
      </c>
      <c r="I417" s="20" t="str">
        <f t="shared" si="90"/>
        <v>-</v>
      </c>
      <c r="J417" s="21">
        <f t="shared" si="91"/>
        <v>5</v>
      </c>
    </row>
    <row r="418" spans="1:10" x14ac:dyDescent="0.2">
      <c r="A418" s="158" t="s">
        <v>247</v>
      </c>
      <c r="B418" s="65">
        <v>0</v>
      </c>
      <c r="C418" s="66">
        <v>4</v>
      </c>
      <c r="D418" s="65">
        <v>0</v>
      </c>
      <c r="E418" s="66">
        <v>6</v>
      </c>
      <c r="F418" s="67"/>
      <c r="G418" s="65">
        <f t="shared" si="88"/>
        <v>-4</v>
      </c>
      <c r="H418" s="66">
        <f t="shared" si="89"/>
        <v>-6</v>
      </c>
      <c r="I418" s="20">
        <f t="shared" si="90"/>
        <v>-1</v>
      </c>
      <c r="J418" s="21">
        <f t="shared" si="91"/>
        <v>-1</v>
      </c>
    </row>
    <row r="419" spans="1:10" x14ac:dyDescent="0.2">
      <c r="A419" s="158" t="s">
        <v>226</v>
      </c>
      <c r="B419" s="65">
        <v>0</v>
      </c>
      <c r="C419" s="66">
        <v>1</v>
      </c>
      <c r="D419" s="65">
        <v>0</v>
      </c>
      <c r="E419" s="66">
        <v>1</v>
      </c>
      <c r="F419" s="67"/>
      <c r="G419" s="65">
        <f t="shared" si="88"/>
        <v>-1</v>
      </c>
      <c r="H419" s="66">
        <f t="shared" si="89"/>
        <v>-1</v>
      </c>
      <c r="I419" s="20">
        <f t="shared" si="90"/>
        <v>-1</v>
      </c>
      <c r="J419" s="21">
        <f t="shared" si="91"/>
        <v>-1</v>
      </c>
    </row>
    <row r="420" spans="1:10" x14ac:dyDescent="0.2">
      <c r="A420" s="158" t="s">
        <v>359</v>
      </c>
      <c r="B420" s="65">
        <v>0</v>
      </c>
      <c r="C420" s="66">
        <v>0</v>
      </c>
      <c r="D420" s="65">
        <v>1</v>
      </c>
      <c r="E420" s="66">
        <v>0</v>
      </c>
      <c r="F420" s="67"/>
      <c r="G420" s="65">
        <f t="shared" si="88"/>
        <v>0</v>
      </c>
      <c r="H420" s="66">
        <f t="shared" si="89"/>
        <v>1</v>
      </c>
      <c r="I420" s="20" t="str">
        <f t="shared" si="90"/>
        <v>-</v>
      </c>
      <c r="J420" s="21" t="str">
        <f t="shared" si="91"/>
        <v>-</v>
      </c>
    </row>
    <row r="421" spans="1:10" x14ac:dyDescent="0.2">
      <c r="A421" s="158" t="s">
        <v>196</v>
      </c>
      <c r="B421" s="65">
        <v>2</v>
      </c>
      <c r="C421" s="66">
        <v>1</v>
      </c>
      <c r="D421" s="65">
        <v>10</v>
      </c>
      <c r="E421" s="66">
        <v>12</v>
      </c>
      <c r="F421" s="67"/>
      <c r="G421" s="65">
        <f t="shared" si="88"/>
        <v>1</v>
      </c>
      <c r="H421" s="66">
        <f t="shared" si="89"/>
        <v>-2</v>
      </c>
      <c r="I421" s="20">
        <f t="shared" si="90"/>
        <v>1</v>
      </c>
      <c r="J421" s="21">
        <f t="shared" si="91"/>
        <v>-0.16666666666666666</v>
      </c>
    </row>
    <row r="422" spans="1:10" x14ac:dyDescent="0.2">
      <c r="A422" s="158" t="s">
        <v>278</v>
      </c>
      <c r="B422" s="65">
        <v>11</v>
      </c>
      <c r="C422" s="66">
        <v>10</v>
      </c>
      <c r="D422" s="65">
        <v>19</v>
      </c>
      <c r="E422" s="66">
        <v>28</v>
      </c>
      <c r="F422" s="67"/>
      <c r="G422" s="65">
        <f t="shared" si="88"/>
        <v>1</v>
      </c>
      <c r="H422" s="66">
        <f t="shared" si="89"/>
        <v>-9</v>
      </c>
      <c r="I422" s="20">
        <f t="shared" si="90"/>
        <v>0.1</v>
      </c>
      <c r="J422" s="21">
        <f t="shared" si="91"/>
        <v>-0.32142857142857145</v>
      </c>
    </row>
    <row r="423" spans="1:10" x14ac:dyDescent="0.2">
      <c r="A423" s="158" t="s">
        <v>325</v>
      </c>
      <c r="B423" s="65">
        <v>2</v>
      </c>
      <c r="C423" s="66">
        <v>1</v>
      </c>
      <c r="D423" s="65">
        <v>2</v>
      </c>
      <c r="E423" s="66">
        <v>4</v>
      </c>
      <c r="F423" s="67"/>
      <c r="G423" s="65">
        <f t="shared" si="88"/>
        <v>1</v>
      </c>
      <c r="H423" s="66">
        <f t="shared" si="89"/>
        <v>-2</v>
      </c>
      <c r="I423" s="20">
        <f t="shared" si="90"/>
        <v>1</v>
      </c>
      <c r="J423" s="21">
        <f t="shared" si="91"/>
        <v>-0.5</v>
      </c>
    </row>
    <row r="424" spans="1:10" x14ac:dyDescent="0.2">
      <c r="A424" s="158" t="s">
        <v>360</v>
      </c>
      <c r="B424" s="65">
        <v>1</v>
      </c>
      <c r="C424" s="66">
        <v>7</v>
      </c>
      <c r="D424" s="65">
        <v>3</v>
      </c>
      <c r="E424" s="66">
        <v>16</v>
      </c>
      <c r="F424" s="67"/>
      <c r="G424" s="65">
        <f t="shared" si="88"/>
        <v>-6</v>
      </c>
      <c r="H424" s="66">
        <f t="shared" si="89"/>
        <v>-13</v>
      </c>
      <c r="I424" s="20">
        <f t="shared" si="90"/>
        <v>-0.8571428571428571</v>
      </c>
      <c r="J424" s="21">
        <f t="shared" si="91"/>
        <v>-0.8125</v>
      </c>
    </row>
    <row r="425" spans="1:10" x14ac:dyDescent="0.2">
      <c r="A425" s="158" t="s">
        <v>375</v>
      </c>
      <c r="B425" s="65">
        <v>2</v>
      </c>
      <c r="C425" s="66">
        <v>3</v>
      </c>
      <c r="D425" s="65">
        <v>3</v>
      </c>
      <c r="E425" s="66">
        <v>8</v>
      </c>
      <c r="F425" s="67"/>
      <c r="G425" s="65">
        <f t="shared" si="88"/>
        <v>-1</v>
      </c>
      <c r="H425" s="66">
        <f t="shared" si="89"/>
        <v>-5</v>
      </c>
      <c r="I425" s="20">
        <f t="shared" si="90"/>
        <v>-0.33333333333333331</v>
      </c>
      <c r="J425" s="21">
        <f t="shared" si="91"/>
        <v>-0.625</v>
      </c>
    </row>
    <row r="426" spans="1:10" x14ac:dyDescent="0.2">
      <c r="A426" s="158" t="s">
        <v>399</v>
      </c>
      <c r="B426" s="65">
        <v>1</v>
      </c>
      <c r="C426" s="66">
        <v>4</v>
      </c>
      <c r="D426" s="65">
        <v>2</v>
      </c>
      <c r="E426" s="66">
        <v>7</v>
      </c>
      <c r="F426" s="67"/>
      <c r="G426" s="65">
        <f t="shared" si="88"/>
        <v>-3</v>
      </c>
      <c r="H426" s="66">
        <f t="shared" si="89"/>
        <v>-5</v>
      </c>
      <c r="I426" s="20">
        <f t="shared" si="90"/>
        <v>-0.75</v>
      </c>
      <c r="J426" s="21">
        <f t="shared" si="91"/>
        <v>-0.7142857142857143</v>
      </c>
    </row>
    <row r="427" spans="1:10" x14ac:dyDescent="0.2">
      <c r="A427" s="158" t="s">
        <v>299</v>
      </c>
      <c r="B427" s="65">
        <v>15</v>
      </c>
      <c r="C427" s="66">
        <v>3</v>
      </c>
      <c r="D427" s="65">
        <v>22</v>
      </c>
      <c r="E427" s="66">
        <v>9</v>
      </c>
      <c r="F427" s="67"/>
      <c r="G427" s="65">
        <f t="shared" si="88"/>
        <v>12</v>
      </c>
      <c r="H427" s="66">
        <f t="shared" si="89"/>
        <v>13</v>
      </c>
      <c r="I427" s="20">
        <f t="shared" si="90"/>
        <v>4</v>
      </c>
      <c r="J427" s="21">
        <f t="shared" si="91"/>
        <v>1.4444444444444444</v>
      </c>
    </row>
    <row r="428" spans="1:10" s="160" customFormat="1" x14ac:dyDescent="0.2">
      <c r="A428" s="178" t="s">
        <v>562</v>
      </c>
      <c r="B428" s="71">
        <v>59</v>
      </c>
      <c r="C428" s="72">
        <v>61</v>
      </c>
      <c r="D428" s="71">
        <v>110</v>
      </c>
      <c r="E428" s="72">
        <v>165</v>
      </c>
      <c r="F428" s="73"/>
      <c r="G428" s="71">
        <f t="shared" si="88"/>
        <v>-2</v>
      </c>
      <c r="H428" s="72">
        <f t="shared" si="89"/>
        <v>-55</v>
      </c>
      <c r="I428" s="37">
        <f t="shared" si="90"/>
        <v>-3.2786885245901641E-2</v>
      </c>
      <c r="J428" s="38">
        <f t="shared" si="91"/>
        <v>-0.33333333333333331</v>
      </c>
    </row>
    <row r="429" spans="1:10" x14ac:dyDescent="0.2">
      <c r="A429" s="177"/>
      <c r="B429" s="143"/>
      <c r="C429" s="144"/>
      <c r="D429" s="143"/>
      <c r="E429" s="144"/>
      <c r="F429" s="145"/>
      <c r="G429" s="143"/>
      <c r="H429" s="144"/>
      <c r="I429" s="151"/>
      <c r="J429" s="152"/>
    </row>
    <row r="430" spans="1:10" s="139" customFormat="1" x14ac:dyDescent="0.2">
      <c r="A430" s="159" t="s">
        <v>84</v>
      </c>
      <c r="B430" s="65"/>
      <c r="C430" s="66"/>
      <c r="D430" s="65"/>
      <c r="E430" s="66"/>
      <c r="F430" s="67"/>
      <c r="G430" s="65"/>
      <c r="H430" s="66"/>
      <c r="I430" s="20"/>
      <c r="J430" s="21"/>
    </row>
    <row r="431" spans="1:10" x14ac:dyDescent="0.2">
      <c r="A431" s="158" t="s">
        <v>234</v>
      </c>
      <c r="B431" s="65">
        <v>0</v>
      </c>
      <c r="C431" s="66">
        <v>0</v>
      </c>
      <c r="D431" s="65">
        <v>1</v>
      </c>
      <c r="E431" s="66">
        <v>1</v>
      </c>
      <c r="F431" s="67"/>
      <c r="G431" s="65">
        <f t="shared" ref="G431:G436" si="92">B431-C431</f>
        <v>0</v>
      </c>
      <c r="H431" s="66">
        <f t="shared" ref="H431:H436" si="93">D431-E431</f>
        <v>0</v>
      </c>
      <c r="I431" s="20" t="str">
        <f t="shared" ref="I431:I436" si="94">IF(C431=0, "-", IF(G431/C431&lt;10, G431/C431, "&gt;999%"))</f>
        <v>-</v>
      </c>
      <c r="J431" s="21">
        <f t="shared" ref="J431:J436" si="95">IF(E431=0, "-", IF(H431/E431&lt;10, H431/E431, "&gt;999%"))</f>
        <v>0</v>
      </c>
    </row>
    <row r="432" spans="1:10" x14ac:dyDescent="0.2">
      <c r="A432" s="158" t="s">
        <v>235</v>
      </c>
      <c r="B432" s="65">
        <v>0</v>
      </c>
      <c r="C432" s="66">
        <v>0</v>
      </c>
      <c r="D432" s="65">
        <v>1</v>
      </c>
      <c r="E432" s="66">
        <v>0</v>
      </c>
      <c r="F432" s="67"/>
      <c r="G432" s="65">
        <f t="shared" si="92"/>
        <v>0</v>
      </c>
      <c r="H432" s="66">
        <f t="shared" si="93"/>
        <v>1</v>
      </c>
      <c r="I432" s="20" t="str">
        <f t="shared" si="94"/>
        <v>-</v>
      </c>
      <c r="J432" s="21" t="str">
        <f t="shared" si="95"/>
        <v>-</v>
      </c>
    </row>
    <row r="433" spans="1:10" x14ac:dyDescent="0.2">
      <c r="A433" s="158" t="s">
        <v>308</v>
      </c>
      <c r="B433" s="65">
        <v>11</v>
      </c>
      <c r="C433" s="66">
        <v>6</v>
      </c>
      <c r="D433" s="65">
        <v>34</v>
      </c>
      <c r="E433" s="66">
        <v>24</v>
      </c>
      <c r="F433" s="67"/>
      <c r="G433" s="65">
        <f t="shared" si="92"/>
        <v>5</v>
      </c>
      <c r="H433" s="66">
        <f t="shared" si="93"/>
        <v>10</v>
      </c>
      <c r="I433" s="20">
        <f t="shared" si="94"/>
        <v>0.83333333333333337</v>
      </c>
      <c r="J433" s="21">
        <f t="shared" si="95"/>
        <v>0.41666666666666669</v>
      </c>
    </row>
    <row r="434" spans="1:10" x14ac:dyDescent="0.2">
      <c r="A434" s="158" t="s">
        <v>338</v>
      </c>
      <c r="B434" s="65">
        <v>6</v>
      </c>
      <c r="C434" s="66">
        <v>12</v>
      </c>
      <c r="D434" s="65">
        <v>17</v>
      </c>
      <c r="E434" s="66">
        <v>18</v>
      </c>
      <c r="F434" s="67"/>
      <c r="G434" s="65">
        <f t="shared" si="92"/>
        <v>-6</v>
      </c>
      <c r="H434" s="66">
        <f t="shared" si="93"/>
        <v>-1</v>
      </c>
      <c r="I434" s="20">
        <f t="shared" si="94"/>
        <v>-0.5</v>
      </c>
      <c r="J434" s="21">
        <f t="shared" si="95"/>
        <v>-5.5555555555555552E-2</v>
      </c>
    </row>
    <row r="435" spans="1:10" x14ac:dyDescent="0.2">
      <c r="A435" s="158" t="s">
        <v>376</v>
      </c>
      <c r="B435" s="65">
        <v>0</v>
      </c>
      <c r="C435" s="66">
        <v>1</v>
      </c>
      <c r="D435" s="65">
        <v>1</v>
      </c>
      <c r="E435" s="66">
        <v>5</v>
      </c>
      <c r="F435" s="67"/>
      <c r="G435" s="65">
        <f t="shared" si="92"/>
        <v>-1</v>
      </c>
      <c r="H435" s="66">
        <f t="shared" si="93"/>
        <v>-4</v>
      </c>
      <c r="I435" s="20">
        <f t="shared" si="94"/>
        <v>-1</v>
      </c>
      <c r="J435" s="21">
        <f t="shared" si="95"/>
        <v>-0.8</v>
      </c>
    </row>
    <row r="436" spans="1:10" s="160" customFormat="1" x14ac:dyDescent="0.2">
      <c r="A436" s="178" t="s">
        <v>563</v>
      </c>
      <c r="B436" s="71">
        <v>17</v>
      </c>
      <c r="C436" s="72">
        <v>19</v>
      </c>
      <c r="D436" s="71">
        <v>54</v>
      </c>
      <c r="E436" s="72">
        <v>48</v>
      </c>
      <c r="F436" s="73"/>
      <c r="G436" s="71">
        <f t="shared" si="92"/>
        <v>-2</v>
      </c>
      <c r="H436" s="72">
        <f t="shared" si="93"/>
        <v>6</v>
      </c>
      <c r="I436" s="37">
        <f t="shared" si="94"/>
        <v>-0.10526315789473684</v>
      </c>
      <c r="J436" s="38">
        <f t="shared" si="95"/>
        <v>0.125</v>
      </c>
    </row>
    <row r="437" spans="1:10" x14ac:dyDescent="0.2">
      <c r="A437" s="177"/>
      <c r="B437" s="143"/>
      <c r="C437" s="144"/>
      <c r="D437" s="143"/>
      <c r="E437" s="144"/>
      <c r="F437" s="145"/>
      <c r="G437" s="143"/>
      <c r="H437" s="144"/>
      <c r="I437" s="151"/>
      <c r="J437" s="152"/>
    </row>
    <row r="438" spans="1:10" s="139" customFormat="1" x14ac:dyDescent="0.2">
      <c r="A438" s="159" t="s">
        <v>85</v>
      </c>
      <c r="B438" s="65"/>
      <c r="C438" s="66"/>
      <c r="D438" s="65"/>
      <c r="E438" s="66"/>
      <c r="F438" s="67"/>
      <c r="G438" s="65"/>
      <c r="H438" s="66"/>
      <c r="I438" s="20"/>
      <c r="J438" s="21"/>
    </row>
    <row r="439" spans="1:10" x14ac:dyDescent="0.2">
      <c r="A439" s="158" t="s">
        <v>452</v>
      </c>
      <c r="B439" s="65">
        <v>5</v>
      </c>
      <c r="C439" s="66">
        <v>4</v>
      </c>
      <c r="D439" s="65">
        <v>8</v>
      </c>
      <c r="E439" s="66">
        <v>17</v>
      </c>
      <c r="F439" s="67"/>
      <c r="G439" s="65">
        <f>B439-C439</f>
        <v>1</v>
      </c>
      <c r="H439" s="66">
        <f>D439-E439</f>
        <v>-9</v>
      </c>
      <c r="I439" s="20">
        <f>IF(C439=0, "-", IF(G439/C439&lt;10, G439/C439, "&gt;999%"))</f>
        <v>0.25</v>
      </c>
      <c r="J439" s="21">
        <f>IF(E439=0, "-", IF(H439/E439&lt;10, H439/E439, "&gt;999%"))</f>
        <v>-0.52941176470588236</v>
      </c>
    </row>
    <row r="440" spans="1:10" s="160" customFormat="1" x14ac:dyDescent="0.2">
      <c r="A440" s="178" t="s">
        <v>564</v>
      </c>
      <c r="B440" s="71">
        <v>5</v>
      </c>
      <c r="C440" s="72">
        <v>4</v>
      </c>
      <c r="D440" s="71">
        <v>8</v>
      </c>
      <c r="E440" s="72">
        <v>17</v>
      </c>
      <c r="F440" s="73"/>
      <c r="G440" s="71">
        <f>B440-C440</f>
        <v>1</v>
      </c>
      <c r="H440" s="72">
        <f>D440-E440</f>
        <v>-9</v>
      </c>
      <c r="I440" s="37">
        <f>IF(C440=0, "-", IF(G440/C440&lt;10, G440/C440, "&gt;999%"))</f>
        <v>0.25</v>
      </c>
      <c r="J440" s="38">
        <f>IF(E440=0, "-", IF(H440/E440&lt;10, H440/E440, "&gt;999%"))</f>
        <v>-0.52941176470588236</v>
      </c>
    </row>
    <row r="441" spans="1:10" x14ac:dyDescent="0.2">
      <c r="A441" s="177"/>
      <c r="B441" s="143"/>
      <c r="C441" s="144"/>
      <c r="D441" s="143"/>
      <c r="E441" s="144"/>
      <c r="F441" s="145"/>
      <c r="G441" s="143"/>
      <c r="H441" s="144"/>
      <c r="I441" s="151"/>
      <c r="J441" s="152"/>
    </row>
    <row r="442" spans="1:10" s="139" customFormat="1" x14ac:dyDescent="0.2">
      <c r="A442" s="159" t="s">
        <v>86</v>
      </c>
      <c r="B442" s="65"/>
      <c r="C442" s="66"/>
      <c r="D442" s="65"/>
      <c r="E442" s="66"/>
      <c r="F442" s="67"/>
      <c r="G442" s="65"/>
      <c r="H442" s="66"/>
      <c r="I442" s="20"/>
      <c r="J442" s="21"/>
    </row>
    <row r="443" spans="1:10" x14ac:dyDescent="0.2">
      <c r="A443" s="158" t="s">
        <v>453</v>
      </c>
      <c r="B443" s="65">
        <v>0</v>
      </c>
      <c r="C443" s="66">
        <v>1</v>
      </c>
      <c r="D443" s="65">
        <v>0</v>
      </c>
      <c r="E443" s="66">
        <v>2</v>
      </c>
      <c r="F443" s="67"/>
      <c r="G443" s="65">
        <f>B443-C443</f>
        <v>-1</v>
      </c>
      <c r="H443" s="66">
        <f>D443-E443</f>
        <v>-2</v>
      </c>
      <c r="I443" s="20">
        <f>IF(C443=0, "-", IF(G443/C443&lt;10, G443/C443, "&gt;999%"))</f>
        <v>-1</v>
      </c>
      <c r="J443" s="21">
        <f>IF(E443=0, "-", IF(H443/E443&lt;10, H443/E443, "&gt;999%"))</f>
        <v>-1</v>
      </c>
    </row>
    <row r="444" spans="1:10" s="160" customFormat="1" x14ac:dyDescent="0.2">
      <c r="A444" s="165" t="s">
        <v>565</v>
      </c>
      <c r="B444" s="166">
        <v>0</v>
      </c>
      <c r="C444" s="167">
        <v>1</v>
      </c>
      <c r="D444" s="166">
        <v>0</v>
      </c>
      <c r="E444" s="167">
        <v>2</v>
      </c>
      <c r="F444" s="168"/>
      <c r="G444" s="166">
        <f>B444-C444</f>
        <v>-1</v>
      </c>
      <c r="H444" s="167">
        <f>D444-E444</f>
        <v>-2</v>
      </c>
      <c r="I444" s="169">
        <f>IF(C444=0, "-", IF(G444/C444&lt;10, G444/C444, "&gt;999%"))</f>
        <v>-1</v>
      </c>
      <c r="J444" s="170">
        <f>IF(E444=0, "-", IF(H444/E444&lt;10, H444/E444, "&gt;999%"))</f>
        <v>-1</v>
      </c>
    </row>
    <row r="445" spans="1:10" x14ac:dyDescent="0.2">
      <c r="A445" s="171"/>
      <c r="B445" s="172"/>
      <c r="C445" s="173"/>
      <c r="D445" s="172"/>
      <c r="E445" s="173"/>
      <c r="F445" s="174"/>
      <c r="G445" s="172"/>
      <c r="H445" s="173"/>
      <c r="I445" s="175"/>
      <c r="J445" s="176"/>
    </row>
    <row r="446" spans="1:10" x14ac:dyDescent="0.2">
      <c r="A446" s="27" t="s">
        <v>16</v>
      </c>
      <c r="B446" s="71">
        <f>SUM(B7:B445)/2</f>
        <v>1768</v>
      </c>
      <c r="C446" s="77">
        <f>SUM(C7:C445)/2</f>
        <v>1634</v>
      </c>
      <c r="D446" s="71">
        <f>SUM(D7:D445)/2</f>
        <v>4797</v>
      </c>
      <c r="E446" s="77">
        <f>SUM(E7:E445)/2</f>
        <v>4245</v>
      </c>
      <c r="F446" s="73"/>
      <c r="G446" s="71">
        <f>B446-C446</f>
        <v>134</v>
      </c>
      <c r="H446" s="72">
        <f>D446-E446</f>
        <v>552</v>
      </c>
      <c r="I446" s="37">
        <f>IF(C446=0, 0, G446/C446)</f>
        <v>8.2007343941248464E-2</v>
      </c>
      <c r="J446" s="38">
        <f>IF(E446=0, 0, H446/E446)</f>
        <v>0.13003533568904593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2" max="16383" man="1"/>
    <brk id="113" max="16383" man="1"/>
    <brk id="169" max="16383" man="1"/>
    <brk id="222" max="16383" man="1"/>
    <brk id="284" max="16383" man="1"/>
    <brk id="345" max="16383" man="1"/>
    <brk id="40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98</v>
      </c>
      <c r="B2" s="202" t="s">
        <v>88</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99</v>
      </c>
      <c r="B7" s="65">
        <v>278</v>
      </c>
      <c r="C7" s="66">
        <v>252</v>
      </c>
      <c r="D7" s="65">
        <v>846</v>
      </c>
      <c r="E7" s="66">
        <v>638</v>
      </c>
      <c r="F7" s="67"/>
      <c r="G7" s="65">
        <f>B7-C7</f>
        <v>26</v>
      </c>
      <c r="H7" s="66">
        <f>D7-E7</f>
        <v>208</v>
      </c>
      <c r="I7" s="28">
        <f>IF(C7=0, "-", IF(G7/C7&lt;10, G7/C7*100, "&gt;999"))</f>
        <v>10.317460317460316</v>
      </c>
      <c r="J7" s="29">
        <f>IF(E7=0, "-", IF(H7/E7&lt;10, H7/E7*100, "&gt;999"))</f>
        <v>32.601880877742943</v>
      </c>
    </row>
    <row r="8" spans="1:10" x14ac:dyDescent="0.2">
      <c r="A8" s="7" t="s">
        <v>108</v>
      </c>
      <c r="B8" s="65">
        <v>863</v>
      </c>
      <c r="C8" s="66">
        <v>776</v>
      </c>
      <c r="D8" s="65">
        <v>2377</v>
      </c>
      <c r="E8" s="66">
        <v>2139</v>
      </c>
      <c r="F8" s="67"/>
      <c r="G8" s="65">
        <f>B8-C8</f>
        <v>87</v>
      </c>
      <c r="H8" s="66">
        <f>D8-E8</f>
        <v>238</v>
      </c>
      <c r="I8" s="28">
        <f>IF(C8=0, "-", IF(G8/C8&lt;10, G8/C8*100, "&gt;999"))</f>
        <v>11.211340206185568</v>
      </c>
      <c r="J8" s="29">
        <f>IF(E8=0, "-", IF(H8/E8&lt;10, H8/E8*100, "&gt;999"))</f>
        <v>11.126694717157552</v>
      </c>
    </row>
    <row r="9" spans="1:10" x14ac:dyDescent="0.2">
      <c r="A9" s="7" t="s">
        <v>114</v>
      </c>
      <c r="B9" s="65">
        <v>556</v>
      </c>
      <c r="C9" s="66">
        <v>530</v>
      </c>
      <c r="D9" s="65">
        <v>1415</v>
      </c>
      <c r="E9" s="66">
        <v>1312</v>
      </c>
      <c r="F9" s="67"/>
      <c r="G9" s="65">
        <f>B9-C9</f>
        <v>26</v>
      </c>
      <c r="H9" s="66">
        <f>D9-E9</f>
        <v>103</v>
      </c>
      <c r="I9" s="28">
        <f>IF(C9=0, "-", IF(G9/C9&lt;10, G9/C9*100, "&gt;999"))</f>
        <v>4.9056603773584913</v>
      </c>
      <c r="J9" s="29">
        <f>IF(E9=0, "-", IF(H9/E9&lt;10, H9/E9*100, "&gt;999"))</f>
        <v>7.850609756097561</v>
      </c>
    </row>
    <row r="10" spans="1:10" x14ac:dyDescent="0.2">
      <c r="A10" s="7" t="s">
        <v>115</v>
      </c>
      <c r="B10" s="65">
        <v>71</v>
      </c>
      <c r="C10" s="66">
        <v>76</v>
      </c>
      <c r="D10" s="65">
        <v>159</v>
      </c>
      <c r="E10" s="66">
        <v>156</v>
      </c>
      <c r="F10" s="67"/>
      <c r="G10" s="65">
        <f>B10-C10</f>
        <v>-5</v>
      </c>
      <c r="H10" s="66">
        <f>D10-E10</f>
        <v>3</v>
      </c>
      <c r="I10" s="28">
        <f>IF(C10=0, "-", IF(G10/C10&lt;10, G10/C10*100, "&gt;999"))</f>
        <v>-6.5789473684210522</v>
      </c>
      <c r="J10" s="29">
        <f>IF(E10=0, "-", IF(H10/E10&lt;10, H10/E10*100, "&gt;999"))</f>
        <v>1.9230769230769231</v>
      </c>
    </row>
    <row r="11" spans="1:10" s="43" customFormat="1" x14ac:dyDescent="0.2">
      <c r="A11" s="27" t="s">
        <v>0</v>
      </c>
      <c r="B11" s="71">
        <f>SUM(B7:B10)</f>
        <v>1768</v>
      </c>
      <c r="C11" s="72">
        <f>SUM(C7:C10)</f>
        <v>1634</v>
      </c>
      <c r="D11" s="71">
        <f>SUM(D7:D10)</f>
        <v>4797</v>
      </c>
      <c r="E11" s="72">
        <f>SUM(E7:E10)</f>
        <v>4245</v>
      </c>
      <c r="F11" s="73"/>
      <c r="G11" s="71">
        <f>B11-C11</f>
        <v>134</v>
      </c>
      <c r="H11" s="72">
        <f>D11-E11</f>
        <v>552</v>
      </c>
      <c r="I11" s="44">
        <f>IF(C11=0, 0, G11/C11*100)</f>
        <v>8.2007343941248472</v>
      </c>
      <c r="J11" s="45">
        <f>IF(E11=0, 0, H11/E11*100)</f>
        <v>13.003533568904594</v>
      </c>
    </row>
    <row r="13" spans="1:10" x14ac:dyDescent="0.2">
      <c r="A13" s="3"/>
      <c r="B13" s="196" t="s">
        <v>1</v>
      </c>
      <c r="C13" s="197"/>
      <c r="D13" s="196" t="s">
        <v>2</v>
      </c>
      <c r="E13" s="197"/>
      <c r="F13" s="59"/>
      <c r="G13" s="196" t="s">
        <v>3</v>
      </c>
      <c r="H13" s="200"/>
      <c r="I13" s="200"/>
      <c r="J13" s="197"/>
    </row>
    <row r="14" spans="1:10" x14ac:dyDescent="0.2">
      <c r="A14" s="7" t="s">
        <v>100</v>
      </c>
      <c r="B14" s="65">
        <v>1</v>
      </c>
      <c r="C14" s="66">
        <v>7</v>
      </c>
      <c r="D14" s="65">
        <v>8</v>
      </c>
      <c r="E14" s="66">
        <v>23</v>
      </c>
      <c r="F14" s="67"/>
      <c r="G14" s="65">
        <f t="shared" ref="G14:G34" si="0">B14-C14</f>
        <v>-6</v>
      </c>
      <c r="H14" s="66">
        <f t="shared" ref="H14:H34" si="1">D14-E14</f>
        <v>-15</v>
      </c>
      <c r="I14" s="28">
        <f t="shared" ref="I14:I33" si="2">IF(C14=0, "-", IF(G14/C14&lt;10, G14/C14*100, "&gt;999"))</f>
        <v>-85.714285714285708</v>
      </c>
      <c r="J14" s="29">
        <f t="shared" ref="J14:J33" si="3">IF(E14=0, "-", IF(H14/E14&lt;10, H14/E14*100, "&gt;999"))</f>
        <v>-65.217391304347828</v>
      </c>
    </row>
    <row r="15" spans="1:10" x14ac:dyDescent="0.2">
      <c r="A15" s="7" t="s">
        <v>101</v>
      </c>
      <c r="B15" s="65">
        <v>105</v>
      </c>
      <c r="C15" s="66">
        <v>69</v>
      </c>
      <c r="D15" s="65">
        <v>388</v>
      </c>
      <c r="E15" s="66">
        <v>202</v>
      </c>
      <c r="F15" s="67"/>
      <c r="G15" s="65">
        <f t="shared" si="0"/>
        <v>36</v>
      </c>
      <c r="H15" s="66">
        <f t="shared" si="1"/>
        <v>186</v>
      </c>
      <c r="I15" s="28">
        <f t="shared" si="2"/>
        <v>52.173913043478258</v>
      </c>
      <c r="J15" s="29">
        <f t="shared" si="3"/>
        <v>92.079207920792086</v>
      </c>
    </row>
    <row r="16" spans="1:10" x14ac:dyDescent="0.2">
      <c r="A16" s="7" t="s">
        <v>102</v>
      </c>
      <c r="B16" s="65">
        <v>98</v>
      </c>
      <c r="C16" s="66">
        <v>122</v>
      </c>
      <c r="D16" s="65">
        <v>281</v>
      </c>
      <c r="E16" s="66">
        <v>296</v>
      </c>
      <c r="F16" s="67"/>
      <c r="G16" s="65">
        <f t="shared" si="0"/>
        <v>-24</v>
      </c>
      <c r="H16" s="66">
        <f t="shared" si="1"/>
        <v>-15</v>
      </c>
      <c r="I16" s="28">
        <f t="shared" si="2"/>
        <v>-19.672131147540984</v>
      </c>
      <c r="J16" s="29">
        <f t="shared" si="3"/>
        <v>-5.0675675675675675</v>
      </c>
    </row>
    <row r="17" spans="1:10" x14ac:dyDescent="0.2">
      <c r="A17" s="7" t="s">
        <v>103</v>
      </c>
      <c r="B17" s="65">
        <v>50</v>
      </c>
      <c r="C17" s="66">
        <v>17</v>
      </c>
      <c r="D17" s="65">
        <v>97</v>
      </c>
      <c r="E17" s="66">
        <v>48</v>
      </c>
      <c r="F17" s="67"/>
      <c r="G17" s="65">
        <f t="shared" si="0"/>
        <v>33</v>
      </c>
      <c r="H17" s="66">
        <f t="shared" si="1"/>
        <v>49</v>
      </c>
      <c r="I17" s="28">
        <f t="shared" si="2"/>
        <v>194.11764705882354</v>
      </c>
      <c r="J17" s="29">
        <f t="shared" si="3"/>
        <v>102.08333333333333</v>
      </c>
    </row>
    <row r="18" spans="1:10" x14ac:dyDescent="0.2">
      <c r="A18" s="7" t="s">
        <v>104</v>
      </c>
      <c r="B18" s="65">
        <v>5</v>
      </c>
      <c r="C18" s="66">
        <v>11</v>
      </c>
      <c r="D18" s="65">
        <v>13</v>
      </c>
      <c r="E18" s="66">
        <v>20</v>
      </c>
      <c r="F18" s="67"/>
      <c r="G18" s="65">
        <f t="shared" si="0"/>
        <v>-6</v>
      </c>
      <c r="H18" s="66">
        <f t="shared" si="1"/>
        <v>-7</v>
      </c>
      <c r="I18" s="28">
        <f t="shared" si="2"/>
        <v>-54.54545454545454</v>
      </c>
      <c r="J18" s="29">
        <f t="shared" si="3"/>
        <v>-35</v>
      </c>
    </row>
    <row r="19" spans="1:10" x14ac:dyDescent="0.2">
      <c r="A19" s="7" t="s">
        <v>105</v>
      </c>
      <c r="B19" s="65">
        <v>0</v>
      </c>
      <c r="C19" s="66">
        <v>1</v>
      </c>
      <c r="D19" s="65">
        <v>0</v>
      </c>
      <c r="E19" s="66">
        <v>1</v>
      </c>
      <c r="F19" s="67"/>
      <c r="G19" s="65">
        <f t="shared" si="0"/>
        <v>-1</v>
      </c>
      <c r="H19" s="66">
        <f t="shared" si="1"/>
        <v>-1</v>
      </c>
      <c r="I19" s="28">
        <f t="shared" si="2"/>
        <v>-100</v>
      </c>
      <c r="J19" s="29">
        <f t="shared" si="3"/>
        <v>-100</v>
      </c>
    </row>
    <row r="20" spans="1:10" x14ac:dyDescent="0.2">
      <c r="A20" s="7" t="s">
        <v>106</v>
      </c>
      <c r="B20" s="65">
        <v>7</v>
      </c>
      <c r="C20" s="66">
        <v>16</v>
      </c>
      <c r="D20" s="65">
        <v>35</v>
      </c>
      <c r="E20" s="66">
        <v>30</v>
      </c>
      <c r="F20" s="67"/>
      <c r="G20" s="65">
        <f t="shared" si="0"/>
        <v>-9</v>
      </c>
      <c r="H20" s="66">
        <f t="shared" si="1"/>
        <v>5</v>
      </c>
      <c r="I20" s="28">
        <f t="shared" si="2"/>
        <v>-56.25</v>
      </c>
      <c r="J20" s="29">
        <f t="shared" si="3"/>
        <v>16.666666666666664</v>
      </c>
    </row>
    <row r="21" spans="1:10" x14ac:dyDescent="0.2">
      <c r="A21" s="7" t="s">
        <v>107</v>
      </c>
      <c r="B21" s="65">
        <v>12</v>
      </c>
      <c r="C21" s="66">
        <v>9</v>
      </c>
      <c r="D21" s="65">
        <v>24</v>
      </c>
      <c r="E21" s="66">
        <v>18</v>
      </c>
      <c r="F21" s="67"/>
      <c r="G21" s="65">
        <f t="shared" si="0"/>
        <v>3</v>
      </c>
      <c r="H21" s="66">
        <f t="shared" si="1"/>
        <v>6</v>
      </c>
      <c r="I21" s="28">
        <f t="shared" si="2"/>
        <v>33.333333333333329</v>
      </c>
      <c r="J21" s="29">
        <f t="shared" si="3"/>
        <v>33.333333333333329</v>
      </c>
    </row>
    <row r="22" spans="1:10" x14ac:dyDescent="0.2">
      <c r="A22" s="142" t="s">
        <v>109</v>
      </c>
      <c r="B22" s="143">
        <v>86</v>
      </c>
      <c r="C22" s="144">
        <v>54</v>
      </c>
      <c r="D22" s="143">
        <v>256</v>
      </c>
      <c r="E22" s="144">
        <v>165</v>
      </c>
      <c r="F22" s="145"/>
      <c r="G22" s="143">
        <f t="shared" si="0"/>
        <v>32</v>
      </c>
      <c r="H22" s="144">
        <f t="shared" si="1"/>
        <v>91</v>
      </c>
      <c r="I22" s="146">
        <f t="shared" si="2"/>
        <v>59.259259259259252</v>
      </c>
      <c r="J22" s="147">
        <f t="shared" si="3"/>
        <v>55.151515151515149</v>
      </c>
    </row>
    <row r="23" spans="1:10" x14ac:dyDescent="0.2">
      <c r="A23" s="7" t="s">
        <v>110</v>
      </c>
      <c r="B23" s="65">
        <v>222</v>
      </c>
      <c r="C23" s="66">
        <v>226</v>
      </c>
      <c r="D23" s="65">
        <v>755</v>
      </c>
      <c r="E23" s="66">
        <v>710</v>
      </c>
      <c r="F23" s="67"/>
      <c r="G23" s="65">
        <f t="shared" si="0"/>
        <v>-4</v>
      </c>
      <c r="H23" s="66">
        <f t="shared" si="1"/>
        <v>45</v>
      </c>
      <c r="I23" s="28">
        <f t="shared" si="2"/>
        <v>-1.7699115044247788</v>
      </c>
      <c r="J23" s="29">
        <f t="shared" si="3"/>
        <v>6.3380281690140841</v>
      </c>
    </row>
    <row r="24" spans="1:10" x14ac:dyDescent="0.2">
      <c r="A24" s="7" t="s">
        <v>111</v>
      </c>
      <c r="B24" s="65">
        <v>325</v>
      </c>
      <c r="C24" s="66">
        <v>265</v>
      </c>
      <c r="D24" s="65">
        <v>809</v>
      </c>
      <c r="E24" s="66">
        <v>771</v>
      </c>
      <c r="F24" s="67"/>
      <c r="G24" s="65">
        <f t="shared" si="0"/>
        <v>60</v>
      </c>
      <c r="H24" s="66">
        <f t="shared" si="1"/>
        <v>38</v>
      </c>
      <c r="I24" s="28">
        <f t="shared" si="2"/>
        <v>22.641509433962266</v>
      </c>
      <c r="J24" s="29">
        <f t="shared" si="3"/>
        <v>4.9286640726329445</v>
      </c>
    </row>
    <row r="25" spans="1:10" x14ac:dyDescent="0.2">
      <c r="A25" s="7" t="s">
        <v>112</v>
      </c>
      <c r="B25" s="65">
        <v>190</v>
      </c>
      <c r="C25" s="66">
        <v>192</v>
      </c>
      <c r="D25" s="65">
        <v>488</v>
      </c>
      <c r="E25" s="66">
        <v>406</v>
      </c>
      <c r="F25" s="67"/>
      <c r="G25" s="65">
        <f t="shared" si="0"/>
        <v>-2</v>
      </c>
      <c r="H25" s="66">
        <f t="shared" si="1"/>
        <v>82</v>
      </c>
      <c r="I25" s="28">
        <f t="shared" si="2"/>
        <v>-1.0416666666666665</v>
      </c>
      <c r="J25" s="29">
        <f t="shared" si="3"/>
        <v>20.19704433497537</v>
      </c>
    </row>
    <row r="26" spans="1:10" x14ac:dyDescent="0.2">
      <c r="A26" s="7" t="s">
        <v>113</v>
      </c>
      <c r="B26" s="65">
        <v>40</v>
      </c>
      <c r="C26" s="66">
        <v>39</v>
      </c>
      <c r="D26" s="65">
        <v>69</v>
      </c>
      <c r="E26" s="66">
        <v>87</v>
      </c>
      <c r="F26" s="67"/>
      <c r="G26" s="65">
        <f t="shared" si="0"/>
        <v>1</v>
      </c>
      <c r="H26" s="66">
        <f t="shared" si="1"/>
        <v>-18</v>
      </c>
      <c r="I26" s="28">
        <f t="shared" si="2"/>
        <v>2.5641025641025639</v>
      </c>
      <c r="J26" s="29">
        <f t="shared" si="3"/>
        <v>-20.689655172413794</v>
      </c>
    </row>
    <row r="27" spans="1:10" x14ac:dyDescent="0.2">
      <c r="A27" s="142" t="s">
        <v>116</v>
      </c>
      <c r="B27" s="143">
        <v>5</v>
      </c>
      <c r="C27" s="144">
        <v>7</v>
      </c>
      <c r="D27" s="143">
        <v>23</v>
      </c>
      <c r="E27" s="144">
        <v>7</v>
      </c>
      <c r="F27" s="145"/>
      <c r="G27" s="143">
        <f t="shared" si="0"/>
        <v>-2</v>
      </c>
      <c r="H27" s="144">
        <f t="shared" si="1"/>
        <v>16</v>
      </c>
      <c r="I27" s="146">
        <f t="shared" si="2"/>
        <v>-28.571428571428569</v>
      </c>
      <c r="J27" s="147">
        <f t="shared" si="3"/>
        <v>228.57142857142856</v>
      </c>
    </row>
    <row r="28" spans="1:10" x14ac:dyDescent="0.2">
      <c r="A28" s="7" t="s">
        <v>117</v>
      </c>
      <c r="B28" s="65">
        <v>0</v>
      </c>
      <c r="C28" s="66">
        <v>0</v>
      </c>
      <c r="D28" s="65">
        <v>1</v>
      </c>
      <c r="E28" s="66">
        <v>0</v>
      </c>
      <c r="F28" s="67"/>
      <c r="G28" s="65">
        <f t="shared" si="0"/>
        <v>0</v>
      </c>
      <c r="H28" s="66">
        <f t="shared" si="1"/>
        <v>1</v>
      </c>
      <c r="I28" s="28" t="str">
        <f t="shared" si="2"/>
        <v>-</v>
      </c>
      <c r="J28" s="29" t="str">
        <f t="shared" si="3"/>
        <v>-</v>
      </c>
    </row>
    <row r="29" spans="1:10" x14ac:dyDescent="0.2">
      <c r="A29" s="7" t="s">
        <v>118</v>
      </c>
      <c r="B29" s="65">
        <v>4</v>
      </c>
      <c r="C29" s="66">
        <v>2</v>
      </c>
      <c r="D29" s="65">
        <v>7</v>
      </c>
      <c r="E29" s="66">
        <v>2</v>
      </c>
      <c r="F29" s="67"/>
      <c r="G29" s="65">
        <f t="shared" si="0"/>
        <v>2</v>
      </c>
      <c r="H29" s="66">
        <f t="shared" si="1"/>
        <v>5</v>
      </c>
      <c r="I29" s="28">
        <f t="shared" si="2"/>
        <v>100</v>
      </c>
      <c r="J29" s="29">
        <f t="shared" si="3"/>
        <v>250</v>
      </c>
    </row>
    <row r="30" spans="1:10" x14ac:dyDescent="0.2">
      <c r="A30" s="7" t="s">
        <v>119</v>
      </c>
      <c r="B30" s="65">
        <v>28</v>
      </c>
      <c r="C30" s="66">
        <v>37</v>
      </c>
      <c r="D30" s="65">
        <v>72</v>
      </c>
      <c r="E30" s="66">
        <v>94</v>
      </c>
      <c r="F30" s="67"/>
      <c r="G30" s="65">
        <f t="shared" si="0"/>
        <v>-9</v>
      </c>
      <c r="H30" s="66">
        <f t="shared" si="1"/>
        <v>-22</v>
      </c>
      <c r="I30" s="28">
        <f t="shared" si="2"/>
        <v>-24.324324324324326</v>
      </c>
      <c r="J30" s="29">
        <f t="shared" si="3"/>
        <v>-23.404255319148938</v>
      </c>
    </row>
    <row r="31" spans="1:10" x14ac:dyDescent="0.2">
      <c r="A31" s="7" t="s">
        <v>120</v>
      </c>
      <c r="B31" s="65">
        <v>94</v>
      </c>
      <c r="C31" s="66">
        <v>55</v>
      </c>
      <c r="D31" s="65">
        <v>191</v>
      </c>
      <c r="E31" s="66">
        <v>132</v>
      </c>
      <c r="F31" s="67"/>
      <c r="G31" s="65">
        <f t="shared" si="0"/>
        <v>39</v>
      </c>
      <c r="H31" s="66">
        <f t="shared" si="1"/>
        <v>59</v>
      </c>
      <c r="I31" s="28">
        <f t="shared" si="2"/>
        <v>70.909090909090907</v>
      </c>
      <c r="J31" s="29">
        <f t="shared" si="3"/>
        <v>44.696969696969695</v>
      </c>
    </row>
    <row r="32" spans="1:10" x14ac:dyDescent="0.2">
      <c r="A32" s="7" t="s">
        <v>121</v>
      </c>
      <c r="B32" s="65">
        <v>425</v>
      </c>
      <c r="C32" s="66">
        <v>429</v>
      </c>
      <c r="D32" s="65">
        <v>1121</v>
      </c>
      <c r="E32" s="66">
        <v>1077</v>
      </c>
      <c r="F32" s="67"/>
      <c r="G32" s="65">
        <f t="shared" si="0"/>
        <v>-4</v>
      </c>
      <c r="H32" s="66">
        <f t="shared" si="1"/>
        <v>44</v>
      </c>
      <c r="I32" s="28">
        <f t="shared" si="2"/>
        <v>-0.93240093240093236</v>
      </c>
      <c r="J32" s="29">
        <f t="shared" si="3"/>
        <v>4.0854224698235839</v>
      </c>
    </row>
    <row r="33" spans="1:10" x14ac:dyDescent="0.2">
      <c r="A33" s="142" t="s">
        <v>115</v>
      </c>
      <c r="B33" s="143">
        <v>71</v>
      </c>
      <c r="C33" s="144">
        <v>76</v>
      </c>
      <c r="D33" s="143">
        <v>159</v>
      </c>
      <c r="E33" s="144">
        <v>156</v>
      </c>
      <c r="F33" s="145"/>
      <c r="G33" s="143">
        <f t="shared" si="0"/>
        <v>-5</v>
      </c>
      <c r="H33" s="144">
        <f t="shared" si="1"/>
        <v>3</v>
      </c>
      <c r="I33" s="146">
        <f t="shared" si="2"/>
        <v>-6.5789473684210522</v>
      </c>
      <c r="J33" s="147">
        <f t="shared" si="3"/>
        <v>1.9230769230769231</v>
      </c>
    </row>
    <row r="34" spans="1:10" s="43" customFormat="1" x14ac:dyDescent="0.2">
      <c r="A34" s="27" t="s">
        <v>0</v>
      </c>
      <c r="B34" s="71">
        <f>SUM(B14:B33)</f>
        <v>1768</v>
      </c>
      <c r="C34" s="72">
        <f>SUM(C14:C33)</f>
        <v>1634</v>
      </c>
      <c r="D34" s="71">
        <f>SUM(D14:D33)</f>
        <v>4797</v>
      </c>
      <c r="E34" s="72">
        <f>SUM(E14:E33)</f>
        <v>4245</v>
      </c>
      <c r="F34" s="73"/>
      <c r="G34" s="71">
        <f t="shared" si="0"/>
        <v>134</v>
      </c>
      <c r="H34" s="72">
        <f t="shared" si="1"/>
        <v>552</v>
      </c>
      <c r="I34" s="44">
        <f>IF(C34=0, 0, G34/C34*100)</f>
        <v>8.2007343941248472</v>
      </c>
      <c r="J34" s="45">
        <f>IF(E34=0, 0, H34/E34*100)</f>
        <v>13.003533568904594</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99</v>
      </c>
      <c r="B39" s="30">
        <f>$B$7/$B$11*100</f>
        <v>15.723981900452488</v>
      </c>
      <c r="C39" s="31">
        <f>$C$7/$C$11*100</f>
        <v>15.422276621787026</v>
      </c>
      <c r="D39" s="30">
        <f>$D$7/$D$11*100</f>
        <v>17.636022514071296</v>
      </c>
      <c r="E39" s="31">
        <f>$E$7/$E$11*100</f>
        <v>15.029446407538281</v>
      </c>
      <c r="F39" s="32"/>
      <c r="G39" s="30">
        <f>B39-C39</f>
        <v>0.30170527866546237</v>
      </c>
      <c r="H39" s="31">
        <f>D39-E39</f>
        <v>2.6065761065330157</v>
      </c>
    </row>
    <row r="40" spans="1:10" x14ac:dyDescent="0.2">
      <c r="A40" s="7" t="s">
        <v>108</v>
      </c>
      <c r="B40" s="30">
        <f>$B$8/$B$11*100</f>
        <v>48.812217194570131</v>
      </c>
      <c r="C40" s="31">
        <f>$C$8/$C$11*100</f>
        <v>47.490820073439409</v>
      </c>
      <c r="D40" s="30">
        <f>$D$8/$D$11*100</f>
        <v>49.551803210339799</v>
      </c>
      <c r="E40" s="31">
        <f>$E$8/$E$11*100</f>
        <v>50.388692579505303</v>
      </c>
      <c r="F40" s="32"/>
      <c r="G40" s="30">
        <f>B40-C40</f>
        <v>1.3213971211307225</v>
      </c>
      <c r="H40" s="31">
        <f>D40-E40</f>
        <v>-0.8368893691655046</v>
      </c>
    </row>
    <row r="41" spans="1:10" x14ac:dyDescent="0.2">
      <c r="A41" s="7" t="s">
        <v>114</v>
      </c>
      <c r="B41" s="30">
        <f>$B$9/$B$11*100</f>
        <v>31.447963800904976</v>
      </c>
      <c r="C41" s="31">
        <f>$C$9/$C$11*100</f>
        <v>32.435740514075889</v>
      </c>
      <c r="D41" s="30">
        <f>$D$9/$D$11*100</f>
        <v>29.497602668334377</v>
      </c>
      <c r="E41" s="31">
        <f>$E$9/$E$11*100</f>
        <v>30.906949352179037</v>
      </c>
      <c r="F41" s="32"/>
      <c r="G41" s="30">
        <f>B41-C41</f>
        <v>-0.98777671317091276</v>
      </c>
      <c r="H41" s="31">
        <f>D41-E41</f>
        <v>-1.4093466838446602</v>
      </c>
    </row>
    <row r="42" spans="1:10" x14ac:dyDescent="0.2">
      <c r="A42" s="7" t="s">
        <v>115</v>
      </c>
      <c r="B42" s="30">
        <f>$B$10/$B$11*100</f>
        <v>4.0158371040723981</v>
      </c>
      <c r="C42" s="31">
        <f>$C$10/$C$11*100</f>
        <v>4.6511627906976747</v>
      </c>
      <c r="D42" s="30">
        <f>$D$10/$D$11*100</f>
        <v>3.3145716072545341</v>
      </c>
      <c r="E42" s="31">
        <f>$E$10/$E$11*100</f>
        <v>3.6749116607773851</v>
      </c>
      <c r="F42" s="32"/>
      <c r="G42" s="30">
        <f>B42-C42</f>
        <v>-0.63532568662527655</v>
      </c>
      <c r="H42" s="31">
        <f>D42-E42</f>
        <v>-0.36034005352285092</v>
      </c>
    </row>
    <row r="43" spans="1:10" s="43" customFormat="1" x14ac:dyDescent="0.2">
      <c r="A43" s="27" t="s">
        <v>0</v>
      </c>
      <c r="B43" s="46">
        <f>SUM(B39:B42)</f>
        <v>100</v>
      </c>
      <c r="C43" s="47">
        <f>SUM(C39:C42)</f>
        <v>100</v>
      </c>
      <c r="D43" s="46">
        <f>SUM(D39:D42)</f>
        <v>100.00000000000001</v>
      </c>
      <c r="E43" s="47">
        <f>SUM(E39:E42)</f>
        <v>100.00000000000001</v>
      </c>
      <c r="F43" s="48"/>
      <c r="G43" s="46">
        <f>B43-C43</f>
        <v>0</v>
      </c>
      <c r="H43" s="47">
        <f>D43-E43</f>
        <v>0</v>
      </c>
    </row>
    <row r="45" spans="1:10" x14ac:dyDescent="0.2">
      <c r="A45" s="3"/>
      <c r="B45" s="196" t="s">
        <v>1</v>
      </c>
      <c r="C45" s="197"/>
      <c r="D45" s="196" t="s">
        <v>2</v>
      </c>
      <c r="E45" s="197"/>
      <c r="F45" s="59"/>
      <c r="G45" s="196" t="s">
        <v>9</v>
      </c>
      <c r="H45" s="197"/>
    </row>
    <row r="46" spans="1:10" x14ac:dyDescent="0.2">
      <c r="A46" s="7" t="s">
        <v>100</v>
      </c>
      <c r="B46" s="30">
        <f>$B$14/$B$34*100</f>
        <v>5.6561085972850686E-2</v>
      </c>
      <c r="C46" s="31">
        <f>$C$14/$C$34*100</f>
        <v>0.42839657282741733</v>
      </c>
      <c r="D46" s="30">
        <f>$D$14/$D$34*100</f>
        <v>0.16677089847821555</v>
      </c>
      <c r="E46" s="31">
        <f>$E$14/$E$34*100</f>
        <v>0.54181389870435803</v>
      </c>
      <c r="F46" s="32"/>
      <c r="G46" s="30">
        <f t="shared" ref="G46:G66" si="4">B46-C46</f>
        <v>-0.37183548685456663</v>
      </c>
      <c r="H46" s="31">
        <f t="shared" ref="H46:H66" si="5">D46-E46</f>
        <v>-0.37504300022614245</v>
      </c>
    </row>
    <row r="47" spans="1:10" x14ac:dyDescent="0.2">
      <c r="A47" s="7" t="s">
        <v>101</v>
      </c>
      <c r="B47" s="30">
        <f>$B$15/$B$34*100</f>
        <v>5.9389140271493206</v>
      </c>
      <c r="C47" s="31">
        <f>$C$15/$C$34*100</f>
        <v>4.222766217870257</v>
      </c>
      <c r="D47" s="30">
        <f>$D$15/$D$34*100</f>
        <v>8.088388576193454</v>
      </c>
      <c r="E47" s="31">
        <f>$E$15/$E$34*100</f>
        <v>4.7585394581861014</v>
      </c>
      <c r="F47" s="32"/>
      <c r="G47" s="30">
        <f t="shared" si="4"/>
        <v>1.7161478092790636</v>
      </c>
      <c r="H47" s="31">
        <f t="shared" si="5"/>
        <v>3.3298491180073526</v>
      </c>
    </row>
    <row r="48" spans="1:10" x14ac:dyDescent="0.2">
      <c r="A48" s="7" t="s">
        <v>102</v>
      </c>
      <c r="B48" s="30">
        <f>$B$16/$B$34*100</f>
        <v>5.5429864253393664</v>
      </c>
      <c r="C48" s="31">
        <f>$C$16/$C$34*100</f>
        <v>7.466340269277846</v>
      </c>
      <c r="D48" s="30">
        <f>$D$16/$D$34*100</f>
        <v>5.857827809047321</v>
      </c>
      <c r="E48" s="31">
        <f>$E$16/$E$34*100</f>
        <v>6.9729093050647828</v>
      </c>
      <c r="F48" s="32"/>
      <c r="G48" s="30">
        <f t="shared" si="4"/>
        <v>-1.9233538439384796</v>
      </c>
      <c r="H48" s="31">
        <f t="shared" si="5"/>
        <v>-1.1150814960174618</v>
      </c>
    </row>
    <row r="49" spans="1:8" x14ac:dyDescent="0.2">
      <c r="A49" s="7" t="s">
        <v>103</v>
      </c>
      <c r="B49" s="30">
        <f>$B$17/$B$34*100</f>
        <v>2.8280542986425341</v>
      </c>
      <c r="C49" s="31">
        <f>$C$17/$C$34*100</f>
        <v>1.0403916768665851</v>
      </c>
      <c r="D49" s="30">
        <f>$D$17/$D$34*100</f>
        <v>2.0220971440483635</v>
      </c>
      <c r="E49" s="31">
        <f>$E$17/$E$34*100</f>
        <v>1.1307420494699647</v>
      </c>
      <c r="F49" s="32"/>
      <c r="G49" s="30">
        <f t="shared" si="4"/>
        <v>1.787662621775949</v>
      </c>
      <c r="H49" s="31">
        <f t="shared" si="5"/>
        <v>0.89135509457839879</v>
      </c>
    </row>
    <row r="50" spans="1:8" x14ac:dyDescent="0.2">
      <c r="A50" s="7" t="s">
        <v>104</v>
      </c>
      <c r="B50" s="30">
        <f>$B$18/$B$34*100</f>
        <v>0.28280542986425339</v>
      </c>
      <c r="C50" s="31">
        <f>$C$18/$C$34*100</f>
        <v>0.67319461444308448</v>
      </c>
      <c r="D50" s="30">
        <f>$D$18/$D$34*100</f>
        <v>0.27100271002710025</v>
      </c>
      <c r="E50" s="31">
        <f>$E$18/$E$34*100</f>
        <v>0.47114252061248524</v>
      </c>
      <c r="F50" s="32"/>
      <c r="G50" s="30">
        <f t="shared" si="4"/>
        <v>-0.39038918457883109</v>
      </c>
      <c r="H50" s="31">
        <f t="shared" si="5"/>
        <v>-0.20013981058538499</v>
      </c>
    </row>
    <row r="51" spans="1:8" x14ac:dyDescent="0.2">
      <c r="A51" s="7" t="s">
        <v>105</v>
      </c>
      <c r="B51" s="30">
        <f>$B$19/$B$34*100</f>
        <v>0</v>
      </c>
      <c r="C51" s="31">
        <f>$C$19/$C$34*100</f>
        <v>6.119951040391676E-2</v>
      </c>
      <c r="D51" s="30">
        <f>$D$19/$D$34*100</f>
        <v>0</v>
      </c>
      <c r="E51" s="31">
        <f>$E$19/$E$34*100</f>
        <v>2.3557126030624265E-2</v>
      </c>
      <c r="F51" s="32"/>
      <c r="G51" s="30">
        <f t="shared" si="4"/>
        <v>-6.119951040391676E-2</v>
      </c>
      <c r="H51" s="31">
        <f t="shared" si="5"/>
        <v>-2.3557126030624265E-2</v>
      </c>
    </row>
    <row r="52" spans="1:8" x14ac:dyDescent="0.2">
      <c r="A52" s="7" t="s">
        <v>106</v>
      </c>
      <c r="B52" s="30">
        <f>$B$20/$B$34*100</f>
        <v>0.39592760180995473</v>
      </c>
      <c r="C52" s="31">
        <f>$C$20/$C$34*100</f>
        <v>0.97919216646266816</v>
      </c>
      <c r="D52" s="30">
        <f>$D$20/$D$34*100</f>
        <v>0.72962268084219306</v>
      </c>
      <c r="E52" s="31">
        <f>$E$20/$E$34*100</f>
        <v>0.70671378091872794</v>
      </c>
      <c r="F52" s="32"/>
      <c r="G52" s="30">
        <f t="shared" si="4"/>
        <v>-0.58326456465271348</v>
      </c>
      <c r="H52" s="31">
        <f t="shared" si="5"/>
        <v>2.290889992346512E-2</v>
      </c>
    </row>
    <row r="53" spans="1:8" x14ac:dyDescent="0.2">
      <c r="A53" s="7" t="s">
        <v>107</v>
      </c>
      <c r="B53" s="30">
        <f>$B$21/$B$34*100</f>
        <v>0.67873303167420818</v>
      </c>
      <c r="C53" s="31">
        <f>$C$21/$C$34*100</f>
        <v>0.55079559363525099</v>
      </c>
      <c r="D53" s="30">
        <f>$D$21/$D$34*100</f>
        <v>0.50031269543464663</v>
      </c>
      <c r="E53" s="31">
        <f>$E$21/$E$34*100</f>
        <v>0.42402826855123671</v>
      </c>
      <c r="F53" s="32"/>
      <c r="G53" s="30">
        <f t="shared" si="4"/>
        <v>0.12793743803895719</v>
      </c>
      <c r="H53" s="31">
        <f t="shared" si="5"/>
        <v>7.6284426883409917E-2</v>
      </c>
    </row>
    <row r="54" spans="1:8" x14ac:dyDescent="0.2">
      <c r="A54" s="142" t="s">
        <v>109</v>
      </c>
      <c r="B54" s="148">
        <f>$B$22/$B$34*100</f>
        <v>4.8642533936651589</v>
      </c>
      <c r="C54" s="149">
        <f>$C$22/$C$34*100</f>
        <v>3.3047735618115053</v>
      </c>
      <c r="D54" s="148">
        <f>$D$22/$D$34*100</f>
        <v>5.3366687513028976</v>
      </c>
      <c r="E54" s="149">
        <f>$E$22/$E$34*100</f>
        <v>3.8869257950530036</v>
      </c>
      <c r="F54" s="150"/>
      <c r="G54" s="148">
        <f t="shared" si="4"/>
        <v>1.5594798318536536</v>
      </c>
      <c r="H54" s="149">
        <f t="shared" si="5"/>
        <v>1.449742956249894</v>
      </c>
    </row>
    <row r="55" spans="1:8" x14ac:dyDescent="0.2">
      <c r="A55" s="7" t="s">
        <v>110</v>
      </c>
      <c r="B55" s="30">
        <f>$B$23/$B$34*100</f>
        <v>12.55656108597285</v>
      </c>
      <c r="C55" s="31">
        <f>$C$23/$C$34*100</f>
        <v>13.83108935128519</v>
      </c>
      <c r="D55" s="30">
        <f>$D$23/$D$34*100</f>
        <v>15.739003543881594</v>
      </c>
      <c r="E55" s="31">
        <f>$E$23/$E$34*100</f>
        <v>16.725559481743225</v>
      </c>
      <c r="F55" s="32"/>
      <c r="G55" s="30">
        <f t="shared" si="4"/>
        <v>-1.2745282653123393</v>
      </c>
      <c r="H55" s="31">
        <f t="shared" si="5"/>
        <v>-0.98655593786163109</v>
      </c>
    </row>
    <row r="56" spans="1:8" x14ac:dyDescent="0.2">
      <c r="A56" s="7" t="s">
        <v>111</v>
      </c>
      <c r="B56" s="30">
        <f>$B$24/$B$34*100</f>
        <v>18.382352941176471</v>
      </c>
      <c r="C56" s="31">
        <f>$C$24/$C$34*100</f>
        <v>16.217870257037944</v>
      </c>
      <c r="D56" s="30">
        <f>$D$24/$D$34*100</f>
        <v>16.864707108609547</v>
      </c>
      <c r="E56" s="31">
        <f>$E$24/$E$34*100</f>
        <v>18.162544169611309</v>
      </c>
      <c r="F56" s="32"/>
      <c r="G56" s="30">
        <f t="shared" si="4"/>
        <v>2.1644826841385267</v>
      </c>
      <c r="H56" s="31">
        <f t="shared" si="5"/>
        <v>-1.2978370610017613</v>
      </c>
    </row>
    <row r="57" spans="1:8" x14ac:dyDescent="0.2">
      <c r="A57" s="7" t="s">
        <v>112</v>
      </c>
      <c r="B57" s="30">
        <f>$B$25/$B$34*100</f>
        <v>10.74660633484163</v>
      </c>
      <c r="C57" s="31">
        <f>$C$25/$C$34*100</f>
        <v>11.750305997552021</v>
      </c>
      <c r="D57" s="30">
        <f>$D$25/$D$34*100</f>
        <v>10.173024807171149</v>
      </c>
      <c r="E57" s="31">
        <f>$E$25/$E$34*100</f>
        <v>9.5641931684334498</v>
      </c>
      <c r="F57" s="32"/>
      <c r="G57" s="30">
        <f t="shared" si="4"/>
        <v>-1.0036996627103907</v>
      </c>
      <c r="H57" s="31">
        <f t="shared" si="5"/>
        <v>0.60883163873769952</v>
      </c>
    </row>
    <row r="58" spans="1:8" x14ac:dyDescent="0.2">
      <c r="A58" s="7" t="s">
        <v>113</v>
      </c>
      <c r="B58" s="30">
        <f>$B$26/$B$34*100</f>
        <v>2.2624434389140271</v>
      </c>
      <c r="C58" s="31">
        <f>$C$26/$C$34*100</f>
        <v>2.386780905752754</v>
      </c>
      <c r="D58" s="30">
        <f>$D$26/$D$34*100</f>
        <v>1.4383989993746091</v>
      </c>
      <c r="E58" s="31">
        <f>$E$26/$E$34*100</f>
        <v>2.0494699646643109</v>
      </c>
      <c r="F58" s="32"/>
      <c r="G58" s="30">
        <f t="shared" si="4"/>
        <v>-0.12433746683872693</v>
      </c>
      <c r="H58" s="31">
        <f t="shared" si="5"/>
        <v>-0.61107096528970173</v>
      </c>
    </row>
    <row r="59" spans="1:8" x14ac:dyDescent="0.2">
      <c r="A59" s="142" t="s">
        <v>116</v>
      </c>
      <c r="B59" s="148">
        <f>$B$27/$B$34*100</f>
        <v>0.28280542986425339</v>
      </c>
      <c r="C59" s="149">
        <f>$C$27/$C$34*100</f>
        <v>0.42839657282741733</v>
      </c>
      <c r="D59" s="148">
        <f>$D$27/$D$34*100</f>
        <v>0.47946633312486969</v>
      </c>
      <c r="E59" s="149">
        <f>$E$27/$E$34*100</f>
        <v>0.16489988221436985</v>
      </c>
      <c r="F59" s="150"/>
      <c r="G59" s="148">
        <f t="shared" si="4"/>
        <v>-0.14559114296316394</v>
      </c>
      <c r="H59" s="149">
        <f t="shared" si="5"/>
        <v>0.31456645091049984</v>
      </c>
    </row>
    <row r="60" spans="1:8" x14ac:dyDescent="0.2">
      <c r="A60" s="7" t="s">
        <v>117</v>
      </c>
      <c r="B60" s="30">
        <f>$B$28/$B$34*100</f>
        <v>0</v>
      </c>
      <c r="C60" s="31">
        <f>$C$28/$C$34*100</f>
        <v>0</v>
      </c>
      <c r="D60" s="30">
        <f>$D$28/$D$34*100</f>
        <v>2.0846362309776944E-2</v>
      </c>
      <c r="E60" s="31">
        <f>$E$28/$E$34*100</f>
        <v>0</v>
      </c>
      <c r="F60" s="32"/>
      <c r="G60" s="30">
        <f t="shared" si="4"/>
        <v>0</v>
      </c>
      <c r="H60" s="31">
        <f t="shared" si="5"/>
        <v>2.0846362309776944E-2</v>
      </c>
    </row>
    <row r="61" spans="1:8" x14ac:dyDescent="0.2">
      <c r="A61" s="7" t="s">
        <v>118</v>
      </c>
      <c r="B61" s="30">
        <f>$B$29/$B$34*100</f>
        <v>0.22624434389140274</v>
      </c>
      <c r="C61" s="31">
        <f>$C$29/$C$34*100</f>
        <v>0.12239902080783352</v>
      </c>
      <c r="D61" s="30">
        <f>$D$29/$D$34*100</f>
        <v>0.14592453616843862</v>
      </c>
      <c r="E61" s="31">
        <f>$E$29/$E$34*100</f>
        <v>4.7114252061248529E-2</v>
      </c>
      <c r="F61" s="32"/>
      <c r="G61" s="30">
        <f t="shared" si="4"/>
        <v>0.10384532308356922</v>
      </c>
      <c r="H61" s="31">
        <f t="shared" si="5"/>
        <v>9.8810284107190088E-2</v>
      </c>
    </row>
    <row r="62" spans="1:8" x14ac:dyDescent="0.2">
      <c r="A62" s="7" t="s">
        <v>119</v>
      </c>
      <c r="B62" s="30">
        <f>$B$30/$B$34*100</f>
        <v>1.5837104072398189</v>
      </c>
      <c r="C62" s="31">
        <f>$C$30/$C$34*100</f>
        <v>2.2643818849449207</v>
      </c>
      <c r="D62" s="30">
        <f>$D$30/$D$34*100</f>
        <v>1.5009380863039399</v>
      </c>
      <c r="E62" s="31">
        <f>$E$30/$E$34*100</f>
        <v>2.214369846878681</v>
      </c>
      <c r="F62" s="32"/>
      <c r="G62" s="30">
        <f t="shared" si="4"/>
        <v>-0.68067147770510172</v>
      </c>
      <c r="H62" s="31">
        <f t="shared" si="5"/>
        <v>-0.71343176057474111</v>
      </c>
    </row>
    <row r="63" spans="1:8" x14ac:dyDescent="0.2">
      <c r="A63" s="7" t="s">
        <v>120</v>
      </c>
      <c r="B63" s="30">
        <f>$B$31/$B$34*100</f>
        <v>5.3167420814479636</v>
      </c>
      <c r="C63" s="31">
        <f>$C$31/$C$34*100</f>
        <v>3.3659730722154224</v>
      </c>
      <c r="D63" s="30">
        <f>$D$31/$D$34*100</f>
        <v>3.9816552011673965</v>
      </c>
      <c r="E63" s="31">
        <f>$E$31/$E$34*100</f>
        <v>3.1095406360424032</v>
      </c>
      <c r="F63" s="32"/>
      <c r="G63" s="30">
        <f t="shared" si="4"/>
        <v>1.9507690092325412</v>
      </c>
      <c r="H63" s="31">
        <f t="shared" si="5"/>
        <v>0.8721145651249933</v>
      </c>
    </row>
    <row r="64" spans="1:8" x14ac:dyDescent="0.2">
      <c r="A64" s="7" t="s">
        <v>121</v>
      </c>
      <c r="B64" s="30">
        <f>$B$32/$B$34*100</f>
        <v>24.03846153846154</v>
      </c>
      <c r="C64" s="31">
        <f>$C$32/$C$34*100</f>
        <v>26.254589963280296</v>
      </c>
      <c r="D64" s="30">
        <f>$D$32/$D$34*100</f>
        <v>23.368772149259954</v>
      </c>
      <c r="E64" s="31">
        <f>$E$32/$E$34*100</f>
        <v>25.371024734982335</v>
      </c>
      <c r="F64" s="32"/>
      <c r="G64" s="30">
        <f t="shared" si="4"/>
        <v>-2.2161284248187556</v>
      </c>
      <c r="H64" s="31">
        <f t="shared" si="5"/>
        <v>-2.0022525857223812</v>
      </c>
    </row>
    <row r="65" spans="1:8" x14ac:dyDescent="0.2">
      <c r="A65" s="142" t="s">
        <v>115</v>
      </c>
      <c r="B65" s="148">
        <f>$B$33/$B$34*100</f>
        <v>4.0158371040723981</v>
      </c>
      <c r="C65" s="149">
        <f>$C$33/$C$34*100</f>
        <v>4.6511627906976747</v>
      </c>
      <c r="D65" s="148">
        <f>$D$33/$D$34*100</f>
        <v>3.3145716072545341</v>
      </c>
      <c r="E65" s="149">
        <f>$E$33/$E$34*100</f>
        <v>3.6749116607773851</v>
      </c>
      <c r="F65" s="150"/>
      <c r="G65" s="148">
        <f t="shared" si="4"/>
        <v>-0.63532568662527655</v>
      </c>
      <c r="H65" s="149">
        <f t="shared" si="5"/>
        <v>-0.36034005352285092</v>
      </c>
    </row>
    <row r="66" spans="1:8" s="43" customFormat="1" x14ac:dyDescent="0.2">
      <c r="A66" s="27" t="s">
        <v>0</v>
      </c>
      <c r="B66" s="46">
        <f>SUM(B46:B65)</f>
        <v>100.00000000000003</v>
      </c>
      <c r="C66" s="47">
        <f>SUM(C46:C65)</f>
        <v>100</v>
      </c>
      <c r="D66" s="46">
        <f>SUM(D46:D65)</f>
        <v>100.00000000000003</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3"/>
  <sheetViews>
    <sheetView tabSelected="1" workbookViewId="0">
      <selection activeCell="M1" sqref="M1"/>
    </sheetView>
  </sheetViews>
  <sheetFormatPr defaultRowHeight="12.75" x14ac:dyDescent="0.2"/>
  <cols>
    <col min="1" max="1" width="26.42578125" bestFit="1"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98</v>
      </c>
      <c r="B2" s="202" t="s">
        <v>88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0</v>
      </c>
      <c r="C6" s="66">
        <v>4</v>
      </c>
      <c r="D6" s="65">
        <v>1</v>
      </c>
      <c r="E6" s="66">
        <v>5</v>
      </c>
      <c r="F6" s="67"/>
      <c r="G6" s="65">
        <f t="shared" ref="G6:G37" si="0">B6-C6</f>
        <v>-4</v>
      </c>
      <c r="H6" s="66">
        <f t="shared" ref="H6:H37" si="1">D6-E6</f>
        <v>-4</v>
      </c>
      <c r="I6" s="20">
        <f t="shared" ref="I6:I37" si="2">IF(C6=0, "-", IF(G6/C6&lt;10, G6/C6, "&gt;999%"))</f>
        <v>-1</v>
      </c>
      <c r="J6" s="21">
        <f t="shared" ref="J6:J37" si="3">IF(E6=0, "-", IF(H6/E6&lt;10, H6/E6, "&gt;999%"))</f>
        <v>-0.8</v>
      </c>
    </row>
    <row r="7" spans="1:10" x14ac:dyDescent="0.2">
      <c r="A7" s="7" t="s">
        <v>32</v>
      </c>
      <c r="B7" s="65">
        <v>10</v>
      </c>
      <c r="C7" s="66">
        <v>26</v>
      </c>
      <c r="D7" s="65">
        <v>21</v>
      </c>
      <c r="E7" s="66">
        <v>52</v>
      </c>
      <c r="F7" s="67"/>
      <c r="G7" s="65">
        <f t="shared" si="0"/>
        <v>-16</v>
      </c>
      <c r="H7" s="66">
        <f t="shared" si="1"/>
        <v>-31</v>
      </c>
      <c r="I7" s="20">
        <f t="shared" si="2"/>
        <v>-0.61538461538461542</v>
      </c>
      <c r="J7" s="21">
        <f t="shared" si="3"/>
        <v>-0.59615384615384615</v>
      </c>
    </row>
    <row r="8" spans="1:10" x14ac:dyDescent="0.2">
      <c r="A8" s="7" t="s">
        <v>33</v>
      </c>
      <c r="B8" s="65">
        <v>17</v>
      </c>
      <c r="C8" s="66">
        <v>24</v>
      </c>
      <c r="D8" s="65">
        <v>40</v>
      </c>
      <c r="E8" s="66">
        <v>39</v>
      </c>
      <c r="F8" s="67"/>
      <c r="G8" s="65">
        <f t="shared" si="0"/>
        <v>-7</v>
      </c>
      <c r="H8" s="66">
        <f t="shared" si="1"/>
        <v>1</v>
      </c>
      <c r="I8" s="20">
        <f t="shared" si="2"/>
        <v>-0.29166666666666669</v>
      </c>
      <c r="J8" s="21">
        <f t="shared" si="3"/>
        <v>2.564102564102564E-2</v>
      </c>
    </row>
    <row r="9" spans="1:10" x14ac:dyDescent="0.2">
      <c r="A9" s="7" t="s">
        <v>34</v>
      </c>
      <c r="B9" s="65">
        <v>5</v>
      </c>
      <c r="C9" s="66">
        <v>1</v>
      </c>
      <c r="D9" s="65">
        <v>9</v>
      </c>
      <c r="E9" s="66">
        <v>4</v>
      </c>
      <c r="F9" s="67"/>
      <c r="G9" s="65">
        <f t="shared" si="0"/>
        <v>4</v>
      </c>
      <c r="H9" s="66">
        <f t="shared" si="1"/>
        <v>5</v>
      </c>
      <c r="I9" s="20">
        <f t="shared" si="2"/>
        <v>4</v>
      </c>
      <c r="J9" s="21">
        <f t="shared" si="3"/>
        <v>1.25</v>
      </c>
    </row>
    <row r="10" spans="1:10" x14ac:dyDescent="0.2">
      <c r="A10" s="7" t="s">
        <v>36</v>
      </c>
      <c r="B10" s="65">
        <v>0</v>
      </c>
      <c r="C10" s="66">
        <v>0</v>
      </c>
      <c r="D10" s="65">
        <v>0</v>
      </c>
      <c r="E10" s="66">
        <v>1</v>
      </c>
      <c r="F10" s="67"/>
      <c r="G10" s="65">
        <f t="shared" si="0"/>
        <v>0</v>
      </c>
      <c r="H10" s="66">
        <f t="shared" si="1"/>
        <v>-1</v>
      </c>
      <c r="I10" s="20" t="str">
        <f t="shared" si="2"/>
        <v>-</v>
      </c>
      <c r="J10" s="21">
        <f t="shared" si="3"/>
        <v>-1</v>
      </c>
    </row>
    <row r="11" spans="1:10" x14ac:dyDescent="0.2">
      <c r="A11" s="7" t="s">
        <v>37</v>
      </c>
      <c r="B11" s="65">
        <v>0</v>
      </c>
      <c r="C11" s="66">
        <v>0</v>
      </c>
      <c r="D11" s="65">
        <v>0</v>
      </c>
      <c r="E11" s="66">
        <v>1</v>
      </c>
      <c r="F11" s="67"/>
      <c r="G11" s="65">
        <f t="shared" si="0"/>
        <v>0</v>
      </c>
      <c r="H11" s="66">
        <f t="shared" si="1"/>
        <v>-1</v>
      </c>
      <c r="I11" s="20" t="str">
        <f t="shared" si="2"/>
        <v>-</v>
      </c>
      <c r="J11" s="21">
        <f t="shared" si="3"/>
        <v>-1</v>
      </c>
    </row>
    <row r="12" spans="1:10" x14ac:dyDescent="0.2">
      <c r="A12" s="7" t="s">
        <v>38</v>
      </c>
      <c r="B12" s="65">
        <v>2</v>
      </c>
      <c r="C12" s="66">
        <v>5</v>
      </c>
      <c r="D12" s="65">
        <v>13</v>
      </c>
      <c r="E12" s="66">
        <v>8</v>
      </c>
      <c r="F12" s="67"/>
      <c r="G12" s="65">
        <f t="shared" si="0"/>
        <v>-3</v>
      </c>
      <c r="H12" s="66">
        <f t="shared" si="1"/>
        <v>5</v>
      </c>
      <c r="I12" s="20">
        <f t="shared" si="2"/>
        <v>-0.6</v>
      </c>
      <c r="J12" s="21">
        <f t="shared" si="3"/>
        <v>0.625</v>
      </c>
    </row>
    <row r="13" spans="1:10" x14ac:dyDescent="0.2">
      <c r="A13" s="7" t="s">
        <v>39</v>
      </c>
      <c r="B13" s="65">
        <v>96</v>
      </c>
      <c r="C13" s="66">
        <v>117</v>
      </c>
      <c r="D13" s="65">
        <v>262</v>
      </c>
      <c r="E13" s="66">
        <v>319</v>
      </c>
      <c r="F13" s="67"/>
      <c r="G13" s="65">
        <f t="shared" si="0"/>
        <v>-21</v>
      </c>
      <c r="H13" s="66">
        <f t="shared" si="1"/>
        <v>-57</v>
      </c>
      <c r="I13" s="20">
        <f t="shared" si="2"/>
        <v>-0.17948717948717949</v>
      </c>
      <c r="J13" s="21">
        <f t="shared" si="3"/>
        <v>-0.17868338557993729</v>
      </c>
    </row>
    <row r="14" spans="1:10" x14ac:dyDescent="0.2">
      <c r="A14" s="7" t="s">
        <v>42</v>
      </c>
      <c r="B14" s="65">
        <v>0</v>
      </c>
      <c r="C14" s="66">
        <v>0</v>
      </c>
      <c r="D14" s="65">
        <v>2</v>
      </c>
      <c r="E14" s="66">
        <v>0</v>
      </c>
      <c r="F14" s="67"/>
      <c r="G14" s="65">
        <f t="shared" si="0"/>
        <v>0</v>
      </c>
      <c r="H14" s="66">
        <f t="shared" si="1"/>
        <v>2</v>
      </c>
      <c r="I14" s="20" t="str">
        <f t="shared" si="2"/>
        <v>-</v>
      </c>
      <c r="J14" s="21" t="str">
        <f t="shared" si="3"/>
        <v>-</v>
      </c>
    </row>
    <row r="15" spans="1:10" x14ac:dyDescent="0.2">
      <c r="A15" s="7" t="s">
        <v>43</v>
      </c>
      <c r="B15" s="65">
        <v>3</v>
      </c>
      <c r="C15" s="66">
        <v>10</v>
      </c>
      <c r="D15" s="65">
        <v>14</v>
      </c>
      <c r="E15" s="66">
        <v>22</v>
      </c>
      <c r="F15" s="67"/>
      <c r="G15" s="65">
        <f t="shared" si="0"/>
        <v>-7</v>
      </c>
      <c r="H15" s="66">
        <f t="shared" si="1"/>
        <v>-8</v>
      </c>
      <c r="I15" s="20">
        <f t="shared" si="2"/>
        <v>-0.7</v>
      </c>
      <c r="J15" s="21">
        <f t="shared" si="3"/>
        <v>-0.36363636363636365</v>
      </c>
    </row>
    <row r="16" spans="1:10" x14ac:dyDescent="0.2">
      <c r="A16" s="7" t="s">
        <v>45</v>
      </c>
      <c r="B16" s="65">
        <v>32</v>
      </c>
      <c r="C16" s="66">
        <v>43</v>
      </c>
      <c r="D16" s="65">
        <v>74</v>
      </c>
      <c r="E16" s="66">
        <v>130</v>
      </c>
      <c r="F16" s="67"/>
      <c r="G16" s="65">
        <f t="shared" si="0"/>
        <v>-11</v>
      </c>
      <c r="H16" s="66">
        <f t="shared" si="1"/>
        <v>-56</v>
      </c>
      <c r="I16" s="20">
        <f t="shared" si="2"/>
        <v>-0.2558139534883721</v>
      </c>
      <c r="J16" s="21">
        <f t="shared" si="3"/>
        <v>-0.43076923076923079</v>
      </c>
    </row>
    <row r="17" spans="1:10" x14ac:dyDescent="0.2">
      <c r="A17" s="7" t="s">
        <v>46</v>
      </c>
      <c r="B17" s="65">
        <v>90</v>
      </c>
      <c r="C17" s="66">
        <v>159</v>
      </c>
      <c r="D17" s="65">
        <v>318</v>
      </c>
      <c r="E17" s="66">
        <v>315</v>
      </c>
      <c r="F17" s="67"/>
      <c r="G17" s="65">
        <f t="shared" si="0"/>
        <v>-69</v>
      </c>
      <c r="H17" s="66">
        <f t="shared" si="1"/>
        <v>3</v>
      </c>
      <c r="I17" s="20">
        <f t="shared" si="2"/>
        <v>-0.43396226415094341</v>
      </c>
      <c r="J17" s="21">
        <f t="shared" si="3"/>
        <v>9.5238095238095247E-3</v>
      </c>
    </row>
    <row r="18" spans="1:10" x14ac:dyDescent="0.2">
      <c r="A18" s="7" t="s">
        <v>49</v>
      </c>
      <c r="B18" s="65">
        <v>72</v>
      </c>
      <c r="C18" s="66">
        <v>60</v>
      </c>
      <c r="D18" s="65">
        <v>185</v>
      </c>
      <c r="E18" s="66">
        <v>149</v>
      </c>
      <c r="F18" s="67"/>
      <c r="G18" s="65">
        <f t="shared" si="0"/>
        <v>12</v>
      </c>
      <c r="H18" s="66">
        <f t="shared" si="1"/>
        <v>36</v>
      </c>
      <c r="I18" s="20">
        <f t="shared" si="2"/>
        <v>0.2</v>
      </c>
      <c r="J18" s="21">
        <f t="shared" si="3"/>
        <v>0.24161073825503357</v>
      </c>
    </row>
    <row r="19" spans="1:10" x14ac:dyDescent="0.2">
      <c r="A19" s="7" t="s">
        <v>51</v>
      </c>
      <c r="B19" s="65">
        <v>1</v>
      </c>
      <c r="C19" s="66">
        <v>3</v>
      </c>
      <c r="D19" s="65">
        <v>2</v>
      </c>
      <c r="E19" s="66">
        <v>5</v>
      </c>
      <c r="F19" s="67"/>
      <c r="G19" s="65">
        <f t="shared" si="0"/>
        <v>-2</v>
      </c>
      <c r="H19" s="66">
        <f t="shared" si="1"/>
        <v>-3</v>
      </c>
      <c r="I19" s="20">
        <f t="shared" si="2"/>
        <v>-0.66666666666666663</v>
      </c>
      <c r="J19" s="21">
        <f t="shared" si="3"/>
        <v>-0.6</v>
      </c>
    </row>
    <row r="20" spans="1:10" x14ac:dyDescent="0.2">
      <c r="A20" s="7" t="s">
        <v>52</v>
      </c>
      <c r="B20" s="65">
        <v>14</v>
      </c>
      <c r="C20" s="66">
        <v>16</v>
      </c>
      <c r="D20" s="65">
        <v>27</v>
      </c>
      <c r="E20" s="66">
        <v>30</v>
      </c>
      <c r="F20" s="67"/>
      <c r="G20" s="65">
        <f t="shared" si="0"/>
        <v>-2</v>
      </c>
      <c r="H20" s="66">
        <f t="shared" si="1"/>
        <v>-3</v>
      </c>
      <c r="I20" s="20">
        <f t="shared" si="2"/>
        <v>-0.125</v>
      </c>
      <c r="J20" s="21">
        <f t="shared" si="3"/>
        <v>-0.1</v>
      </c>
    </row>
    <row r="21" spans="1:10" x14ac:dyDescent="0.2">
      <c r="A21" s="7" t="s">
        <v>54</v>
      </c>
      <c r="B21" s="65">
        <v>61</v>
      </c>
      <c r="C21" s="66">
        <v>52</v>
      </c>
      <c r="D21" s="65">
        <v>217</v>
      </c>
      <c r="E21" s="66">
        <v>244</v>
      </c>
      <c r="F21" s="67"/>
      <c r="G21" s="65">
        <f t="shared" si="0"/>
        <v>9</v>
      </c>
      <c r="H21" s="66">
        <f t="shared" si="1"/>
        <v>-27</v>
      </c>
      <c r="I21" s="20">
        <f t="shared" si="2"/>
        <v>0.17307692307692307</v>
      </c>
      <c r="J21" s="21">
        <f t="shared" si="3"/>
        <v>-0.11065573770491803</v>
      </c>
    </row>
    <row r="22" spans="1:10" x14ac:dyDescent="0.2">
      <c r="A22" s="7" t="s">
        <v>55</v>
      </c>
      <c r="B22" s="65">
        <v>10</v>
      </c>
      <c r="C22" s="66">
        <v>10</v>
      </c>
      <c r="D22" s="65">
        <v>21</v>
      </c>
      <c r="E22" s="66">
        <v>26</v>
      </c>
      <c r="F22" s="67"/>
      <c r="G22" s="65">
        <f t="shared" si="0"/>
        <v>0</v>
      </c>
      <c r="H22" s="66">
        <f t="shared" si="1"/>
        <v>-5</v>
      </c>
      <c r="I22" s="20">
        <f t="shared" si="2"/>
        <v>0</v>
      </c>
      <c r="J22" s="21">
        <f t="shared" si="3"/>
        <v>-0.19230769230769232</v>
      </c>
    </row>
    <row r="23" spans="1:10" x14ac:dyDescent="0.2">
      <c r="A23" s="7" t="s">
        <v>56</v>
      </c>
      <c r="B23" s="65">
        <v>36</v>
      </c>
      <c r="C23" s="66">
        <v>36</v>
      </c>
      <c r="D23" s="65">
        <v>86</v>
      </c>
      <c r="E23" s="66">
        <v>52</v>
      </c>
      <c r="F23" s="67"/>
      <c r="G23" s="65">
        <f t="shared" si="0"/>
        <v>0</v>
      </c>
      <c r="H23" s="66">
        <f t="shared" si="1"/>
        <v>34</v>
      </c>
      <c r="I23" s="20">
        <f t="shared" si="2"/>
        <v>0</v>
      </c>
      <c r="J23" s="21">
        <f t="shared" si="3"/>
        <v>0.65384615384615385</v>
      </c>
    </row>
    <row r="24" spans="1:10" x14ac:dyDescent="0.2">
      <c r="A24" s="7" t="s">
        <v>57</v>
      </c>
      <c r="B24" s="65">
        <v>0</v>
      </c>
      <c r="C24" s="66">
        <v>0</v>
      </c>
      <c r="D24" s="65">
        <v>2</v>
      </c>
      <c r="E24" s="66">
        <v>0</v>
      </c>
      <c r="F24" s="67"/>
      <c r="G24" s="65">
        <f t="shared" si="0"/>
        <v>0</v>
      </c>
      <c r="H24" s="66">
        <f t="shared" si="1"/>
        <v>2</v>
      </c>
      <c r="I24" s="20" t="str">
        <f t="shared" si="2"/>
        <v>-</v>
      </c>
      <c r="J24" s="21" t="str">
        <f t="shared" si="3"/>
        <v>-</v>
      </c>
    </row>
    <row r="25" spans="1:10" x14ac:dyDescent="0.2">
      <c r="A25" s="7" t="s">
        <v>58</v>
      </c>
      <c r="B25" s="65">
        <v>1</v>
      </c>
      <c r="C25" s="66">
        <v>0</v>
      </c>
      <c r="D25" s="65">
        <v>1</v>
      </c>
      <c r="E25" s="66">
        <v>0</v>
      </c>
      <c r="F25" s="67"/>
      <c r="G25" s="65">
        <f t="shared" si="0"/>
        <v>1</v>
      </c>
      <c r="H25" s="66">
        <f t="shared" si="1"/>
        <v>1</v>
      </c>
      <c r="I25" s="20" t="str">
        <f t="shared" si="2"/>
        <v>-</v>
      </c>
      <c r="J25" s="21" t="str">
        <f t="shared" si="3"/>
        <v>-</v>
      </c>
    </row>
    <row r="26" spans="1:10" x14ac:dyDescent="0.2">
      <c r="A26" s="7" t="s">
        <v>61</v>
      </c>
      <c r="B26" s="65">
        <v>0</v>
      </c>
      <c r="C26" s="66">
        <v>2</v>
      </c>
      <c r="D26" s="65">
        <v>0</v>
      </c>
      <c r="E26" s="66">
        <v>2</v>
      </c>
      <c r="F26" s="67"/>
      <c r="G26" s="65">
        <f t="shared" si="0"/>
        <v>-2</v>
      </c>
      <c r="H26" s="66">
        <f t="shared" si="1"/>
        <v>-2</v>
      </c>
      <c r="I26" s="20">
        <f t="shared" si="2"/>
        <v>-1</v>
      </c>
      <c r="J26" s="21">
        <f t="shared" si="3"/>
        <v>-1</v>
      </c>
    </row>
    <row r="27" spans="1:10" x14ac:dyDescent="0.2">
      <c r="A27" s="7" t="s">
        <v>62</v>
      </c>
      <c r="B27" s="65">
        <v>126</v>
      </c>
      <c r="C27" s="66">
        <v>120</v>
      </c>
      <c r="D27" s="65">
        <v>377</v>
      </c>
      <c r="E27" s="66">
        <v>289</v>
      </c>
      <c r="F27" s="67"/>
      <c r="G27" s="65">
        <f t="shared" si="0"/>
        <v>6</v>
      </c>
      <c r="H27" s="66">
        <f t="shared" si="1"/>
        <v>88</v>
      </c>
      <c r="I27" s="20">
        <f t="shared" si="2"/>
        <v>0.05</v>
      </c>
      <c r="J27" s="21">
        <f t="shared" si="3"/>
        <v>0.30449826989619377</v>
      </c>
    </row>
    <row r="28" spans="1:10" x14ac:dyDescent="0.2">
      <c r="A28" s="7" t="s">
        <v>63</v>
      </c>
      <c r="B28" s="65">
        <v>0</v>
      </c>
      <c r="C28" s="66">
        <v>0</v>
      </c>
      <c r="D28" s="65">
        <v>0</v>
      </c>
      <c r="E28" s="66">
        <v>1</v>
      </c>
      <c r="F28" s="67"/>
      <c r="G28" s="65">
        <f t="shared" si="0"/>
        <v>0</v>
      </c>
      <c r="H28" s="66">
        <f t="shared" si="1"/>
        <v>-1</v>
      </c>
      <c r="I28" s="20" t="str">
        <f t="shared" si="2"/>
        <v>-</v>
      </c>
      <c r="J28" s="21">
        <f t="shared" si="3"/>
        <v>-1</v>
      </c>
    </row>
    <row r="29" spans="1:10" x14ac:dyDescent="0.2">
      <c r="A29" s="7" t="s">
        <v>64</v>
      </c>
      <c r="B29" s="65">
        <v>9</v>
      </c>
      <c r="C29" s="66">
        <v>26</v>
      </c>
      <c r="D29" s="65">
        <v>35</v>
      </c>
      <c r="E29" s="66">
        <v>50</v>
      </c>
      <c r="F29" s="67"/>
      <c r="G29" s="65">
        <f t="shared" si="0"/>
        <v>-17</v>
      </c>
      <c r="H29" s="66">
        <f t="shared" si="1"/>
        <v>-15</v>
      </c>
      <c r="I29" s="20">
        <f t="shared" si="2"/>
        <v>-0.65384615384615385</v>
      </c>
      <c r="J29" s="21">
        <f t="shared" si="3"/>
        <v>-0.3</v>
      </c>
    </row>
    <row r="30" spans="1:10" x14ac:dyDescent="0.2">
      <c r="A30" s="7" t="s">
        <v>66</v>
      </c>
      <c r="B30" s="65">
        <v>13</v>
      </c>
      <c r="C30" s="66">
        <v>10</v>
      </c>
      <c r="D30" s="65">
        <v>19</v>
      </c>
      <c r="E30" s="66">
        <v>13</v>
      </c>
      <c r="F30" s="67"/>
      <c r="G30" s="65">
        <f t="shared" si="0"/>
        <v>3</v>
      </c>
      <c r="H30" s="66">
        <f t="shared" si="1"/>
        <v>6</v>
      </c>
      <c r="I30" s="20">
        <f t="shared" si="2"/>
        <v>0.3</v>
      </c>
      <c r="J30" s="21">
        <f t="shared" si="3"/>
        <v>0.46153846153846156</v>
      </c>
    </row>
    <row r="31" spans="1:10" x14ac:dyDescent="0.2">
      <c r="A31" s="7" t="s">
        <v>67</v>
      </c>
      <c r="B31" s="65">
        <v>103</v>
      </c>
      <c r="C31" s="66">
        <v>33</v>
      </c>
      <c r="D31" s="65">
        <v>277</v>
      </c>
      <c r="E31" s="66">
        <v>150</v>
      </c>
      <c r="F31" s="67"/>
      <c r="G31" s="65">
        <f t="shared" si="0"/>
        <v>70</v>
      </c>
      <c r="H31" s="66">
        <f t="shared" si="1"/>
        <v>127</v>
      </c>
      <c r="I31" s="20">
        <f t="shared" si="2"/>
        <v>2.1212121212121211</v>
      </c>
      <c r="J31" s="21">
        <f t="shared" si="3"/>
        <v>0.84666666666666668</v>
      </c>
    </row>
    <row r="32" spans="1:10" x14ac:dyDescent="0.2">
      <c r="A32" s="7" t="s">
        <v>68</v>
      </c>
      <c r="B32" s="65">
        <v>4</v>
      </c>
      <c r="C32" s="66">
        <v>4</v>
      </c>
      <c r="D32" s="65">
        <v>10</v>
      </c>
      <c r="E32" s="66">
        <v>9</v>
      </c>
      <c r="F32" s="67"/>
      <c r="G32" s="65">
        <f t="shared" si="0"/>
        <v>0</v>
      </c>
      <c r="H32" s="66">
        <f t="shared" si="1"/>
        <v>1</v>
      </c>
      <c r="I32" s="20">
        <f t="shared" si="2"/>
        <v>0</v>
      </c>
      <c r="J32" s="21">
        <f t="shared" si="3"/>
        <v>0.1111111111111111</v>
      </c>
    </row>
    <row r="33" spans="1:10" x14ac:dyDescent="0.2">
      <c r="A33" s="7" t="s">
        <v>69</v>
      </c>
      <c r="B33" s="65">
        <v>268</v>
      </c>
      <c r="C33" s="66">
        <v>129</v>
      </c>
      <c r="D33" s="65">
        <v>566</v>
      </c>
      <c r="E33" s="66">
        <v>377</v>
      </c>
      <c r="F33" s="67"/>
      <c r="G33" s="65">
        <f t="shared" si="0"/>
        <v>139</v>
      </c>
      <c r="H33" s="66">
        <f t="shared" si="1"/>
        <v>189</v>
      </c>
      <c r="I33" s="20">
        <f t="shared" si="2"/>
        <v>1.0775193798449612</v>
      </c>
      <c r="J33" s="21">
        <f t="shared" si="3"/>
        <v>0.50132625994694957</v>
      </c>
    </row>
    <row r="34" spans="1:10" x14ac:dyDescent="0.2">
      <c r="A34" s="7" t="s">
        <v>70</v>
      </c>
      <c r="B34" s="65">
        <v>75</v>
      </c>
      <c r="C34" s="66">
        <v>74</v>
      </c>
      <c r="D34" s="65">
        <v>188</v>
      </c>
      <c r="E34" s="66">
        <v>197</v>
      </c>
      <c r="F34" s="67"/>
      <c r="G34" s="65">
        <f t="shared" si="0"/>
        <v>1</v>
      </c>
      <c r="H34" s="66">
        <f t="shared" si="1"/>
        <v>-9</v>
      </c>
      <c r="I34" s="20">
        <f t="shared" si="2"/>
        <v>1.3513513513513514E-2</v>
      </c>
      <c r="J34" s="21">
        <f t="shared" si="3"/>
        <v>-4.5685279187817257E-2</v>
      </c>
    </row>
    <row r="35" spans="1:10" x14ac:dyDescent="0.2">
      <c r="A35" s="7" t="s">
        <v>71</v>
      </c>
      <c r="B35" s="65">
        <v>1</v>
      </c>
      <c r="C35" s="66">
        <v>1</v>
      </c>
      <c r="D35" s="65">
        <v>5</v>
      </c>
      <c r="E35" s="66">
        <v>5</v>
      </c>
      <c r="F35" s="67"/>
      <c r="G35" s="65">
        <f t="shared" si="0"/>
        <v>0</v>
      </c>
      <c r="H35" s="66">
        <f t="shared" si="1"/>
        <v>0</v>
      </c>
      <c r="I35" s="20">
        <f t="shared" si="2"/>
        <v>0</v>
      </c>
      <c r="J35" s="21">
        <f t="shared" si="3"/>
        <v>0</v>
      </c>
    </row>
    <row r="36" spans="1:10" x14ac:dyDescent="0.2">
      <c r="A36" s="7" t="s">
        <v>72</v>
      </c>
      <c r="B36" s="65">
        <v>10</v>
      </c>
      <c r="C36" s="66">
        <v>4</v>
      </c>
      <c r="D36" s="65">
        <v>20</v>
      </c>
      <c r="E36" s="66">
        <v>12</v>
      </c>
      <c r="F36" s="67"/>
      <c r="G36" s="65">
        <f t="shared" si="0"/>
        <v>6</v>
      </c>
      <c r="H36" s="66">
        <f t="shared" si="1"/>
        <v>8</v>
      </c>
      <c r="I36" s="20">
        <f t="shared" si="2"/>
        <v>1.5</v>
      </c>
      <c r="J36" s="21">
        <f t="shared" si="3"/>
        <v>0.66666666666666663</v>
      </c>
    </row>
    <row r="37" spans="1:10" x14ac:dyDescent="0.2">
      <c r="A37" s="7" t="s">
        <v>73</v>
      </c>
      <c r="B37" s="65">
        <v>17</v>
      </c>
      <c r="C37" s="66">
        <v>10</v>
      </c>
      <c r="D37" s="65">
        <v>29</v>
      </c>
      <c r="E37" s="66">
        <v>19</v>
      </c>
      <c r="F37" s="67"/>
      <c r="G37" s="65">
        <f t="shared" si="0"/>
        <v>7</v>
      </c>
      <c r="H37" s="66">
        <f t="shared" si="1"/>
        <v>10</v>
      </c>
      <c r="I37" s="20">
        <f t="shared" si="2"/>
        <v>0.7</v>
      </c>
      <c r="J37" s="21">
        <f t="shared" si="3"/>
        <v>0.52631578947368418</v>
      </c>
    </row>
    <row r="38" spans="1:10" x14ac:dyDescent="0.2">
      <c r="A38" s="7" t="s">
        <v>74</v>
      </c>
      <c r="B38" s="65">
        <v>20</v>
      </c>
      <c r="C38" s="66">
        <v>14</v>
      </c>
      <c r="D38" s="65">
        <v>46</v>
      </c>
      <c r="E38" s="66">
        <v>24</v>
      </c>
      <c r="F38" s="67"/>
      <c r="G38" s="65">
        <f t="shared" ref="G38:G61" si="4">B38-C38</f>
        <v>6</v>
      </c>
      <c r="H38" s="66">
        <f t="shared" ref="H38:H61" si="5">D38-E38</f>
        <v>22</v>
      </c>
      <c r="I38" s="20">
        <f t="shared" ref="I38:I61" si="6">IF(C38=0, "-", IF(G38/C38&lt;10, G38/C38, "&gt;999%"))</f>
        <v>0.42857142857142855</v>
      </c>
      <c r="J38" s="21">
        <f t="shared" ref="J38:J61" si="7">IF(E38=0, "-", IF(H38/E38&lt;10, H38/E38, "&gt;999%"))</f>
        <v>0.91666666666666663</v>
      </c>
    </row>
    <row r="39" spans="1:10" x14ac:dyDescent="0.2">
      <c r="A39" s="7" t="s">
        <v>76</v>
      </c>
      <c r="B39" s="65">
        <v>17</v>
      </c>
      <c r="C39" s="66">
        <v>31</v>
      </c>
      <c r="D39" s="65">
        <v>34</v>
      </c>
      <c r="E39" s="66">
        <v>81</v>
      </c>
      <c r="F39" s="67"/>
      <c r="G39" s="65">
        <f t="shared" si="4"/>
        <v>-14</v>
      </c>
      <c r="H39" s="66">
        <f t="shared" si="5"/>
        <v>-47</v>
      </c>
      <c r="I39" s="20">
        <f t="shared" si="6"/>
        <v>-0.45161290322580644</v>
      </c>
      <c r="J39" s="21">
        <f t="shared" si="7"/>
        <v>-0.58024691358024694</v>
      </c>
    </row>
    <row r="40" spans="1:10" x14ac:dyDescent="0.2">
      <c r="A40" s="7" t="s">
        <v>77</v>
      </c>
      <c r="B40" s="65">
        <v>0</v>
      </c>
      <c r="C40" s="66">
        <v>5</v>
      </c>
      <c r="D40" s="65">
        <v>18</v>
      </c>
      <c r="E40" s="66">
        <v>18</v>
      </c>
      <c r="F40" s="67"/>
      <c r="G40" s="65">
        <f t="shared" si="4"/>
        <v>-5</v>
      </c>
      <c r="H40" s="66">
        <f t="shared" si="5"/>
        <v>0</v>
      </c>
      <c r="I40" s="20">
        <f t="shared" si="6"/>
        <v>-1</v>
      </c>
      <c r="J40" s="21">
        <f t="shared" si="7"/>
        <v>0</v>
      </c>
    </row>
    <row r="41" spans="1:10" x14ac:dyDescent="0.2">
      <c r="A41" s="7" t="s">
        <v>78</v>
      </c>
      <c r="B41" s="65">
        <v>96</v>
      </c>
      <c r="C41" s="66">
        <v>93</v>
      </c>
      <c r="D41" s="65">
        <v>295</v>
      </c>
      <c r="E41" s="66">
        <v>216</v>
      </c>
      <c r="F41" s="67"/>
      <c r="G41" s="65">
        <f t="shared" si="4"/>
        <v>3</v>
      </c>
      <c r="H41" s="66">
        <f t="shared" si="5"/>
        <v>79</v>
      </c>
      <c r="I41" s="20">
        <f t="shared" si="6"/>
        <v>3.2258064516129031E-2</v>
      </c>
      <c r="J41" s="21">
        <f t="shared" si="7"/>
        <v>0.36574074074074076</v>
      </c>
    </row>
    <row r="42" spans="1:10" x14ac:dyDescent="0.2">
      <c r="A42" s="7" t="s">
        <v>79</v>
      </c>
      <c r="B42" s="65">
        <v>60</v>
      </c>
      <c r="C42" s="66">
        <v>38</v>
      </c>
      <c r="D42" s="65">
        <v>265</v>
      </c>
      <c r="E42" s="66">
        <v>101</v>
      </c>
      <c r="F42" s="67"/>
      <c r="G42" s="65">
        <f t="shared" si="4"/>
        <v>22</v>
      </c>
      <c r="H42" s="66">
        <f t="shared" si="5"/>
        <v>164</v>
      </c>
      <c r="I42" s="20">
        <f t="shared" si="6"/>
        <v>0.57894736842105265</v>
      </c>
      <c r="J42" s="21">
        <f t="shared" si="7"/>
        <v>1.6237623762376239</v>
      </c>
    </row>
    <row r="43" spans="1:10" x14ac:dyDescent="0.2">
      <c r="A43" s="7" t="s">
        <v>80</v>
      </c>
      <c r="B43" s="65">
        <v>34</v>
      </c>
      <c r="C43" s="66">
        <v>0</v>
      </c>
      <c r="D43" s="65">
        <v>34</v>
      </c>
      <c r="E43" s="66">
        <v>0</v>
      </c>
      <c r="F43" s="67"/>
      <c r="G43" s="65">
        <f t="shared" si="4"/>
        <v>34</v>
      </c>
      <c r="H43" s="66">
        <f t="shared" si="5"/>
        <v>34</v>
      </c>
      <c r="I43" s="20" t="str">
        <f t="shared" si="6"/>
        <v>-</v>
      </c>
      <c r="J43" s="21" t="str">
        <f t="shared" si="7"/>
        <v>-</v>
      </c>
    </row>
    <row r="44" spans="1:10" x14ac:dyDescent="0.2">
      <c r="A44" s="7" t="s">
        <v>81</v>
      </c>
      <c r="B44" s="65">
        <v>348</v>
      </c>
      <c r="C44" s="66">
        <v>346</v>
      </c>
      <c r="D44" s="65">
        <v>1013</v>
      </c>
      <c r="E44" s="66">
        <v>948</v>
      </c>
      <c r="F44" s="67"/>
      <c r="G44" s="65">
        <f t="shared" si="4"/>
        <v>2</v>
      </c>
      <c r="H44" s="66">
        <f t="shared" si="5"/>
        <v>65</v>
      </c>
      <c r="I44" s="20">
        <f t="shared" si="6"/>
        <v>5.7803468208092483E-3</v>
      </c>
      <c r="J44" s="21">
        <f t="shared" si="7"/>
        <v>6.8565400843881852E-2</v>
      </c>
    </row>
    <row r="45" spans="1:10" x14ac:dyDescent="0.2">
      <c r="A45" s="7" t="s">
        <v>83</v>
      </c>
      <c r="B45" s="65">
        <v>59</v>
      </c>
      <c r="C45" s="66">
        <v>61</v>
      </c>
      <c r="D45" s="65">
        <v>110</v>
      </c>
      <c r="E45" s="66">
        <v>165</v>
      </c>
      <c r="F45" s="67"/>
      <c r="G45" s="65">
        <f t="shared" si="4"/>
        <v>-2</v>
      </c>
      <c r="H45" s="66">
        <f t="shared" si="5"/>
        <v>-55</v>
      </c>
      <c r="I45" s="20">
        <f t="shared" si="6"/>
        <v>-3.2786885245901641E-2</v>
      </c>
      <c r="J45" s="21">
        <f t="shared" si="7"/>
        <v>-0.33333333333333331</v>
      </c>
    </row>
    <row r="46" spans="1:10" x14ac:dyDescent="0.2">
      <c r="A46" s="7" t="s">
        <v>84</v>
      </c>
      <c r="B46" s="65">
        <v>17</v>
      </c>
      <c r="C46" s="66">
        <v>19</v>
      </c>
      <c r="D46" s="65">
        <v>54</v>
      </c>
      <c r="E46" s="66">
        <v>48</v>
      </c>
      <c r="F46" s="67"/>
      <c r="G46" s="65">
        <f t="shared" si="4"/>
        <v>-2</v>
      </c>
      <c r="H46" s="66">
        <f t="shared" si="5"/>
        <v>6</v>
      </c>
      <c r="I46" s="20">
        <f t="shared" si="6"/>
        <v>-0.10526315789473684</v>
      </c>
      <c r="J46" s="21">
        <f t="shared" si="7"/>
        <v>0.125</v>
      </c>
    </row>
    <row r="47" spans="1:10" x14ac:dyDescent="0.2">
      <c r="A47" s="142" t="s">
        <v>35</v>
      </c>
      <c r="B47" s="143">
        <v>3</v>
      </c>
      <c r="C47" s="144">
        <v>2</v>
      </c>
      <c r="D47" s="143">
        <v>6</v>
      </c>
      <c r="E47" s="144">
        <v>3</v>
      </c>
      <c r="F47" s="145"/>
      <c r="G47" s="143">
        <f t="shared" si="4"/>
        <v>1</v>
      </c>
      <c r="H47" s="144">
        <f t="shared" si="5"/>
        <v>3</v>
      </c>
      <c r="I47" s="151">
        <f t="shared" si="6"/>
        <v>0.5</v>
      </c>
      <c r="J47" s="152">
        <f t="shared" si="7"/>
        <v>1</v>
      </c>
    </row>
    <row r="48" spans="1:10" x14ac:dyDescent="0.2">
      <c r="A48" s="7" t="s">
        <v>40</v>
      </c>
      <c r="B48" s="65">
        <v>0</v>
      </c>
      <c r="C48" s="66">
        <v>0</v>
      </c>
      <c r="D48" s="65">
        <v>1</v>
      </c>
      <c r="E48" s="66">
        <v>0</v>
      </c>
      <c r="F48" s="67"/>
      <c r="G48" s="65">
        <f t="shared" si="4"/>
        <v>0</v>
      </c>
      <c r="H48" s="66">
        <f t="shared" si="5"/>
        <v>1</v>
      </c>
      <c r="I48" s="20" t="str">
        <f t="shared" si="6"/>
        <v>-</v>
      </c>
      <c r="J48" s="21" t="str">
        <f t="shared" si="7"/>
        <v>-</v>
      </c>
    </row>
    <row r="49" spans="1:10" x14ac:dyDescent="0.2">
      <c r="A49" s="7" t="s">
        <v>41</v>
      </c>
      <c r="B49" s="65">
        <v>7</v>
      </c>
      <c r="C49" s="66">
        <v>5</v>
      </c>
      <c r="D49" s="65">
        <v>19</v>
      </c>
      <c r="E49" s="66">
        <v>14</v>
      </c>
      <c r="F49" s="67"/>
      <c r="G49" s="65">
        <f t="shared" si="4"/>
        <v>2</v>
      </c>
      <c r="H49" s="66">
        <f t="shared" si="5"/>
        <v>5</v>
      </c>
      <c r="I49" s="20">
        <f t="shared" si="6"/>
        <v>0.4</v>
      </c>
      <c r="J49" s="21">
        <f t="shared" si="7"/>
        <v>0.35714285714285715</v>
      </c>
    </row>
    <row r="50" spans="1:10" x14ac:dyDescent="0.2">
      <c r="A50" s="7" t="s">
        <v>44</v>
      </c>
      <c r="B50" s="65">
        <v>6</v>
      </c>
      <c r="C50" s="66">
        <v>9</v>
      </c>
      <c r="D50" s="65">
        <v>20</v>
      </c>
      <c r="E50" s="66">
        <v>26</v>
      </c>
      <c r="F50" s="67"/>
      <c r="G50" s="65">
        <f t="shared" si="4"/>
        <v>-3</v>
      </c>
      <c r="H50" s="66">
        <f t="shared" si="5"/>
        <v>-6</v>
      </c>
      <c r="I50" s="20">
        <f t="shared" si="6"/>
        <v>-0.33333333333333331</v>
      </c>
      <c r="J50" s="21">
        <f t="shared" si="7"/>
        <v>-0.23076923076923078</v>
      </c>
    </row>
    <row r="51" spans="1:10" x14ac:dyDescent="0.2">
      <c r="A51" s="7" t="s">
        <v>47</v>
      </c>
      <c r="B51" s="65">
        <v>0</v>
      </c>
      <c r="C51" s="66">
        <v>0</v>
      </c>
      <c r="D51" s="65">
        <v>0</v>
      </c>
      <c r="E51" s="66">
        <v>2</v>
      </c>
      <c r="F51" s="67"/>
      <c r="G51" s="65">
        <f t="shared" si="4"/>
        <v>0</v>
      </c>
      <c r="H51" s="66">
        <f t="shared" si="5"/>
        <v>-2</v>
      </c>
      <c r="I51" s="20" t="str">
        <f t="shared" si="6"/>
        <v>-</v>
      </c>
      <c r="J51" s="21">
        <f t="shared" si="7"/>
        <v>-1</v>
      </c>
    </row>
    <row r="52" spans="1:10" x14ac:dyDescent="0.2">
      <c r="A52" s="7" t="s">
        <v>48</v>
      </c>
      <c r="B52" s="65">
        <v>15</v>
      </c>
      <c r="C52" s="66">
        <v>16</v>
      </c>
      <c r="D52" s="65">
        <v>41</v>
      </c>
      <c r="E52" s="66">
        <v>29</v>
      </c>
      <c r="F52" s="67"/>
      <c r="G52" s="65">
        <f t="shared" si="4"/>
        <v>-1</v>
      </c>
      <c r="H52" s="66">
        <f t="shared" si="5"/>
        <v>12</v>
      </c>
      <c r="I52" s="20">
        <f t="shared" si="6"/>
        <v>-6.25E-2</v>
      </c>
      <c r="J52" s="21">
        <f t="shared" si="7"/>
        <v>0.41379310344827586</v>
      </c>
    </row>
    <row r="53" spans="1:10" x14ac:dyDescent="0.2">
      <c r="A53" s="7" t="s">
        <v>50</v>
      </c>
      <c r="B53" s="65">
        <v>0</v>
      </c>
      <c r="C53" s="66">
        <v>7</v>
      </c>
      <c r="D53" s="65">
        <v>0</v>
      </c>
      <c r="E53" s="66">
        <v>9</v>
      </c>
      <c r="F53" s="67"/>
      <c r="G53" s="65">
        <f t="shared" si="4"/>
        <v>-7</v>
      </c>
      <c r="H53" s="66">
        <f t="shared" si="5"/>
        <v>-9</v>
      </c>
      <c r="I53" s="20">
        <f t="shared" si="6"/>
        <v>-1</v>
      </c>
      <c r="J53" s="21">
        <f t="shared" si="7"/>
        <v>-1</v>
      </c>
    </row>
    <row r="54" spans="1:10" x14ac:dyDescent="0.2">
      <c r="A54" s="7" t="s">
        <v>53</v>
      </c>
      <c r="B54" s="65">
        <v>2</v>
      </c>
      <c r="C54" s="66">
        <v>3</v>
      </c>
      <c r="D54" s="65">
        <v>5</v>
      </c>
      <c r="E54" s="66">
        <v>10</v>
      </c>
      <c r="F54" s="67"/>
      <c r="G54" s="65">
        <f t="shared" si="4"/>
        <v>-1</v>
      </c>
      <c r="H54" s="66">
        <f t="shared" si="5"/>
        <v>-5</v>
      </c>
      <c r="I54" s="20">
        <f t="shared" si="6"/>
        <v>-0.33333333333333331</v>
      </c>
      <c r="J54" s="21">
        <f t="shared" si="7"/>
        <v>-0.5</v>
      </c>
    </row>
    <row r="55" spans="1:10" x14ac:dyDescent="0.2">
      <c r="A55" s="7" t="s">
        <v>59</v>
      </c>
      <c r="B55" s="65">
        <v>1</v>
      </c>
      <c r="C55" s="66">
        <v>1</v>
      </c>
      <c r="D55" s="65">
        <v>1</v>
      </c>
      <c r="E55" s="66">
        <v>3</v>
      </c>
      <c r="F55" s="67"/>
      <c r="G55" s="65">
        <f t="shared" si="4"/>
        <v>0</v>
      </c>
      <c r="H55" s="66">
        <f t="shared" si="5"/>
        <v>-2</v>
      </c>
      <c r="I55" s="20">
        <f t="shared" si="6"/>
        <v>0</v>
      </c>
      <c r="J55" s="21">
        <f t="shared" si="7"/>
        <v>-0.66666666666666663</v>
      </c>
    </row>
    <row r="56" spans="1:10" x14ac:dyDescent="0.2">
      <c r="A56" s="7" t="s">
        <v>60</v>
      </c>
      <c r="B56" s="65">
        <v>1</v>
      </c>
      <c r="C56" s="66">
        <v>0</v>
      </c>
      <c r="D56" s="65">
        <v>1</v>
      </c>
      <c r="E56" s="66">
        <v>0</v>
      </c>
      <c r="F56" s="67"/>
      <c r="G56" s="65">
        <f t="shared" si="4"/>
        <v>1</v>
      </c>
      <c r="H56" s="66">
        <f t="shared" si="5"/>
        <v>1</v>
      </c>
      <c r="I56" s="20" t="str">
        <f t="shared" si="6"/>
        <v>-</v>
      </c>
      <c r="J56" s="21" t="str">
        <f t="shared" si="7"/>
        <v>-</v>
      </c>
    </row>
    <row r="57" spans="1:10" x14ac:dyDescent="0.2">
      <c r="A57" s="7" t="s">
        <v>65</v>
      </c>
      <c r="B57" s="65">
        <v>0</v>
      </c>
      <c r="C57" s="66">
        <v>0</v>
      </c>
      <c r="D57" s="65">
        <v>0</v>
      </c>
      <c r="E57" s="66">
        <v>1</v>
      </c>
      <c r="F57" s="67"/>
      <c r="G57" s="65">
        <f t="shared" si="4"/>
        <v>0</v>
      </c>
      <c r="H57" s="66">
        <f t="shared" si="5"/>
        <v>-1</v>
      </c>
      <c r="I57" s="20" t="str">
        <f t="shared" si="6"/>
        <v>-</v>
      </c>
      <c r="J57" s="21">
        <f t="shared" si="7"/>
        <v>-1</v>
      </c>
    </row>
    <row r="58" spans="1:10" x14ac:dyDescent="0.2">
      <c r="A58" s="7" t="s">
        <v>75</v>
      </c>
      <c r="B58" s="65">
        <v>0</v>
      </c>
      <c r="C58" s="66">
        <v>0</v>
      </c>
      <c r="D58" s="65">
        <v>1</v>
      </c>
      <c r="E58" s="66">
        <v>0</v>
      </c>
      <c r="F58" s="67"/>
      <c r="G58" s="65">
        <f t="shared" si="4"/>
        <v>0</v>
      </c>
      <c r="H58" s="66">
        <f t="shared" si="5"/>
        <v>1</v>
      </c>
      <c r="I58" s="20" t="str">
        <f t="shared" si="6"/>
        <v>-</v>
      </c>
      <c r="J58" s="21" t="str">
        <f t="shared" si="7"/>
        <v>-</v>
      </c>
    </row>
    <row r="59" spans="1:10" x14ac:dyDescent="0.2">
      <c r="A59" s="7" t="s">
        <v>82</v>
      </c>
      <c r="B59" s="65">
        <v>1</v>
      </c>
      <c r="C59" s="66">
        <v>0</v>
      </c>
      <c r="D59" s="65">
        <v>4</v>
      </c>
      <c r="E59" s="66">
        <v>2</v>
      </c>
      <c r="F59" s="67"/>
      <c r="G59" s="65">
        <f t="shared" si="4"/>
        <v>1</v>
      </c>
      <c r="H59" s="66">
        <f t="shared" si="5"/>
        <v>2</v>
      </c>
      <c r="I59" s="20" t="str">
        <f t="shared" si="6"/>
        <v>-</v>
      </c>
      <c r="J59" s="21">
        <f t="shared" si="7"/>
        <v>1</v>
      </c>
    </row>
    <row r="60" spans="1:10" x14ac:dyDescent="0.2">
      <c r="A60" s="7" t="s">
        <v>85</v>
      </c>
      <c r="B60" s="65">
        <v>5</v>
      </c>
      <c r="C60" s="66">
        <v>4</v>
      </c>
      <c r="D60" s="65">
        <v>8</v>
      </c>
      <c r="E60" s="66">
        <v>17</v>
      </c>
      <c r="F60" s="67"/>
      <c r="G60" s="65">
        <f t="shared" si="4"/>
        <v>1</v>
      </c>
      <c r="H60" s="66">
        <f t="shared" si="5"/>
        <v>-9</v>
      </c>
      <c r="I60" s="20">
        <f t="shared" si="6"/>
        <v>0.25</v>
      </c>
      <c r="J60" s="21">
        <f t="shared" si="7"/>
        <v>-0.52941176470588236</v>
      </c>
    </row>
    <row r="61" spans="1:10" x14ac:dyDescent="0.2">
      <c r="A61" s="7" t="s">
        <v>86</v>
      </c>
      <c r="B61" s="65">
        <v>0</v>
      </c>
      <c r="C61" s="66">
        <v>1</v>
      </c>
      <c r="D61" s="65">
        <v>0</v>
      </c>
      <c r="E61" s="66">
        <v>2</v>
      </c>
      <c r="F61" s="67"/>
      <c r="G61" s="65">
        <f t="shared" si="4"/>
        <v>-1</v>
      </c>
      <c r="H61" s="66">
        <f t="shared" si="5"/>
        <v>-2</v>
      </c>
      <c r="I61" s="20">
        <f t="shared" si="6"/>
        <v>-1</v>
      </c>
      <c r="J61" s="21">
        <f t="shared" si="7"/>
        <v>-1</v>
      </c>
    </row>
    <row r="62" spans="1:10" x14ac:dyDescent="0.2">
      <c r="A62" s="1"/>
      <c r="B62" s="68"/>
      <c r="C62" s="69"/>
      <c r="D62" s="68"/>
      <c r="E62" s="69"/>
      <c r="F62" s="70"/>
      <c r="G62" s="68"/>
      <c r="H62" s="69"/>
      <c r="I62" s="5"/>
      <c r="J62" s="6"/>
    </row>
    <row r="63" spans="1:10" s="43" customFormat="1" x14ac:dyDescent="0.2">
      <c r="A63" s="27" t="s">
        <v>5</v>
      </c>
      <c r="B63" s="71">
        <f>SUM(B6:B62)</f>
        <v>1768</v>
      </c>
      <c r="C63" s="72">
        <f>SUM(C6:C62)</f>
        <v>1634</v>
      </c>
      <c r="D63" s="71">
        <f>SUM(D6:D62)</f>
        <v>4797</v>
      </c>
      <c r="E63" s="72">
        <f>SUM(E6:E62)</f>
        <v>4245</v>
      </c>
      <c r="F63" s="73"/>
      <c r="G63" s="71">
        <f>SUM(G6:G62)</f>
        <v>134</v>
      </c>
      <c r="H63" s="72">
        <f>SUM(H6:H62)</f>
        <v>552</v>
      </c>
      <c r="I63" s="37">
        <f>IF(C63=0, 0, G63/C63)</f>
        <v>8.2007343941248464E-2</v>
      </c>
      <c r="J63" s="38">
        <f>IF(E63=0, 0, H63/E63)</f>
        <v>0.13003533568904593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3"/>
  <sheetViews>
    <sheetView tabSelected="1" workbookViewId="0">
      <selection activeCell="M1" sqref="M1"/>
    </sheetView>
  </sheetViews>
  <sheetFormatPr defaultRowHeight="12.75" x14ac:dyDescent="0.2"/>
  <cols>
    <col min="1" max="1" width="26.42578125" bestFit="1"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98</v>
      </c>
      <c r="B2" s="202" t="s">
        <v>88</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0</v>
      </c>
      <c r="C6" s="17">
        <v>0.24479804161566701</v>
      </c>
      <c r="D6" s="16">
        <v>2.0846362309776899E-2</v>
      </c>
      <c r="E6" s="17">
        <v>0.117785630153121</v>
      </c>
      <c r="F6" s="12"/>
      <c r="G6" s="10">
        <f t="shared" ref="G6:G37" si="0">B6-C6</f>
        <v>-0.24479804161566701</v>
      </c>
      <c r="H6" s="11">
        <f t="shared" ref="H6:H37" si="1">D6-E6</f>
        <v>-9.6939267843344112E-2</v>
      </c>
    </row>
    <row r="7" spans="1:8" x14ac:dyDescent="0.2">
      <c r="A7" s="7" t="s">
        <v>32</v>
      </c>
      <c r="B7" s="16">
        <v>0.565610859728507</v>
      </c>
      <c r="C7" s="17">
        <v>1.5911872705018397</v>
      </c>
      <c r="D7" s="16">
        <v>0.43777360850531599</v>
      </c>
      <c r="E7" s="17">
        <v>1.22497055359246</v>
      </c>
      <c r="F7" s="12"/>
      <c r="G7" s="10">
        <f t="shared" si="0"/>
        <v>-1.0255764107733327</v>
      </c>
      <c r="H7" s="11">
        <f t="shared" si="1"/>
        <v>-0.787196945087144</v>
      </c>
    </row>
    <row r="8" spans="1:8" x14ac:dyDescent="0.2">
      <c r="A8" s="7" t="s">
        <v>33</v>
      </c>
      <c r="B8" s="16">
        <v>0.9615384615384619</v>
      </c>
      <c r="C8" s="17">
        <v>1.4687882496940001</v>
      </c>
      <c r="D8" s="16">
        <v>0.83385449239107789</v>
      </c>
      <c r="E8" s="17">
        <v>0.91872791519434593</v>
      </c>
      <c r="F8" s="12"/>
      <c r="G8" s="10">
        <f t="shared" si="0"/>
        <v>-0.50724978815553823</v>
      </c>
      <c r="H8" s="11">
        <f t="shared" si="1"/>
        <v>-8.4873422803268039E-2</v>
      </c>
    </row>
    <row r="9" spans="1:8" x14ac:dyDescent="0.2">
      <c r="A9" s="7" t="s">
        <v>34</v>
      </c>
      <c r="B9" s="16">
        <v>0.282805429864253</v>
      </c>
      <c r="C9" s="17">
        <v>6.1199510403916794E-2</v>
      </c>
      <c r="D9" s="16">
        <v>0.18761726078799199</v>
      </c>
      <c r="E9" s="17">
        <v>9.42285041224971E-2</v>
      </c>
      <c r="F9" s="12"/>
      <c r="G9" s="10">
        <f t="shared" si="0"/>
        <v>0.2216059194603362</v>
      </c>
      <c r="H9" s="11">
        <f t="shared" si="1"/>
        <v>9.3388756665494885E-2</v>
      </c>
    </row>
    <row r="10" spans="1:8" x14ac:dyDescent="0.2">
      <c r="A10" s="7" t="s">
        <v>36</v>
      </c>
      <c r="B10" s="16">
        <v>0</v>
      </c>
      <c r="C10" s="17">
        <v>0</v>
      </c>
      <c r="D10" s="16">
        <v>0</v>
      </c>
      <c r="E10" s="17">
        <v>2.3557126030624299E-2</v>
      </c>
      <c r="F10" s="12"/>
      <c r="G10" s="10">
        <f t="shared" si="0"/>
        <v>0</v>
      </c>
      <c r="H10" s="11">
        <f t="shared" si="1"/>
        <v>-2.3557126030624299E-2</v>
      </c>
    </row>
    <row r="11" spans="1:8" x14ac:dyDescent="0.2">
      <c r="A11" s="7" t="s">
        <v>37</v>
      </c>
      <c r="B11" s="16">
        <v>0</v>
      </c>
      <c r="C11" s="17">
        <v>0</v>
      </c>
      <c r="D11" s="16">
        <v>0</v>
      </c>
      <c r="E11" s="17">
        <v>2.3557126030624299E-2</v>
      </c>
      <c r="F11" s="12"/>
      <c r="G11" s="10">
        <f t="shared" si="0"/>
        <v>0</v>
      </c>
      <c r="H11" s="11">
        <f t="shared" si="1"/>
        <v>-2.3557126030624299E-2</v>
      </c>
    </row>
    <row r="12" spans="1:8" x14ac:dyDescent="0.2">
      <c r="A12" s="7" t="s">
        <v>38</v>
      </c>
      <c r="B12" s="16">
        <v>0.113122171945701</v>
      </c>
      <c r="C12" s="17">
        <v>0.30599755201958401</v>
      </c>
      <c r="D12" s="16">
        <v>0.27100271002710002</v>
      </c>
      <c r="E12" s="17">
        <v>0.18845700824499401</v>
      </c>
      <c r="F12" s="12"/>
      <c r="G12" s="10">
        <f t="shared" si="0"/>
        <v>-0.192875380073883</v>
      </c>
      <c r="H12" s="11">
        <f t="shared" si="1"/>
        <v>8.2545701782106018E-2</v>
      </c>
    </row>
    <row r="13" spans="1:8" x14ac:dyDescent="0.2">
      <c r="A13" s="7" t="s">
        <v>39</v>
      </c>
      <c r="B13" s="16">
        <v>5.4298642533936698</v>
      </c>
      <c r="C13" s="17">
        <v>7.1603427172582599</v>
      </c>
      <c r="D13" s="16">
        <v>5.4617469251615596</v>
      </c>
      <c r="E13" s="17">
        <v>7.5147232037691403</v>
      </c>
      <c r="F13" s="12"/>
      <c r="G13" s="10">
        <f t="shared" si="0"/>
        <v>-1.73047846386459</v>
      </c>
      <c r="H13" s="11">
        <f t="shared" si="1"/>
        <v>-2.0529762786075807</v>
      </c>
    </row>
    <row r="14" spans="1:8" x14ac:dyDescent="0.2">
      <c r="A14" s="7" t="s">
        <v>42</v>
      </c>
      <c r="B14" s="16">
        <v>0</v>
      </c>
      <c r="C14" s="17">
        <v>0</v>
      </c>
      <c r="D14" s="16">
        <v>4.1692724619553902E-2</v>
      </c>
      <c r="E14" s="17">
        <v>0</v>
      </c>
      <c r="F14" s="12"/>
      <c r="G14" s="10">
        <f t="shared" si="0"/>
        <v>0</v>
      </c>
      <c r="H14" s="11">
        <f t="shared" si="1"/>
        <v>4.1692724619553902E-2</v>
      </c>
    </row>
    <row r="15" spans="1:8" x14ac:dyDescent="0.2">
      <c r="A15" s="7" t="s">
        <v>43</v>
      </c>
      <c r="B15" s="16">
        <v>0.16968325791855199</v>
      </c>
      <c r="C15" s="17">
        <v>0.61199510403916801</v>
      </c>
      <c r="D15" s="16">
        <v>0.29184907233687701</v>
      </c>
      <c r="E15" s="17">
        <v>0.51825677267373405</v>
      </c>
      <c r="F15" s="12"/>
      <c r="G15" s="10">
        <f t="shared" si="0"/>
        <v>-0.44231184612061603</v>
      </c>
      <c r="H15" s="11">
        <f t="shared" si="1"/>
        <v>-0.22640770033685703</v>
      </c>
    </row>
    <row r="16" spans="1:8" x14ac:dyDescent="0.2">
      <c r="A16" s="7" t="s">
        <v>45</v>
      </c>
      <c r="B16" s="16">
        <v>1.8099547511312202</v>
      </c>
      <c r="C16" s="17">
        <v>2.6315789473684199</v>
      </c>
      <c r="D16" s="16">
        <v>1.5426308109234901</v>
      </c>
      <c r="E16" s="17">
        <v>3.0624263839811499</v>
      </c>
      <c r="F16" s="12"/>
      <c r="G16" s="10">
        <f t="shared" si="0"/>
        <v>-0.82162419623719973</v>
      </c>
      <c r="H16" s="11">
        <f t="shared" si="1"/>
        <v>-1.5197955730576598</v>
      </c>
    </row>
    <row r="17" spans="1:8" x14ac:dyDescent="0.2">
      <c r="A17" s="7" t="s">
        <v>46</v>
      </c>
      <c r="B17" s="16">
        <v>5.0904977375565599</v>
      </c>
      <c r="C17" s="17">
        <v>9.7307221542227715</v>
      </c>
      <c r="D17" s="16">
        <v>6.6291432145090701</v>
      </c>
      <c r="E17" s="17">
        <v>7.4204946996466408</v>
      </c>
      <c r="F17" s="12"/>
      <c r="G17" s="10">
        <f t="shared" si="0"/>
        <v>-4.6402244166662117</v>
      </c>
      <c r="H17" s="11">
        <f t="shared" si="1"/>
        <v>-0.7913514851375707</v>
      </c>
    </row>
    <row r="18" spans="1:8" x14ac:dyDescent="0.2">
      <c r="A18" s="7" t="s">
        <v>49</v>
      </c>
      <c r="B18" s="16">
        <v>4.0723981900452495</v>
      </c>
      <c r="C18" s="17">
        <v>3.6719706242350103</v>
      </c>
      <c r="D18" s="16">
        <v>3.8565770273087301</v>
      </c>
      <c r="E18" s="17">
        <v>3.5100117785630198</v>
      </c>
      <c r="F18" s="12"/>
      <c r="G18" s="10">
        <f t="shared" si="0"/>
        <v>0.40042756581023919</v>
      </c>
      <c r="H18" s="11">
        <f t="shared" si="1"/>
        <v>0.34656524874571026</v>
      </c>
    </row>
    <row r="19" spans="1:8" x14ac:dyDescent="0.2">
      <c r="A19" s="7" t="s">
        <v>51</v>
      </c>
      <c r="B19" s="16">
        <v>5.6561085972850693E-2</v>
      </c>
      <c r="C19" s="17">
        <v>0.18359853121175002</v>
      </c>
      <c r="D19" s="16">
        <v>4.1692724619553902E-2</v>
      </c>
      <c r="E19" s="17">
        <v>0.117785630153121</v>
      </c>
      <c r="F19" s="12"/>
      <c r="G19" s="10">
        <f t="shared" si="0"/>
        <v>-0.12703744523889932</v>
      </c>
      <c r="H19" s="11">
        <f t="shared" si="1"/>
        <v>-7.6092905533567096E-2</v>
      </c>
    </row>
    <row r="20" spans="1:8" x14ac:dyDescent="0.2">
      <c r="A20" s="7" t="s">
        <v>52</v>
      </c>
      <c r="B20" s="16">
        <v>0.79185520361990891</v>
      </c>
      <c r="C20" s="17">
        <v>0.97919216646266805</v>
      </c>
      <c r="D20" s="16">
        <v>0.56285178236397693</v>
      </c>
      <c r="E20" s="17">
        <v>0.70671378091872794</v>
      </c>
      <c r="F20" s="12"/>
      <c r="G20" s="10">
        <f t="shared" si="0"/>
        <v>-0.18733696284275914</v>
      </c>
      <c r="H20" s="11">
        <f t="shared" si="1"/>
        <v>-0.14386199855475101</v>
      </c>
    </row>
    <row r="21" spans="1:8" x14ac:dyDescent="0.2">
      <c r="A21" s="7" t="s">
        <v>54</v>
      </c>
      <c r="B21" s="16">
        <v>3.4502262443438902</v>
      </c>
      <c r="C21" s="17">
        <v>3.1823745410036701</v>
      </c>
      <c r="D21" s="16">
        <v>4.5236606212216</v>
      </c>
      <c r="E21" s="17">
        <v>5.7479387514723204</v>
      </c>
      <c r="F21" s="12"/>
      <c r="G21" s="10">
        <f t="shared" si="0"/>
        <v>0.26785170334022013</v>
      </c>
      <c r="H21" s="11">
        <f t="shared" si="1"/>
        <v>-1.2242781302507204</v>
      </c>
    </row>
    <row r="22" spans="1:8" x14ac:dyDescent="0.2">
      <c r="A22" s="7" t="s">
        <v>55</v>
      </c>
      <c r="B22" s="16">
        <v>0.565610859728507</v>
      </c>
      <c r="C22" s="17">
        <v>0.61199510403916801</v>
      </c>
      <c r="D22" s="16">
        <v>0.43777360850531599</v>
      </c>
      <c r="E22" s="17">
        <v>0.61248527679623099</v>
      </c>
      <c r="F22" s="12"/>
      <c r="G22" s="10">
        <f t="shared" si="0"/>
        <v>-4.6384244310661016E-2</v>
      </c>
      <c r="H22" s="11">
        <f t="shared" si="1"/>
        <v>-0.174711668290915</v>
      </c>
    </row>
    <row r="23" spans="1:8" x14ac:dyDescent="0.2">
      <c r="A23" s="7" t="s">
        <v>56</v>
      </c>
      <c r="B23" s="16">
        <v>2.0361990950226199</v>
      </c>
      <c r="C23" s="17">
        <v>2.203182374541</v>
      </c>
      <c r="D23" s="16">
        <v>1.7927871586408202</v>
      </c>
      <c r="E23" s="17">
        <v>1.22497055359246</v>
      </c>
      <c r="F23" s="12"/>
      <c r="G23" s="10">
        <f t="shared" si="0"/>
        <v>-0.1669832795183801</v>
      </c>
      <c r="H23" s="11">
        <f t="shared" si="1"/>
        <v>0.56781660504836018</v>
      </c>
    </row>
    <row r="24" spans="1:8" x14ac:dyDescent="0.2">
      <c r="A24" s="7" t="s">
        <v>57</v>
      </c>
      <c r="B24" s="16">
        <v>0</v>
      </c>
      <c r="C24" s="17">
        <v>0</v>
      </c>
      <c r="D24" s="16">
        <v>4.1692724619553902E-2</v>
      </c>
      <c r="E24" s="17">
        <v>0</v>
      </c>
      <c r="F24" s="12"/>
      <c r="G24" s="10">
        <f t="shared" si="0"/>
        <v>0</v>
      </c>
      <c r="H24" s="11">
        <f t="shared" si="1"/>
        <v>4.1692724619553902E-2</v>
      </c>
    </row>
    <row r="25" spans="1:8" x14ac:dyDescent="0.2">
      <c r="A25" s="7" t="s">
        <v>58</v>
      </c>
      <c r="B25" s="16">
        <v>5.6561085972850693E-2</v>
      </c>
      <c r="C25" s="17">
        <v>0</v>
      </c>
      <c r="D25" s="16">
        <v>2.0846362309776899E-2</v>
      </c>
      <c r="E25" s="17">
        <v>0</v>
      </c>
      <c r="F25" s="12"/>
      <c r="G25" s="10">
        <f t="shared" si="0"/>
        <v>5.6561085972850693E-2</v>
      </c>
      <c r="H25" s="11">
        <f t="shared" si="1"/>
        <v>2.0846362309776899E-2</v>
      </c>
    </row>
    <row r="26" spans="1:8" x14ac:dyDescent="0.2">
      <c r="A26" s="7" t="s">
        <v>61</v>
      </c>
      <c r="B26" s="16">
        <v>0</v>
      </c>
      <c r="C26" s="17">
        <v>0.12239902080783401</v>
      </c>
      <c r="D26" s="16">
        <v>0</v>
      </c>
      <c r="E26" s="17">
        <v>4.7114252061248502E-2</v>
      </c>
      <c r="F26" s="12"/>
      <c r="G26" s="10">
        <f t="shared" si="0"/>
        <v>-0.12239902080783401</v>
      </c>
      <c r="H26" s="11">
        <f t="shared" si="1"/>
        <v>-4.7114252061248502E-2</v>
      </c>
    </row>
    <row r="27" spans="1:8" x14ac:dyDescent="0.2">
      <c r="A27" s="7" t="s">
        <v>62</v>
      </c>
      <c r="B27" s="16">
        <v>7.1266968325791895</v>
      </c>
      <c r="C27" s="17">
        <v>7.34394124847001</v>
      </c>
      <c r="D27" s="16">
        <v>7.8590785907859102</v>
      </c>
      <c r="E27" s="17">
        <v>6.80800942285041</v>
      </c>
      <c r="F27" s="12"/>
      <c r="G27" s="10">
        <f t="shared" si="0"/>
        <v>-0.21724441589082044</v>
      </c>
      <c r="H27" s="11">
        <f t="shared" si="1"/>
        <v>1.0510691679355002</v>
      </c>
    </row>
    <row r="28" spans="1:8" x14ac:dyDescent="0.2">
      <c r="A28" s="7" t="s">
        <v>63</v>
      </c>
      <c r="B28" s="16">
        <v>0</v>
      </c>
      <c r="C28" s="17">
        <v>0</v>
      </c>
      <c r="D28" s="16">
        <v>0</v>
      </c>
      <c r="E28" s="17">
        <v>2.3557126030624299E-2</v>
      </c>
      <c r="F28" s="12"/>
      <c r="G28" s="10">
        <f t="shared" si="0"/>
        <v>0</v>
      </c>
      <c r="H28" s="11">
        <f t="shared" si="1"/>
        <v>-2.3557126030624299E-2</v>
      </c>
    </row>
    <row r="29" spans="1:8" x14ac:dyDescent="0.2">
      <c r="A29" s="7" t="s">
        <v>64</v>
      </c>
      <c r="B29" s="16">
        <v>0.50904977375565608</v>
      </c>
      <c r="C29" s="17">
        <v>1.5911872705018397</v>
      </c>
      <c r="D29" s="16">
        <v>0.72962268084219306</v>
      </c>
      <c r="E29" s="17">
        <v>1.17785630153121</v>
      </c>
      <c r="F29" s="12"/>
      <c r="G29" s="10">
        <f t="shared" si="0"/>
        <v>-1.0821374967461836</v>
      </c>
      <c r="H29" s="11">
        <f t="shared" si="1"/>
        <v>-0.44823362068901695</v>
      </c>
    </row>
    <row r="30" spans="1:8" x14ac:dyDescent="0.2">
      <c r="A30" s="7" t="s">
        <v>66</v>
      </c>
      <c r="B30" s="16">
        <v>0.73529411764705899</v>
      </c>
      <c r="C30" s="17">
        <v>0.61199510403916801</v>
      </c>
      <c r="D30" s="16">
        <v>0.39608088388576201</v>
      </c>
      <c r="E30" s="17">
        <v>0.306242638398115</v>
      </c>
      <c r="F30" s="12"/>
      <c r="G30" s="10">
        <f t="shared" si="0"/>
        <v>0.12329901360789097</v>
      </c>
      <c r="H30" s="11">
        <f t="shared" si="1"/>
        <v>8.9838245487647017E-2</v>
      </c>
    </row>
    <row r="31" spans="1:8" x14ac:dyDescent="0.2">
      <c r="A31" s="7" t="s">
        <v>67</v>
      </c>
      <c r="B31" s="16">
        <v>5.8257918552036196</v>
      </c>
      <c r="C31" s="17">
        <v>2.0195838433292499</v>
      </c>
      <c r="D31" s="16">
        <v>5.7744423598082104</v>
      </c>
      <c r="E31" s="17">
        <v>3.5335689045936398</v>
      </c>
      <c r="F31" s="12"/>
      <c r="G31" s="10">
        <f t="shared" si="0"/>
        <v>3.8062080118743697</v>
      </c>
      <c r="H31" s="11">
        <f t="shared" si="1"/>
        <v>2.2408734552145706</v>
      </c>
    </row>
    <row r="32" spans="1:8" x14ac:dyDescent="0.2">
      <c r="A32" s="7" t="s">
        <v>68</v>
      </c>
      <c r="B32" s="16">
        <v>0.22624434389140299</v>
      </c>
      <c r="C32" s="17">
        <v>0.24479804161566701</v>
      </c>
      <c r="D32" s="16">
        <v>0.208463623097769</v>
      </c>
      <c r="E32" s="17">
        <v>0.21201413427561799</v>
      </c>
      <c r="F32" s="12"/>
      <c r="G32" s="10">
        <f t="shared" si="0"/>
        <v>-1.8553697724264018E-2</v>
      </c>
      <c r="H32" s="11">
        <f t="shared" si="1"/>
        <v>-3.5505111778489917E-3</v>
      </c>
    </row>
    <row r="33" spans="1:8" x14ac:dyDescent="0.2">
      <c r="A33" s="7" t="s">
        <v>69</v>
      </c>
      <c r="B33" s="16">
        <v>15.158371040724001</v>
      </c>
      <c r="C33" s="17">
        <v>7.8947368421052602</v>
      </c>
      <c r="D33" s="16">
        <v>11.7990410673338</v>
      </c>
      <c r="E33" s="17">
        <v>8.8810365135453502</v>
      </c>
      <c r="F33" s="12"/>
      <c r="G33" s="10">
        <f t="shared" si="0"/>
        <v>7.2636341986187407</v>
      </c>
      <c r="H33" s="11">
        <f t="shared" si="1"/>
        <v>2.9180045537884496</v>
      </c>
    </row>
    <row r="34" spans="1:8" x14ac:dyDescent="0.2">
      <c r="A34" s="7" t="s">
        <v>70</v>
      </c>
      <c r="B34" s="16">
        <v>4.2420814479638</v>
      </c>
      <c r="C34" s="17">
        <v>4.5287637698898404</v>
      </c>
      <c r="D34" s="16">
        <v>3.9191161142380699</v>
      </c>
      <c r="E34" s="17">
        <v>4.6407538280329801</v>
      </c>
      <c r="F34" s="12"/>
      <c r="G34" s="10">
        <f t="shared" si="0"/>
        <v>-0.28668232192604037</v>
      </c>
      <c r="H34" s="11">
        <f t="shared" si="1"/>
        <v>-0.72163771379491015</v>
      </c>
    </row>
    <row r="35" spans="1:8" x14ac:dyDescent="0.2">
      <c r="A35" s="7" t="s">
        <v>71</v>
      </c>
      <c r="B35" s="16">
        <v>5.6561085972850693E-2</v>
      </c>
      <c r="C35" s="17">
        <v>6.1199510403916794E-2</v>
      </c>
      <c r="D35" s="16">
        <v>0.104231811548885</v>
      </c>
      <c r="E35" s="17">
        <v>0.117785630153121</v>
      </c>
      <c r="F35" s="12"/>
      <c r="G35" s="10">
        <f t="shared" si="0"/>
        <v>-4.6384244310661016E-3</v>
      </c>
      <c r="H35" s="11">
        <f t="shared" si="1"/>
        <v>-1.3553818604236004E-2</v>
      </c>
    </row>
    <row r="36" spans="1:8" x14ac:dyDescent="0.2">
      <c r="A36" s="7" t="s">
        <v>72</v>
      </c>
      <c r="B36" s="16">
        <v>0.565610859728507</v>
      </c>
      <c r="C36" s="17">
        <v>0.24479804161566701</v>
      </c>
      <c r="D36" s="16">
        <v>0.41692724619553895</v>
      </c>
      <c r="E36" s="17">
        <v>0.28268551236749095</v>
      </c>
      <c r="F36" s="12"/>
      <c r="G36" s="10">
        <f t="shared" si="0"/>
        <v>0.32081281811284001</v>
      </c>
      <c r="H36" s="11">
        <f t="shared" si="1"/>
        <v>0.13424173382804799</v>
      </c>
    </row>
    <row r="37" spans="1:8" x14ac:dyDescent="0.2">
      <c r="A37" s="7" t="s">
        <v>73</v>
      </c>
      <c r="B37" s="16">
        <v>0.9615384615384619</v>
      </c>
      <c r="C37" s="17">
        <v>0.61199510403916801</v>
      </c>
      <c r="D37" s="16">
        <v>0.60454450698353102</v>
      </c>
      <c r="E37" s="17">
        <v>0.44758539458186103</v>
      </c>
      <c r="F37" s="12"/>
      <c r="G37" s="10">
        <f t="shared" si="0"/>
        <v>0.34954335749929388</v>
      </c>
      <c r="H37" s="11">
        <f t="shared" si="1"/>
        <v>0.15695911240166999</v>
      </c>
    </row>
    <row r="38" spans="1:8" x14ac:dyDescent="0.2">
      <c r="A38" s="7" t="s">
        <v>74</v>
      </c>
      <c r="B38" s="16">
        <v>1.13122171945701</v>
      </c>
      <c r="C38" s="17">
        <v>0.856793145654835</v>
      </c>
      <c r="D38" s="16">
        <v>0.95893266624973905</v>
      </c>
      <c r="E38" s="17">
        <v>0.56537102473498191</v>
      </c>
      <c r="F38" s="12"/>
      <c r="G38" s="10">
        <f t="shared" ref="G38:G61" si="2">B38-C38</f>
        <v>0.274428573802175</v>
      </c>
      <c r="H38" s="11">
        <f t="shared" ref="H38:H61" si="3">D38-E38</f>
        <v>0.39356164151475714</v>
      </c>
    </row>
    <row r="39" spans="1:8" x14ac:dyDescent="0.2">
      <c r="A39" s="7" t="s">
        <v>76</v>
      </c>
      <c r="B39" s="16">
        <v>0.9615384615384619</v>
      </c>
      <c r="C39" s="17">
        <v>1.8971848225214201</v>
      </c>
      <c r="D39" s="16">
        <v>0.70877631853241596</v>
      </c>
      <c r="E39" s="17">
        <v>1.90812720848057</v>
      </c>
      <c r="F39" s="12"/>
      <c r="G39" s="10">
        <f t="shared" si="2"/>
        <v>-0.93564636098295817</v>
      </c>
      <c r="H39" s="11">
        <f t="shared" si="3"/>
        <v>-1.1993508899481542</v>
      </c>
    </row>
    <row r="40" spans="1:8" x14ac:dyDescent="0.2">
      <c r="A40" s="7" t="s">
        <v>77</v>
      </c>
      <c r="B40" s="16">
        <v>0</v>
      </c>
      <c r="C40" s="17">
        <v>0.30599755201958401</v>
      </c>
      <c r="D40" s="16">
        <v>0.37523452157598497</v>
      </c>
      <c r="E40" s="17">
        <v>0.42402826855123699</v>
      </c>
      <c r="F40" s="12"/>
      <c r="G40" s="10">
        <f t="shared" si="2"/>
        <v>-0.30599755201958401</v>
      </c>
      <c r="H40" s="11">
        <f t="shared" si="3"/>
        <v>-4.8793746975252017E-2</v>
      </c>
    </row>
    <row r="41" spans="1:8" x14ac:dyDescent="0.2">
      <c r="A41" s="7" t="s">
        <v>78</v>
      </c>
      <c r="B41" s="16">
        <v>5.4298642533936698</v>
      </c>
      <c r="C41" s="17">
        <v>5.6915544675642602</v>
      </c>
      <c r="D41" s="16">
        <v>6.1496768813841998</v>
      </c>
      <c r="E41" s="17">
        <v>5.0883392226148398</v>
      </c>
      <c r="F41" s="12"/>
      <c r="G41" s="10">
        <f t="shared" si="2"/>
        <v>-0.26169021417059035</v>
      </c>
      <c r="H41" s="11">
        <f t="shared" si="3"/>
        <v>1.0613376587693599</v>
      </c>
    </row>
    <row r="42" spans="1:8" x14ac:dyDescent="0.2">
      <c r="A42" s="7" t="s">
        <v>79</v>
      </c>
      <c r="B42" s="16">
        <v>3.3936651583710398</v>
      </c>
      <c r="C42" s="17">
        <v>2.32558139534884</v>
      </c>
      <c r="D42" s="16">
        <v>5.5242860120908901</v>
      </c>
      <c r="E42" s="17">
        <v>2.3792697290930498</v>
      </c>
      <c r="F42" s="12"/>
      <c r="G42" s="10">
        <f t="shared" si="2"/>
        <v>1.0680837630221998</v>
      </c>
      <c r="H42" s="11">
        <f t="shared" si="3"/>
        <v>3.1450162829978403</v>
      </c>
    </row>
    <row r="43" spans="1:8" x14ac:dyDescent="0.2">
      <c r="A43" s="7" t="s">
        <v>80</v>
      </c>
      <c r="B43" s="16">
        <v>1.92307692307692</v>
      </c>
      <c r="C43" s="17">
        <v>0</v>
      </c>
      <c r="D43" s="16">
        <v>0.70877631853241596</v>
      </c>
      <c r="E43" s="17">
        <v>0</v>
      </c>
      <c r="F43" s="12"/>
      <c r="G43" s="10">
        <f t="shared" si="2"/>
        <v>1.92307692307692</v>
      </c>
      <c r="H43" s="11">
        <f t="shared" si="3"/>
        <v>0.70877631853241596</v>
      </c>
    </row>
    <row r="44" spans="1:8" x14ac:dyDescent="0.2">
      <c r="A44" s="7" t="s">
        <v>81</v>
      </c>
      <c r="B44" s="16">
        <v>19.683257918551998</v>
      </c>
      <c r="C44" s="17">
        <v>21.1750305997552</v>
      </c>
      <c r="D44" s="16">
        <v>21.117365019803998</v>
      </c>
      <c r="E44" s="17">
        <v>22.332155477031801</v>
      </c>
      <c r="F44" s="12"/>
      <c r="G44" s="10">
        <f t="shared" si="2"/>
        <v>-1.4917726812032015</v>
      </c>
      <c r="H44" s="11">
        <f t="shared" si="3"/>
        <v>-1.214790457227803</v>
      </c>
    </row>
    <row r="45" spans="1:8" x14ac:dyDescent="0.2">
      <c r="A45" s="7" t="s">
        <v>83</v>
      </c>
      <c r="B45" s="16">
        <v>3.3371040723981902</v>
      </c>
      <c r="C45" s="17">
        <v>3.7331701346389199</v>
      </c>
      <c r="D45" s="16">
        <v>2.2930998540754599</v>
      </c>
      <c r="E45" s="17">
        <v>3.8869257950530001</v>
      </c>
      <c r="F45" s="12"/>
      <c r="G45" s="10">
        <f t="shared" si="2"/>
        <v>-0.39606606224072971</v>
      </c>
      <c r="H45" s="11">
        <f t="shared" si="3"/>
        <v>-1.5938259409775402</v>
      </c>
    </row>
    <row r="46" spans="1:8" x14ac:dyDescent="0.2">
      <c r="A46" s="7" t="s">
        <v>84</v>
      </c>
      <c r="B46" s="16">
        <v>0.9615384615384619</v>
      </c>
      <c r="C46" s="17">
        <v>1.16279069767442</v>
      </c>
      <c r="D46" s="16">
        <v>1.1257035647279499</v>
      </c>
      <c r="E46" s="17">
        <v>1.1307420494699598</v>
      </c>
      <c r="F46" s="12"/>
      <c r="G46" s="10">
        <f t="shared" si="2"/>
        <v>-0.20125223613595811</v>
      </c>
      <c r="H46" s="11">
        <f t="shared" si="3"/>
        <v>-5.0384847420099632E-3</v>
      </c>
    </row>
    <row r="47" spans="1:8" x14ac:dyDescent="0.2">
      <c r="A47" s="142" t="s">
        <v>35</v>
      </c>
      <c r="B47" s="153">
        <v>0.16968325791855199</v>
      </c>
      <c r="C47" s="154">
        <v>0.12239902080783401</v>
      </c>
      <c r="D47" s="153">
        <v>0.12507817385866202</v>
      </c>
      <c r="E47" s="154">
        <v>7.0671378091872794E-2</v>
      </c>
      <c r="F47" s="155"/>
      <c r="G47" s="156">
        <f t="shared" si="2"/>
        <v>4.7284237110717983E-2</v>
      </c>
      <c r="H47" s="157">
        <f t="shared" si="3"/>
        <v>5.4406795766789223E-2</v>
      </c>
    </row>
    <row r="48" spans="1:8" x14ac:dyDescent="0.2">
      <c r="A48" s="7" t="s">
        <v>40</v>
      </c>
      <c r="B48" s="16">
        <v>0</v>
      </c>
      <c r="C48" s="17">
        <v>0</v>
      </c>
      <c r="D48" s="16">
        <v>2.0846362309776899E-2</v>
      </c>
      <c r="E48" s="17">
        <v>0</v>
      </c>
      <c r="F48" s="12"/>
      <c r="G48" s="10">
        <f t="shared" si="2"/>
        <v>0</v>
      </c>
      <c r="H48" s="11">
        <f t="shared" si="3"/>
        <v>2.0846362309776899E-2</v>
      </c>
    </row>
    <row r="49" spans="1:8" x14ac:dyDescent="0.2">
      <c r="A49" s="7" t="s">
        <v>41</v>
      </c>
      <c r="B49" s="16">
        <v>0.39592760180995501</v>
      </c>
      <c r="C49" s="17">
        <v>0.30599755201958401</v>
      </c>
      <c r="D49" s="16">
        <v>0.39608088388576201</v>
      </c>
      <c r="E49" s="17">
        <v>0.32979976442873998</v>
      </c>
      <c r="F49" s="12"/>
      <c r="G49" s="10">
        <f t="shared" si="2"/>
        <v>8.9930049790371003E-2</v>
      </c>
      <c r="H49" s="11">
        <f t="shared" si="3"/>
        <v>6.6281119457022031E-2</v>
      </c>
    </row>
    <row r="50" spans="1:8" x14ac:dyDescent="0.2">
      <c r="A50" s="7" t="s">
        <v>44</v>
      </c>
      <c r="B50" s="16">
        <v>0.33936651583710398</v>
      </c>
      <c r="C50" s="17">
        <v>0.55079559363525099</v>
      </c>
      <c r="D50" s="16">
        <v>0.41692724619553895</v>
      </c>
      <c r="E50" s="17">
        <v>0.61248527679623099</v>
      </c>
      <c r="F50" s="12"/>
      <c r="G50" s="10">
        <f t="shared" si="2"/>
        <v>-0.21142907779814701</v>
      </c>
      <c r="H50" s="11">
        <f t="shared" si="3"/>
        <v>-0.19555803060069205</v>
      </c>
    </row>
    <row r="51" spans="1:8" x14ac:dyDescent="0.2">
      <c r="A51" s="7" t="s">
        <v>47</v>
      </c>
      <c r="B51" s="16">
        <v>0</v>
      </c>
      <c r="C51" s="17">
        <v>0</v>
      </c>
      <c r="D51" s="16">
        <v>0</v>
      </c>
      <c r="E51" s="17">
        <v>4.7114252061248502E-2</v>
      </c>
      <c r="F51" s="12"/>
      <c r="G51" s="10">
        <f t="shared" si="2"/>
        <v>0</v>
      </c>
      <c r="H51" s="11">
        <f t="shared" si="3"/>
        <v>-4.7114252061248502E-2</v>
      </c>
    </row>
    <row r="52" spans="1:8" x14ac:dyDescent="0.2">
      <c r="A52" s="7" t="s">
        <v>48</v>
      </c>
      <c r="B52" s="16">
        <v>0.84841628959275994</v>
      </c>
      <c r="C52" s="17">
        <v>0.97919216646266805</v>
      </c>
      <c r="D52" s="16">
        <v>0.854700854700855</v>
      </c>
      <c r="E52" s="17">
        <v>0.68315665488810406</v>
      </c>
      <c r="F52" s="12"/>
      <c r="G52" s="10">
        <f t="shared" si="2"/>
        <v>-0.1307758768699081</v>
      </c>
      <c r="H52" s="11">
        <f t="shared" si="3"/>
        <v>0.17154419981275093</v>
      </c>
    </row>
    <row r="53" spans="1:8" x14ac:dyDescent="0.2">
      <c r="A53" s="7" t="s">
        <v>50</v>
      </c>
      <c r="B53" s="16">
        <v>0</v>
      </c>
      <c r="C53" s="17">
        <v>0.428396572827417</v>
      </c>
      <c r="D53" s="16">
        <v>0</v>
      </c>
      <c r="E53" s="17">
        <v>0.21201413427561799</v>
      </c>
      <c r="F53" s="12"/>
      <c r="G53" s="10">
        <f t="shared" si="2"/>
        <v>-0.428396572827417</v>
      </c>
      <c r="H53" s="11">
        <f t="shared" si="3"/>
        <v>-0.21201413427561799</v>
      </c>
    </row>
    <row r="54" spans="1:8" x14ac:dyDescent="0.2">
      <c r="A54" s="7" t="s">
        <v>53</v>
      </c>
      <c r="B54" s="16">
        <v>0.113122171945701</v>
      </c>
      <c r="C54" s="17">
        <v>0.18359853121175002</v>
      </c>
      <c r="D54" s="16">
        <v>0.104231811548885</v>
      </c>
      <c r="E54" s="17">
        <v>0.23557126030624301</v>
      </c>
      <c r="F54" s="12"/>
      <c r="G54" s="10">
        <f t="shared" si="2"/>
        <v>-7.0476359266049018E-2</v>
      </c>
      <c r="H54" s="11">
        <f t="shared" si="3"/>
        <v>-0.13133944875735801</v>
      </c>
    </row>
    <row r="55" spans="1:8" x14ac:dyDescent="0.2">
      <c r="A55" s="7" t="s">
        <v>59</v>
      </c>
      <c r="B55" s="16">
        <v>5.6561085972850693E-2</v>
      </c>
      <c r="C55" s="17">
        <v>6.1199510403916794E-2</v>
      </c>
      <c r="D55" s="16">
        <v>2.0846362309776899E-2</v>
      </c>
      <c r="E55" s="17">
        <v>7.0671378091872794E-2</v>
      </c>
      <c r="F55" s="12"/>
      <c r="G55" s="10">
        <f t="shared" si="2"/>
        <v>-4.6384244310661016E-3</v>
      </c>
      <c r="H55" s="11">
        <f t="shared" si="3"/>
        <v>-4.9825015782095895E-2</v>
      </c>
    </row>
    <row r="56" spans="1:8" x14ac:dyDescent="0.2">
      <c r="A56" s="7" t="s">
        <v>60</v>
      </c>
      <c r="B56" s="16">
        <v>5.6561085972850693E-2</v>
      </c>
      <c r="C56" s="17">
        <v>0</v>
      </c>
      <c r="D56" s="16">
        <v>2.0846362309776899E-2</v>
      </c>
      <c r="E56" s="17">
        <v>0</v>
      </c>
      <c r="F56" s="12"/>
      <c r="G56" s="10">
        <f t="shared" si="2"/>
        <v>5.6561085972850693E-2</v>
      </c>
      <c r="H56" s="11">
        <f t="shared" si="3"/>
        <v>2.0846362309776899E-2</v>
      </c>
    </row>
    <row r="57" spans="1:8" x14ac:dyDescent="0.2">
      <c r="A57" s="7" t="s">
        <v>65</v>
      </c>
      <c r="B57" s="16">
        <v>0</v>
      </c>
      <c r="C57" s="17">
        <v>0</v>
      </c>
      <c r="D57" s="16">
        <v>0</v>
      </c>
      <c r="E57" s="17">
        <v>2.3557126030624299E-2</v>
      </c>
      <c r="F57" s="12"/>
      <c r="G57" s="10">
        <f t="shared" si="2"/>
        <v>0</v>
      </c>
      <c r="H57" s="11">
        <f t="shared" si="3"/>
        <v>-2.3557126030624299E-2</v>
      </c>
    </row>
    <row r="58" spans="1:8" x14ac:dyDescent="0.2">
      <c r="A58" s="7" t="s">
        <v>75</v>
      </c>
      <c r="B58" s="16">
        <v>0</v>
      </c>
      <c r="C58" s="17">
        <v>0</v>
      </c>
      <c r="D58" s="16">
        <v>2.0846362309776899E-2</v>
      </c>
      <c r="E58" s="17">
        <v>0</v>
      </c>
      <c r="F58" s="12"/>
      <c r="G58" s="10">
        <f t="shared" si="2"/>
        <v>0</v>
      </c>
      <c r="H58" s="11">
        <f t="shared" si="3"/>
        <v>2.0846362309776899E-2</v>
      </c>
    </row>
    <row r="59" spans="1:8" x14ac:dyDescent="0.2">
      <c r="A59" s="7" t="s">
        <v>82</v>
      </c>
      <c r="B59" s="16">
        <v>5.6561085972850693E-2</v>
      </c>
      <c r="C59" s="17">
        <v>0</v>
      </c>
      <c r="D59" s="16">
        <v>8.3385449239107803E-2</v>
      </c>
      <c r="E59" s="17">
        <v>4.7114252061248502E-2</v>
      </c>
      <c r="F59" s="12"/>
      <c r="G59" s="10">
        <f t="shared" si="2"/>
        <v>5.6561085972850693E-2</v>
      </c>
      <c r="H59" s="11">
        <f t="shared" si="3"/>
        <v>3.6271197177859302E-2</v>
      </c>
    </row>
    <row r="60" spans="1:8" x14ac:dyDescent="0.2">
      <c r="A60" s="7" t="s">
        <v>85</v>
      </c>
      <c r="B60" s="16">
        <v>0.282805429864253</v>
      </c>
      <c r="C60" s="17">
        <v>0.24479804161566701</v>
      </c>
      <c r="D60" s="16">
        <v>0.166770898478216</v>
      </c>
      <c r="E60" s="17">
        <v>0.40047114252061194</v>
      </c>
      <c r="F60" s="12"/>
      <c r="G60" s="10">
        <f t="shared" si="2"/>
        <v>3.8007388248585988E-2</v>
      </c>
      <c r="H60" s="11">
        <f t="shared" si="3"/>
        <v>-0.23370024404239595</v>
      </c>
    </row>
    <row r="61" spans="1:8" x14ac:dyDescent="0.2">
      <c r="A61" s="7" t="s">
        <v>86</v>
      </c>
      <c r="B61" s="16">
        <v>0</v>
      </c>
      <c r="C61" s="17">
        <v>6.1199510403916794E-2</v>
      </c>
      <c r="D61" s="16">
        <v>0</v>
      </c>
      <c r="E61" s="17">
        <v>4.7114252061248502E-2</v>
      </c>
      <c r="F61" s="12"/>
      <c r="G61" s="10">
        <f t="shared" si="2"/>
        <v>-6.1199510403916794E-2</v>
      </c>
      <c r="H61" s="11">
        <f t="shared" si="3"/>
        <v>-4.7114252061248502E-2</v>
      </c>
    </row>
    <row r="62" spans="1:8" x14ac:dyDescent="0.2">
      <c r="A62" s="1"/>
      <c r="B62" s="18"/>
      <c r="C62" s="19"/>
      <c r="D62" s="18"/>
      <c r="E62" s="19"/>
      <c r="F62" s="15"/>
      <c r="G62" s="13"/>
      <c r="H62" s="14"/>
    </row>
    <row r="63" spans="1:8" s="43" customFormat="1" x14ac:dyDescent="0.2">
      <c r="A63" s="27" t="s">
        <v>5</v>
      </c>
      <c r="B63" s="44">
        <f>SUM(B6:B62)</f>
        <v>99.999999999999972</v>
      </c>
      <c r="C63" s="45">
        <f>SUM(C6:C62)</f>
        <v>100.00000000000003</v>
      </c>
      <c r="D63" s="44">
        <f>SUM(D6:D62)</f>
        <v>100.00000000000004</v>
      </c>
      <c r="E63" s="45">
        <f>SUM(E6:E62)</f>
        <v>100.00000000000003</v>
      </c>
      <c r="F63" s="49"/>
      <c r="G63" s="50">
        <f>SUM(G6:G62)</f>
        <v>-1.6590895324242183E-14</v>
      </c>
      <c r="H63" s="51">
        <f>SUM(H6:H62)</f>
        <v>1.4765966227514582E-14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98</v>
      </c>
      <c r="B2" s="202" t="s">
        <v>88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99</v>
      </c>
      <c r="B7" s="78">
        <f>SUM($B8:$B11)</f>
        <v>278</v>
      </c>
      <c r="C7" s="79">
        <f>SUM($C8:$C11)</f>
        <v>252</v>
      </c>
      <c r="D7" s="78">
        <f>SUM($D8:$D11)</f>
        <v>846</v>
      </c>
      <c r="E7" s="79">
        <f>SUM($E8:$E11)</f>
        <v>638</v>
      </c>
      <c r="F7" s="80"/>
      <c r="G7" s="78">
        <f>B7-C7</f>
        <v>26</v>
      </c>
      <c r="H7" s="79">
        <f>D7-E7</f>
        <v>208</v>
      </c>
      <c r="I7" s="54">
        <f>IF(C7=0, "-", IF(G7/C7&lt;10, G7/C7, "&gt;999%"))</f>
        <v>0.10317460317460317</v>
      </c>
      <c r="J7" s="55">
        <f>IF(E7=0, "-", IF(H7/E7&lt;10, H7/E7, "&gt;999%"))</f>
        <v>0.32601880877742945</v>
      </c>
    </row>
    <row r="8" spans="1:10" x14ac:dyDescent="0.2">
      <c r="A8" s="158" t="s">
        <v>147</v>
      </c>
      <c r="B8" s="65">
        <v>151</v>
      </c>
      <c r="C8" s="66">
        <v>153</v>
      </c>
      <c r="D8" s="65">
        <v>385</v>
      </c>
      <c r="E8" s="66">
        <v>417</v>
      </c>
      <c r="F8" s="67"/>
      <c r="G8" s="65">
        <f>B8-C8</f>
        <v>-2</v>
      </c>
      <c r="H8" s="66">
        <f>D8-E8</f>
        <v>-32</v>
      </c>
      <c r="I8" s="8">
        <f>IF(C8=0, "-", IF(G8/C8&lt;10, G8/C8, "&gt;999%"))</f>
        <v>-1.3071895424836602E-2</v>
      </c>
      <c r="J8" s="9">
        <f>IF(E8=0, "-", IF(H8/E8&lt;10, H8/E8, "&gt;999%"))</f>
        <v>-7.6738609112709827E-2</v>
      </c>
    </row>
    <row r="9" spans="1:10" x14ac:dyDescent="0.2">
      <c r="A9" s="158" t="s">
        <v>148</v>
      </c>
      <c r="B9" s="65">
        <v>61</v>
      </c>
      <c r="C9" s="66">
        <v>67</v>
      </c>
      <c r="D9" s="65">
        <v>166</v>
      </c>
      <c r="E9" s="66">
        <v>151</v>
      </c>
      <c r="F9" s="67"/>
      <c r="G9" s="65">
        <f>B9-C9</f>
        <v>-6</v>
      </c>
      <c r="H9" s="66">
        <f>D9-E9</f>
        <v>15</v>
      </c>
      <c r="I9" s="8">
        <f>IF(C9=0, "-", IF(G9/C9&lt;10, G9/C9, "&gt;999%"))</f>
        <v>-8.9552238805970144E-2</v>
      </c>
      <c r="J9" s="9">
        <f>IF(E9=0, "-", IF(H9/E9&lt;10, H9/E9, "&gt;999%"))</f>
        <v>9.9337748344370855E-2</v>
      </c>
    </row>
    <row r="10" spans="1:10" x14ac:dyDescent="0.2">
      <c r="A10" s="158" t="s">
        <v>149</v>
      </c>
      <c r="B10" s="65">
        <v>17</v>
      </c>
      <c r="C10" s="66">
        <v>19</v>
      </c>
      <c r="D10" s="65">
        <v>54</v>
      </c>
      <c r="E10" s="66">
        <v>51</v>
      </c>
      <c r="F10" s="67"/>
      <c r="G10" s="65">
        <f>B10-C10</f>
        <v>-2</v>
      </c>
      <c r="H10" s="66">
        <f>D10-E10</f>
        <v>3</v>
      </c>
      <c r="I10" s="8">
        <f>IF(C10=0, "-", IF(G10/C10&lt;10, G10/C10, "&gt;999%"))</f>
        <v>-0.10526315789473684</v>
      </c>
      <c r="J10" s="9">
        <f>IF(E10=0, "-", IF(H10/E10&lt;10, H10/E10, "&gt;999%"))</f>
        <v>5.8823529411764705E-2</v>
      </c>
    </row>
    <row r="11" spans="1:10" x14ac:dyDescent="0.2">
      <c r="A11" s="158" t="s">
        <v>150</v>
      </c>
      <c r="B11" s="65">
        <v>49</v>
      </c>
      <c r="C11" s="66">
        <v>13</v>
      </c>
      <c r="D11" s="65">
        <v>241</v>
      </c>
      <c r="E11" s="66">
        <v>19</v>
      </c>
      <c r="F11" s="67"/>
      <c r="G11" s="65">
        <f>B11-C11</f>
        <v>36</v>
      </c>
      <c r="H11" s="66">
        <f>D11-E11</f>
        <v>222</v>
      </c>
      <c r="I11" s="8">
        <f>IF(C11=0, "-", IF(G11/C11&lt;10, G11/C11, "&gt;999%"))</f>
        <v>2.7692307692307692</v>
      </c>
      <c r="J11" s="9" t="str">
        <f>IF(E11=0, "-", IF(H11/E11&lt;10, H11/E11, "&gt;999%"))</f>
        <v>&gt;999%</v>
      </c>
    </row>
    <row r="12" spans="1:10" x14ac:dyDescent="0.2">
      <c r="A12" s="7"/>
      <c r="B12" s="65"/>
      <c r="C12" s="66"/>
      <c r="D12" s="65"/>
      <c r="E12" s="66"/>
      <c r="F12" s="67"/>
      <c r="G12" s="65"/>
      <c r="H12" s="66"/>
      <c r="I12" s="8"/>
      <c r="J12" s="9"/>
    </row>
    <row r="13" spans="1:10" s="160" customFormat="1" x14ac:dyDescent="0.2">
      <c r="A13" s="159" t="s">
        <v>108</v>
      </c>
      <c r="B13" s="78">
        <f>SUM($B14:$B17)</f>
        <v>863</v>
      </c>
      <c r="C13" s="79">
        <f>SUM($C14:$C17)</f>
        <v>776</v>
      </c>
      <c r="D13" s="78">
        <f>SUM($D14:$D17)</f>
        <v>2377</v>
      </c>
      <c r="E13" s="79">
        <f>SUM($E14:$E17)</f>
        <v>2139</v>
      </c>
      <c r="F13" s="80"/>
      <c r="G13" s="78">
        <f>B13-C13</f>
        <v>87</v>
      </c>
      <c r="H13" s="79">
        <f>D13-E13</f>
        <v>238</v>
      </c>
      <c r="I13" s="54">
        <f>IF(C13=0, "-", IF(G13/C13&lt;10, G13/C13, "&gt;999%"))</f>
        <v>0.11211340206185567</v>
      </c>
      <c r="J13" s="55">
        <f>IF(E13=0, "-", IF(H13/E13&lt;10, H13/E13, "&gt;999%"))</f>
        <v>0.11126694717157551</v>
      </c>
    </row>
    <row r="14" spans="1:10" x14ac:dyDescent="0.2">
      <c r="A14" s="158" t="s">
        <v>147</v>
      </c>
      <c r="B14" s="65">
        <v>547</v>
      </c>
      <c r="C14" s="66">
        <v>486</v>
      </c>
      <c r="D14" s="65">
        <v>1524</v>
      </c>
      <c r="E14" s="66">
        <v>1296</v>
      </c>
      <c r="F14" s="67"/>
      <c r="G14" s="65">
        <f>B14-C14</f>
        <v>61</v>
      </c>
      <c r="H14" s="66">
        <f>D14-E14</f>
        <v>228</v>
      </c>
      <c r="I14" s="8">
        <f>IF(C14=0, "-", IF(G14/C14&lt;10, G14/C14, "&gt;999%"))</f>
        <v>0.12551440329218108</v>
      </c>
      <c r="J14" s="9">
        <f>IF(E14=0, "-", IF(H14/E14&lt;10, H14/E14, "&gt;999%"))</f>
        <v>0.17592592592592593</v>
      </c>
    </row>
    <row r="15" spans="1:10" x14ac:dyDescent="0.2">
      <c r="A15" s="158" t="s">
        <v>148</v>
      </c>
      <c r="B15" s="65">
        <v>181</v>
      </c>
      <c r="C15" s="66">
        <v>200</v>
      </c>
      <c r="D15" s="65">
        <v>506</v>
      </c>
      <c r="E15" s="66">
        <v>553</v>
      </c>
      <c r="F15" s="67"/>
      <c r="G15" s="65">
        <f>B15-C15</f>
        <v>-19</v>
      </c>
      <c r="H15" s="66">
        <f>D15-E15</f>
        <v>-47</v>
      </c>
      <c r="I15" s="8">
        <f>IF(C15=0, "-", IF(G15/C15&lt;10, G15/C15, "&gt;999%"))</f>
        <v>-9.5000000000000001E-2</v>
      </c>
      <c r="J15" s="9">
        <f>IF(E15=0, "-", IF(H15/E15&lt;10, H15/E15, "&gt;999%"))</f>
        <v>-8.4990958408679929E-2</v>
      </c>
    </row>
    <row r="16" spans="1:10" x14ac:dyDescent="0.2">
      <c r="A16" s="158" t="s">
        <v>149</v>
      </c>
      <c r="B16" s="65">
        <v>59</v>
      </c>
      <c r="C16" s="66">
        <v>32</v>
      </c>
      <c r="D16" s="65">
        <v>149</v>
      </c>
      <c r="E16" s="66">
        <v>106</v>
      </c>
      <c r="F16" s="67"/>
      <c r="G16" s="65">
        <f>B16-C16</f>
        <v>27</v>
      </c>
      <c r="H16" s="66">
        <f>D16-E16</f>
        <v>43</v>
      </c>
      <c r="I16" s="8">
        <f>IF(C16=0, "-", IF(G16/C16&lt;10, G16/C16, "&gt;999%"))</f>
        <v>0.84375</v>
      </c>
      <c r="J16" s="9">
        <f>IF(E16=0, "-", IF(H16/E16&lt;10, H16/E16, "&gt;999%"))</f>
        <v>0.40566037735849059</v>
      </c>
    </row>
    <row r="17" spans="1:10" x14ac:dyDescent="0.2">
      <c r="A17" s="158" t="s">
        <v>150</v>
      </c>
      <c r="B17" s="65">
        <v>76</v>
      </c>
      <c r="C17" s="66">
        <v>58</v>
      </c>
      <c r="D17" s="65">
        <v>198</v>
      </c>
      <c r="E17" s="66">
        <v>184</v>
      </c>
      <c r="F17" s="67"/>
      <c r="G17" s="65">
        <f>B17-C17</f>
        <v>18</v>
      </c>
      <c r="H17" s="66">
        <f>D17-E17</f>
        <v>14</v>
      </c>
      <c r="I17" s="8">
        <f>IF(C17=0, "-", IF(G17/C17&lt;10, G17/C17, "&gt;999%"))</f>
        <v>0.31034482758620691</v>
      </c>
      <c r="J17" s="9">
        <f>IF(E17=0, "-", IF(H17/E17&lt;10, H17/E17, "&gt;999%"))</f>
        <v>7.6086956521739135E-2</v>
      </c>
    </row>
    <row r="18" spans="1:10" x14ac:dyDescent="0.2">
      <c r="A18" s="22"/>
      <c r="B18" s="74"/>
      <c r="C18" s="75"/>
      <c r="D18" s="74"/>
      <c r="E18" s="75"/>
      <c r="F18" s="76"/>
      <c r="G18" s="74"/>
      <c r="H18" s="75"/>
      <c r="I18" s="23"/>
      <c r="J18" s="24"/>
    </row>
    <row r="19" spans="1:10" s="160" customFormat="1" x14ac:dyDescent="0.2">
      <c r="A19" s="159" t="s">
        <v>114</v>
      </c>
      <c r="B19" s="78">
        <f>SUM($B20:$B23)</f>
        <v>556</v>
      </c>
      <c r="C19" s="79">
        <f>SUM($C20:$C23)</f>
        <v>530</v>
      </c>
      <c r="D19" s="78">
        <f>SUM($D20:$D23)</f>
        <v>1415</v>
      </c>
      <c r="E19" s="79">
        <f>SUM($E20:$E23)</f>
        <v>1312</v>
      </c>
      <c r="F19" s="80"/>
      <c r="G19" s="78">
        <f>B19-C19</f>
        <v>26</v>
      </c>
      <c r="H19" s="79">
        <f>D19-E19</f>
        <v>103</v>
      </c>
      <c r="I19" s="54">
        <f>IF(C19=0, "-", IF(G19/C19&lt;10, G19/C19, "&gt;999%"))</f>
        <v>4.9056603773584909E-2</v>
      </c>
      <c r="J19" s="55">
        <f>IF(E19=0, "-", IF(H19/E19&lt;10, H19/E19, "&gt;999%"))</f>
        <v>7.850609756097561E-2</v>
      </c>
    </row>
    <row r="20" spans="1:10" x14ac:dyDescent="0.2">
      <c r="A20" s="158" t="s">
        <v>147</v>
      </c>
      <c r="B20" s="65">
        <v>179</v>
      </c>
      <c r="C20" s="66">
        <v>172</v>
      </c>
      <c r="D20" s="65">
        <v>479</v>
      </c>
      <c r="E20" s="66">
        <v>425</v>
      </c>
      <c r="F20" s="67"/>
      <c r="G20" s="65">
        <f>B20-C20</f>
        <v>7</v>
      </c>
      <c r="H20" s="66">
        <f>D20-E20</f>
        <v>54</v>
      </c>
      <c r="I20" s="8">
        <f>IF(C20=0, "-", IF(G20/C20&lt;10, G20/C20, "&gt;999%"))</f>
        <v>4.0697674418604654E-2</v>
      </c>
      <c r="J20" s="9">
        <f>IF(E20=0, "-", IF(H20/E20&lt;10, H20/E20, "&gt;999%"))</f>
        <v>0.12705882352941175</v>
      </c>
    </row>
    <row r="21" spans="1:10" x14ac:dyDescent="0.2">
      <c r="A21" s="158" t="s">
        <v>148</v>
      </c>
      <c r="B21" s="65">
        <v>325</v>
      </c>
      <c r="C21" s="66">
        <v>308</v>
      </c>
      <c r="D21" s="65">
        <v>820</v>
      </c>
      <c r="E21" s="66">
        <v>753</v>
      </c>
      <c r="F21" s="67"/>
      <c r="G21" s="65">
        <f>B21-C21</f>
        <v>17</v>
      </c>
      <c r="H21" s="66">
        <f>D21-E21</f>
        <v>67</v>
      </c>
      <c r="I21" s="8">
        <f>IF(C21=0, "-", IF(G21/C21&lt;10, G21/C21, "&gt;999%"))</f>
        <v>5.5194805194805192E-2</v>
      </c>
      <c r="J21" s="9">
        <f>IF(E21=0, "-", IF(H21/E21&lt;10, H21/E21, "&gt;999%"))</f>
        <v>8.8977423638778225E-2</v>
      </c>
    </row>
    <row r="22" spans="1:10" x14ac:dyDescent="0.2">
      <c r="A22" s="158" t="s">
        <v>149</v>
      </c>
      <c r="B22" s="65">
        <v>48</v>
      </c>
      <c r="C22" s="66">
        <v>43</v>
      </c>
      <c r="D22" s="65">
        <v>99</v>
      </c>
      <c r="E22" s="66">
        <v>119</v>
      </c>
      <c r="F22" s="67"/>
      <c r="G22" s="65">
        <f>B22-C22</f>
        <v>5</v>
      </c>
      <c r="H22" s="66">
        <f>D22-E22</f>
        <v>-20</v>
      </c>
      <c r="I22" s="8">
        <f>IF(C22=0, "-", IF(G22/C22&lt;10, G22/C22, "&gt;999%"))</f>
        <v>0.11627906976744186</v>
      </c>
      <c r="J22" s="9">
        <f>IF(E22=0, "-", IF(H22/E22&lt;10, H22/E22, "&gt;999%"))</f>
        <v>-0.16806722689075632</v>
      </c>
    </row>
    <row r="23" spans="1:10" x14ac:dyDescent="0.2">
      <c r="A23" s="158" t="s">
        <v>150</v>
      </c>
      <c r="B23" s="65">
        <v>4</v>
      </c>
      <c r="C23" s="66">
        <v>7</v>
      </c>
      <c r="D23" s="65">
        <v>17</v>
      </c>
      <c r="E23" s="66">
        <v>15</v>
      </c>
      <c r="F23" s="67"/>
      <c r="G23" s="65">
        <f>B23-C23</f>
        <v>-3</v>
      </c>
      <c r="H23" s="66">
        <f>D23-E23</f>
        <v>2</v>
      </c>
      <c r="I23" s="8">
        <f>IF(C23=0, "-", IF(G23/C23&lt;10, G23/C23, "&gt;999%"))</f>
        <v>-0.42857142857142855</v>
      </c>
      <c r="J23" s="9">
        <f>IF(E23=0, "-", IF(H23/E23&lt;10, H23/E23, "&gt;999%"))</f>
        <v>0.13333333333333333</v>
      </c>
    </row>
    <row r="24" spans="1:10" x14ac:dyDescent="0.2">
      <c r="A24" s="7"/>
      <c r="B24" s="65"/>
      <c r="C24" s="66"/>
      <c r="D24" s="65"/>
      <c r="E24" s="66"/>
      <c r="F24" s="67"/>
      <c r="G24" s="65"/>
      <c r="H24" s="66"/>
      <c r="I24" s="8"/>
      <c r="J24" s="9"/>
    </row>
    <row r="25" spans="1:10" s="43" customFormat="1" x14ac:dyDescent="0.2">
      <c r="A25" s="53" t="s">
        <v>29</v>
      </c>
      <c r="B25" s="78">
        <f>SUM($B26:$B29)</f>
        <v>1697</v>
      </c>
      <c r="C25" s="79">
        <f>SUM($C26:$C29)</f>
        <v>1558</v>
      </c>
      <c r="D25" s="78">
        <f>SUM($D26:$D29)</f>
        <v>4638</v>
      </c>
      <c r="E25" s="79">
        <f>SUM($E26:$E29)</f>
        <v>4089</v>
      </c>
      <c r="F25" s="80"/>
      <c r="G25" s="78">
        <f>B25-C25</f>
        <v>139</v>
      </c>
      <c r="H25" s="79">
        <f>D25-E25</f>
        <v>549</v>
      </c>
      <c r="I25" s="54">
        <f>IF(C25=0, "-", IF(G25/C25&lt;10, G25/C25, "&gt;999%"))</f>
        <v>8.9216944801026959E-2</v>
      </c>
      <c r="J25" s="55">
        <f>IF(E25=0, "-", IF(H25/E25&lt;10, H25/E25, "&gt;999%"))</f>
        <v>0.13426265590608952</v>
      </c>
    </row>
    <row r="26" spans="1:10" x14ac:dyDescent="0.2">
      <c r="A26" s="158" t="s">
        <v>147</v>
      </c>
      <c r="B26" s="65">
        <v>877</v>
      </c>
      <c r="C26" s="66">
        <v>811</v>
      </c>
      <c r="D26" s="65">
        <v>2388</v>
      </c>
      <c r="E26" s="66">
        <v>2138</v>
      </c>
      <c r="F26" s="67"/>
      <c r="G26" s="65">
        <f>B26-C26</f>
        <v>66</v>
      </c>
      <c r="H26" s="66">
        <f>D26-E26</f>
        <v>250</v>
      </c>
      <c r="I26" s="8">
        <f>IF(C26=0, "-", IF(G26/C26&lt;10, G26/C26, "&gt;999%"))</f>
        <v>8.138101109741061E-2</v>
      </c>
      <c r="J26" s="9">
        <f>IF(E26=0, "-", IF(H26/E26&lt;10, H26/E26, "&gt;999%"))</f>
        <v>0.11693171188026193</v>
      </c>
    </row>
    <row r="27" spans="1:10" x14ac:dyDescent="0.2">
      <c r="A27" s="158" t="s">
        <v>148</v>
      </c>
      <c r="B27" s="65">
        <v>567</v>
      </c>
      <c r="C27" s="66">
        <v>575</v>
      </c>
      <c r="D27" s="65">
        <v>1492</v>
      </c>
      <c r="E27" s="66">
        <v>1457</v>
      </c>
      <c r="F27" s="67"/>
      <c r="G27" s="65">
        <f>B27-C27</f>
        <v>-8</v>
      </c>
      <c r="H27" s="66">
        <f>D27-E27</f>
        <v>35</v>
      </c>
      <c r="I27" s="8">
        <f>IF(C27=0, "-", IF(G27/C27&lt;10, G27/C27, "&gt;999%"))</f>
        <v>-1.391304347826087E-2</v>
      </c>
      <c r="J27" s="9">
        <f>IF(E27=0, "-", IF(H27/E27&lt;10, H27/E27, "&gt;999%"))</f>
        <v>2.4021962937542895E-2</v>
      </c>
    </row>
    <row r="28" spans="1:10" x14ac:dyDescent="0.2">
      <c r="A28" s="158" t="s">
        <v>149</v>
      </c>
      <c r="B28" s="65">
        <v>124</v>
      </c>
      <c r="C28" s="66">
        <v>94</v>
      </c>
      <c r="D28" s="65">
        <v>302</v>
      </c>
      <c r="E28" s="66">
        <v>276</v>
      </c>
      <c r="F28" s="67"/>
      <c r="G28" s="65">
        <f>B28-C28</f>
        <v>30</v>
      </c>
      <c r="H28" s="66">
        <f>D28-E28</f>
        <v>26</v>
      </c>
      <c r="I28" s="8">
        <f>IF(C28=0, "-", IF(G28/C28&lt;10, G28/C28, "&gt;999%"))</f>
        <v>0.31914893617021278</v>
      </c>
      <c r="J28" s="9">
        <f>IF(E28=0, "-", IF(H28/E28&lt;10, H28/E28, "&gt;999%"))</f>
        <v>9.420289855072464E-2</v>
      </c>
    </row>
    <row r="29" spans="1:10" x14ac:dyDescent="0.2">
      <c r="A29" s="158" t="s">
        <v>150</v>
      </c>
      <c r="B29" s="65">
        <v>129</v>
      </c>
      <c r="C29" s="66">
        <v>78</v>
      </c>
      <c r="D29" s="65">
        <v>456</v>
      </c>
      <c r="E29" s="66">
        <v>218</v>
      </c>
      <c r="F29" s="67"/>
      <c r="G29" s="65">
        <f>B29-C29</f>
        <v>51</v>
      </c>
      <c r="H29" s="66">
        <f>D29-E29</f>
        <v>238</v>
      </c>
      <c r="I29" s="8">
        <f>IF(C29=0, "-", IF(G29/C29&lt;10, G29/C29, "&gt;999%"))</f>
        <v>0.65384615384615385</v>
      </c>
      <c r="J29" s="9">
        <f>IF(E29=0, "-", IF(H29/E29&lt;10, H29/E29, "&gt;999%"))</f>
        <v>1.0917431192660549</v>
      </c>
    </row>
    <row r="30" spans="1:10" x14ac:dyDescent="0.2">
      <c r="A30" s="7"/>
      <c r="B30" s="65"/>
      <c r="C30" s="66"/>
      <c r="D30" s="65"/>
      <c r="E30" s="66"/>
      <c r="F30" s="67"/>
      <c r="G30" s="65"/>
      <c r="H30" s="66"/>
      <c r="I30" s="8"/>
      <c r="J30" s="9"/>
    </row>
    <row r="31" spans="1:10" s="43" customFormat="1" x14ac:dyDescent="0.2">
      <c r="A31" s="22" t="s">
        <v>115</v>
      </c>
      <c r="B31" s="78">
        <v>71</v>
      </c>
      <c r="C31" s="79">
        <v>76</v>
      </c>
      <c r="D31" s="78">
        <v>159</v>
      </c>
      <c r="E31" s="79">
        <v>156</v>
      </c>
      <c r="F31" s="80"/>
      <c r="G31" s="78">
        <f>B31-C31</f>
        <v>-5</v>
      </c>
      <c r="H31" s="79">
        <f>D31-E31</f>
        <v>3</v>
      </c>
      <c r="I31" s="54">
        <f>IF(C31=0, "-", IF(G31/C31&lt;10, G31/C31, "&gt;999%"))</f>
        <v>-6.5789473684210523E-2</v>
      </c>
      <c r="J31" s="55">
        <f>IF(E31=0, "-", IF(H31/E31&lt;10, H31/E31, "&gt;999%"))</f>
        <v>1.9230769230769232E-2</v>
      </c>
    </row>
    <row r="32" spans="1:10" x14ac:dyDescent="0.2">
      <c r="A32" s="1"/>
      <c r="B32" s="68"/>
      <c r="C32" s="69"/>
      <c r="D32" s="68"/>
      <c r="E32" s="69"/>
      <c r="F32" s="70"/>
      <c r="G32" s="68"/>
      <c r="H32" s="69"/>
      <c r="I32" s="5"/>
      <c r="J32" s="6"/>
    </row>
    <row r="33" spans="1:10" s="43" customFormat="1" x14ac:dyDescent="0.2">
      <c r="A33" s="27" t="s">
        <v>5</v>
      </c>
      <c r="B33" s="71">
        <f>SUM(B26:B32)</f>
        <v>1768</v>
      </c>
      <c r="C33" s="77">
        <f>SUM(C26:C32)</f>
        <v>1634</v>
      </c>
      <c r="D33" s="71">
        <f>SUM(D26:D32)</f>
        <v>4797</v>
      </c>
      <c r="E33" s="77">
        <f>SUM(E26:E32)</f>
        <v>4245</v>
      </c>
      <c r="F33" s="73"/>
      <c r="G33" s="71">
        <f>B33-C33</f>
        <v>134</v>
      </c>
      <c r="H33" s="72">
        <f>D33-E33</f>
        <v>552</v>
      </c>
      <c r="I33" s="37">
        <f>IF(C33=0, 0, G33/C33)</f>
        <v>8.2007343941248464E-2</v>
      </c>
      <c r="J33" s="38">
        <f>IF(E33=0, 0, H33/E33)</f>
        <v>0.13003533568904593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7"/>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98</v>
      </c>
      <c r="B2" s="202" t="s">
        <v>88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99</v>
      </c>
      <c r="B7" s="65"/>
      <c r="C7" s="66"/>
      <c r="D7" s="65"/>
      <c r="E7" s="66"/>
      <c r="F7" s="67"/>
      <c r="G7" s="65"/>
      <c r="H7" s="66"/>
      <c r="I7" s="20"/>
      <c r="J7" s="21"/>
    </row>
    <row r="8" spans="1:10" x14ac:dyDescent="0.2">
      <c r="A8" s="158" t="s">
        <v>151</v>
      </c>
      <c r="B8" s="65">
        <v>4</v>
      </c>
      <c r="C8" s="66">
        <v>14</v>
      </c>
      <c r="D8" s="65">
        <v>20</v>
      </c>
      <c r="E8" s="66">
        <v>25</v>
      </c>
      <c r="F8" s="67"/>
      <c r="G8" s="65">
        <f>B8-C8</f>
        <v>-10</v>
      </c>
      <c r="H8" s="66">
        <f>D8-E8</f>
        <v>-5</v>
      </c>
      <c r="I8" s="20">
        <f>IF(C8=0, "-", IF(G8/C8&lt;10, G8/C8, "&gt;999%"))</f>
        <v>-0.7142857142857143</v>
      </c>
      <c r="J8" s="21">
        <f>IF(E8=0, "-", IF(H8/E8&lt;10, H8/E8, "&gt;999%"))</f>
        <v>-0.2</v>
      </c>
    </row>
    <row r="9" spans="1:10" x14ac:dyDescent="0.2">
      <c r="A9" s="158" t="s">
        <v>152</v>
      </c>
      <c r="B9" s="65">
        <v>44</v>
      </c>
      <c r="C9" s="66">
        <v>4</v>
      </c>
      <c r="D9" s="65">
        <v>53</v>
      </c>
      <c r="E9" s="66">
        <v>12</v>
      </c>
      <c r="F9" s="67"/>
      <c r="G9" s="65">
        <f>B9-C9</f>
        <v>40</v>
      </c>
      <c r="H9" s="66">
        <f>D9-E9</f>
        <v>41</v>
      </c>
      <c r="I9" s="20" t="str">
        <f>IF(C9=0, "-", IF(G9/C9&lt;10, G9/C9, "&gt;999%"))</f>
        <v>&gt;999%</v>
      </c>
      <c r="J9" s="21">
        <f>IF(E9=0, "-", IF(H9/E9&lt;10, H9/E9, "&gt;999%"))</f>
        <v>3.4166666666666665</v>
      </c>
    </row>
    <row r="10" spans="1:10" x14ac:dyDescent="0.2">
      <c r="A10" s="158" t="s">
        <v>153</v>
      </c>
      <c r="B10" s="65">
        <v>16</v>
      </c>
      <c r="C10" s="66">
        <v>38</v>
      </c>
      <c r="D10" s="65">
        <v>99</v>
      </c>
      <c r="E10" s="66">
        <v>78</v>
      </c>
      <c r="F10" s="67"/>
      <c r="G10" s="65">
        <f>B10-C10</f>
        <v>-22</v>
      </c>
      <c r="H10" s="66">
        <f>D10-E10</f>
        <v>21</v>
      </c>
      <c r="I10" s="20">
        <f>IF(C10=0, "-", IF(G10/C10&lt;10, G10/C10, "&gt;999%"))</f>
        <v>-0.57894736842105265</v>
      </c>
      <c r="J10" s="21">
        <f>IF(E10=0, "-", IF(H10/E10&lt;10, H10/E10, "&gt;999%"))</f>
        <v>0.26923076923076922</v>
      </c>
    </row>
    <row r="11" spans="1:10" x14ac:dyDescent="0.2">
      <c r="A11" s="158" t="s">
        <v>154</v>
      </c>
      <c r="B11" s="65">
        <v>214</v>
      </c>
      <c r="C11" s="66">
        <v>196</v>
      </c>
      <c r="D11" s="65">
        <v>674</v>
      </c>
      <c r="E11" s="66">
        <v>523</v>
      </c>
      <c r="F11" s="67"/>
      <c r="G11" s="65">
        <f>B11-C11</f>
        <v>18</v>
      </c>
      <c r="H11" s="66">
        <f>D11-E11</f>
        <v>151</v>
      </c>
      <c r="I11" s="20">
        <f>IF(C11=0, "-", IF(G11/C11&lt;10, G11/C11, "&gt;999%"))</f>
        <v>9.1836734693877556E-2</v>
      </c>
      <c r="J11" s="21">
        <f>IF(E11=0, "-", IF(H11/E11&lt;10, H11/E11, "&gt;999%"))</f>
        <v>0.28871892925430209</v>
      </c>
    </row>
    <row r="12" spans="1:10" x14ac:dyDescent="0.2">
      <c r="A12" s="7"/>
      <c r="B12" s="65"/>
      <c r="C12" s="66"/>
      <c r="D12" s="65"/>
      <c r="E12" s="66"/>
      <c r="F12" s="67"/>
      <c r="G12" s="65"/>
      <c r="H12" s="66"/>
      <c r="I12" s="20"/>
      <c r="J12" s="21"/>
    </row>
    <row r="13" spans="1:10" s="139" customFormat="1" x14ac:dyDescent="0.2">
      <c r="A13" s="159" t="s">
        <v>108</v>
      </c>
      <c r="B13" s="65"/>
      <c r="C13" s="66"/>
      <c r="D13" s="65"/>
      <c r="E13" s="66"/>
      <c r="F13" s="67"/>
      <c r="G13" s="65"/>
      <c r="H13" s="66"/>
      <c r="I13" s="20"/>
      <c r="J13" s="21"/>
    </row>
    <row r="14" spans="1:10" x14ac:dyDescent="0.2">
      <c r="A14" s="158" t="s">
        <v>151</v>
      </c>
      <c r="B14" s="65">
        <v>138</v>
      </c>
      <c r="C14" s="66">
        <v>179</v>
      </c>
      <c r="D14" s="65">
        <v>433</v>
      </c>
      <c r="E14" s="66">
        <v>398</v>
      </c>
      <c r="F14" s="67"/>
      <c r="G14" s="65">
        <f>B14-C14</f>
        <v>-41</v>
      </c>
      <c r="H14" s="66">
        <f>D14-E14</f>
        <v>35</v>
      </c>
      <c r="I14" s="20">
        <f>IF(C14=0, "-", IF(G14/C14&lt;10, G14/C14, "&gt;999%"))</f>
        <v>-0.22905027932960895</v>
      </c>
      <c r="J14" s="21">
        <f>IF(E14=0, "-", IF(H14/E14&lt;10, H14/E14, "&gt;999%"))</f>
        <v>8.7939698492462318E-2</v>
      </c>
    </row>
    <row r="15" spans="1:10" x14ac:dyDescent="0.2">
      <c r="A15" s="158" t="s">
        <v>152</v>
      </c>
      <c r="B15" s="65">
        <v>10</v>
      </c>
      <c r="C15" s="66">
        <v>4</v>
      </c>
      <c r="D15" s="65">
        <v>33</v>
      </c>
      <c r="E15" s="66">
        <v>14</v>
      </c>
      <c r="F15" s="67"/>
      <c r="G15" s="65">
        <f>B15-C15</f>
        <v>6</v>
      </c>
      <c r="H15" s="66">
        <f>D15-E15</f>
        <v>19</v>
      </c>
      <c r="I15" s="20">
        <f>IF(C15=0, "-", IF(G15/C15&lt;10, G15/C15, "&gt;999%"))</f>
        <v>1.5</v>
      </c>
      <c r="J15" s="21">
        <f>IF(E15=0, "-", IF(H15/E15&lt;10, H15/E15, "&gt;999%"))</f>
        <v>1.3571428571428572</v>
      </c>
    </row>
    <row r="16" spans="1:10" x14ac:dyDescent="0.2">
      <c r="A16" s="158" t="s">
        <v>153</v>
      </c>
      <c r="B16" s="65">
        <v>93</v>
      </c>
      <c r="C16" s="66">
        <v>64</v>
      </c>
      <c r="D16" s="65">
        <v>242</v>
      </c>
      <c r="E16" s="66">
        <v>192</v>
      </c>
      <c r="F16" s="67"/>
      <c r="G16" s="65">
        <f>B16-C16</f>
        <v>29</v>
      </c>
      <c r="H16" s="66">
        <f>D16-E16</f>
        <v>50</v>
      </c>
      <c r="I16" s="20">
        <f>IF(C16=0, "-", IF(G16/C16&lt;10, G16/C16, "&gt;999%"))</f>
        <v>0.453125</v>
      </c>
      <c r="J16" s="21">
        <f>IF(E16=0, "-", IF(H16/E16&lt;10, H16/E16, "&gt;999%"))</f>
        <v>0.26041666666666669</v>
      </c>
    </row>
    <row r="17" spans="1:10" x14ac:dyDescent="0.2">
      <c r="A17" s="158" t="s">
        <v>154</v>
      </c>
      <c r="B17" s="65">
        <v>615</v>
      </c>
      <c r="C17" s="66">
        <v>525</v>
      </c>
      <c r="D17" s="65">
        <v>1653</v>
      </c>
      <c r="E17" s="66">
        <v>1530</v>
      </c>
      <c r="F17" s="67"/>
      <c r="G17" s="65">
        <f>B17-C17</f>
        <v>90</v>
      </c>
      <c r="H17" s="66">
        <f>D17-E17</f>
        <v>123</v>
      </c>
      <c r="I17" s="20">
        <f>IF(C17=0, "-", IF(G17/C17&lt;10, G17/C17, "&gt;999%"))</f>
        <v>0.17142857142857143</v>
      </c>
      <c r="J17" s="21">
        <f>IF(E17=0, "-", IF(H17/E17&lt;10, H17/E17, "&gt;999%"))</f>
        <v>8.0392156862745104E-2</v>
      </c>
    </row>
    <row r="18" spans="1:10" x14ac:dyDescent="0.2">
      <c r="A18" s="158" t="s">
        <v>155</v>
      </c>
      <c r="B18" s="65">
        <v>7</v>
      </c>
      <c r="C18" s="66">
        <v>4</v>
      </c>
      <c r="D18" s="65">
        <v>16</v>
      </c>
      <c r="E18" s="66">
        <v>5</v>
      </c>
      <c r="F18" s="67"/>
      <c r="G18" s="65">
        <f>B18-C18</f>
        <v>3</v>
      </c>
      <c r="H18" s="66">
        <f>D18-E18</f>
        <v>11</v>
      </c>
      <c r="I18" s="20">
        <f>IF(C18=0, "-", IF(G18/C18&lt;10, G18/C18, "&gt;999%"))</f>
        <v>0.75</v>
      </c>
      <c r="J18" s="21">
        <f>IF(E18=0, "-", IF(H18/E18&lt;10, H18/E18, "&gt;999%"))</f>
        <v>2.2000000000000002</v>
      </c>
    </row>
    <row r="19" spans="1:10" x14ac:dyDescent="0.2">
      <c r="A19" s="7"/>
      <c r="B19" s="65"/>
      <c r="C19" s="66"/>
      <c r="D19" s="65"/>
      <c r="E19" s="66"/>
      <c r="F19" s="67"/>
      <c r="G19" s="65"/>
      <c r="H19" s="66"/>
      <c r="I19" s="20"/>
      <c r="J19" s="21"/>
    </row>
    <row r="20" spans="1:10" s="139" customFormat="1" x14ac:dyDescent="0.2">
      <c r="A20" s="159" t="s">
        <v>114</v>
      </c>
      <c r="B20" s="65"/>
      <c r="C20" s="66"/>
      <c r="D20" s="65"/>
      <c r="E20" s="66"/>
      <c r="F20" s="67"/>
      <c r="G20" s="65"/>
      <c r="H20" s="66"/>
      <c r="I20" s="20"/>
      <c r="J20" s="21"/>
    </row>
    <row r="21" spans="1:10" x14ac:dyDescent="0.2">
      <c r="A21" s="158" t="s">
        <v>151</v>
      </c>
      <c r="B21" s="65">
        <v>486</v>
      </c>
      <c r="C21" s="66">
        <v>481</v>
      </c>
      <c r="D21" s="65">
        <v>1295</v>
      </c>
      <c r="E21" s="66">
        <v>1215</v>
      </c>
      <c r="F21" s="67"/>
      <c r="G21" s="65">
        <f>B21-C21</f>
        <v>5</v>
      </c>
      <c r="H21" s="66">
        <f>D21-E21</f>
        <v>80</v>
      </c>
      <c r="I21" s="20">
        <f>IF(C21=0, "-", IF(G21/C21&lt;10, G21/C21, "&gt;999%"))</f>
        <v>1.0395010395010396E-2</v>
      </c>
      <c r="J21" s="21">
        <f>IF(E21=0, "-", IF(H21/E21&lt;10, H21/E21, "&gt;999%"))</f>
        <v>6.584362139917696E-2</v>
      </c>
    </row>
    <row r="22" spans="1:10" x14ac:dyDescent="0.2">
      <c r="A22" s="158" t="s">
        <v>154</v>
      </c>
      <c r="B22" s="65">
        <v>70</v>
      </c>
      <c r="C22" s="66">
        <v>49</v>
      </c>
      <c r="D22" s="65">
        <v>120</v>
      </c>
      <c r="E22" s="66">
        <v>97</v>
      </c>
      <c r="F22" s="67"/>
      <c r="G22" s="65">
        <f>B22-C22</f>
        <v>21</v>
      </c>
      <c r="H22" s="66">
        <f>D22-E22</f>
        <v>23</v>
      </c>
      <c r="I22" s="20">
        <f>IF(C22=0, "-", IF(G22/C22&lt;10, G22/C22, "&gt;999%"))</f>
        <v>0.42857142857142855</v>
      </c>
      <c r="J22" s="21">
        <f>IF(E22=0, "-", IF(H22/E22&lt;10, H22/E22, "&gt;999%"))</f>
        <v>0.23711340206185566</v>
      </c>
    </row>
    <row r="23" spans="1:10" x14ac:dyDescent="0.2">
      <c r="A23" s="7"/>
      <c r="B23" s="65"/>
      <c r="C23" s="66"/>
      <c r="D23" s="65"/>
      <c r="E23" s="66"/>
      <c r="F23" s="67"/>
      <c r="G23" s="65"/>
      <c r="H23" s="66"/>
      <c r="I23" s="20"/>
      <c r="J23" s="21"/>
    </row>
    <row r="24" spans="1:10" x14ac:dyDescent="0.2">
      <c r="A24" s="7" t="s">
        <v>115</v>
      </c>
      <c r="B24" s="65">
        <v>71</v>
      </c>
      <c r="C24" s="66">
        <v>76</v>
      </c>
      <c r="D24" s="65">
        <v>159</v>
      </c>
      <c r="E24" s="66">
        <v>156</v>
      </c>
      <c r="F24" s="67"/>
      <c r="G24" s="65">
        <f>B24-C24</f>
        <v>-5</v>
      </c>
      <c r="H24" s="66">
        <f>D24-E24</f>
        <v>3</v>
      </c>
      <c r="I24" s="20">
        <f>IF(C24=0, "-", IF(G24/C24&lt;10, G24/C24, "&gt;999%"))</f>
        <v>-6.5789473684210523E-2</v>
      </c>
      <c r="J24" s="21">
        <f>IF(E24=0, "-", IF(H24/E24&lt;10, H24/E24, "&gt;999%"))</f>
        <v>1.9230769230769232E-2</v>
      </c>
    </row>
    <row r="25" spans="1:10" x14ac:dyDescent="0.2">
      <c r="A25" s="1"/>
      <c r="B25" s="68"/>
      <c r="C25" s="69"/>
      <c r="D25" s="68"/>
      <c r="E25" s="69"/>
      <c r="F25" s="70"/>
      <c r="G25" s="68"/>
      <c r="H25" s="69"/>
      <c r="I25" s="5"/>
      <c r="J25" s="6"/>
    </row>
    <row r="26" spans="1:10" s="43" customFormat="1" x14ac:dyDescent="0.2">
      <c r="A26" s="27" t="s">
        <v>5</v>
      </c>
      <c r="B26" s="71">
        <f>SUM(B6:B25)</f>
        <v>1768</v>
      </c>
      <c r="C26" s="77">
        <f>SUM(C6:C25)</f>
        <v>1634</v>
      </c>
      <c r="D26" s="71">
        <f>SUM(D6:D25)</f>
        <v>4797</v>
      </c>
      <c r="E26" s="77">
        <f>SUM(E6:E25)</f>
        <v>4245</v>
      </c>
      <c r="F26" s="73"/>
      <c r="G26" s="71">
        <f>B26-C26</f>
        <v>134</v>
      </c>
      <c r="H26" s="72">
        <f>D26-E26</f>
        <v>552</v>
      </c>
      <c r="I26" s="37">
        <f>IF(C26=0, 0, G26/C26)</f>
        <v>8.2007343941248464E-2</v>
      </c>
      <c r="J26" s="38">
        <f>IF(E26=0, 0, H26/E26)</f>
        <v>0.13003533568904593</v>
      </c>
    </row>
    <row r="27" spans="1:10" s="43" customFormat="1" x14ac:dyDescent="0.2">
      <c r="A27" s="22"/>
      <c r="B27" s="78"/>
      <c r="C27" s="98"/>
      <c r="D27" s="78"/>
      <c r="E27" s="98"/>
      <c r="F27" s="80"/>
      <c r="G27" s="78"/>
      <c r="H27" s="79"/>
      <c r="I27" s="54"/>
      <c r="J27" s="55"/>
    </row>
    <row r="28" spans="1:10" s="139" customFormat="1" x14ac:dyDescent="0.2">
      <c r="A28" s="161" t="s">
        <v>156</v>
      </c>
      <c r="B28" s="74"/>
      <c r="C28" s="75"/>
      <c r="D28" s="74"/>
      <c r="E28" s="75"/>
      <c r="F28" s="76"/>
      <c r="G28" s="74"/>
      <c r="H28" s="75"/>
      <c r="I28" s="23"/>
      <c r="J28" s="24"/>
    </row>
    <row r="29" spans="1:10" x14ac:dyDescent="0.2">
      <c r="A29" s="7" t="s">
        <v>151</v>
      </c>
      <c r="B29" s="65">
        <v>628</v>
      </c>
      <c r="C29" s="66">
        <v>674</v>
      </c>
      <c r="D29" s="65">
        <v>1748</v>
      </c>
      <c r="E29" s="66">
        <v>1638</v>
      </c>
      <c r="F29" s="67"/>
      <c r="G29" s="65">
        <f>B29-C29</f>
        <v>-46</v>
      </c>
      <c r="H29" s="66">
        <f>D29-E29</f>
        <v>110</v>
      </c>
      <c r="I29" s="20">
        <f>IF(C29=0, "-", IF(G29/C29&lt;10, G29/C29, "&gt;999%"))</f>
        <v>-6.8249258160237386E-2</v>
      </c>
      <c r="J29" s="21">
        <f>IF(E29=0, "-", IF(H29/E29&lt;10, H29/E29, "&gt;999%"))</f>
        <v>6.7155067155067152E-2</v>
      </c>
    </row>
    <row r="30" spans="1:10" x14ac:dyDescent="0.2">
      <c r="A30" s="7" t="s">
        <v>152</v>
      </c>
      <c r="B30" s="65">
        <v>54</v>
      </c>
      <c r="C30" s="66">
        <v>8</v>
      </c>
      <c r="D30" s="65">
        <v>86</v>
      </c>
      <c r="E30" s="66">
        <v>26</v>
      </c>
      <c r="F30" s="67"/>
      <c r="G30" s="65">
        <f>B30-C30</f>
        <v>46</v>
      </c>
      <c r="H30" s="66">
        <f>D30-E30</f>
        <v>60</v>
      </c>
      <c r="I30" s="20">
        <f>IF(C30=0, "-", IF(G30/C30&lt;10, G30/C30, "&gt;999%"))</f>
        <v>5.75</v>
      </c>
      <c r="J30" s="21">
        <f>IF(E30=0, "-", IF(H30/E30&lt;10, H30/E30, "&gt;999%"))</f>
        <v>2.3076923076923075</v>
      </c>
    </row>
    <row r="31" spans="1:10" x14ac:dyDescent="0.2">
      <c r="A31" s="7" t="s">
        <v>153</v>
      </c>
      <c r="B31" s="65">
        <v>109</v>
      </c>
      <c r="C31" s="66">
        <v>102</v>
      </c>
      <c r="D31" s="65">
        <v>341</v>
      </c>
      <c r="E31" s="66">
        <v>270</v>
      </c>
      <c r="F31" s="67"/>
      <c r="G31" s="65">
        <f>B31-C31</f>
        <v>7</v>
      </c>
      <c r="H31" s="66">
        <f>D31-E31</f>
        <v>71</v>
      </c>
      <c r="I31" s="20">
        <f>IF(C31=0, "-", IF(G31/C31&lt;10, G31/C31, "&gt;999%"))</f>
        <v>6.8627450980392163E-2</v>
      </c>
      <c r="J31" s="21">
        <f>IF(E31=0, "-", IF(H31/E31&lt;10, H31/E31, "&gt;999%"))</f>
        <v>0.26296296296296295</v>
      </c>
    </row>
    <row r="32" spans="1:10" x14ac:dyDescent="0.2">
      <c r="A32" s="7" t="s">
        <v>154</v>
      </c>
      <c r="B32" s="65">
        <v>899</v>
      </c>
      <c r="C32" s="66">
        <v>770</v>
      </c>
      <c r="D32" s="65">
        <v>2447</v>
      </c>
      <c r="E32" s="66">
        <v>2150</v>
      </c>
      <c r="F32" s="67"/>
      <c r="G32" s="65">
        <f>B32-C32</f>
        <v>129</v>
      </c>
      <c r="H32" s="66">
        <f>D32-E32</f>
        <v>297</v>
      </c>
      <c r="I32" s="20">
        <f>IF(C32=0, "-", IF(G32/C32&lt;10, G32/C32, "&gt;999%"))</f>
        <v>0.16753246753246753</v>
      </c>
      <c r="J32" s="21">
        <f>IF(E32=0, "-", IF(H32/E32&lt;10, H32/E32, "&gt;999%"))</f>
        <v>0.13813953488372094</v>
      </c>
    </row>
    <row r="33" spans="1:10" x14ac:dyDescent="0.2">
      <c r="A33" s="7" t="s">
        <v>155</v>
      </c>
      <c r="B33" s="65">
        <v>7</v>
      </c>
      <c r="C33" s="66">
        <v>4</v>
      </c>
      <c r="D33" s="65">
        <v>16</v>
      </c>
      <c r="E33" s="66">
        <v>5</v>
      </c>
      <c r="F33" s="67"/>
      <c r="G33" s="65">
        <f>B33-C33</f>
        <v>3</v>
      </c>
      <c r="H33" s="66">
        <f>D33-E33</f>
        <v>11</v>
      </c>
      <c r="I33" s="20">
        <f>IF(C33=0, "-", IF(G33/C33&lt;10, G33/C33, "&gt;999%"))</f>
        <v>0.75</v>
      </c>
      <c r="J33" s="21">
        <f>IF(E33=0, "-", IF(H33/E33&lt;10, H33/E33, "&gt;999%"))</f>
        <v>2.2000000000000002</v>
      </c>
    </row>
    <row r="34" spans="1:10" x14ac:dyDescent="0.2">
      <c r="A34" s="7"/>
      <c r="B34" s="65"/>
      <c r="C34" s="66"/>
      <c r="D34" s="65"/>
      <c r="E34" s="66"/>
      <c r="F34" s="67"/>
      <c r="G34" s="65"/>
      <c r="H34" s="66"/>
      <c r="I34" s="20"/>
      <c r="J34" s="21"/>
    </row>
    <row r="35" spans="1:10" x14ac:dyDescent="0.2">
      <c r="A35" s="7" t="s">
        <v>115</v>
      </c>
      <c r="B35" s="65">
        <v>71</v>
      </c>
      <c r="C35" s="66">
        <v>76</v>
      </c>
      <c r="D35" s="65">
        <v>159</v>
      </c>
      <c r="E35" s="66">
        <v>156</v>
      </c>
      <c r="F35" s="67"/>
      <c r="G35" s="65">
        <f>B35-C35</f>
        <v>-5</v>
      </c>
      <c r="H35" s="66">
        <f>D35-E35</f>
        <v>3</v>
      </c>
      <c r="I35" s="20">
        <f>IF(C35=0, "-", IF(G35/C35&lt;10, G35/C35, "&gt;999%"))</f>
        <v>-6.5789473684210523E-2</v>
      </c>
      <c r="J35" s="21">
        <f>IF(E35=0, "-", IF(H35/E35&lt;10, H35/E35, "&gt;999%"))</f>
        <v>1.9230769230769232E-2</v>
      </c>
    </row>
    <row r="36" spans="1:10" x14ac:dyDescent="0.2">
      <c r="A36" s="7"/>
      <c r="B36" s="65"/>
      <c r="C36" s="66"/>
      <c r="D36" s="65"/>
      <c r="E36" s="66"/>
      <c r="F36" s="67"/>
      <c r="G36" s="65"/>
      <c r="H36" s="66"/>
      <c r="I36" s="20"/>
      <c r="J36" s="21"/>
    </row>
    <row r="37" spans="1:10" s="43" customFormat="1" x14ac:dyDescent="0.2">
      <c r="A37" s="27" t="s">
        <v>5</v>
      </c>
      <c r="B37" s="71">
        <f>SUM(B27:B36)</f>
        <v>1768</v>
      </c>
      <c r="C37" s="77">
        <f>SUM(C27:C36)</f>
        <v>1634</v>
      </c>
      <c r="D37" s="71">
        <f>SUM(D27:D36)</f>
        <v>4797</v>
      </c>
      <c r="E37" s="77">
        <f>SUM(E27:E36)</f>
        <v>4245</v>
      </c>
      <c r="F37" s="73"/>
      <c r="G37" s="71">
        <f>B37-C37</f>
        <v>134</v>
      </c>
      <c r="H37" s="72">
        <f>D37-E37</f>
        <v>552</v>
      </c>
      <c r="I37" s="37">
        <f>IF(C37=0, 0, G37/C37)</f>
        <v>8.2007343941248464E-2</v>
      </c>
      <c r="J37" s="38">
        <f>IF(E37=0, 0, H37/E37)</f>
        <v>0.13003533568904593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98</v>
      </c>
      <c r="B2" s="202" t="s">
        <v>88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183</v>
      </c>
      <c r="B15" s="65">
        <v>14</v>
      </c>
      <c r="C15" s="66">
        <v>23</v>
      </c>
      <c r="D15" s="65">
        <v>29</v>
      </c>
      <c r="E15" s="66">
        <v>66</v>
      </c>
      <c r="F15" s="67"/>
      <c r="G15" s="65">
        <f t="shared" ref="G15:G41" si="0">B15-C15</f>
        <v>-9</v>
      </c>
      <c r="H15" s="66">
        <f t="shared" ref="H15:H41" si="1">D15-E15</f>
        <v>-37</v>
      </c>
      <c r="I15" s="20">
        <f t="shared" ref="I15:I41" si="2">IF(C15=0, "-", IF(G15/C15&lt;10, G15/C15, "&gt;999%"))</f>
        <v>-0.39130434782608697</v>
      </c>
      <c r="J15" s="21">
        <f t="shared" ref="J15:J41" si="3">IF(E15=0, "-", IF(H15/E15&lt;10, H15/E15, "&gt;999%"))</f>
        <v>-0.56060606060606055</v>
      </c>
    </row>
    <row r="16" spans="1:10" x14ac:dyDescent="0.2">
      <c r="A16" s="7" t="s">
        <v>182</v>
      </c>
      <c r="B16" s="65">
        <v>0</v>
      </c>
      <c r="C16" s="66">
        <v>5</v>
      </c>
      <c r="D16" s="65">
        <v>3</v>
      </c>
      <c r="E16" s="66">
        <v>6</v>
      </c>
      <c r="F16" s="67"/>
      <c r="G16" s="65">
        <f t="shared" si="0"/>
        <v>-5</v>
      </c>
      <c r="H16" s="66">
        <f t="shared" si="1"/>
        <v>-3</v>
      </c>
      <c r="I16" s="20">
        <f t="shared" si="2"/>
        <v>-1</v>
      </c>
      <c r="J16" s="21">
        <f t="shared" si="3"/>
        <v>-0.5</v>
      </c>
    </row>
    <row r="17" spans="1:10" x14ac:dyDescent="0.2">
      <c r="A17" s="7" t="s">
        <v>181</v>
      </c>
      <c r="B17" s="65">
        <v>3</v>
      </c>
      <c r="C17" s="66">
        <v>3</v>
      </c>
      <c r="D17" s="65">
        <v>11</v>
      </c>
      <c r="E17" s="66">
        <v>8</v>
      </c>
      <c r="F17" s="67"/>
      <c r="G17" s="65">
        <f t="shared" si="0"/>
        <v>0</v>
      </c>
      <c r="H17" s="66">
        <f t="shared" si="1"/>
        <v>3</v>
      </c>
      <c r="I17" s="20">
        <f t="shared" si="2"/>
        <v>0</v>
      </c>
      <c r="J17" s="21">
        <f t="shared" si="3"/>
        <v>0.375</v>
      </c>
    </row>
    <row r="18" spans="1:10" x14ac:dyDescent="0.2">
      <c r="A18" s="7" t="s">
        <v>180</v>
      </c>
      <c r="B18" s="65">
        <v>0</v>
      </c>
      <c r="C18" s="66">
        <v>2</v>
      </c>
      <c r="D18" s="65">
        <v>0</v>
      </c>
      <c r="E18" s="66">
        <v>4</v>
      </c>
      <c r="F18" s="67"/>
      <c r="G18" s="65">
        <f t="shared" si="0"/>
        <v>-2</v>
      </c>
      <c r="H18" s="66">
        <f t="shared" si="1"/>
        <v>-4</v>
      </c>
      <c r="I18" s="20">
        <f t="shared" si="2"/>
        <v>-1</v>
      </c>
      <c r="J18" s="21">
        <f t="shared" si="3"/>
        <v>-1</v>
      </c>
    </row>
    <row r="19" spans="1:10" x14ac:dyDescent="0.2">
      <c r="A19" s="7" t="s">
        <v>179</v>
      </c>
      <c r="B19" s="65">
        <v>190</v>
      </c>
      <c r="C19" s="66">
        <v>82</v>
      </c>
      <c r="D19" s="65">
        <v>454</v>
      </c>
      <c r="E19" s="66">
        <v>240</v>
      </c>
      <c r="F19" s="67"/>
      <c r="G19" s="65">
        <f t="shared" si="0"/>
        <v>108</v>
      </c>
      <c r="H19" s="66">
        <f t="shared" si="1"/>
        <v>214</v>
      </c>
      <c r="I19" s="20">
        <f t="shared" si="2"/>
        <v>1.3170731707317074</v>
      </c>
      <c r="J19" s="21">
        <f t="shared" si="3"/>
        <v>0.89166666666666672</v>
      </c>
    </row>
    <row r="20" spans="1:10" x14ac:dyDescent="0.2">
      <c r="A20" s="7" t="s">
        <v>178</v>
      </c>
      <c r="B20" s="65">
        <v>19</v>
      </c>
      <c r="C20" s="66">
        <v>32</v>
      </c>
      <c r="D20" s="65">
        <v>40</v>
      </c>
      <c r="E20" s="66">
        <v>86</v>
      </c>
      <c r="F20" s="67"/>
      <c r="G20" s="65">
        <f t="shared" si="0"/>
        <v>-13</v>
      </c>
      <c r="H20" s="66">
        <f t="shared" si="1"/>
        <v>-46</v>
      </c>
      <c r="I20" s="20">
        <f t="shared" si="2"/>
        <v>-0.40625</v>
      </c>
      <c r="J20" s="21">
        <f t="shared" si="3"/>
        <v>-0.53488372093023251</v>
      </c>
    </row>
    <row r="21" spans="1:10" x14ac:dyDescent="0.2">
      <c r="A21" s="7" t="s">
        <v>177</v>
      </c>
      <c r="B21" s="65">
        <v>22</v>
      </c>
      <c r="C21" s="66">
        <v>34</v>
      </c>
      <c r="D21" s="65">
        <v>45</v>
      </c>
      <c r="E21" s="66">
        <v>98</v>
      </c>
      <c r="F21" s="67"/>
      <c r="G21" s="65">
        <f t="shared" si="0"/>
        <v>-12</v>
      </c>
      <c r="H21" s="66">
        <f t="shared" si="1"/>
        <v>-53</v>
      </c>
      <c r="I21" s="20">
        <f t="shared" si="2"/>
        <v>-0.35294117647058826</v>
      </c>
      <c r="J21" s="21">
        <f t="shared" si="3"/>
        <v>-0.54081632653061229</v>
      </c>
    </row>
    <row r="22" spans="1:10" x14ac:dyDescent="0.2">
      <c r="A22" s="7" t="s">
        <v>176</v>
      </c>
      <c r="B22" s="65">
        <v>0</v>
      </c>
      <c r="C22" s="66">
        <v>4</v>
      </c>
      <c r="D22" s="65">
        <v>1</v>
      </c>
      <c r="E22" s="66">
        <v>5</v>
      </c>
      <c r="F22" s="67"/>
      <c r="G22" s="65">
        <f t="shared" si="0"/>
        <v>-4</v>
      </c>
      <c r="H22" s="66">
        <f t="shared" si="1"/>
        <v>-4</v>
      </c>
      <c r="I22" s="20">
        <f t="shared" si="2"/>
        <v>-1</v>
      </c>
      <c r="J22" s="21">
        <f t="shared" si="3"/>
        <v>-0.8</v>
      </c>
    </row>
    <row r="23" spans="1:10" x14ac:dyDescent="0.2">
      <c r="A23" s="7" t="s">
        <v>175</v>
      </c>
      <c r="B23" s="65">
        <v>11</v>
      </c>
      <c r="C23" s="66">
        <v>13</v>
      </c>
      <c r="D23" s="65">
        <v>28</v>
      </c>
      <c r="E23" s="66">
        <v>29</v>
      </c>
      <c r="F23" s="67"/>
      <c r="G23" s="65">
        <f t="shared" si="0"/>
        <v>-2</v>
      </c>
      <c r="H23" s="66">
        <f t="shared" si="1"/>
        <v>-1</v>
      </c>
      <c r="I23" s="20">
        <f t="shared" si="2"/>
        <v>-0.15384615384615385</v>
      </c>
      <c r="J23" s="21">
        <f t="shared" si="3"/>
        <v>-3.4482758620689655E-2</v>
      </c>
    </row>
    <row r="24" spans="1:10" x14ac:dyDescent="0.2">
      <c r="A24" s="7" t="s">
        <v>174</v>
      </c>
      <c r="B24" s="65">
        <v>41</v>
      </c>
      <c r="C24" s="66">
        <v>48</v>
      </c>
      <c r="D24" s="65">
        <v>83</v>
      </c>
      <c r="E24" s="66">
        <v>98</v>
      </c>
      <c r="F24" s="67"/>
      <c r="G24" s="65">
        <f t="shared" si="0"/>
        <v>-7</v>
      </c>
      <c r="H24" s="66">
        <f t="shared" si="1"/>
        <v>-15</v>
      </c>
      <c r="I24" s="20">
        <f t="shared" si="2"/>
        <v>-0.14583333333333334</v>
      </c>
      <c r="J24" s="21">
        <f t="shared" si="3"/>
        <v>-0.15306122448979592</v>
      </c>
    </row>
    <row r="25" spans="1:10" x14ac:dyDescent="0.2">
      <c r="A25" s="7" t="s">
        <v>173</v>
      </c>
      <c r="B25" s="65">
        <v>11</v>
      </c>
      <c r="C25" s="66">
        <v>25</v>
      </c>
      <c r="D25" s="65">
        <v>24</v>
      </c>
      <c r="E25" s="66">
        <v>49</v>
      </c>
      <c r="F25" s="67"/>
      <c r="G25" s="65">
        <f t="shared" si="0"/>
        <v>-14</v>
      </c>
      <c r="H25" s="66">
        <f t="shared" si="1"/>
        <v>-25</v>
      </c>
      <c r="I25" s="20">
        <f t="shared" si="2"/>
        <v>-0.56000000000000005</v>
      </c>
      <c r="J25" s="21">
        <f t="shared" si="3"/>
        <v>-0.51020408163265307</v>
      </c>
    </row>
    <row r="26" spans="1:10" x14ac:dyDescent="0.2">
      <c r="A26" s="7" t="s">
        <v>172</v>
      </c>
      <c r="B26" s="65">
        <v>32</v>
      </c>
      <c r="C26" s="66">
        <v>11</v>
      </c>
      <c r="D26" s="65">
        <v>193</v>
      </c>
      <c r="E26" s="66">
        <v>30</v>
      </c>
      <c r="F26" s="67"/>
      <c r="G26" s="65">
        <f t="shared" si="0"/>
        <v>21</v>
      </c>
      <c r="H26" s="66">
        <f t="shared" si="1"/>
        <v>163</v>
      </c>
      <c r="I26" s="20">
        <f t="shared" si="2"/>
        <v>1.9090909090909092</v>
      </c>
      <c r="J26" s="21">
        <f t="shared" si="3"/>
        <v>5.4333333333333336</v>
      </c>
    </row>
    <row r="27" spans="1:10" x14ac:dyDescent="0.2">
      <c r="A27" s="7" t="s">
        <v>171</v>
      </c>
      <c r="B27" s="65">
        <v>2</v>
      </c>
      <c r="C27" s="66">
        <v>11</v>
      </c>
      <c r="D27" s="65">
        <v>14</v>
      </c>
      <c r="E27" s="66">
        <v>16</v>
      </c>
      <c r="F27" s="67"/>
      <c r="G27" s="65">
        <f t="shared" si="0"/>
        <v>-9</v>
      </c>
      <c r="H27" s="66">
        <f t="shared" si="1"/>
        <v>-2</v>
      </c>
      <c r="I27" s="20">
        <f t="shared" si="2"/>
        <v>-0.81818181818181823</v>
      </c>
      <c r="J27" s="21">
        <f t="shared" si="3"/>
        <v>-0.125</v>
      </c>
    </row>
    <row r="28" spans="1:10" x14ac:dyDescent="0.2">
      <c r="A28" s="7" t="s">
        <v>170</v>
      </c>
      <c r="B28" s="65">
        <v>547</v>
      </c>
      <c r="C28" s="66">
        <v>486</v>
      </c>
      <c r="D28" s="65">
        <v>1562</v>
      </c>
      <c r="E28" s="66">
        <v>1338</v>
      </c>
      <c r="F28" s="67"/>
      <c r="G28" s="65">
        <f t="shared" si="0"/>
        <v>61</v>
      </c>
      <c r="H28" s="66">
        <f t="shared" si="1"/>
        <v>224</v>
      </c>
      <c r="I28" s="20">
        <f t="shared" si="2"/>
        <v>0.12551440329218108</v>
      </c>
      <c r="J28" s="21">
        <f t="shared" si="3"/>
        <v>0.16741405082212257</v>
      </c>
    </row>
    <row r="29" spans="1:10" x14ac:dyDescent="0.2">
      <c r="A29" s="7" t="s">
        <v>169</v>
      </c>
      <c r="B29" s="65">
        <v>151</v>
      </c>
      <c r="C29" s="66">
        <v>220</v>
      </c>
      <c r="D29" s="65">
        <v>556</v>
      </c>
      <c r="E29" s="66">
        <v>580</v>
      </c>
      <c r="F29" s="67"/>
      <c r="G29" s="65">
        <f t="shared" si="0"/>
        <v>-69</v>
      </c>
      <c r="H29" s="66">
        <f t="shared" si="1"/>
        <v>-24</v>
      </c>
      <c r="I29" s="20">
        <f t="shared" si="2"/>
        <v>-0.31363636363636366</v>
      </c>
      <c r="J29" s="21">
        <f t="shared" si="3"/>
        <v>-4.1379310344827586E-2</v>
      </c>
    </row>
    <row r="30" spans="1:10" x14ac:dyDescent="0.2">
      <c r="A30" s="7" t="s">
        <v>168</v>
      </c>
      <c r="B30" s="65">
        <v>7</v>
      </c>
      <c r="C30" s="66">
        <v>13</v>
      </c>
      <c r="D30" s="65">
        <v>20</v>
      </c>
      <c r="E30" s="66">
        <v>39</v>
      </c>
      <c r="F30" s="67"/>
      <c r="G30" s="65">
        <f t="shared" si="0"/>
        <v>-6</v>
      </c>
      <c r="H30" s="66">
        <f t="shared" si="1"/>
        <v>-19</v>
      </c>
      <c r="I30" s="20">
        <f t="shared" si="2"/>
        <v>-0.46153846153846156</v>
      </c>
      <c r="J30" s="21">
        <f t="shared" si="3"/>
        <v>-0.48717948717948717</v>
      </c>
    </row>
    <row r="31" spans="1:10" x14ac:dyDescent="0.2">
      <c r="A31" s="7" t="s">
        <v>166</v>
      </c>
      <c r="B31" s="65">
        <v>9</v>
      </c>
      <c r="C31" s="66">
        <v>4</v>
      </c>
      <c r="D31" s="65">
        <v>13</v>
      </c>
      <c r="E31" s="66">
        <v>6</v>
      </c>
      <c r="F31" s="67"/>
      <c r="G31" s="65">
        <f t="shared" si="0"/>
        <v>5</v>
      </c>
      <c r="H31" s="66">
        <f t="shared" si="1"/>
        <v>7</v>
      </c>
      <c r="I31" s="20">
        <f t="shared" si="2"/>
        <v>1.25</v>
      </c>
      <c r="J31" s="21">
        <f t="shared" si="3"/>
        <v>1.1666666666666667</v>
      </c>
    </row>
    <row r="32" spans="1:10" x14ac:dyDescent="0.2">
      <c r="A32" s="7" t="s">
        <v>165</v>
      </c>
      <c r="B32" s="65">
        <v>15</v>
      </c>
      <c r="C32" s="66">
        <v>3</v>
      </c>
      <c r="D32" s="65">
        <v>22</v>
      </c>
      <c r="E32" s="66">
        <v>9</v>
      </c>
      <c r="F32" s="67"/>
      <c r="G32" s="65">
        <f t="shared" si="0"/>
        <v>12</v>
      </c>
      <c r="H32" s="66">
        <f t="shared" si="1"/>
        <v>13</v>
      </c>
      <c r="I32" s="20">
        <f t="shared" si="2"/>
        <v>4</v>
      </c>
      <c r="J32" s="21">
        <f t="shared" si="3"/>
        <v>1.4444444444444444</v>
      </c>
    </row>
    <row r="33" spans="1:10" x14ac:dyDescent="0.2">
      <c r="A33" s="7" t="s">
        <v>164</v>
      </c>
      <c r="B33" s="65">
        <v>0</v>
      </c>
      <c r="C33" s="66">
        <v>4</v>
      </c>
      <c r="D33" s="65">
        <v>1</v>
      </c>
      <c r="E33" s="66">
        <v>10</v>
      </c>
      <c r="F33" s="67"/>
      <c r="G33" s="65">
        <f t="shared" si="0"/>
        <v>-4</v>
      </c>
      <c r="H33" s="66">
        <f t="shared" si="1"/>
        <v>-9</v>
      </c>
      <c r="I33" s="20">
        <f t="shared" si="2"/>
        <v>-1</v>
      </c>
      <c r="J33" s="21">
        <f t="shared" si="3"/>
        <v>-0.9</v>
      </c>
    </row>
    <row r="34" spans="1:10" x14ac:dyDescent="0.2">
      <c r="A34" s="7" t="s">
        <v>163</v>
      </c>
      <c r="B34" s="65">
        <v>6</v>
      </c>
      <c r="C34" s="66">
        <v>7</v>
      </c>
      <c r="D34" s="65">
        <v>19</v>
      </c>
      <c r="E34" s="66">
        <v>22</v>
      </c>
      <c r="F34" s="67"/>
      <c r="G34" s="65">
        <f t="shared" si="0"/>
        <v>-1</v>
      </c>
      <c r="H34" s="66">
        <f t="shared" si="1"/>
        <v>-3</v>
      </c>
      <c r="I34" s="20">
        <f t="shared" si="2"/>
        <v>-0.14285714285714285</v>
      </c>
      <c r="J34" s="21">
        <f t="shared" si="3"/>
        <v>-0.13636363636363635</v>
      </c>
    </row>
    <row r="35" spans="1:10" x14ac:dyDescent="0.2">
      <c r="A35" s="7" t="s">
        <v>162</v>
      </c>
      <c r="B35" s="65">
        <v>4</v>
      </c>
      <c r="C35" s="66">
        <v>6</v>
      </c>
      <c r="D35" s="65">
        <v>18</v>
      </c>
      <c r="E35" s="66">
        <v>22</v>
      </c>
      <c r="F35" s="67"/>
      <c r="G35" s="65">
        <f t="shared" si="0"/>
        <v>-2</v>
      </c>
      <c r="H35" s="66">
        <f t="shared" si="1"/>
        <v>-4</v>
      </c>
      <c r="I35" s="20">
        <f t="shared" si="2"/>
        <v>-0.33333333333333331</v>
      </c>
      <c r="J35" s="21">
        <f t="shared" si="3"/>
        <v>-0.18181818181818182</v>
      </c>
    </row>
    <row r="36" spans="1:10" x14ac:dyDescent="0.2">
      <c r="A36" s="7" t="s">
        <v>161</v>
      </c>
      <c r="B36" s="65">
        <v>20</v>
      </c>
      <c r="C36" s="66">
        <v>20</v>
      </c>
      <c r="D36" s="65">
        <v>44</v>
      </c>
      <c r="E36" s="66">
        <v>55</v>
      </c>
      <c r="F36" s="67"/>
      <c r="G36" s="65">
        <f t="shared" si="0"/>
        <v>0</v>
      </c>
      <c r="H36" s="66">
        <f t="shared" si="1"/>
        <v>-11</v>
      </c>
      <c r="I36" s="20">
        <f t="shared" si="2"/>
        <v>0</v>
      </c>
      <c r="J36" s="21">
        <f t="shared" si="3"/>
        <v>-0.2</v>
      </c>
    </row>
    <row r="37" spans="1:10" x14ac:dyDescent="0.2">
      <c r="A37" s="7" t="s">
        <v>160</v>
      </c>
      <c r="B37" s="65">
        <v>0</v>
      </c>
      <c r="C37" s="66">
        <v>13</v>
      </c>
      <c r="D37" s="65">
        <v>1</v>
      </c>
      <c r="E37" s="66">
        <v>23</v>
      </c>
      <c r="F37" s="67"/>
      <c r="G37" s="65">
        <f t="shared" si="0"/>
        <v>-13</v>
      </c>
      <c r="H37" s="66">
        <f t="shared" si="1"/>
        <v>-22</v>
      </c>
      <c r="I37" s="20">
        <f t="shared" si="2"/>
        <v>-1</v>
      </c>
      <c r="J37" s="21">
        <f t="shared" si="3"/>
        <v>-0.95652173913043481</v>
      </c>
    </row>
    <row r="38" spans="1:10" x14ac:dyDescent="0.2">
      <c r="A38" s="7" t="s">
        <v>159</v>
      </c>
      <c r="B38" s="65">
        <v>561</v>
      </c>
      <c r="C38" s="66">
        <v>467</v>
      </c>
      <c r="D38" s="65">
        <v>1402</v>
      </c>
      <c r="E38" s="66">
        <v>1192</v>
      </c>
      <c r="F38" s="67"/>
      <c r="G38" s="65">
        <f t="shared" si="0"/>
        <v>94</v>
      </c>
      <c r="H38" s="66">
        <f t="shared" si="1"/>
        <v>210</v>
      </c>
      <c r="I38" s="20">
        <f t="shared" si="2"/>
        <v>0.2012847965738758</v>
      </c>
      <c r="J38" s="21">
        <f t="shared" si="3"/>
        <v>0.1761744966442953</v>
      </c>
    </row>
    <row r="39" spans="1:10" x14ac:dyDescent="0.2">
      <c r="A39" s="7" t="s">
        <v>158</v>
      </c>
      <c r="B39" s="65">
        <v>11</v>
      </c>
      <c r="C39" s="66">
        <v>14</v>
      </c>
      <c r="D39" s="65">
        <v>19</v>
      </c>
      <c r="E39" s="66">
        <v>25</v>
      </c>
      <c r="F39" s="67"/>
      <c r="G39" s="65">
        <f t="shared" si="0"/>
        <v>-3</v>
      </c>
      <c r="H39" s="66">
        <f t="shared" si="1"/>
        <v>-6</v>
      </c>
      <c r="I39" s="20">
        <f t="shared" si="2"/>
        <v>-0.21428571428571427</v>
      </c>
      <c r="J39" s="21">
        <f t="shared" si="3"/>
        <v>-0.24</v>
      </c>
    </row>
    <row r="40" spans="1:10" x14ac:dyDescent="0.2">
      <c r="A40" s="7" t="s">
        <v>157</v>
      </c>
      <c r="B40" s="65">
        <v>51</v>
      </c>
      <c r="C40" s="66">
        <v>36</v>
      </c>
      <c r="D40" s="65">
        <v>88</v>
      </c>
      <c r="E40" s="66">
        <v>73</v>
      </c>
      <c r="F40" s="67"/>
      <c r="G40" s="65">
        <f t="shared" si="0"/>
        <v>15</v>
      </c>
      <c r="H40" s="66">
        <f t="shared" si="1"/>
        <v>15</v>
      </c>
      <c r="I40" s="20">
        <f t="shared" si="2"/>
        <v>0.41666666666666669</v>
      </c>
      <c r="J40" s="21">
        <f t="shared" si="3"/>
        <v>0.20547945205479451</v>
      </c>
    </row>
    <row r="41" spans="1:10" x14ac:dyDescent="0.2">
      <c r="A41" s="7" t="s">
        <v>167</v>
      </c>
      <c r="B41" s="65">
        <v>41</v>
      </c>
      <c r="C41" s="66">
        <v>48</v>
      </c>
      <c r="D41" s="65">
        <v>107</v>
      </c>
      <c r="E41" s="66">
        <v>116</v>
      </c>
      <c r="F41" s="67"/>
      <c r="G41" s="65">
        <f t="shared" si="0"/>
        <v>-7</v>
      </c>
      <c r="H41" s="66">
        <f t="shared" si="1"/>
        <v>-9</v>
      </c>
      <c r="I41" s="20">
        <f t="shared" si="2"/>
        <v>-0.14583333333333334</v>
      </c>
      <c r="J41" s="21">
        <f t="shared" si="3"/>
        <v>-7.7586206896551727E-2</v>
      </c>
    </row>
    <row r="42" spans="1:10" x14ac:dyDescent="0.2">
      <c r="A42" s="7"/>
      <c r="B42" s="65"/>
      <c r="C42" s="66"/>
      <c r="D42" s="65"/>
      <c r="E42" s="66"/>
      <c r="F42" s="67"/>
      <c r="G42" s="65"/>
      <c r="H42" s="66"/>
      <c r="I42" s="20"/>
      <c r="J42" s="21"/>
    </row>
    <row r="43" spans="1:10" s="43" customFormat="1" x14ac:dyDescent="0.2">
      <c r="A43" s="27" t="s">
        <v>28</v>
      </c>
      <c r="B43" s="71">
        <f>SUM(B15:B42)</f>
        <v>1768</v>
      </c>
      <c r="C43" s="72">
        <f>SUM(C15:C42)</f>
        <v>1634</v>
      </c>
      <c r="D43" s="71">
        <f>SUM(D15:D42)</f>
        <v>4797</v>
      </c>
      <c r="E43" s="72">
        <f>SUM(E15:E42)</f>
        <v>4245</v>
      </c>
      <c r="F43" s="73"/>
      <c r="G43" s="71">
        <f>B43-C43</f>
        <v>134</v>
      </c>
      <c r="H43" s="72">
        <f>D43-E43</f>
        <v>552</v>
      </c>
      <c r="I43" s="37">
        <f>IF(C43=0, "-", G43/C43)</f>
        <v>8.2007343941248464E-2</v>
      </c>
      <c r="J43" s="38">
        <f>IF(E43=0, "-", H43/E43)</f>
        <v>0.13003533568904593</v>
      </c>
    </row>
    <row r="44" spans="1:10" s="43" customFormat="1" x14ac:dyDescent="0.2">
      <c r="A44" s="27" t="s">
        <v>0</v>
      </c>
      <c r="B44" s="71">
        <f>B11+B43</f>
        <v>1768</v>
      </c>
      <c r="C44" s="77">
        <f>C11+C43</f>
        <v>1634</v>
      </c>
      <c r="D44" s="71">
        <f>D11+D43</f>
        <v>4797</v>
      </c>
      <c r="E44" s="77">
        <f>E11+E43</f>
        <v>4245</v>
      </c>
      <c r="F44" s="73"/>
      <c r="G44" s="71">
        <f>B44-C44</f>
        <v>134</v>
      </c>
      <c r="H44" s="72">
        <f>D44-E44</f>
        <v>552</v>
      </c>
      <c r="I44" s="37">
        <f>IF(C44=0, "-", G44/C44)</f>
        <v>8.2007343941248464E-2</v>
      </c>
      <c r="J44" s="38">
        <f>IF(E44=0, "-", H44/E44)</f>
        <v>0.13003533568904593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85"/>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98</v>
      </c>
      <c r="B2" s="202" t="s">
        <v>88</v>
      </c>
      <c r="C2" s="198"/>
      <c r="D2" s="198"/>
      <c r="E2" s="203"/>
      <c r="F2" s="203"/>
      <c r="G2" s="203"/>
      <c r="H2" s="203"/>
      <c r="I2" s="203"/>
      <c r="J2" s="203"/>
      <c r="K2" s="203"/>
    </row>
    <row r="4" spans="1:11" ht="15.75" x14ac:dyDescent="0.25">
      <c r="A4" s="164" t="s">
        <v>100</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100</v>
      </c>
      <c r="B6" s="61" t="s">
        <v>12</v>
      </c>
      <c r="C6" s="62" t="s">
        <v>13</v>
      </c>
      <c r="D6" s="61" t="s">
        <v>12</v>
      </c>
      <c r="E6" s="63" t="s">
        <v>13</v>
      </c>
      <c r="F6" s="62" t="s">
        <v>12</v>
      </c>
      <c r="G6" s="62" t="s">
        <v>13</v>
      </c>
      <c r="H6" s="61" t="s">
        <v>12</v>
      </c>
      <c r="I6" s="63" t="s">
        <v>13</v>
      </c>
      <c r="J6" s="61"/>
      <c r="K6" s="63"/>
    </row>
    <row r="7" spans="1:11" x14ac:dyDescent="0.2">
      <c r="A7" s="7" t="s">
        <v>184</v>
      </c>
      <c r="B7" s="65">
        <v>0</v>
      </c>
      <c r="C7" s="34">
        <f>IF(B11=0, "-", B7/B11)</f>
        <v>0</v>
      </c>
      <c r="D7" s="65">
        <v>0</v>
      </c>
      <c r="E7" s="9">
        <f>IF(D11=0, "-", D7/D11)</f>
        <v>0</v>
      </c>
      <c r="F7" s="81">
        <v>0</v>
      </c>
      <c r="G7" s="34">
        <f>IF(F11=0, "-", F7/F11)</f>
        <v>0</v>
      </c>
      <c r="H7" s="65">
        <v>1</v>
      </c>
      <c r="I7" s="9">
        <f>IF(H11=0, "-", H7/H11)</f>
        <v>4.3478260869565216E-2</v>
      </c>
      <c r="J7" s="8" t="str">
        <f>IF(D7=0, "-", IF((B7-D7)/D7&lt;10, (B7-D7)/D7, "&gt;999%"))</f>
        <v>-</v>
      </c>
      <c r="K7" s="9">
        <f>IF(H7=0, "-", IF((F7-H7)/H7&lt;10, (F7-H7)/H7, "&gt;999%"))</f>
        <v>-1</v>
      </c>
    </row>
    <row r="8" spans="1:11" x14ac:dyDescent="0.2">
      <c r="A8" s="7" t="s">
        <v>185</v>
      </c>
      <c r="B8" s="65">
        <v>1</v>
      </c>
      <c r="C8" s="34">
        <f>IF(B11=0, "-", B8/B11)</f>
        <v>1</v>
      </c>
      <c r="D8" s="65">
        <v>7</v>
      </c>
      <c r="E8" s="9">
        <f>IF(D11=0, "-", D8/D11)</f>
        <v>1</v>
      </c>
      <c r="F8" s="81">
        <v>8</v>
      </c>
      <c r="G8" s="34">
        <f>IF(F11=0, "-", F8/F11)</f>
        <v>1</v>
      </c>
      <c r="H8" s="65">
        <v>21</v>
      </c>
      <c r="I8" s="9">
        <f>IF(H11=0, "-", H8/H11)</f>
        <v>0.91304347826086951</v>
      </c>
      <c r="J8" s="8">
        <f>IF(D8=0, "-", IF((B8-D8)/D8&lt;10, (B8-D8)/D8, "&gt;999%"))</f>
        <v>-0.8571428571428571</v>
      </c>
      <c r="K8" s="9">
        <f>IF(H8=0, "-", IF((F8-H8)/H8&lt;10, (F8-H8)/H8, "&gt;999%"))</f>
        <v>-0.61904761904761907</v>
      </c>
    </row>
    <row r="9" spans="1:11" x14ac:dyDescent="0.2">
      <c r="A9" s="7" t="s">
        <v>186</v>
      </c>
      <c r="B9" s="65">
        <v>0</v>
      </c>
      <c r="C9" s="34">
        <f>IF(B11=0, "-", B9/B11)</f>
        <v>0</v>
      </c>
      <c r="D9" s="65">
        <v>0</v>
      </c>
      <c r="E9" s="9">
        <f>IF(D11=0, "-", D9/D11)</f>
        <v>0</v>
      </c>
      <c r="F9" s="81">
        <v>0</v>
      </c>
      <c r="G9" s="34">
        <f>IF(F11=0, "-", F9/F11)</f>
        <v>0</v>
      </c>
      <c r="H9" s="65">
        <v>1</v>
      </c>
      <c r="I9" s="9">
        <f>IF(H11=0, "-", H9/H11)</f>
        <v>4.3478260869565216E-2</v>
      </c>
      <c r="J9" s="8" t="str">
        <f>IF(D9=0, "-", IF((B9-D9)/D9&lt;10, (B9-D9)/D9, "&gt;999%"))</f>
        <v>-</v>
      </c>
      <c r="K9" s="9">
        <f>IF(H9=0, "-", IF((F9-H9)/H9&lt;10, (F9-H9)/H9, "&gt;999%"))</f>
        <v>-1</v>
      </c>
    </row>
    <row r="10" spans="1:11" x14ac:dyDescent="0.2">
      <c r="A10" s="2"/>
      <c r="B10" s="68"/>
      <c r="C10" s="33"/>
      <c r="D10" s="68"/>
      <c r="E10" s="6"/>
      <c r="F10" s="82"/>
      <c r="G10" s="33"/>
      <c r="H10" s="68"/>
      <c r="I10" s="6"/>
      <c r="J10" s="5"/>
      <c r="K10" s="6"/>
    </row>
    <row r="11" spans="1:11" s="43" customFormat="1" x14ac:dyDescent="0.2">
      <c r="A11" s="162" t="s">
        <v>478</v>
      </c>
      <c r="B11" s="71">
        <f>SUM(B7:B10)</f>
        <v>1</v>
      </c>
      <c r="C11" s="40">
        <f>B11/1768</f>
        <v>5.6561085972850684E-4</v>
      </c>
      <c r="D11" s="71">
        <f>SUM(D7:D10)</f>
        <v>7</v>
      </c>
      <c r="E11" s="41">
        <f>D11/1634</f>
        <v>4.2839657282741734E-3</v>
      </c>
      <c r="F11" s="77">
        <f>SUM(F7:F10)</f>
        <v>8</v>
      </c>
      <c r="G11" s="42">
        <f>F11/4797</f>
        <v>1.6677089847821555E-3</v>
      </c>
      <c r="H11" s="71">
        <f>SUM(H7:H10)</f>
        <v>23</v>
      </c>
      <c r="I11" s="41">
        <f>H11/4245</f>
        <v>5.4181389870435808E-3</v>
      </c>
      <c r="J11" s="37">
        <f>IF(D11=0, "-", IF((B11-D11)/D11&lt;10, (B11-D11)/D11, "&gt;999%"))</f>
        <v>-0.8571428571428571</v>
      </c>
      <c r="K11" s="38">
        <f>IF(H11=0, "-", IF((F11-H11)/H11&lt;10, (F11-H11)/H11, "&gt;999%"))</f>
        <v>-0.65217391304347827</v>
      </c>
    </row>
    <row r="12" spans="1:11" x14ac:dyDescent="0.2">
      <c r="B12" s="83"/>
      <c r="D12" s="83"/>
      <c r="F12" s="83"/>
      <c r="H12" s="83"/>
    </row>
    <row r="13" spans="1:11" s="43" customFormat="1" x14ac:dyDescent="0.2">
      <c r="A13" s="162" t="s">
        <v>478</v>
      </c>
      <c r="B13" s="71">
        <v>1</v>
      </c>
      <c r="C13" s="40">
        <f>B13/1768</f>
        <v>5.6561085972850684E-4</v>
      </c>
      <c r="D13" s="71">
        <v>7</v>
      </c>
      <c r="E13" s="41">
        <f>D13/1634</f>
        <v>4.2839657282741734E-3</v>
      </c>
      <c r="F13" s="77">
        <v>8</v>
      </c>
      <c r="G13" s="42">
        <f>F13/4797</f>
        <v>1.6677089847821555E-3</v>
      </c>
      <c r="H13" s="71">
        <v>23</v>
      </c>
      <c r="I13" s="41">
        <f>H13/4245</f>
        <v>5.4181389870435808E-3</v>
      </c>
      <c r="J13" s="37">
        <f>IF(D13=0, "-", IF((B13-D13)/D13&lt;10, (B13-D13)/D13, "&gt;999%"))</f>
        <v>-0.8571428571428571</v>
      </c>
      <c r="K13" s="38">
        <f>IF(H13=0, "-", IF((F13-H13)/H13&lt;10, (F13-H13)/H13, "&gt;999%"))</f>
        <v>-0.65217391304347827</v>
      </c>
    </row>
    <row r="14" spans="1:11" x14ac:dyDescent="0.2">
      <c r="B14" s="83"/>
      <c r="D14" s="83"/>
      <c r="F14" s="83"/>
      <c r="H14" s="83"/>
    </row>
    <row r="15" spans="1:11" ht="15.75" x14ac:dyDescent="0.25">
      <c r="A15" s="164" t="s">
        <v>101</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125</v>
      </c>
      <c r="B17" s="61" t="s">
        <v>12</v>
      </c>
      <c r="C17" s="62" t="s">
        <v>13</v>
      </c>
      <c r="D17" s="61" t="s">
        <v>12</v>
      </c>
      <c r="E17" s="63" t="s">
        <v>13</v>
      </c>
      <c r="F17" s="62" t="s">
        <v>12</v>
      </c>
      <c r="G17" s="62" t="s">
        <v>13</v>
      </c>
      <c r="H17" s="61" t="s">
        <v>12</v>
      </c>
      <c r="I17" s="63" t="s">
        <v>13</v>
      </c>
      <c r="J17" s="61"/>
      <c r="K17" s="63"/>
    </row>
    <row r="18" spans="1:11" x14ac:dyDescent="0.2">
      <c r="A18" s="7" t="s">
        <v>187</v>
      </c>
      <c r="B18" s="65">
        <v>0</v>
      </c>
      <c r="C18" s="34">
        <f>IF(B29=0, "-", B18/B29)</f>
        <v>0</v>
      </c>
      <c r="D18" s="65">
        <v>1</v>
      </c>
      <c r="E18" s="9">
        <f>IF(D29=0, "-", D18/D29)</f>
        <v>1.4705882352941176E-2</v>
      </c>
      <c r="F18" s="81">
        <v>0</v>
      </c>
      <c r="G18" s="34">
        <f>IF(F29=0, "-", F18/F29)</f>
        <v>0</v>
      </c>
      <c r="H18" s="65">
        <v>13</v>
      </c>
      <c r="I18" s="9">
        <f>IF(H29=0, "-", H18/H29)</f>
        <v>6.5326633165829151E-2</v>
      </c>
      <c r="J18" s="8">
        <f t="shared" ref="J18:J27" si="0">IF(D18=0, "-", IF((B18-D18)/D18&lt;10, (B18-D18)/D18, "&gt;999%"))</f>
        <v>-1</v>
      </c>
      <c r="K18" s="9">
        <f t="shared" ref="K18:K27" si="1">IF(H18=0, "-", IF((F18-H18)/H18&lt;10, (F18-H18)/H18, "&gt;999%"))</f>
        <v>-1</v>
      </c>
    </row>
    <row r="19" spans="1:11" x14ac:dyDescent="0.2">
      <c r="A19" s="7" t="s">
        <v>188</v>
      </c>
      <c r="B19" s="65">
        <v>1</v>
      </c>
      <c r="C19" s="34">
        <f>IF(B29=0, "-", B19/B29)</f>
        <v>9.6153846153846159E-3</v>
      </c>
      <c r="D19" s="65">
        <v>0</v>
      </c>
      <c r="E19" s="9">
        <f>IF(D29=0, "-", D19/D29)</f>
        <v>0</v>
      </c>
      <c r="F19" s="81">
        <v>6</v>
      </c>
      <c r="G19" s="34">
        <f>IF(F29=0, "-", F19/F29)</f>
        <v>1.5584415584415584E-2</v>
      </c>
      <c r="H19" s="65">
        <v>0</v>
      </c>
      <c r="I19" s="9">
        <f>IF(H29=0, "-", H19/H29)</f>
        <v>0</v>
      </c>
      <c r="J19" s="8" t="str">
        <f t="shared" si="0"/>
        <v>-</v>
      </c>
      <c r="K19" s="9" t="str">
        <f t="shared" si="1"/>
        <v>-</v>
      </c>
    </row>
    <row r="20" spans="1:11" x14ac:dyDescent="0.2">
      <c r="A20" s="7" t="s">
        <v>189</v>
      </c>
      <c r="B20" s="65">
        <v>10</v>
      </c>
      <c r="C20" s="34">
        <f>IF(B29=0, "-", B20/B29)</f>
        <v>9.6153846153846159E-2</v>
      </c>
      <c r="D20" s="65">
        <v>5</v>
      </c>
      <c r="E20" s="9">
        <f>IF(D29=0, "-", D20/D29)</f>
        <v>7.3529411764705885E-2</v>
      </c>
      <c r="F20" s="81">
        <v>28</v>
      </c>
      <c r="G20" s="34">
        <f>IF(F29=0, "-", F20/F29)</f>
        <v>7.2727272727272724E-2</v>
      </c>
      <c r="H20" s="65">
        <v>25</v>
      </c>
      <c r="I20" s="9">
        <f>IF(H29=0, "-", H20/H29)</f>
        <v>0.12562814070351758</v>
      </c>
      <c r="J20" s="8">
        <f t="shared" si="0"/>
        <v>1</v>
      </c>
      <c r="K20" s="9">
        <f t="shared" si="1"/>
        <v>0.12</v>
      </c>
    </row>
    <row r="21" spans="1:11" x14ac:dyDescent="0.2">
      <c r="A21" s="7" t="s">
        <v>190</v>
      </c>
      <c r="B21" s="65">
        <v>5</v>
      </c>
      <c r="C21" s="34">
        <f>IF(B29=0, "-", B21/B29)</f>
        <v>4.807692307692308E-2</v>
      </c>
      <c r="D21" s="65">
        <v>6</v>
      </c>
      <c r="E21" s="9">
        <f>IF(D29=0, "-", D21/D29)</f>
        <v>8.8235294117647065E-2</v>
      </c>
      <c r="F21" s="81">
        <v>16</v>
      </c>
      <c r="G21" s="34">
        <f>IF(F29=0, "-", F21/F29)</f>
        <v>4.1558441558441558E-2</v>
      </c>
      <c r="H21" s="65">
        <v>11</v>
      </c>
      <c r="I21" s="9">
        <f>IF(H29=0, "-", H21/H29)</f>
        <v>5.5276381909547742E-2</v>
      </c>
      <c r="J21" s="8">
        <f t="shared" si="0"/>
        <v>-0.16666666666666666</v>
      </c>
      <c r="K21" s="9">
        <f t="shared" si="1"/>
        <v>0.45454545454545453</v>
      </c>
    </row>
    <row r="22" spans="1:11" x14ac:dyDescent="0.2">
      <c r="A22" s="7" t="s">
        <v>191</v>
      </c>
      <c r="B22" s="65">
        <v>43</v>
      </c>
      <c r="C22" s="34">
        <f>IF(B29=0, "-", B22/B29)</f>
        <v>0.41346153846153844</v>
      </c>
      <c r="D22" s="65">
        <v>14</v>
      </c>
      <c r="E22" s="9">
        <f>IF(D29=0, "-", D22/D29)</f>
        <v>0.20588235294117646</v>
      </c>
      <c r="F22" s="81">
        <v>107</v>
      </c>
      <c r="G22" s="34">
        <f>IF(F29=0, "-", F22/F29)</f>
        <v>0.2779220779220779</v>
      </c>
      <c r="H22" s="65">
        <v>37</v>
      </c>
      <c r="I22" s="9">
        <f>IF(H29=0, "-", H22/H29)</f>
        <v>0.18592964824120603</v>
      </c>
      <c r="J22" s="8">
        <f t="shared" si="0"/>
        <v>2.0714285714285716</v>
      </c>
      <c r="K22" s="9">
        <f t="shared" si="1"/>
        <v>1.8918918918918919</v>
      </c>
    </row>
    <row r="23" spans="1:11" x14ac:dyDescent="0.2">
      <c r="A23" s="7" t="s">
        <v>192</v>
      </c>
      <c r="B23" s="65">
        <v>0</v>
      </c>
      <c r="C23" s="34">
        <f>IF(B29=0, "-", B23/B29)</f>
        <v>0</v>
      </c>
      <c r="D23" s="65">
        <v>1</v>
      </c>
      <c r="E23" s="9">
        <f>IF(D29=0, "-", D23/D29)</f>
        <v>1.4705882352941176E-2</v>
      </c>
      <c r="F23" s="81">
        <v>0</v>
      </c>
      <c r="G23" s="34">
        <f>IF(F29=0, "-", F23/F29)</f>
        <v>0</v>
      </c>
      <c r="H23" s="65">
        <v>4</v>
      </c>
      <c r="I23" s="9">
        <f>IF(H29=0, "-", H23/H29)</f>
        <v>2.0100502512562814E-2</v>
      </c>
      <c r="J23" s="8">
        <f t="shared" si="0"/>
        <v>-1</v>
      </c>
      <c r="K23" s="9">
        <f t="shared" si="1"/>
        <v>-1</v>
      </c>
    </row>
    <row r="24" spans="1:11" x14ac:dyDescent="0.2">
      <c r="A24" s="7" t="s">
        <v>193</v>
      </c>
      <c r="B24" s="65">
        <v>32</v>
      </c>
      <c r="C24" s="34">
        <f>IF(B29=0, "-", B24/B29)</f>
        <v>0.30769230769230771</v>
      </c>
      <c r="D24" s="65">
        <v>9</v>
      </c>
      <c r="E24" s="9">
        <f>IF(D29=0, "-", D24/D29)</f>
        <v>0.13235294117647059</v>
      </c>
      <c r="F24" s="81">
        <v>193</v>
      </c>
      <c r="G24" s="34">
        <f>IF(F29=0, "-", F24/F29)</f>
        <v>0.50129870129870124</v>
      </c>
      <c r="H24" s="65">
        <v>26</v>
      </c>
      <c r="I24" s="9">
        <f>IF(H29=0, "-", H24/H29)</f>
        <v>0.1306532663316583</v>
      </c>
      <c r="J24" s="8">
        <f t="shared" si="0"/>
        <v>2.5555555555555554</v>
      </c>
      <c r="K24" s="9">
        <f t="shared" si="1"/>
        <v>6.4230769230769234</v>
      </c>
    </row>
    <row r="25" spans="1:11" x14ac:dyDescent="0.2">
      <c r="A25" s="7" t="s">
        <v>194</v>
      </c>
      <c r="B25" s="65">
        <v>7</v>
      </c>
      <c r="C25" s="34">
        <f>IF(B29=0, "-", B25/B29)</f>
        <v>6.7307692307692304E-2</v>
      </c>
      <c r="D25" s="65">
        <v>18</v>
      </c>
      <c r="E25" s="9">
        <f>IF(D29=0, "-", D25/D29)</f>
        <v>0.26470588235294118</v>
      </c>
      <c r="F25" s="81">
        <v>14</v>
      </c>
      <c r="G25" s="34">
        <f>IF(F29=0, "-", F25/F29)</f>
        <v>3.6363636363636362E-2</v>
      </c>
      <c r="H25" s="65">
        <v>40</v>
      </c>
      <c r="I25" s="9">
        <f>IF(H29=0, "-", H25/H29)</f>
        <v>0.20100502512562815</v>
      </c>
      <c r="J25" s="8">
        <f t="shared" si="0"/>
        <v>-0.61111111111111116</v>
      </c>
      <c r="K25" s="9">
        <f t="shared" si="1"/>
        <v>-0.65</v>
      </c>
    </row>
    <row r="26" spans="1:11" x14ac:dyDescent="0.2">
      <c r="A26" s="7" t="s">
        <v>195</v>
      </c>
      <c r="B26" s="65">
        <v>4</v>
      </c>
      <c r="C26" s="34">
        <f>IF(B29=0, "-", B26/B29)</f>
        <v>3.8461538461538464E-2</v>
      </c>
      <c r="D26" s="65">
        <v>13</v>
      </c>
      <c r="E26" s="9">
        <f>IF(D29=0, "-", D26/D29)</f>
        <v>0.19117647058823528</v>
      </c>
      <c r="F26" s="81">
        <v>11</v>
      </c>
      <c r="G26" s="34">
        <f>IF(F29=0, "-", F26/F29)</f>
        <v>2.8571428571428571E-2</v>
      </c>
      <c r="H26" s="65">
        <v>31</v>
      </c>
      <c r="I26" s="9">
        <f>IF(H29=0, "-", H26/H29)</f>
        <v>0.15577889447236182</v>
      </c>
      <c r="J26" s="8">
        <f t="shared" si="0"/>
        <v>-0.69230769230769229</v>
      </c>
      <c r="K26" s="9">
        <f t="shared" si="1"/>
        <v>-0.64516129032258063</v>
      </c>
    </row>
    <row r="27" spans="1:11" x14ac:dyDescent="0.2">
      <c r="A27" s="7" t="s">
        <v>196</v>
      </c>
      <c r="B27" s="65">
        <v>2</v>
      </c>
      <c r="C27" s="34">
        <f>IF(B29=0, "-", B27/B29)</f>
        <v>1.9230769230769232E-2</v>
      </c>
      <c r="D27" s="65">
        <v>1</v>
      </c>
      <c r="E27" s="9">
        <f>IF(D29=0, "-", D27/D29)</f>
        <v>1.4705882352941176E-2</v>
      </c>
      <c r="F27" s="81">
        <v>10</v>
      </c>
      <c r="G27" s="34">
        <f>IF(F29=0, "-", F27/F29)</f>
        <v>2.5974025974025976E-2</v>
      </c>
      <c r="H27" s="65">
        <v>12</v>
      </c>
      <c r="I27" s="9">
        <f>IF(H29=0, "-", H27/H29)</f>
        <v>6.030150753768844E-2</v>
      </c>
      <c r="J27" s="8">
        <f t="shared" si="0"/>
        <v>1</v>
      </c>
      <c r="K27" s="9">
        <f t="shared" si="1"/>
        <v>-0.16666666666666666</v>
      </c>
    </row>
    <row r="28" spans="1:11" x14ac:dyDescent="0.2">
      <c r="A28" s="2"/>
      <c r="B28" s="68"/>
      <c r="C28" s="33"/>
      <c r="D28" s="68"/>
      <c r="E28" s="6"/>
      <c r="F28" s="82"/>
      <c r="G28" s="33"/>
      <c r="H28" s="68"/>
      <c r="I28" s="6"/>
      <c r="J28" s="5"/>
      <c r="K28" s="6"/>
    </row>
    <row r="29" spans="1:11" s="43" customFormat="1" x14ac:dyDescent="0.2">
      <c r="A29" s="162" t="s">
        <v>477</v>
      </c>
      <c r="B29" s="71">
        <f>SUM(B18:B28)</f>
        <v>104</v>
      </c>
      <c r="C29" s="40">
        <f>B29/1768</f>
        <v>5.8823529411764705E-2</v>
      </c>
      <c r="D29" s="71">
        <f>SUM(D18:D28)</f>
        <v>68</v>
      </c>
      <c r="E29" s="41">
        <f>D29/1634</f>
        <v>4.1615667074663402E-2</v>
      </c>
      <c r="F29" s="77">
        <f>SUM(F18:F28)</f>
        <v>385</v>
      </c>
      <c r="G29" s="42">
        <f>F29/4797</f>
        <v>8.0258494892641238E-2</v>
      </c>
      <c r="H29" s="71">
        <f>SUM(H18:H28)</f>
        <v>199</v>
      </c>
      <c r="I29" s="41">
        <f>H29/4245</f>
        <v>4.6878680800942284E-2</v>
      </c>
      <c r="J29" s="37">
        <f>IF(D29=0, "-", IF((B29-D29)/D29&lt;10, (B29-D29)/D29, "&gt;999%"))</f>
        <v>0.52941176470588236</v>
      </c>
      <c r="K29" s="38">
        <f>IF(H29=0, "-", IF((F29-H29)/H29&lt;10, (F29-H29)/H29, "&gt;999%"))</f>
        <v>0.9346733668341709</v>
      </c>
    </row>
    <row r="30" spans="1:11" x14ac:dyDescent="0.2">
      <c r="B30" s="83"/>
      <c r="D30" s="83"/>
      <c r="F30" s="83"/>
      <c r="H30" s="83"/>
    </row>
    <row r="31" spans="1:11" x14ac:dyDescent="0.2">
      <c r="A31" s="163" t="s">
        <v>126</v>
      </c>
      <c r="B31" s="61" t="s">
        <v>12</v>
      </c>
      <c r="C31" s="62" t="s">
        <v>13</v>
      </c>
      <c r="D31" s="61" t="s">
        <v>12</v>
      </c>
      <c r="E31" s="63" t="s">
        <v>13</v>
      </c>
      <c r="F31" s="62" t="s">
        <v>12</v>
      </c>
      <c r="G31" s="62" t="s">
        <v>13</v>
      </c>
      <c r="H31" s="61" t="s">
        <v>12</v>
      </c>
      <c r="I31" s="63" t="s">
        <v>13</v>
      </c>
      <c r="J31" s="61"/>
      <c r="K31" s="63"/>
    </row>
    <row r="32" spans="1:11" x14ac:dyDescent="0.2">
      <c r="A32" s="7" t="s">
        <v>197</v>
      </c>
      <c r="B32" s="65">
        <v>0</v>
      </c>
      <c r="C32" s="34">
        <f>IF(B35=0, "-", B32/B35)</f>
        <v>0</v>
      </c>
      <c r="D32" s="65">
        <v>1</v>
      </c>
      <c r="E32" s="9">
        <f>IF(D35=0, "-", D32/D35)</f>
        <v>1</v>
      </c>
      <c r="F32" s="81">
        <v>0</v>
      </c>
      <c r="G32" s="34">
        <f>IF(F35=0, "-", F32/F35)</f>
        <v>0</v>
      </c>
      <c r="H32" s="65">
        <v>1</v>
      </c>
      <c r="I32" s="9">
        <f>IF(H35=0, "-", H32/H35)</f>
        <v>0.33333333333333331</v>
      </c>
      <c r="J32" s="8">
        <f>IF(D32=0, "-", IF((B32-D32)/D32&lt;10, (B32-D32)/D32, "&gt;999%"))</f>
        <v>-1</v>
      </c>
      <c r="K32" s="9">
        <f>IF(H32=0, "-", IF((F32-H32)/H32&lt;10, (F32-H32)/H32, "&gt;999%"))</f>
        <v>-1</v>
      </c>
    </row>
    <row r="33" spans="1:11" x14ac:dyDescent="0.2">
      <c r="A33" s="7" t="s">
        <v>198</v>
      </c>
      <c r="B33" s="65">
        <v>1</v>
      </c>
      <c r="C33" s="34">
        <f>IF(B35=0, "-", B33/B35)</f>
        <v>1</v>
      </c>
      <c r="D33" s="65">
        <v>0</v>
      </c>
      <c r="E33" s="9">
        <f>IF(D35=0, "-", D33/D35)</f>
        <v>0</v>
      </c>
      <c r="F33" s="81">
        <v>3</v>
      </c>
      <c r="G33" s="34">
        <f>IF(F35=0, "-", F33/F35)</f>
        <v>1</v>
      </c>
      <c r="H33" s="65">
        <v>2</v>
      </c>
      <c r="I33" s="9">
        <f>IF(H35=0, "-", H33/H35)</f>
        <v>0.66666666666666663</v>
      </c>
      <c r="J33" s="8" t="str">
        <f>IF(D33=0, "-", IF((B33-D33)/D33&lt;10, (B33-D33)/D33, "&gt;999%"))</f>
        <v>-</v>
      </c>
      <c r="K33" s="9">
        <f>IF(H33=0, "-", IF((F33-H33)/H33&lt;10, (F33-H33)/H33, "&gt;999%"))</f>
        <v>0.5</v>
      </c>
    </row>
    <row r="34" spans="1:11" x14ac:dyDescent="0.2">
      <c r="A34" s="2"/>
      <c r="B34" s="68"/>
      <c r="C34" s="33"/>
      <c r="D34" s="68"/>
      <c r="E34" s="6"/>
      <c r="F34" s="82"/>
      <c r="G34" s="33"/>
      <c r="H34" s="68"/>
      <c r="I34" s="6"/>
      <c r="J34" s="5"/>
      <c r="K34" s="6"/>
    </row>
    <row r="35" spans="1:11" s="43" customFormat="1" x14ac:dyDescent="0.2">
      <c r="A35" s="162" t="s">
        <v>476</v>
      </c>
      <c r="B35" s="71">
        <f>SUM(B32:B34)</f>
        <v>1</v>
      </c>
      <c r="C35" s="40">
        <f>B35/1768</f>
        <v>5.6561085972850684E-4</v>
      </c>
      <c r="D35" s="71">
        <f>SUM(D32:D34)</f>
        <v>1</v>
      </c>
      <c r="E35" s="41">
        <f>D35/1634</f>
        <v>6.1199510403916763E-4</v>
      </c>
      <c r="F35" s="77">
        <f>SUM(F32:F34)</f>
        <v>3</v>
      </c>
      <c r="G35" s="42">
        <f>F35/4797</f>
        <v>6.2539086929330832E-4</v>
      </c>
      <c r="H35" s="71">
        <f>SUM(H32:H34)</f>
        <v>3</v>
      </c>
      <c r="I35" s="41">
        <f>H35/4245</f>
        <v>7.0671378091872788E-4</v>
      </c>
      <c r="J35" s="37">
        <f>IF(D35=0, "-", IF((B35-D35)/D35&lt;10, (B35-D35)/D35, "&gt;999%"))</f>
        <v>0</v>
      </c>
      <c r="K35" s="38">
        <f>IF(H35=0, "-", IF((F35-H35)/H35&lt;10, (F35-H35)/H35, "&gt;999%"))</f>
        <v>0</v>
      </c>
    </row>
    <row r="36" spans="1:11" x14ac:dyDescent="0.2">
      <c r="B36" s="83"/>
      <c r="D36" s="83"/>
      <c r="F36" s="83"/>
      <c r="H36" s="83"/>
    </row>
    <row r="37" spans="1:11" s="43" customFormat="1" x14ac:dyDescent="0.2">
      <c r="A37" s="162" t="s">
        <v>475</v>
      </c>
      <c r="B37" s="71">
        <v>105</v>
      </c>
      <c r="C37" s="40">
        <f>B37/1768</f>
        <v>5.938914027149321E-2</v>
      </c>
      <c r="D37" s="71">
        <v>69</v>
      </c>
      <c r="E37" s="41">
        <f>D37/1634</f>
        <v>4.2227662178702573E-2</v>
      </c>
      <c r="F37" s="77">
        <v>388</v>
      </c>
      <c r="G37" s="42">
        <f>F37/4797</f>
        <v>8.0883885761934546E-2</v>
      </c>
      <c r="H37" s="71">
        <v>202</v>
      </c>
      <c r="I37" s="41">
        <f>H37/4245</f>
        <v>4.7585394581861014E-2</v>
      </c>
      <c r="J37" s="37">
        <f>IF(D37=0, "-", IF((B37-D37)/D37&lt;10, (B37-D37)/D37, "&gt;999%"))</f>
        <v>0.52173913043478259</v>
      </c>
      <c r="K37" s="38">
        <f>IF(H37=0, "-", IF((F37-H37)/H37&lt;10, (F37-H37)/H37, "&gt;999%"))</f>
        <v>0.92079207920792083</v>
      </c>
    </row>
    <row r="38" spans="1:11" x14ac:dyDescent="0.2">
      <c r="B38" s="83"/>
      <c r="D38" s="83"/>
      <c r="F38" s="83"/>
      <c r="H38" s="83"/>
    </row>
    <row r="39" spans="1:11" ht="15.75" x14ac:dyDescent="0.25">
      <c r="A39" s="164" t="s">
        <v>102</v>
      </c>
      <c r="B39" s="196" t="s">
        <v>1</v>
      </c>
      <c r="C39" s="200"/>
      <c r="D39" s="200"/>
      <c r="E39" s="197"/>
      <c r="F39" s="196" t="s">
        <v>14</v>
      </c>
      <c r="G39" s="200"/>
      <c r="H39" s="200"/>
      <c r="I39" s="197"/>
      <c r="J39" s="196" t="s">
        <v>15</v>
      </c>
      <c r="K39" s="197"/>
    </row>
    <row r="40" spans="1:11" x14ac:dyDescent="0.2">
      <c r="A40" s="22"/>
      <c r="B40" s="196">
        <f>VALUE(RIGHT($B$2, 4))</f>
        <v>2022</v>
      </c>
      <c r="C40" s="197"/>
      <c r="D40" s="196">
        <f>B40-1</f>
        <v>2021</v>
      </c>
      <c r="E40" s="204"/>
      <c r="F40" s="196">
        <f>B40</f>
        <v>2022</v>
      </c>
      <c r="G40" s="204"/>
      <c r="H40" s="196">
        <f>D40</f>
        <v>2021</v>
      </c>
      <c r="I40" s="204"/>
      <c r="J40" s="140" t="s">
        <v>4</v>
      </c>
      <c r="K40" s="141" t="s">
        <v>2</v>
      </c>
    </row>
    <row r="41" spans="1:11" x14ac:dyDescent="0.2">
      <c r="A41" s="163" t="s">
        <v>127</v>
      </c>
      <c r="B41" s="61" t="s">
        <v>12</v>
      </c>
      <c r="C41" s="62" t="s">
        <v>13</v>
      </c>
      <c r="D41" s="61" t="s">
        <v>12</v>
      </c>
      <c r="E41" s="63" t="s">
        <v>13</v>
      </c>
      <c r="F41" s="62" t="s">
        <v>12</v>
      </c>
      <c r="G41" s="62" t="s">
        <v>13</v>
      </c>
      <c r="H41" s="61" t="s">
        <v>12</v>
      </c>
      <c r="I41" s="63" t="s">
        <v>13</v>
      </c>
      <c r="J41" s="61"/>
      <c r="K41" s="63"/>
    </row>
    <row r="42" spans="1:11" x14ac:dyDescent="0.2">
      <c r="A42" s="7" t="s">
        <v>199</v>
      </c>
      <c r="B42" s="65">
        <v>0</v>
      </c>
      <c r="C42" s="34">
        <f>IF(B58=0, "-", B42/B58)</f>
        <v>0</v>
      </c>
      <c r="D42" s="65">
        <v>1</v>
      </c>
      <c r="E42" s="9">
        <f>IF(D58=0, "-", D42/D58)</f>
        <v>8.6956521739130436E-3</v>
      </c>
      <c r="F42" s="81">
        <v>0</v>
      </c>
      <c r="G42" s="34">
        <f>IF(F58=0, "-", F42/F58)</f>
        <v>0</v>
      </c>
      <c r="H42" s="65">
        <v>2</v>
      </c>
      <c r="I42" s="9">
        <f>IF(H58=0, "-", H42/H58)</f>
        <v>7.2202166064981952E-3</v>
      </c>
      <c r="J42" s="8">
        <f t="shared" ref="J42:J56" si="2">IF(D42=0, "-", IF((B42-D42)/D42&lt;10, (B42-D42)/D42, "&gt;999%"))</f>
        <v>-1</v>
      </c>
      <c r="K42" s="9">
        <f t="shared" ref="K42:K56" si="3">IF(H42=0, "-", IF((F42-H42)/H42&lt;10, (F42-H42)/H42, "&gt;999%"))</f>
        <v>-1</v>
      </c>
    </row>
    <row r="43" spans="1:11" x14ac:dyDescent="0.2">
      <c r="A43" s="7" t="s">
        <v>200</v>
      </c>
      <c r="B43" s="65">
        <v>1</v>
      </c>
      <c r="C43" s="34">
        <f>IF(B58=0, "-", B43/B58)</f>
        <v>1.1627906976744186E-2</v>
      </c>
      <c r="D43" s="65">
        <v>1</v>
      </c>
      <c r="E43" s="9">
        <f>IF(D58=0, "-", D43/D58)</f>
        <v>8.6956521739130436E-3</v>
      </c>
      <c r="F43" s="81">
        <v>1</v>
      </c>
      <c r="G43" s="34">
        <f>IF(F58=0, "-", F43/F58)</f>
        <v>3.8167938931297708E-3</v>
      </c>
      <c r="H43" s="65">
        <v>5</v>
      </c>
      <c r="I43" s="9">
        <f>IF(H58=0, "-", H43/H58)</f>
        <v>1.8050541516245487E-2</v>
      </c>
      <c r="J43" s="8">
        <f t="shared" si="2"/>
        <v>0</v>
      </c>
      <c r="K43" s="9">
        <f t="shared" si="3"/>
        <v>-0.8</v>
      </c>
    </row>
    <row r="44" spans="1:11" x14ac:dyDescent="0.2">
      <c r="A44" s="7" t="s">
        <v>201</v>
      </c>
      <c r="B44" s="65">
        <v>0</v>
      </c>
      <c r="C44" s="34">
        <f>IF(B58=0, "-", B44/B58)</f>
        <v>0</v>
      </c>
      <c r="D44" s="65">
        <v>4</v>
      </c>
      <c r="E44" s="9">
        <f>IF(D58=0, "-", D44/D58)</f>
        <v>3.4782608695652174E-2</v>
      </c>
      <c r="F44" s="81">
        <v>0</v>
      </c>
      <c r="G44" s="34">
        <f>IF(F58=0, "-", F44/F58)</f>
        <v>0</v>
      </c>
      <c r="H44" s="65">
        <v>15</v>
      </c>
      <c r="I44" s="9">
        <f>IF(H58=0, "-", H44/H58)</f>
        <v>5.4151624548736461E-2</v>
      </c>
      <c r="J44" s="8">
        <f t="shared" si="2"/>
        <v>-1</v>
      </c>
      <c r="K44" s="9">
        <f t="shared" si="3"/>
        <v>-1</v>
      </c>
    </row>
    <row r="45" spans="1:11" x14ac:dyDescent="0.2">
      <c r="A45" s="7" t="s">
        <v>202</v>
      </c>
      <c r="B45" s="65">
        <v>0</v>
      </c>
      <c r="C45" s="34">
        <f>IF(B58=0, "-", B45/B58)</f>
        <v>0</v>
      </c>
      <c r="D45" s="65">
        <v>2</v>
      </c>
      <c r="E45" s="9">
        <f>IF(D58=0, "-", D45/D58)</f>
        <v>1.7391304347826087E-2</v>
      </c>
      <c r="F45" s="81">
        <v>0</v>
      </c>
      <c r="G45" s="34">
        <f>IF(F58=0, "-", F45/F58)</f>
        <v>0</v>
      </c>
      <c r="H45" s="65">
        <v>3</v>
      </c>
      <c r="I45" s="9">
        <f>IF(H58=0, "-", H45/H58)</f>
        <v>1.0830324909747292E-2</v>
      </c>
      <c r="J45" s="8">
        <f t="shared" si="2"/>
        <v>-1</v>
      </c>
      <c r="K45" s="9">
        <f t="shared" si="3"/>
        <v>-1</v>
      </c>
    </row>
    <row r="46" spans="1:11" x14ac:dyDescent="0.2">
      <c r="A46" s="7" t="s">
        <v>203</v>
      </c>
      <c r="B46" s="65">
        <v>28</v>
      </c>
      <c r="C46" s="34">
        <f>IF(B58=0, "-", B46/B58)</f>
        <v>0.32558139534883723</v>
      </c>
      <c r="D46" s="65">
        <v>36</v>
      </c>
      <c r="E46" s="9">
        <f>IF(D58=0, "-", D46/D58)</f>
        <v>0.31304347826086959</v>
      </c>
      <c r="F46" s="81">
        <v>68</v>
      </c>
      <c r="G46" s="34">
        <f>IF(F58=0, "-", F46/F58)</f>
        <v>0.25954198473282442</v>
      </c>
      <c r="H46" s="65">
        <v>78</v>
      </c>
      <c r="I46" s="9">
        <f>IF(H58=0, "-", H46/H58)</f>
        <v>0.28158844765342961</v>
      </c>
      <c r="J46" s="8">
        <f t="shared" si="2"/>
        <v>-0.22222222222222221</v>
      </c>
      <c r="K46" s="9">
        <f t="shared" si="3"/>
        <v>-0.12820512820512819</v>
      </c>
    </row>
    <row r="47" spans="1:11" x14ac:dyDescent="0.2">
      <c r="A47" s="7" t="s">
        <v>204</v>
      </c>
      <c r="B47" s="65">
        <v>2</v>
      </c>
      <c r="C47" s="34">
        <f>IF(B58=0, "-", B47/B58)</f>
        <v>2.3255813953488372E-2</v>
      </c>
      <c r="D47" s="65">
        <v>1</v>
      </c>
      <c r="E47" s="9">
        <f>IF(D58=0, "-", D47/D58)</f>
        <v>8.6956521739130436E-3</v>
      </c>
      <c r="F47" s="81">
        <v>5</v>
      </c>
      <c r="G47" s="34">
        <f>IF(F58=0, "-", F47/F58)</f>
        <v>1.9083969465648856E-2</v>
      </c>
      <c r="H47" s="65">
        <v>2</v>
      </c>
      <c r="I47" s="9">
        <f>IF(H58=0, "-", H47/H58)</f>
        <v>7.2202166064981952E-3</v>
      </c>
      <c r="J47" s="8">
        <f t="shared" si="2"/>
        <v>1</v>
      </c>
      <c r="K47" s="9">
        <f t="shared" si="3"/>
        <v>1.5</v>
      </c>
    </row>
    <row r="48" spans="1:11" x14ac:dyDescent="0.2">
      <c r="A48" s="7" t="s">
        <v>205</v>
      </c>
      <c r="B48" s="65">
        <v>7</v>
      </c>
      <c r="C48" s="34">
        <f>IF(B58=0, "-", B48/B58)</f>
        <v>8.1395348837209308E-2</v>
      </c>
      <c r="D48" s="65">
        <v>12</v>
      </c>
      <c r="E48" s="9">
        <f>IF(D58=0, "-", D48/D58)</f>
        <v>0.10434782608695652</v>
      </c>
      <c r="F48" s="81">
        <v>27</v>
      </c>
      <c r="G48" s="34">
        <f>IF(F58=0, "-", F48/F58)</f>
        <v>0.10305343511450382</v>
      </c>
      <c r="H48" s="65">
        <v>30</v>
      </c>
      <c r="I48" s="9">
        <f>IF(H58=0, "-", H48/H58)</f>
        <v>0.10830324909747292</v>
      </c>
      <c r="J48" s="8">
        <f t="shared" si="2"/>
        <v>-0.41666666666666669</v>
      </c>
      <c r="K48" s="9">
        <f t="shared" si="3"/>
        <v>-0.1</v>
      </c>
    </row>
    <row r="49" spans="1:11" x14ac:dyDescent="0.2">
      <c r="A49" s="7" t="s">
        <v>206</v>
      </c>
      <c r="B49" s="65">
        <v>11</v>
      </c>
      <c r="C49" s="34">
        <f>IF(B58=0, "-", B49/B58)</f>
        <v>0.12790697674418605</v>
      </c>
      <c r="D49" s="65">
        <v>4</v>
      </c>
      <c r="E49" s="9">
        <f>IF(D58=0, "-", D49/D58)</f>
        <v>3.4782608695652174E-2</v>
      </c>
      <c r="F49" s="81">
        <v>38</v>
      </c>
      <c r="G49" s="34">
        <f>IF(F58=0, "-", F49/F58)</f>
        <v>0.14503816793893129</v>
      </c>
      <c r="H49" s="65">
        <v>25</v>
      </c>
      <c r="I49" s="9">
        <f>IF(H58=0, "-", H49/H58)</f>
        <v>9.0252707581227443E-2</v>
      </c>
      <c r="J49" s="8">
        <f t="shared" si="2"/>
        <v>1.75</v>
      </c>
      <c r="K49" s="9">
        <f t="shared" si="3"/>
        <v>0.52</v>
      </c>
    </row>
    <row r="50" spans="1:11" x14ac:dyDescent="0.2">
      <c r="A50" s="7" t="s">
        <v>207</v>
      </c>
      <c r="B50" s="65">
        <v>0</v>
      </c>
      <c r="C50" s="34">
        <f>IF(B58=0, "-", B50/B58)</f>
        <v>0</v>
      </c>
      <c r="D50" s="65">
        <v>0</v>
      </c>
      <c r="E50" s="9">
        <f>IF(D58=0, "-", D50/D58)</f>
        <v>0</v>
      </c>
      <c r="F50" s="81">
        <v>0</v>
      </c>
      <c r="G50" s="34">
        <f>IF(F58=0, "-", F50/F58)</f>
        <v>0</v>
      </c>
      <c r="H50" s="65">
        <v>1</v>
      </c>
      <c r="I50" s="9">
        <f>IF(H58=0, "-", H50/H58)</f>
        <v>3.6101083032490976E-3</v>
      </c>
      <c r="J50" s="8" t="str">
        <f t="shared" si="2"/>
        <v>-</v>
      </c>
      <c r="K50" s="9">
        <f t="shared" si="3"/>
        <v>-1</v>
      </c>
    </row>
    <row r="51" spans="1:11" x14ac:dyDescent="0.2">
      <c r="A51" s="7" t="s">
        <v>208</v>
      </c>
      <c r="B51" s="65">
        <v>0</v>
      </c>
      <c r="C51" s="34">
        <f>IF(B58=0, "-", B51/B58)</f>
        <v>0</v>
      </c>
      <c r="D51" s="65">
        <v>0</v>
      </c>
      <c r="E51" s="9">
        <f>IF(D58=0, "-", D51/D58)</f>
        <v>0</v>
      </c>
      <c r="F51" s="81">
        <v>1</v>
      </c>
      <c r="G51" s="34">
        <f>IF(F58=0, "-", F51/F58)</f>
        <v>3.8167938931297708E-3</v>
      </c>
      <c r="H51" s="65">
        <v>0</v>
      </c>
      <c r="I51" s="9">
        <f>IF(H58=0, "-", H51/H58)</f>
        <v>0</v>
      </c>
      <c r="J51" s="8" t="str">
        <f t="shared" si="2"/>
        <v>-</v>
      </c>
      <c r="K51" s="9" t="str">
        <f t="shared" si="3"/>
        <v>-</v>
      </c>
    </row>
    <row r="52" spans="1:11" x14ac:dyDescent="0.2">
      <c r="A52" s="7" t="s">
        <v>209</v>
      </c>
      <c r="B52" s="65">
        <v>1</v>
      </c>
      <c r="C52" s="34">
        <f>IF(B58=0, "-", B52/B58)</f>
        <v>1.1627906976744186E-2</v>
      </c>
      <c r="D52" s="65">
        <v>6</v>
      </c>
      <c r="E52" s="9">
        <f>IF(D58=0, "-", D52/D58)</f>
        <v>5.2173913043478258E-2</v>
      </c>
      <c r="F52" s="81">
        <v>4</v>
      </c>
      <c r="G52" s="34">
        <f>IF(F58=0, "-", F52/F58)</f>
        <v>1.5267175572519083E-2</v>
      </c>
      <c r="H52" s="65">
        <v>8</v>
      </c>
      <c r="I52" s="9">
        <f>IF(H58=0, "-", H52/H58)</f>
        <v>2.8880866425992781E-2</v>
      </c>
      <c r="J52" s="8">
        <f t="shared" si="2"/>
        <v>-0.83333333333333337</v>
      </c>
      <c r="K52" s="9">
        <f t="shared" si="3"/>
        <v>-0.5</v>
      </c>
    </row>
    <row r="53" spans="1:11" x14ac:dyDescent="0.2">
      <c r="A53" s="7" t="s">
        <v>210</v>
      </c>
      <c r="B53" s="65">
        <v>8</v>
      </c>
      <c r="C53" s="34">
        <f>IF(B58=0, "-", B53/B58)</f>
        <v>9.3023255813953487E-2</v>
      </c>
      <c r="D53" s="65">
        <v>9</v>
      </c>
      <c r="E53" s="9">
        <f>IF(D58=0, "-", D53/D58)</f>
        <v>7.8260869565217397E-2</v>
      </c>
      <c r="F53" s="81">
        <v>20</v>
      </c>
      <c r="G53" s="34">
        <f>IF(F58=0, "-", F53/F58)</f>
        <v>7.6335877862595422E-2</v>
      </c>
      <c r="H53" s="65">
        <v>19</v>
      </c>
      <c r="I53" s="9">
        <f>IF(H58=0, "-", H53/H58)</f>
        <v>6.8592057761732855E-2</v>
      </c>
      <c r="J53" s="8">
        <f t="shared" si="2"/>
        <v>-0.1111111111111111</v>
      </c>
      <c r="K53" s="9">
        <f t="shared" si="3"/>
        <v>5.2631578947368418E-2</v>
      </c>
    </row>
    <row r="54" spans="1:11" x14ac:dyDescent="0.2">
      <c r="A54" s="7" t="s">
        <v>211</v>
      </c>
      <c r="B54" s="65">
        <v>26</v>
      </c>
      <c r="C54" s="34">
        <f>IF(B58=0, "-", B54/B58)</f>
        <v>0.30232558139534882</v>
      </c>
      <c r="D54" s="65">
        <v>39</v>
      </c>
      <c r="E54" s="9">
        <f>IF(D58=0, "-", D54/D58)</f>
        <v>0.33913043478260868</v>
      </c>
      <c r="F54" s="81">
        <v>91</v>
      </c>
      <c r="G54" s="34">
        <f>IF(F58=0, "-", F54/F58)</f>
        <v>0.34732824427480918</v>
      </c>
      <c r="H54" s="65">
        <v>88</v>
      </c>
      <c r="I54" s="9">
        <f>IF(H58=0, "-", H54/H58)</f>
        <v>0.3176895306859206</v>
      </c>
      <c r="J54" s="8">
        <f t="shared" si="2"/>
        <v>-0.33333333333333331</v>
      </c>
      <c r="K54" s="9">
        <f t="shared" si="3"/>
        <v>3.4090909090909088E-2</v>
      </c>
    </row>
    <row r="55" spans="1:11" x14ac:dyDescent="0.2">
      <c r="A55" s="7" t="s">
        <v>212</v>
      </c>
      <c r="B55" s="65">
        <v>0</v>
      </c>
      <c r="C55" s="34">
        <f>IF(B58=0, "-", B55/B58)</f>
        <v>0</v>
      </c>
      <c r="D55" s="65">
        <v>0</v>
      </c>
      <c r="E55" s="9">
        <f>IF(D58=0, "-", D55/D58)</f>
        <v>0</v>
      </c>
      <c r="F55" s="81">
        <v>1</v>
      </c>
      <c r="G55" s="34">
        <f>IF(F58=0, "-", F55/F58)</f>
        <v>3.8167938931297708E-3</v>
      </c>
      <c r="H55" s="65">
        <v>0</v>
      </c>
      <c r="I55" s="9">
        <f>IF(H58=0, "-", H55/H58)</f>
        <v>0</v>
      </c>
      <c r="J55" s="8" t="str">
        <f t="shared" si="2"/>
        <v>-</v>
      </c>
      <c r="K55" s="9" t="str">
        <f t="shared" si="3"/>
        <v>-</v>
      </c>
    </row>
    <row r="56" spans="1:11" x14ac:dyDescent="0.2">
      <c r="A56" s="7" t="s">
        <v>213</v>
      </c>
      <c r="B56" s="65">
        <v>2</v>
      </c>
      <c r="C56" s="34">
        <f>IF(B58=0, "-", B56/B58)</f>
        <v>2.3255813953488372E-2</v>
      </c>
      <c r="D56" s="65">
        <v>0</v>
      </c>
      <c r="E56" s="9">
        <f>IF(D58=0, "-", D56/D58)</f>
        <v>0</v>
      </c>
      <c r="F56" s="81">
        <v>6</v>
      </c>
      <c r="G56" s="34">
        <f>IF(F58=0, "-", F56/F58)</f>
        <v>2.2900763358778626E-2</v>
      </c>
      <c r="H56" s="65">
        <v>1</v>
      </c>
      <c r="I56" s="9">
        <f>IF(H58=0, "-", H56/H58)</f>
        <v>3.6101083032490976E-3</v>
      </c>
      <c r="J56" s="8" t="str">
        <f t="shared" si="2"/>
        <v>-</v>
      </c>
      <c r="K56" s="9">
        <f t="shared" si="3"/>
        <v>5</v>
      </c>
    </row>
    <row r="57" spans="1:11" x14ac:dyDescent="0.2">
      <c r="A57" s="2"/>
      <c r="B57" s="68"/>
      <c r="C57" s="33"/>
      <c r="D57" s="68"/>
      <c r="E57" s="6"/>
      <c r="F57" s="82"/>
      <c r="G57" s="33"/>
      <c r="H57" s="68"/>
      <c r="I57" s="6"/>
      <c r="J57" s="5"/>
      <c r="K57" s="6"/>
    </row>
    <row r="58" spans="1:11" s="43" customFormat="1" x14ac:dyDescent="0.2">
      <c r="A58" s="162" t="s">
        <v>474</v>
      </c>
      <c r="B58" s="71">
        <f>SUM(B42:B57)</f>
        <v>86</v>
      </c>
      <c r="C58" s="40">
        <f>B58/1768</f>
        <v>4.8642533936651584E-2</v>
      </c>
      <c r="D58" s="71">
        <f>SUM(D42:D57)</f>
        <v>115</v>
      </c>
      <c r="E58" s="41">
        <f>D58/1634</f>
        <v>7.0379436964504286E-2</v>
      </c>
      <c r="F58" s="77">
        <f>SUM(F42:F57)</f>
        <v>262</v>
      </c>
      <c r="G58" s="42">
        <f>F58/4797</f>
        <v>5.4617469251615591E-2</v>
      </c>
      <c r="H58" s="71">
        <f>SUM(H42:H57)</f>
        <v>277</v>
      </c>
      <c r="I58" s="41">
        <f>H58/4245</f>
        <v>6.5253239104829205E-2</v>
      </c>
      <c r="J58" s="37">
        <f>IF(D58=0, "-", IF((B58-D58)/D58&lt;10, (B58-D58)/D58, "&gt;999%"))</f>
        <v>-0.25217391304347825</v>
      </c>
      <c r="K58" s="38">
        <f>IF(H58=0, "-", IF((F58-H58)/H58&lt;10, (F58-H58)/H58, "&gt;999%"))</f>
        <v>-5.4151624548736461E-2</v>
      </c>
    </row>
    <row r="59" spans="1:11" x14ac:dyDescent="0.2">
      <c r="B59" s="83"/>
      <c r="D59" s="83"/>
      <c r="F59" s="83"/>
      <c r="H59" s="83"/>
    </row>
    <row r="60" spans="1:11" x14ac:dyDescent="0.2">
      <c r="A60" s="163" t="s">
        <v>128</v>
      </c>
      <c r="B60" s="61" t="s">
        <v>12</v>
      </c>
      <c r="C60" s="62" t="s">
        <v>13</v>
      </c>
      <c r="D60" s="61" t="s">
        <v>12</v>
      </c>
      <c r="E60" s="63" t="s">
        <v>13</v>
      </c>
      <c r="F60" s="62" t="s">
        <v>12</v>
      </c>
      <c r="G60" s="62" t="s">
        <v>13</v>
      </c>
      <c r="H60" s="61" t="s">
        <v>12</v>
      </c>
      <c r="I60" s="63" t="s">
        <v>13</v>
      </c>
      <c r="J60" s="61"/>
      <c r="K60" s="63"/>
    </row>
    <row r="61" spans="1:11" x14ac:dyDescent="0.2">
      <c r="A61" s="7" t="s">
        <v>214</v>
      </c>
      <c r="B61" s="65">
        <v>1</v>
      </c>
      <c r="C61" s="34">
        <f>IF(B68=0, "-", B61/B68)</f>
        <v>8.3333333333333329E-2</v>
      </c>
      <c r="D61" s="65">
        <v>2</v>
      </c>
      <c r="E61" s="9">
        <f>IF(D68=0, "-", D61/D68)</f>
        <v>0.2857142857142857</v>
      </c>
      <c r="F61" s="81">
        <v>1</v>
      </c>
      <c r="G61" s="34">
        <f>IF(F68=0, "-", F61/F68)</f>
        <v>5.2631578947368418E-2</v>
      </c>
      <c r="H61" s="65">
        <v>6</v>
      </c>
      <c r="I61" s="9">
        <f>IF(H68=0, "-", H61/H68)</f>
        <v>0.31578947368421051</v>
      </c>
      <c r="J61" s="8">
        <f t="shared" ref="J61:J66" si="4">IF(D61=0, "-", IF((B61-D61)/D61&lt;10, (B61-D61)/D61, "&gt;999%"))</f>
        <v>-0.5</v>
      </c>
      <c r="K61" s="9">
        <f t="shared" ref="K61:K66" si="5">IF(H61=0, "-", IF((F61-H61)/H61&lt;10, (F61-H61)/H61, "&gt;999%"))</f>
        <v>-0.83333333333333337</v>
      </c>
    </row>
    <row r="62" spans="1:11" x14ac:dyDescent="0.2">
      <c r="A62" s="7" t="s">
        <v>215</v>
      </c>
      <c r="B62" s="65">
        <v>2</v>
      </c>
      <c r="C62" s="34">
        <f>IF(B68=0, "-", B62/B68)</f>
        <v>0.16666666666666666</v>
      </c>
      <c r="D62" s="65">
        <v>2</v>
      </c>
      <c r="E62" s="9">
        <f>IF(D68=0, "-", D62/D68)</f>
        <v>0.2857142857142857</v>
      </c>
      <c r="F62" s="81">
        <v>3</v>
      </c>
      <c r="G62" s="34">
        <f>IF(F68=0, "-", F62/F68)</f>
        <v>0.15789473684210525</v>
      </c>
      <c r="H62" s="65">
        <v>4</v>
      </c>
      <c r="I62" s="9">
        <f>IF(H68=0, "-", H62/H68)</f>
        <v>0.21052631578947367</v>
      </c>
      <c r="J62" s="8">
        <f t="shared" si="4"/>
        <v>0</v>
      </c>
      <c r="K62" s="9">
        <f t="shared" si="5"/>
        <v>-0.25</v>
      </c>
    </row>
    <row r="63" spans="1:11" x14ac:dyDescent="0.2">
      <c r="A63" s="7" t="s">
        <v>216</v>
      </c>
      <c r="B63" s="65">
        <v>1</v>
      </c>
      <c r="C63" s="34">
        <f>IF(B68=0, "-", B63/B68)</f>
        <v>8.3333333333333329E-2</v>
      </c>
      <c r="D63" s="65">
        <v>0</v>
      </c>
      <c r="E63" s="9">
        <f>IF(D68=0, "-", D63/D68)</f>
        <v>0</v>
      </c>
      <c r="F63" s="81">
        <v>1</v>
      </c>
      <c r="G63" s="34">
        <f>IF(F68=0, "-", F63/F68)</f>
        <v>5.2631578947368418E-2</v>
      </c>
      <c r="H63" s="65">
        <v>0</v>
      </c>
      <c r="I63" s="9">
        <f>IF(H68=0, "-", H63/H68)</f>
        <v>0</v>
      </c>
      <c r="J63" s="8" t="str">
        <f t="shared" si="4"/>
        <v>-</v>
      </c>
      <c r="K63" s="9" t="str">
        <f t="shared" si="5"/>
        <v>-</v>
      </c>
    </row>
    <row r="64" spans="1:11" x14ac:dyDescent="0.2">
      <c r="A64" s="7" t="s">
        <v>217</v>
      </c>
      <c r="B64" s="65">
        <v>1</v>
      </c>
      <c r="C64" s="34">
        <f>IF(B68=0, "-", B64/B68)</f>
        <v>8.3333333333333329E-2</v>
      </c>
      <c r="D64" s="65">
        <v>2</v>
      </c>
      <c r="E64" s="9">
        <f>IF(D68=0, "-", D64/D68)</f>
        <v>0.2857142857142857</v>
      </c>
      <c r="F64" s="81">
        <v>2</v>
      </c>
      <c r="G64" s="34">
        <f>IF(F68=0, "-", F64/F68)</f>
        <v>0.10526315789473684</v>
      </c>
      <c r="H64" s="65">
        <v>4</v>
      </c>
      <c r="I64" s="9">
        <f>IF(H68=0, "-", H64/H68)</f>
        <v>0.21052631578947367</v>
      </c>
      <c r="J64" s="8">
        <f t="shared" si="4"/>
        <v>-0.5</v>
      </c>
      <c r="K64" s="9">
        <f t="shared" si="5"/>
        <v>-0.5</v>
      </c>
    </row>
    <row r="65" spans="1:11" x14ac:dyDescent="0.2">
      <c r="A65" s="7" t="s">
        <v>218</v>
      </c>
      <c r="B65" s="65">
        <v>0</v>
      </c>
      <c r="C65" s="34">
        <f>IF(B68=0, "-", B65/B68)</f>
        <v>0</v>
      </c>
      <c r="D65" s="65">
        <v>0</v>
      </c>
      <c r="E65" s="9">
        <f>IF(D68=0, "-", D65/D68)</f>
        <v>0</v>
      </c>
      <c r="F65" s="81">
        <v>0</v>
      </c>
      <c r="G65" s="34">
        <f>IF(F68=0, "-", F65/F68)</f>
        <v>0</v>
      </c>
      <c r="H65" s="65">
        <v>1</v>
      </c>
      <c r="I65" s="9">
        <f>IF(H68=0, "-", H65/H68)</f>
        <v>5.2631578947368418E-2</v>
      </c>
      <c r="J65" s="8" t="str">
        <f t="shared" si="4"/>
        <v>-</v>
      </c>
      <c r="K65" s="9">
        <f t="shared" si="5"/>
        <v>-1</v>
      </c>
    </row>
    <row r="66" spans="1:11" x14ac:dyDescent="0.2">
      <c r="A66" s="7" t="s">
        <v>219</v>
      </c>
      <c r="B66" s="65">
        <v>7</v>
      </c>
      <c r="C66" s="34">
        <f>IF(B68=0, "-", B66/B68)</f>
        <v>0.58333333333333337</v>
      </c>
      <c r="D66" s="65">
        <v>1</v>
      </c>
      <c r="E66" s="9">
        <f>IF(D68=0, "-", D66/D68)</f>
        <v>0.14285714285714285</v>
      </c>
      <c r="F66" s="81">
        <v>12</v>
      </c>
      <c r="G66" s="34">
        <f>IF(F68=0, "-", F66/F68)</f>
        <v>0.63157894736842102</v>
      </c>
      <c r="H66" s="65">
        <v>4</v>
      </c>
      <c r="I66" s="9">
        <f>IF(H68=0, "-", H66/H68)</f>
        <v>0.21052631578947367</v>
      </c>
      <c r="J66" s="8">
        <f t="shared" si="4"/>
        <v>6</v>
      </c>
      <c r="K66" s="9">
        <f t="shared" si="5"/>
        <v>2</v>
      </c>
    </row>
    <row r="67" spans="1:11" x14ac:dyDescent="0.2">
      <c r="A67" s="2"/>
      <c r="B67" s="68"/>
      <c r="C67" s="33"/>
      <c r="D67" s="68"/>
      <c r="E67" s="6"/>
      <c r="F67" s="82"/>
      <c r="G67" s="33"/>
      <c r="H67" s="68"/>
      <c r="I67" s="6"/>
      <c r="J67" s="5"/>
      <c r="K67" s="6"/>
    </row>
    <row r="68" spans="1:11" s="43" customFormat="1" x14ac:dyDescent="0.2">
      <c r="A68" s="162" t="s">
        <v>473</v>
      </c>
      <c r="B68" s="71">
        <f>SUM(B61:B67)</f>
        <v>12</v>
      </c>
      <c r="C68" s="40">
        <f>B68/1768</f>
        <v>6.7873303167420816E-3</v>
      </c>
      <c r="D68" s="71">
        <f>SUM(D61:D67)</f>
        <v>7</v>
      </c>
      <c r="E68" s="41">
        <f>D68/1634</f>
        <v>4.2839657282741734E-3</v>
      </c>
      <c r="F68" s="77">
        <f>SUM(F61:F67)</f>
        <v>19</v>
      </c>
      <c r="G68" s="42">
        <f>F68/4797</f>
        <v>3.9608088388576193E-3</v>
      </c>
      <c r="H68" s="71">
        <f>SUM(H61:H67)</f>
        <v>19</v>
      </c>
      <c r="I68" s="41">
        <f>H68/4245</f>
        <v>4.4758539458186102E-3</v>
      </c>
      <c r="J68" s="37">
        <f>IF(D68=0, "-", IF((B68-D68)/D68&lt;10, (B68-D68)/D68, "&gt;999%"))</f>
        <v>0.7142857142857143</v>
      </c>
      <c r="K68" s="38">
        <f>IF(H68=0, "-", IF((F68-H68)/H68&lt;10, (F68-H68)/H68, "&gt;999%"))</f>
        <v>0</v>
      </c>
    </row>
    <row r="69" spans="1:11" x14ac:dyDescent="0.2">
      <c r="B69" s="83"/>
      <c r="D69" s="83"/>
      <c r="F69" s="83"/>
      <c r="H69" s="83"/>
    </row>
    <row r="70" spans="1:11" s="43" customFormat="1" x14ac:dyDescent="0.2">
      <c r="A70" s="162" t="s">
        <v>472</v>
      </c>
      <c r="B70" s="71">
        <v>98</v>
      </c>
      <c r="C70" s="40">
        <f>B70/1768</f>
        <v>5.5429864253393663E-2</v>
      </c>
      <c r="D70" s="71">
        <v>122</v>
      </c>
      <c r="E70" s="41">
        <f>D70/1634</f>
        <v>7.4663402692778463E-2</v>
      </c>
      <c r="F70" s="77">
        <v>281</v>
      </c>
      <c r="G70" s="42">
        <f>F70/4797</f>
        <v>5.857827809047321E-2</v>
      </c>
      <c r="H70" s="71">
        <v>296</v>
      </c>
      <c r="I70" s="41">
        <f>H70/4245</f>
        <v>6.9729093050647825E-2</v>
      </c>
      <c r="J70" s="37">
        <f>IF(D70=0, "-", IF((B70-D70)/D70&lt;10, (B70-D70)/D70, "&gt;999%"))</f>
        <v>-0.19672131147540983</v>
      </c>
      <c r="K70" s="38">
        <f>IF(H70=0, "-", IF((F70-H70)/H70&lt;10, (F70-H70)/H70, "&gt;999%"))</f>
        <v>-5.0675675675675678E-2</v>
      </c>
    </row>
    <row r="71" spans="1:11" x14ac:dyDescent="0.2">
      <c r="B71" s="83"/>
      <c r="D71" s="83"/>
      <c r="F71" s="83"/>
      <c r="H71" s="83"/>
    </row>
    <row r="72" spans="1:11" ht="15.75" x14ac:dyDescent="0.25">
      <c r="A72" s="164" t="s">
        <v>103</v>
      </c>
      <c r="B72" s="196" t="s">
        <v>1</v>
      </c>
      <c r="C72" s="200"/>
      <c r="D72" s="200"/>
      <c r="E72" s="197"/>
      <c r="F72" s="196" t="s">
        <v>14</v>
      </c>
      <c r="G72" s="200"/>
      <c r="H72" s="200"/>
      <c r="I72" s="197"/>
      <c r="J72" s="196" t="s">
        <v>15</v>
      </c>
      <c r="K72" s="197"/>
    </row>
    <row r="73" spans="1:11" x14ac:dyDescent="0.2">
      <c r="A73" s="22"/>
      <c r="B73" s="196">
        <f>VALUE(RIGHT($B$2, 4))</f>
        <v>2022</v>
      </c>
      <c r="C73" s="197"/>
      <c r="D73" s="196">
        <f>B73-1</f>
        <v>2021</v>
      </c>
      <c r="E73" s="204"/>
      <c r="F73" s="196">
        <f>B73</f>
        <v>2022</v>
      </c>
      <c r="G73" s="204"/>
      <c r="H73" s="196">
        <f>D73</f>
        <v>2021</v>
      </c>
      <c r="I73" s="204"/>
      <c r="J73" s="140" t="s">
        <v>4</v>
      </c>
      <c r="K73" s="141" t="s">
        <v>2</v>
      </c>
    </row>
    <row r="74" spans="1:11" x14ac:dyDescent="0.2">
      <c r="A74" s="163" t="s">
        <v>129</v>
      </c>
      <c r="B74" s="61" t="s">
        <v>12</v>
      </c>
      <c r="C74" s="62" t="s">
        <v>13</v>
      </c>
      <c r="D74" s="61" t="s">
        <v>12</v>
      </c>
      <c r="E74" s="63" t="s">
        <v>13</v>
      </c>
      <c r="F74" s="62" t="s">
        <v>12</v>
      </c>
      <c r="G74" s="62" t="s">
        <v>13</v>
      </c>
      <c r="H74" s="61" t="s">
        <v>12</v>
      </c>
      <c r="I74" s="63" t="s">
        <v>13</v>
      </c>
      <c r="J74" s="61"/>
      <c r="K74" s="63"/>
    </row>
    <row r="75" spans="1:11" x14ac:dyDescent="0.2">
      <c r="A75" s="7" t="s">
        <v>220</v>
      </c>
      <c r="B75" s="65">
        <v>0</v>
      </c>
      <c r="C75" s="34">
        <f>IF(B83=0, "-", B75/B83)</f>
        <v>0</v>
      </c>
      <c r="D75" s="65">
        <v>0</v>
      </c>
      <c r="E75" s="9">
        <f>IF(D83=0, "-", D75/D83)</f>
        <v>0</v>
      </c>
      <c r="F75" s="81">
        <v>0</v>
      </c>
      <c r="G75" s="34">
        <f>IF(F83=0, "-", F75/F83)</f>
        <v>0</v>
      </c>
      <c r="H75" s="65">
        <v>1</v>
      </c>
      <c r="I75" s="9">
        <f>IF(H83=0, "-", H75/H83)</f>
        <v>2.8571428571428571E-2</v>
      </c>
      <c r="J75" s="8" t="str">
        <f t="shared" ref="J75:J81" si="6">IF(D75=0, "-", IF((B75-D75)/D75&lt;10, (B75-D75)/D75, "&gt;999%"))</f>
        <v>-</v>
      </c>
      <c r="K75" s="9">
        <f t="shared" ref="K75:K81" si="7">IF(H75=0, "-", IF((F75-H75)/H75&lt;10, (F75-H75)/H75, "&gt;999%"))</f>
        <v>-1</v>
      </c>
    </row>
    <row r="76" spans="1:11" x14ac:dyDescent="0.2">
      <c r="A76" s="7" t="s">
        <v>221</v>
      </c>
      <c r="B76" s="65">
        <v>3</v>
      </c>
      <c r="C76" s="34">
        <f>IF(B83=0, "-", B76/B83)</f>
        <v>0.23076923076923078</v>
      </c>
      <c r="D76" s="65">
        <v>0</v>
      </c>
      <c r="E76" s="9">
        <f>IF(D83=0, "-", D76/D83)</f>
        <v>0</v>
      </c>
      <c r="F76" s="81">
        <v>3</v>
      </c>
      <c r="G76" s="34">
        <f>IF(F83=0, "-", F76/F83)</f>
        <v>6.1224489795918366E-2</v>
      </c>
      <c r="H76" s="65">
        <v>0</v>
      </c>
      <c r="I76" s="9">
        <f>IF(H83=0, "-", H76/H83)</f>
        <v>0</v>
      </c>
      <c r="J76" s="8" t="str">
        <f t="shared" si="6"/>
        <v>-</v>
      </c>
      <c r="K76" s="9" t="str">
        <f t="shared" si="7"/>
        <v>-</v>
      </c>
    </row>
    <row r="77" spans="1:11" x14ac:dyDescent="0.2">
      <c r="A77" s="7" t="s">
        <v>222</v>
      </c>
      <c r="B77" s="65">
        <v>2</v>
      </c>
      <c r="C77" s="34">
        <f>IF(B83=0, "-", B77/B83)</f>
        <v>0.15384615384615385</v>
      </c>
      <c r="D77" s="65">
        <v>0</v>
      </c>
      <c r="E77" s="9">
        <f>IF(D83=0, "-", D77/D83)</f>
        <v>0</v>
      </c>
      <c r="F77" s="81">
        <v>4</v>
      </c>
      <c r="G77" s="34">
        <f>IF(F83=0, "-", F77/F83)</f>
        <v>8.1632653061224483E-2</v>
      </c>
      <c r="H77" s="65">
        <v>1</v>
      </c>
      <c r="I77" s="9">
        <f>IF(H83=0, "-", H77/H83)</f>
        <v>2.8571428571428571E-2</v>
      </c>
      <c r="J77" s="8" t="str">
        <f t="shared" si="6"/>
        <v>-</v>
      </c>
      <c r="K77" s="9">
        <f t="shared" si="7"/>
        <v>3</v>
      </c>
    </row>
    <row r="78" spans="1:11" x14ac:dyDescent="0.2">
      <c r="A78" s="7" t="s">
        <v>223</v>
      </c>
      <c r="B78" s="65">
        <v>4</v>
      </c>
      <c r="C78" s="34">
        <f>IF(B83=0, "-", B78/B83)</f>
        <v>0.30769230769230771</v>
      </c>
      <c r="D78" s="65">
        <v>1</v>
      </c>
      <c r="E78" s="9">
        <f>IF(D83=0, "-", D78/D83)</f>
        <v>0.1111111111111111</v>
      </c>
      <c r="F78" s="81">
        <v>10</v>
      </c>
      <c r="G78" s="34">
        <f>IF(F83=0, "-", F78/F83)</f>
        <v>0.20408163265306123</v>
      </c>
      <c r="H78" s="65">
        <v>7</v>
      </c>
      <c r="I78" s="9">
        <f>IF(H83=0, "-", H78/H83)</f>
        <v>0.2</v>
      </c>
      <c r="J78" s="8">
        <f t="shared" si="6"/>
        <v>3</v>
      </c>
      <c r="K78" s="9">
        <f t="shared" si="7"/>
        <v>0.42857142857142855</v>
      </c>
    </row>
    <row r="79" spans="1:11" x14ac:dyDescent="0.2">
      <c r="A79" s="7" t="s">
        <v>224</v>
      </c>
      <c r="B79" s="65">
        <v>0</v>
      </c>
      <c r="C79" s="34">
        <f>IF(B83=0, "-", B79/B83)</f>
        <v>0</v>
      </c>
      <c r="D79" s="65">
        <v>0</v>
      </c>
      <c r="E79" s="9">
        <f>IF(D83=0, "-", D79/D83)</f>
        <v>0</v>
      </c>
      <c r="F79" s="81">
        <v>0</v>
      </c>
      <c r="G79" s="34">
        <f>IF(F83=0, "-", F79/F83)</f>
        <v>0</v>
      </c>
      <c r="H79" s="65">
        <v>7</v>
      </c>
      <c r="I79" s="9">
        <f>IF(H83=0, "-", H79/H83)</f>
        <v>0.2</v>
      </c>
      <c r="J79" s="8" t="str">
        <f t="shared" si="6"/>
        <v>-</v>
      </c>
      <c r="K79" s="9">
        <f t="shared" si="7"/>
        <v>-1</v>
      </c>
    </row>
    <row r="80" spans="1:11" x14ac:dyDescent="0.2">
      <c r="A80" s="7" t="s">
        <v>225</v>
      </c>
      <c r="B80" s="65">
        <v>4</v>
      </c>
      <c r="C80" s="34">
        <f>IF(B83=0, "-", B80/B83)</f>
        <v>0.30769230769230771</v>
      </c>
      <c r="D80" s="65">
        <v>7</v>
      </c>
      <c r="E80" s="9">
        <f>IF(D83=0, "-", D80/D83)</f>
        <v>0.77777777777777779</v>
      </c>
      <c r="F80" s="81">
        <v>32</v>
      </c>
      <c r="G80" s="34">
        <f>IF(F83=0, "-", F80/F83)</f>
        <v>0.65306122448979587</v>
      </c>
      <c r="H80" s="65">
        <v>18</v>
      </c>
      <c r="I80" s="9">
        <f>IF(H83=0, "-", H80/H83)</f>
        <v>0.51428571428571423</v>
      </c>
      <c r="J80" s="8">
        <f t="shared" si="6"/>
        <v>-0.42857142857142855</v>
      </c>
      <c r="K80" s="9">
        <f t="shared" si="7"/>
        <v>0.77777777777777779</v>
      </c>
    </row>
    <row r="81" spans="1:11" x14ac:dyDescent="0.2">
      <c r="A81" s="7" t="s">
        <v>226</v>
      </c>
      <c r="B81" s="65">
        <v>0</v>
      </c>
      <c r="C81" s="34">
        <f>IF(B83=0, "-", B81/B83)</f>
        <v>0</v>
      </c>
      <c r="D81" s="65">
        <v>1</v>
      </c>
      <c r="E81" s="9">
        <f>IF(D83=0, "-", D81/D83)</f>
        <v>0.1111111111111111</v>
      </c>
      <c r="F81" s="81">
        <v>0</v>
      </c>
      <c r="G81" s="34">
        <f>IF(F83=0, "-", F81/F83)</f>
        <v>0</v>
      </c>
      <c r="H81" s="65">
        <v>1</v>
      </c>
      <c r="I81" s="9">
        <f>IF(H83=0, "-", H81/H83)</f>
        <v>2.8571428571428571E-2</v>
      </c>
      <c r="J81" s="8">
        <f t="shared" si="6"/>
        <v>-1</v>
      </c>
      <c r="K81" s="9">
        <f t="shared" si="7"/>
        <v>-1</v>
      </c>
    </row>
    <row r="82" spans="1:11" x14ac:dyDescent="0.2">
      <c r="A82" s="2"/>
      <c r="B82" s="68"/>
      <c r="C82" s="33"/>
      <c r="D82" s="68"/>
      <c r="E82" s="6"/>
      <c r="F82" s="82"/>
      <c r="G82" s="33"/>
      <c r="H82" s="68"/>
      <c r="I82" s="6"/>
      <c r="J82" s="5"/>
      <c r="K82" s="6"/>
    </row>
    <row r="83" spans="1:11" s="43" customFormat="1" x14ac:dyDescent="0.2">
      <c r="A83" s="162" t="s">
        <v>471</v>
      </c>
      <c r="B83" s="71">
        <f>SUM(B75:B82)</f>
        <v>13</v>
      </c>
      <c r="C83" s="40">
        <f>B83/1768</f>
        <v>7.3529411764705881E-3</v>
      </c>
      <c r="D83" s="71">
        <f>SUM(D75:D82)</f>
        <v>9</v>
      </c>
      <c r="E83" s="41">
        <f>D83/1634</f>
        <v>5.5079559363525096E-3</v>
      </c>
      <c r="F83" s="77">
        <f>SUM(F75:F82)</f>
        <v>49</v>
      </c>
      <c r="G83" s="42">
        <f>F83/4797</f>
        <v>1.0214717531790703E-2</v>
      </c>
      <c r="H83" s="71">
        <f>SUM(H75:H82)</f>
        <v>35</v>
      </c>
      <c r="I83" s="41">
        <f>H83/4245</f>
        <v>8.2449941107184919E-3</v>
      </c>
      <c r="J83" s="37">
        <f>IF(D83=0, "-", IF((B83-D83)/D83&lt;10, (B83-D83)/D83, "&gt;999%"))</f>
        <v>0.44444444444444442</v>
      </c>
      <c r="K83" s="38">
        <f>IF(H83=0, "-", IF((F83-H83)/H83&lt;10, (F83-H83)/H83, "&gt;999%"))</f>
        <v>0.4</v>
      </c>
    </row>
    <row r="84" spans="1:11" x14ac:dyDescent="0.2">
      <c r="B84" s="83"/>
      <c r="D84" s="83"/>
      <c r="F84" s="83"/>
      <c r="H84" s="83"/>
    </row>
    <row r="85" spans="1:11" x14ac:dyDescent="0.2">
      <c r="A85" s="163" t="s">
        <v>130</v>
      </c>
      <c r="B85" s="61" t="s">
        <v>12</v>
      </c>
      <c r="C85" s="62" t="s">
        <v>13</v>
      </c>
      <c r="D85" s="61" t="s">
        <v>12</v>
      </c>
      <c r="E85" s="63" t="s">
        <v>13</v>
      </c>
      <c r="F85" s="62" t="s">
        <v>12</v>
      </c>
      <c r="G85" s="62" t="s">
        <v>13</v>
      </c>
      <c r="H85" s="61" t="s">
        <v>12</v>
      </c>
      <c r="I85" s="63" t="s">
        <v>13</v>
      </c>
      <c r="J85" s="61"/>
      <c r="K85" s="63"/>
    </row>
    <row r="86" spans="1:11" x14ac:dyDescent="0.2">
      <c r="A86" s="7" t="s">
        <v>227</v>
      </c>
      <c r="B86" s="65">
        <v>0</v>
      </c>
      <c r="C86" s="34">
        <f>IF(B96=0, "-", B86/B96)</f>
        <v>0</v>
      </c>
      <c r="D86" s="65">
        <v>3</v>
      </c>
      <c r="E86" s="9">
        <f>IF(D96=0, "-", D86/D96)</f>
        <v>0.375</v>
      </c>
      <c r="F86" s="81">
        <v>1</v>
      </c>
      <c r="G86" s="34">
        <f>IF(F96=0, "-", F86/F96)</f>
        <v>2.0833333333333332E-2</v>
      </c>
      <c r="H86" s="65">
        <v>3</v>
      </c>
      <c r="I86" s="9">
        <f>IF(H96=0, "-", H86/H96)</f>
        <v>0.23076923076923078</v>
      </c>
      <c r="J86" s="8">
        <f t="shared" ref="J86:J94" si="8">IF(D86=0, "-", IF((B86-D86)/D86&lt;10, (B86-D86)/D86, "&gt;999%"))</f>
        <v>-1</v>
      </c>
      <c r="K86" s="9">
        <f t="shared" ref="K86:K94" si="9">IF(H86=0, "-", IF((F86-H86)/H86&lt;10, (F86-H86)/H86, "&gt;999%"))</f>
        <v>-0.66666666666666663</v>
      </c>
    </row>
    <row r="87" spans="1:11" x14ac:dyDescent="0.2">
      <c r="A87" s="7" t="s">
        <v>228</v>
      </c>
      <c r="B87" s="65">
        <v>0</v>
      </c>
      <c r="C87" s="34">
        <f>IF(B96=0, "-", B87/B96)</f>
        <v>0</v>
      </c>
      <c r="D87" s="65">
        <v>1</v>
      </c>
      <c r="E87" s="9">
        <f>IF(D96=0, "-", D87/D96)</f>
        <v>0.125</v>
      </c>
      <c r="F87" s="81">
        <v>0</v>
      </c>
      <c r="G87" s="34">
        <f>IF(F96=0, "-", F87/F96)</f>
        <v>0</v>
      </c>
      <c r="H87" s="65">
        <v>3</v>
      </c>
      <c r="I87" s="9">
        <f>IF(H96=0, "-", H87/H96)</f>
        <v>0.23076923076923078</v>
      </c>
      <c r="J87" s="8">
        <f t="shared" si="8"/>
        <v>-1</v>
      </c>
      <c r="K87" s="9">
        <f t="shared" si="9"/>
        <v>-1</v>
      </c>
    </row>
    <row r="88" spans="1:11" x14ac:dyDescent="0.2">
      <c r="A88" s="7" t="s">
        <v>229</v>
      </c>
      <c r="B88" s="65">
        <v>0</v>
      </c>
      <c r="C88" s="34">
        <f>IF(B96=0, "-", B88/B96)</f>
        <v>0</v>
      </c>
      <c r="D88" s="65">
        <v>3</v>
      </c>
      <c r="E88" s="9">
        <f>IF(D96=0, "-", D88/D96)</f>
        <v>0.375</v>
      </c>
      <c r="F88" s="81">
        <v>3</v>
      </c>
      <c r="G88" s="34">
        <f>IF(F96=0, "-", F88/F96)</f>
        <v>6.25E-2</v>
      </c>
      <c r="H88" s="65">
        <v>3</v>
      </c>
      <c r="I88" s="9">
        <f>IF(H96=0, "-", H88/H96)</f>
        <v>0.23076923076923078</v>
      </c>
      <c r="J88" s="8">
        <f t="shared" si="8"/>
        <v>-1</v>
      </c>
      <c r="K88" s="9">
        <f t="shared" si="9"/>
        <v>0</v>
      </c>
    </row>
    <row r="89" spans="1:11" x14ac:dyDescent="0.2">
      <c r="A89" s="7" t="s">
        <v>230</v>
      </c>
      <c r="B89" s="65">
        <v>0</v>
      </c>
      <c r="C89" s="34">
        <f>IF(B96=0, "-", B89/B96)</f>
        <v>0</v>
      </c>
      <c r="D89" s="65">
        <v>0</v>
      </c>
      <c r="E89" s="9">
        <f>IF(D96=0, "-", D89/D96)</f>
        <v>0</v>
      </c>
      <c r="F89" s="81">
        <v>1</v>
      </c>
      <c r="G89" s="34">
        <f>IF(F96=0, "-", F89/F96)</f>
        <v>2.0833333333333332E-2</v>
      </c>
      <c r="H89" s="65">
        <v>0</v>
      </c>
      <c r="I89" s="9">
        <f>IF(H96=0, "-", H89/H96)</f>
        <v>0</v>
      </c>
      <c r="J89" s="8" t="str">
        <f t="shared" si="8"/>
        <v>-</v>
      </c>
      <c r="K89" s="9" t="str">
        <f t="shared" si="9"/>
        <v>-</v>
      </c>
    </row>
    <row r="90" spans="1:11" x14ac:dyDescent="0.2">
      <c r="A90" s="7" t="s">
        <v>231</v>
      </c>
      <c r="B90" s="65">
        <v>0</v>
      </c>
      <c r="C90" s="34">
        <f>IF(B96=0, "-", B90/B96)</f>
        <v>0</v>
      </c>
      <c r="D90" s="65">
        <v>1</v>
      </c>
      <c r="E90" s="9">
        <f>IF(D96=0, "-", D90/D96)</f>
        <v>0.125</v>
      </c>
      <c r="F90" s="81">
        <v>2</v>
      </c>
      <c r="G90" s="34">
        <f>IF(F96=0, "-", F90/F96)</f>
        <v>4.1666666666666664E-2</v>
      </c>
      <c r="H90" s="65">
        <v>3</v>
      </c>
      <c r="I90" s="9">
        <f>IF(H96=0, "-", H90/H96)</f>
        <v>0.23076923076923078</v>
      </c>
      <c r="J90" s="8">
        <f t="shared" si="8"/>
        <v>-1</v>
      </c>
      <c r="K90" s="9">
        <f t="shared" si="9"/>
        <v>-0.33333333333333331</v>
      </c>
    </row>
    <row r="91" spans="1:11" x14ac:dyDescent="0.2">
      <c r="A91" s="7" t="s">
        <v>232</v>
      </c>
      <c r="B91" s="65">
        <v>3</v>
      </c>
      <c r="C91" s="34">
        <f>IF(B96=0, "-", B91/B96)</f>
        <v>8.1081081081081086E-2</v>
      </c>
      <c r="D91" s="65">
        <v>0</v>
      </c>
      <c r="E91" s="9">
        <f>IF(D96=0, "-", D91/D96)</f>
        <v>0</v>
      </c>
      <c r="F91" s="81">
        <v>5</v>
      </c>
      <c r="G91" s="34">
        <f>IF(F96=0, "-", F91/F96)</f>
        <v>0.10416666666666667</v>
      </c>
      <c r="H91" s="65">
        <v>0</v>
      </c>
      <c r="I91" s="9">
        <f>IF(H96=0, "-", H91/H96)</f>
        <v>0</v>
      </c>
      <c r="J91" s="8" t="str">
        <f t="shared" si="8"/>
        <v>-</v>
      </c>
      <c r="K91" s="9" t="str">
        <f t="shared" si="9"/>
        <v>-</v>
      </c>
    </row>
    <row r="92" spans="1:11" x14ac:dyDescent="0.2">
      <c r="A92" s="7" t="s">
        <v>233</v>
      </c>
      <c r="B92" s="65">
        <v>34</v>
      </c>
      <c r="C92" s="34">
        <f>IF(B96=0, "-", B92/B96)</f>
        <v>0.91891891891891897</v>
      </c>
      <c r="D92" s="65">
        <v>0</v>
      </c>
      <c r="E92" s="9">
        <f>IF(D96=0, "-", D92/D96)</f>
        <v>0</v>
      </c>
      <c r="F92" s="81">
        <v>34</v>
      </c>
      <c r="G92" s="34">
        <f>IF(F96=0, "-", F92/F96)</f>
        <v>0.70833333333333337</v>
      </c>
      <c r="H92" s="65">
        <v>0</v>
      </c>
      <c r="I92" s="9">
        <f>IF(H96=0, "-", H92/H96)</f>
        <v>0</v>
      </c>
      <c r="J92" s="8" t="str">
        <f t="shared" si="8"/>
        <v>-</v>
      </c>
      <c r="K92" s="9" t="str">
        <f t="shared" si="9"/>
        <v>-</v>
      </c>
    </row>
    <row r="93" spans="1:11" x14ac:dyDescent="0.2">
      <c r="A93" s="7" t="s">
        <v>234</v>
      </c>
      <c r="B93" s="65">
        <v>0</v>
      </c>
      <c r="C93" s="34">
        <f>IF(B96=0, "-", B93/B96)</f>
        <v>0</v>
      </c>
      <c r="D93" s="65">
        <v>0</v>
      </c>
      <c r="E93" s="9">
        <f>IF(D96=0, "-", D93/D96)</f>
        <v>0</v>
      </c>
      <c r="F93" s="81">
        <v>1</v>
      </c>
      <c r="G93" s="34">
        <f>IF(F96=0, "-", F93/F96)</f>
        <v>2.0833333333333332E-2</v>
      </c>
      <c r="H93" s="65">
        <v>1</v>
      </c>
      <c r="I93" s="9">
        <f>IF(H96=0, "-", H93/H96)</f>
        <v>7.6923076923076927E-2</v>
      </c>
      <c r="J93" s="8" t="str">
        <f t="shared" si="8"/>
        <v>-</v>
      </c>
      <c r="K93" s="9">
        <f t="shared" si="9"/>
        <v>0</v>
      </c>
    </row>
    <row r="94" spans="1:11" x14ac:dyDescent="0.2">
      <c r="A94" s="7" t="s">
        <v>235</v>
      </c>
      <c r="B94" s="65">
        <v>0</v>
      </c>
      <c r="C94" s="34">
        <f>IF(B96=0, "-", B94/B96)</f>
        <v>0</v>
      </c>
      <c r="D94" s="65">
        <v>0</v>
      </c>
      <c r="E94" s="9">
        <f>IF(D96=0, "-", D94/D96)</f>
        <v>0</v>
      </c>
      <c r="F94" s="81">
        <v>1</v>
      </c>
      <c r="G94" s="34">
        <f>IF(F96=0, "-", F94/F96)</f>
        <v>2.0833333333333332E-2</v>
      </c>
      <c r="H94" s="65">
        <v>0</v>
      </c>
      <c r="I94" s="9">
        <f>IF(H96=0, "-", H94/H96)</f>
        <v>0</v>
      </c>
      <c r="J94" s="8" t="str">
        <f t="shared" si="8"/>
        <v>-</v>
      </c>
      <c r="K94" s="9" t="str">
        <f t="shared" si="9"/>
        <v>-</v>
      </c>
    </row>
    <row r="95" spans="1:11" x14ac:dyDescent="0.2">
      <c r="A95" s="2"/>
      <c r="B95" s="68"/>
      <c r="C95" s="33"/>
      <c r="D95" s="68"/>
      <c r="E95" s="6"/>
      <c r="F95" s="82"/>
      <c r="G95" s="33"/>
      <c r="H95" s="68"/>
      <c r="I95" s="6"/>
      <c r="J95" s="5"/>
      <c r="K95" s="6"/>
    </row>
    <row r="96" spans="1:11" s="43" customFormat="1" x14ac:dyDescent="0.2">
      <c r="A96" s="162" t="s">
        <v>470</v>
      </c>
      <c r="B96" s="71">
        <f>SUM(B86:B95)</f>
        <v>37</v>
      </c>
      <c r="C96" s="40">
        <f>B96/1768</f>
        <v>2.092760180995475E-2</v>
      </c>
      <c r="D96" s="71">
        <f>SUM(D86:D95)</f>
        <v>8</v>
      </c>
      <c r="E96" s="41">
        <f>D96/1634</f>
        <v>4.8959608323133411E-3</v>
      </c>
      <c r="F96" s="77">
        <f>SUM(F86:F95)</f>
        <v>48</v>
      </c>
      <c r="G96" s="42">
        <f>F96/4797</f>
        <v>1.0006253908692933E-2</v>
      </c>
      <c r="H96" s="71">
        <f>SUM(H86:H95)</f>
        <v>13</v>
      </c>
      <c r="I96" s="41">
        <f>H96/4245</f>
        <v>3.0624263839811542E-3</v>
      </c>
      <c r="J96" s="37">
        <f>IF(D96=0, "-", IF((B96-D96)/D96&lt;10, (B96-D96)/D96, "&gt;999%"))</f>
        <v>3.625</v>
      </c>
      <c r="K96" s="38">
        <f>IF(H96=0, "-", IF((F96-H96)/H96&lt;10, (F96-H96)/H96, "&gt;999%"))</f>
        <v>2.6923076923076925</v>
      </c>
    </row>
    <row r="97" spans="1:11" x14ac:dyDescent="0.2">
      <c r="B97" s="83"/>
      <c r="D97" s="83"/>
      <c r="F97" s="83"/>
      <c r="H97" s="83"/>
    </row>
    <row r="98" spans="1:11" s="43" customFormat="1" x14ac:dyDescent="0.2">
      <c r="A98" s="162" t="s">
        <v>469</v>
      </c>
      <c r="B98" s="71">
        <v>50</v>
      </c>
      <c r="C98" s="40">
        <f>B98/1768</f>
        <v>2.828054298642534E-2</v>
      </c>
      <c r="D98" s="71">
        <v>17</v>
      </c>
      <c r="E98" s="41">
        <f>D98/1634</f>
        <v>1.0403916768665851E-2</v>
      </c>
      <c r="F98" s="77">
        <v>97</v>
      </c>
      <c r="G98" s="42">
        <f>F98/4797</f>
        <v>2.0220971440483636E-2</v>
      </c>
      <c r="H98" s="71">
        <v>48</v>
      </c>
      <c r="I98" s="41">
        <f>H98/4245</f>
        <v>1.1307420494699646E-2</v>
      </c>
      <c r="J98" s="37">
        <f>IF(D98=0, "-", IF((B98-D98)/D98&lt;10, (B98-D98)/D98, "&gt;999%"))</f>
        <v>1.9411764705882353</v>
      </c>
      <c r="K98" s="38">
        <f>IF(H98=0, "-", IF((F98-H98)/H98&lt;10, (F98-H98)/H98, "&gt;999%"))</f>
        <v>1.0208333333333333</v>
      </c>
    </row>
    <row r="99" spans="1:11" x14ac:dyDescent="0.2">
      <c r="B99" s="83"/>
      <c r="D99" s="83"/>
      <c r="F99" s="83"/>
      <c r="H99" s="83"/>
    </row>
    <row r="100" spans="1:11" ht="15.75" x14ac:dyDescent="0.25">
      <c r="A100" s="164" t="s">
        <v>104</v>
      </c>
      <c r="B100" s="196" t="s">
        <v>1</v>
      </c>
      <c r="C100" s="200"/>
      <c r="D100" s="200"/>
      <c r="E100" s="197"/>
      <c r="F100" s="196" t="s">
        <v>14</v>
      </c>
      <c r="G100" s="200"/>
      <c r="H100" s="200"/>
      <c r="I100" s="197"/>
      <c r="J100" s="196" t="s">
        <v>15</v>
      </c>
      <c r="K100" s="197"/>
    </row>
    <row r="101" spans="1:11" x14ac:dyDescent="0.2">
      <c r="A101" s="22"/>
      <c r="B101" s="196">
        <f>VALUE(RIGHT($B$2, 4))</f>
        <v>2022</v>
      </c>
      <c r="C101" s="197"/>
      <c r="D101" s="196">
        <f>B101-1</f>
        <v>2021</v>
      </c>
      <c r="E101" s="204"/>
      <c r="F101" s="196">
        <f>B101</f>
        <v>2022</v>
      </c>
      <c r="G101" s="204"/>
      <c r="H101" s="196">
        <f>D101</f>
        <v>2021</v>
      </c>
      <c r="I101" s="204"/>
      <c r="J101" s="140" t="s">
        <v>4</v>
      </c>
      <c r="K101" s="141" t="s">
        <v>2</v>
      </c>
    </row>
    <row r="102" spans="1:11" x14ac:dyDescent="0.2">
      <c r="A102" s="163" t="s">
        <v>131</v>
      </c>
      <c r="B102" s="61" t="s">
        <v>12</v>
      </c>
      <c r="C102" s="62" t="s">
        <v>13</v>
      </c>
      <c r="D102" s="61" t="s">
        <v>12</v>
      </c>
      <c r="E102" s="63" t="s">
        <v>13</v>
      </c>
      <c r="F102" s="62" t="s">
        <v>12</v>
      </c>
      <c r="G102" s="62" t="s">
        <v>13</v>
      </c>
      <c r="H102" s="61" t="s">
        <v>12</v>
      </c>
      <c r="I102" s="63" t="s">
        <v>13</v>
      </c>
      <c r="J102" s="61"/>
      <c r="K102" s="63"/>
    </row>
    <row r="103" spans="1:11" x14ac:dyDescent="0.2">
      <c r="A103" s="7" t="s">
        <v>236</v>
      </c>
      <c r="B103" s="65">
        <v>2</v>
      </c>
      <c r="C103" s="34">
        <f>IF(B106=0, "-", B103/B106)</f>
        <v>0.5</v>
      </c>
      <c r="D103" s="65">
        <v>3</v>
      </c>
      <c r="E103" s="9">
        <f>IF(D106=0, "-", D103/D106)</f>
        <v>0.5</v>
      </c>
      <c r="F103" s="81">
        <v>7</v>
      </c>
      <c r="G103" s="34">
        <f>IF(F106=0, "-", F103/F106)</f>
        <v>0.63636363636363635</v>
      </c>
      <c r="H103" s="65">
        <v>5</v>
      </c>
      <c r="I103" s="9">
        <f>IF(H106=0, "-", H103/H106)</f>
        <v>0.41666666666666669</v>
      </c>
      <c r="J103" s="8">
        <f>IF(D103=0, "-", IF((B103-D103)/D103&lt;10, (B103-D103)/D103, "&gt;999%"))</f>
        <v>-0.33333333333333331</v>
      </c>
      <c r="K103" s="9">
        <f>IF(H103=0, "-", IF((F103-H103)/H103&lt;10, (F103-H103)/H103, "&gt;999%"))</f>
        <v>0.4</v>
      </c>
    </row>
    <row r="104" spans="1:11" x14ac:dyDescent="0.2">
      <c r="A104" s="7" t="s">
        <v>237</v>
      </c>
      <c r="B104" s="65">
        <v>2</v>
      </c>
      <c r="C104" s="34">
        <f>IF(B106=0, "-", B104/B106)</f>
        <v>0.5</v>
      </c>
      <c r="D104" s="65">
        <v>3</v>
      </c>
      <c r="E104" s="9">
        <f>IF(D106=0, "-", D104/D106)</f>
        <v>0.5</v>
      </c>
      <c r="F104" s="81">
        <v>4</v>
      </c>
      <c r="G104" s="34">
        <f>IF(F106=0, "-", F104/F106)</f>
        <v>0.36363636363636365</v>
      </c>
      <c r="H104" s="65">
        <v>7</v>
      </c>
      <c r="I104" s="9">
        <f>IF(H106=0, "-", H104/H106)</f>
        <v>0.58333333333333337</v>
      </c>
      <c r="J104" s="8">
        <f>IF(D104=0, "-", IF((B104-D104)/D104&lt;10, (B104-D104)/D104, "&gt;999%"))</f>
        <v>-0.33333333333333331</v>
      </c>
      <c r="K104" s="9">
        <f>IF(H104=0, "-", IF((F104-H104)/H104&lt;10, (F104-H104)/H104, "&gt;999%"))</f>
        <v>-0.42857142857142855</v>
      </c>
    </row>
    <row r="105" spans="1:11" x14ac:dyDescent="0.2">
      <c r="A105" s="2"/>
      <c r="B105" s="68"/>
      <c r="C105" s="33"/>
      <c r="D105" s="68"/>
      <c r="E105" s="6"/>
      <c r="F105" s="82"/>
      <c r="G105" s="33"/>
      <c r="H105" s="68"/>
      <c r="I105" s="6"/>
      <c r="J105" s="5"/>
      <c r="K105" s="6"/>
    </row>
    <row r="106" spans="1:11" s="43" customFormat="1" x14ac:dyDescent="0.2">
      <c r="A106" s="162" t="s">
        <v>468</v>
      </c>
      <c r="B106" s="71">
        <f>SUM(B103:B105)</f>
        <v>4</v>
      </c>
      <c r="C106" s="40">
        <f>B106/1768</f>
        <v>2.2624434389140274E-3</v>
      </c>
      <c r="D106" s="71">
        <f>SUM(D103:D105)</f>
        <v>6</v>
      </c>
      <c r="E106" s="41">
        <f>D106/1634</f>
        <v>3.6719706242350062E-3</v>
      </c>
      <c r="F106" s="77">
        <f>SUM(F103:F105)</f>
        <v>11</v>
      </c>
      <c r="G106" s="42">
        <f>F106/4797</f>
        <v>2.2930998540754638E-3</v>
      </c>
      <c r="H106" s="71">
        <f>SUM(H103:H105)</f>
        <v>12</v>
      </c>
      <c r="I106" s="41">
        <f>H106/4245</f>
        <v>2.8268551236749115E-3</v>
      </c>
      <c r="J106" s="37">
        <f>IF(D106=0, "-", IF((B106-D106)/D106&lt;10, (B106-D106)/D106, "&gt;999%"))</f>
        <v>-0.33333333333333331</v>
      </c>
      <c r="K106" s="38">
        <f>IF(H106=0, "-", IF((F106-H106)/H106&lt;10, (F106-H106)/H106, "&gt;999%"))</f>
        <v>-8.3333333333333329E-2</v>
      </c>
    </row>
    <row r="107" spans="1:11" x14ac:dyDescent="0.2">
      <c r="B107" s="83"/>
      <c r="D107" s="83"/>
      <c r="F107" s="83"/>
      <c r="H107" s="83"/>
    </row>
    <row r="108" spans="1:11" x14ac:dyDescent="0.2">
      <c r="A108" s="163" t="s">
        <v>132</v>
      </c>
      <c r="B108" s="61" t="s">
        <v>12</v>
      </c>
      <c r="C108" s="62" t="s">
        <v>13</v>
      </c>
      <c r="D108" s="61" t="s">
        <v>12</v>
      </c>
      <c r="E108" s="63" t="s">
        <v>13</v>
      </c>
      <c r="F108" s="62" t="s">
        <v>12</v>
      </c>
      <c r="G108" s="62" t="s">
        <v>13</v>
      </c>
      <c r="H108" s="61" t="s">
        <v>12</v>
      </c>
      <c r="I108" s="63" t="s">
        <v>13</v>
      </c>
      <c r="J108" s="61"/>
      <c r="K108" s="63"/>
    </row>
    <row r="109" spans="1:11" x14ac:dyDescent="0.2">
      <c r="A109" s="7" t="s">
        <v>238</v>
      </c>
      <c r="B109" s="65">
        <v>0</v>
      </c>
      <c r="C109" s="34">
        <f>IF(B112=0, "-", B109/B112)</f>
        <v>0</v>
      </c>
      <c r="D109" s="65">
        <v>3</v>
      </c>
      <c r="E109" s="9">
        <f>IF(D112=0, "-", D109/D112)</f>
        <v>0.6</v>
      </c>
      <c r="F109" s="81">
        <v>0</v>
      </c>
      <c r="G109" s="34">
        <f>IF(F112=0, "-", F109/F112)</f>
        <v>0</v>
      </c>
      <c r="H109" s="65">
        <v>3</v>
      </c>
      <c r="I109" s="9">
        <f>IF(H112=0, "-", H109/H112)</f>
        <v>0.375</v>
      </c>
      <c r="J109" s="8">
        <f>IF(D109=0, "-", IF((B109-D109)/D109&lt;10, (B109-D109)/D109, "&gt;999%"))</f>
        <v>-1</v>
      </c>
      <c r="K109" s="9">
        <f>IF(H109=0, "-", IF((F109-H109)/H109&lt;10, (F109-H109)/H109, "&gt;999%"))</f>
        <v>-1</v>
      </c>
    </row>
    <row r="110" spans="1:11" x14ac:dyDescent="0.2">
      <c r="A110" s="7" t="s">
        <v>239</v>
      </c>
      <c r="B110" s="65">
        <v>1</v>
      </c>
      <c r="C110" s="34">
        <f>IF(B112=0, "-", B110/B112)</f>
        <v>1</v>
      </c>
      <c r="D110" s="65">
        <v>2</v>
      </c>
      <c r="E110" s="9">
        <f>IF(D112=0, "-", D110/D112)</f>
        <v>0.4</v>
      </c>
      <c r="F110" s="81">
        <v>2</v>
      </c>
      <c r="G110" s="34">
        <f>IF(F112=0, "-", F110/F112)</f>
        <v>1</v>
      </c>
      <c r="H110" s="65">
        <v>5</v>
      </c>
      <c r="I110" s="9">
        <f>IF(H112=0, "-", H110/H112)</f>
        <v>0.625</v>
      </c>
      <c r="J110" s="8">
        <f>IF(D110=0, "-", IF((B110-D110)/D110&lt;10, (B110-D110)/D110, "&gt;999%"))</f>
        <v>-0.5</v>
      </c>
      <c r="K110" s="9">
        <f>IF(H110=0, "-", IF((F110-H110)/H110&lt;10, (F110-H110)/H110, "&gt;999%"))</f>
        <v>-0.6</v>
      </c>
    </row>
    <row r="111" spans="1:11" x14ac:dyDescent="0.2">
      <c r="A111" s="2"/>
      <c r="B111" s="68"/>
      <c r="C111" s="33"/>
      <c r="D111" s="68"/>
      <c r="E111" s="6"/>
      <c r="F111" s="82"/>
      <c r="G111" s="33"/>
      <c r="H111" s="68"/>
      <c r="I111" s="6"/>
      <c r="J111" s="5"/>
      <c r="K111" s="6"/>
    </row>
    <row r="112" spans="1:11" s="43" customFormat="1" x14ac:dyDescent="0.2">
      <c r="A112" s="162" t="s">
        <v>467</v>
      </c>
      <c r="B112" s="71">
        <f>SUM(B109:B111)</f>
        <v>1</v>
      </c>
      <c r="C112" s="40">
        <f>B112/1768</f>
        <v>5.6561085972850684E-4</v>
      </c>
      <c r="D112" s="71">
        <f>SUM(D109:D111)</f>
        <v>5</v>
      </c>
      <c r="E112" s="41">
        <f>D112/1634</f>
        <v>3.0599755201958386E-3</v>
      </c>
      <c r="F112" s="77">
        <f>SUM(F109:F111)</f>
        <v>2</v>
      </c>
      <c r="G112" s="42">
        <f>F112/4797</f>
        <v>4.1692724619553888E-4</v>
      </c>
      <c r="H112" s="71">
        <f>SUM(H109:H111)</f>
        <v>8</v>
      </c>
      <c r="I112" s="41">
        <f>H112/4245</f>
        <v>1.8845700824499411E-3</v>
      </c>
      <c r="J112" s="37">
        <f>IF(D112=0, "-", IF((B112-D112)/D112&lt;10, (B112-D112)/D112, "&gt;999%"))</f>
        <v>-0.8</v>
      </c>
      <c r="K112" s="38">
        <f>IF(H112=0, "-", IF((F112-H112)/H112&lt;10, (F112-H112)/H112, "&gt;999%"))</f>
        <v>-0.75</v>
      </c>
    </row>
    <row r="113" spans="1:11" x14ac:dyDescent="0.2">
      <c r="B113" s="83"/>
      <c r="D113" s="83"/>
      <c r="F113" s="83"/>
      <c r="H113" s="83"/>
    </row>
    <row r="114" spans="1:11" s="43" customFormat="1" x14ac:dyDescent="0.2">
      <c r="A114" s="162" t="s">
        <v>466</v>
      </c>
      <c r="B114" s="71">
        <v>5</v>
      </c>
      <c r="C114" s="40">
        <f>B114/1768</f>
        <v>2.8280542986425339E-3</v>
      </c>
      <c r="D114" s="71">
        <v>11</v>
      </c>
      <c r="E114" s="41">
        <f>D114/1634</f>
        <v>6.7319461444308448E-3</v>
      </c>
      <c r="F114" s="77">
        <v>13</v>
      </c>
      <c r="G114" s="42">
        <f>F114/4797</f>
        <v>2.7100271002710027E-3</v>
      </c>
      <c r="H114" s="71">
        <v>20</v>
      </c>
      <c r="I114" s="41">
        <f>H114/4245</f>
        <v>4.7114252061248524E-3</v>
      </c>
      <c r="J114" s="37">
        <f>IF(D114=0, "-", IF((B114-D114)/D114&lt;10, (B114-D114)/D114, "&gt;999%"))</f>
        <v>-0.54545454545454541</v>
      </c>
      <c r="K114" s="38">
        <f>IF(H114=0, "-", IF((F114-H114)/H114&lt;10, (F114-H114)/H114, "&gt;999%"))</f>
        <v>-0.35</v>
      </c>
    </row>
    <row r="115" spans="1:11" x14ac:dyDescent="0.2">
      <c r="B115" s="83"/>
      <c r="D115" s="83"/>
      <c r="F115" s="83"/>
      <c r="H115" s="83"/>
    </row>
    <row r="116" spans="1:11" ht="15.75" x14ac:dyDescent="0.25">
      <c r="A116" s="164" t="s">
        <v>105</v>
      </c>
      <c r="B116" s="196" t="s">
        <v>1</v>
      </c>
      <c r="C116" s="200"/>
      <c r="D116" s="200"/>
      <c r="E116" s="197"/>
      <c r="F116" s="196" t="s">
        <v>14</v>
      </c>
      <c r="G116" s="200"/>
      <c r="H116" s="200"/>
      <c r="I116" s="197"/>
      <c r="J116" s="196" t="s">
        <v>15</v>
      </c>
      <c r="K116" s="197"/>
    </row>
    <row r="117" spans="1:11" x14ac:dyDescent="0.2">
      <c r="A117" s="22"/>
      <c r="B117" s="196">
        <f>VALUE(RIGHT($B$2, 4))</f>
        <v>2022</v>
      </c>
      <c r="C117" s="197"/>
      <c r="D117" s="196">
        <f>B117-1</f>
        <v>2021</v>
      </c>
      <c r="E117" s="204"/>
      <c r="F117" s="196">
        <f>B117</f>
        <v>2022</v>
      </c>
      <c r="G117" s="204"/>
      <c r="H117" s="196">
        <f>D117</f>
        <v>2021</v>
      </c>
      <c r="I117" s="204"/>
      <c r="J117" s="140" t="s">
        <v>4</v>
      </c>
      <c r="K117" s="141" t="s">
        <v>2</v>
      </c>
    </row>
    <row r="118" spans="1:11" x14ac:dyDescent="0.2">
      <c r="A118" s="163" t="s">
        <v>133</v>
      </c>
      <c r="B118" s="61" t="s">
        <v>12</v>
      </c>
      <c r="C118" s="62" t="s">
        <v>13</v>
      </c>
      <c r="D118" s="61" t="s">
        <v>12</v>
      </c>
      <c r="E118" s="63" t="s">
        <v>13</v>
      </c>
      <c r="F118" s="62" t="s">
        <v>12</v>
      </c>
      <c r="G118" s="62" t="s">
        <v>13</v>
      </c>
      <c r="H118" s="61" t="s">
        <v>12</v>
      </c>
      <c r="I118" s="63" t="s">
        <v>13</v>
      </c>
      <c r="J118" s="61"/>
      <c r="K118" s="63"/>
    </row>
    <row r="119" spans="1:11" x14ac:dyDescent="0.2">
      <c r="A119" s="7" t="s">
        <v>240</v>
      </c>
      <c r="B119" s="65">
        <v>0</v>
      </c>
      <c r="C119" s="34" t="str">
        <f>IF(B121=0, "-", B119/B121)</f>
        <v>-</v>
      </c>
      <c r="D119" s="65">
        <v>1</v>
      </c>
      <c r="E119" s="9">
        <f>IF(D121=0, "-", D119/D121)</f>
        <v>1</v>
      </c>
      <c r="F119" s="81">
        <v>0</v>
      </c>
      <c r="G119" s="34" t="str">
        <f>IF(F121=0, "-", F119/F121)</f>
        <v>-</v>
      </c>
      <c r="H119" s="65">
        <v>1</v>
      </c>
      <c r="I119" s="9">
        <f>IF(H121=0, "-", H119/H121)</f>
        <v>1</v>
      </c>
      <c r="J119" s="8">
        <f>IF(D119=0, "-", IF((B119-D119)/D119&lt;10, (B119-D119)/D119, "&gt;999%"))</f>
        <v>-1</v>
      </c>
      <c r="K119" s="9">
        <f>IF(H119=0, "-", IF((F119-H119)/H119&lt;10, (F119-H119)/H119, "&gt;999%"))</f>
        <v>-1</v>
      </c>
    </row>
    <row r="120" spans="1:11" x14ac:dyDescent="0.2">
      <c r="A120" s="2"/>
      <c r="B120" s="68"/>
      <c r="C120" s="33"/>
      <c r="D120" s="68"/>
      <c r="E120" s="6"/>
      <c r="F120" s="82"/>
      <c r="G120" s="33"/>
      <c r="H120" s="68"/>
      <c r="I120" s="6"/>
      <c r="J120" s="5"/>
      <c r="K120" s="6"/>
    </row>
    <row r="121" spans="1:11" s="43" customFormat="1" x14ac:dyDescent="0.2">
      <c r="A121" s="162" t="s">
        <v>465</v>
      </c>
      <c r="B121" s="71">
        <f>SUM(B119:B120)</f>
        <v>0</v>
      </c>
      <c r="C121" s="40">
        <f>B121/1768</f>
        <v>0</v>
      </c>
      <c r="D121" s="71">
        <f>SUM(D119:D120)</f>
        <v>1</v>
      </c>
      <c r="E121" s="41">
        <f>D121/1634</f>
        <v>6.1199510403916763E-4</v>
      </c>
      <c r="F121" s="77">
        <f>SUM(F119:F120)</f>
        <v>0</v>
      </c>
      <c r="G121" s="42">
        <f>F121/4797</f>
        <v>0</v>
      </c>
      <c r="H121" s="71">
        <f>SUM(H119:H120)</f>
        <v>1</v>
      </c>
      <c r="I121" s="41">
        <f>H121/4245</f>
        <v>2.3557126030624264E-4</v>
      </c>
      <c r="J121" s="37">
        <f>IF(D121=0, "-", IF((B121-D121)/D121&lt;10, (B121-D121)/D121, "&gt;999%"))</f>
        <v>-1</v>
      </c>
      <c r="K121" s="38">
        <f>IF(H121=0, "-", IF((F121-H121)/H121&lt;10, (F121-H121)/H121, "&gt;999%"))</f>
        <v>-1</v>
      </c>
    </row>
    <row r="122" spans="1:11" x14ac:dyDescent="0.2">
      <c r="B122" s="83"/>
      <c r="D122" s="83"/>
      <c r="F122" s="83"/>
      <c r="H122" s="83"/>
    </row>
    <row r="123" spans="1:11" s="43" customFormat="1" x14ac:dyDescent="0.2">
      <c r="A123" s="162" t="s">
        <v>464</v>
      </c>
      <c r="B123" s="71">
        <v>0</v>
      </c>
      <c r="C123" s="40">
        <f>B123/1768</f>
        <v>0</v>
      </c>
      <c r="D123" s="71">
        <v>1</v>
      </c>
      <c r="E123" s="41">
        <f>D123/1634</f>
        <v>6.1199510403916763E-4</v>
      </c>
      <c r="F123" s="77">
        <v>0</v>
      </c>
      <c r="G123" s="42">
        <f>F123/4797</f>
        <v>0</v>
      </c>
      <c r="H123" s="71">
        <v>1</v>
      </c>
      <c r="I123" s="41">
        <f>H123/4245</f>
        <v>2.3557126030624264E-4</v>
      </c>
      <c r="J123" s="37">
        <f>IF(D123=0, "-", IF((B123-D123)/D123&lt;10, (B123-D123)/D123, "&gt;999%"))</f>
        <v>-1</v>
      </c>
      <c r="K123" s="38">
        <f>IF(H123=0, "-", IF((F123-H123)/H123&lt;10, (F123-H123)/H123, "&gt;999%"))</f>
        <v>-1</v>
      </c>
    </row>
    <row r="124" spans="1:11" x14ac:dyDescent="0.2">
      <c r="B124" s="83"/>
      <c r="D124" s="83"/>
      <c r="F124" s="83"/>
      <c r="H124" s="83"/>
    </row>
    <row r="125" spans="1:11" ht="15.75" x14ac:dyDescent="0.25">
      <c r="A125" s="164" t="s">
        <v>106</v>
      </c>
      <c r="B125" s="196" t="s">
        <v>1</v>
      </c>
      <c r="C125" s="200"/>
      <c r="D125" s="200"/>
      <c r="E125" s="197"/>
      <c r="F125" s="196" t="s">
        <v>14</v>
      </c>
      <c r="G125" s="200"/>
      <c r="H125" s="200"/>
      <c r="I125" s="197"/>
      <c r="J125" s="196" t="s">
        <v>15</v>
      </c>
      <c r="K125" s="197"/>
    </row>
    <row r="126" spans="1:11" x14ac:dyDescent="0.2">
      <c r="A126" s="22"/>
      <c r="B126" s="196">
        <f>VALUE(RIGHT($B$2, 4))</f>
        <v>2022</v>
      </c>
      <c r="C126" s="197"/>
      <c r="D126" s="196">
        <f>B126-1</f>
        <v>2021</v>
      </c>
      <c r="E126" s="204"/>
      <c r="F126" s="196">
        <f>B126</f>
        <v>2022</v>
      </c>
      <c r="G126" s="204"/>
      <c r="H126" s="196">
        <f>D126</f>
        <v>2021</v>
      </c>
      <c r="I126" s="204"/>
      <c r="J126" s="140" t="s">
        <v>4</v>
      </c>
      <c r="K126" s="141" t="s">
        <v>2</v>
      </c>
    </row>
    <row r="127" spans="1:11" x14ac:dyDescent="0.2">
      <c r="A127" s="163" t="s">
        <v>134</v>
      </c>
      <c r="B127" s="61" t="s">
        <v>12</v>
      </c>
      <c r="C127" s="62" t="s">
        <v>13</v>
      </c>
      <c r="D127" s="61" t="s">
        <v>12</v>
      </c>
      <c r="E127" s="63" t="s">
        <v>13</v>
      </c>
      <c r="F127" s="62" t="s">
        <v>12</v>
      </c>
      <c r="G127" s="62" t="s">
        <v>13</v>
      </c>
      <c r="H127" s="61" t="s">
        <v>12</v>
      </c>
      <c r="I127" s="63" t="s">
        <v>13</v>
      </c>
      <c r="J127" s="61"/>
      <c r="K127" s="63"/>
    </row>
    <row r="128" spans="1:11" x14ac:dyDescent="0.2">
      <c r="A128" s="7" t="s">
        <v>241</v>
      </c>
      <c r="B128" s="65">
        <v>2</v>
      </c>
      <c r="C128" s="34">
        <f>IF(B136=0, "-", B128/B136)</f>
        <v>0.2857142857142857</v>
      </c>
      <c r="D128" s="65">
        <v>2</v>
      </c>
      <c r="E128" s="9">
        <f>IF(D136=0, "-", D128/D136)</f>
        <v>0.15384615384615385</v>
      </c>
      <c r="F128" s="81">
        <v>2</v>
      </c>
      <c r="G128" s="34">
        <f>IF(F136=0, "-", F128/F136)</f>
        <v>6.25E-2</v>
      </c>
      <c r="H128" s="65">
        <v>3</v>
      </c>
      <c r="I128" s="9">
        <f>IF(H136=0, "-", H128/H136)</f>
        <v>0.11538461538461539</v>
      </c>
      <c r="J128" s="8">
        <f t="shared" ref="J128:J134" si="10">IF(D128=0, "-", IF((B128-D128)/D128&lt;10, (B128-D128)/D128, "&gt;999%"))</f>
        <v>0</v>
      </c>
      <c r="K128" s="9">
        <f t="shared" ref="K128:K134" si="11">IF(H128=0, "-", IF((F128-H128)/H128&lt;10, (F128-H128)/H128, "&gt;999%"))</f>
        <v>-0.33333333333333331</v>
      </c>
    </row>
    <row r="129" spans="1:11" x14ac:dyDescent="0.2">
      <c r="A129" s="7" t="s">
        <v>242</v>
      </c>
      <c r="B129" s="65">
        <v>0</v>
      </c>
      <c r="C129" s="34">
        <f>IF(B136=0, "-", B129/B136)</f>
        <v>0</v>
      </c>
      <c r="D129" s="65">
        <v>3</v>
      </c>
      <c r="E129" s="9">
        <f>IF(D136=0, "-", D129/D136)</f>
        <v>0.23076923076923078</v>
      </c>
      <c r="F129" s="81">
        <v>0</v>
      </c>
      <c r="G129" s="34">
        <f>IF(F136=0, "-", F129/F136)</f>
        <v>0</v>
      </c>
      <c r="H129" s="65">
        <v>6</v>
      </c>
      <c r="I129" s="9">
        <f>IF(H136=0, "-", H129/H136)</f>
        <v>0.23076923076923078</v>
      </c>
      <c r="J129" s="8">
        <f t="shared" si="10"/>
        <v>-1</v>
      </c>
      <c r="K129" s="9">
        <f t="shared" si="11"/>
        <v>-1</v>
      </c>
    </row>
    <row r="130" spans="1:11" x14ac:dyDescent="0.2">
      <c r="A130" s="7" t="s">
        <v>243</v>
      </c>
      <c r="B130" s="65">
        <v>4</v>
      </c>
      <c r="C130" s="34">
        <f>IF(B136=0, "-", B130/B136)</f>
        <v>0.5714285714285714</v>
      </c>
      <c r="D130" s="65">
        <v>0</v>
      </c>
      <c r="E130" s="9">
        <f>IF(D136=0, "-", D130/D136)</f>
        <v>0</v>
      </c>
      <c r="F130" s="81">
        <v>19</v>
      </c>
      <c r="G130" s="34">
        <f>IF(F136=0, "-", F130/F136)</f>
        <v>0.59375</v>
      </c>
      <c r="H130" s="65">
        <v>0</v>
      </c>
      <c r="I130" s="9">
        <f>IF(H136=0, "-", H130/H136)</f>
        <v>0</v>
      </c>
      <c r="J130" s="8" t="str">
        <f t="shared" si="10"/>
        <v>-</v>
      </c>
      <c r="K130" s="9" t="str">
        <f t="shared" si="11"/>
        <v>-</v>
      </c>
    </row>
    <row r="131" spans="1:11" x14ac:dyDescent="0.2">
      <c r="A131" s="7" t="s">
        <v>244</v>
      </c>
      <c r="B131" s="65">
        <v>0</v>
      </c>
      <c r="C131" s="34">
        <f>IF(B136=0, "-", B131/B136)</f>
        <v>0</v>
      </c>
      <c r="D131" s="65">
        <v>2</v>
      </c>
      <c r="E131" s="9">
        <f>IF(D136=0, "-", D131/D136)</f>
        <v>0.15384615384615385</v>
      </c>
      <c r="F131" s="81">
        <v>7</v>
      </c>
      <c r="G131" s="34">
        <f>IF(F136=0, "-", F131/F136)</f>
        <v>0.21875</v>
      </c>
      <c r="H131" s="65">
        <v>8</v>
      </c>
      <c r="I131" s="9">
        <f>IF(H136=0, "-", H131/H136)</f>
        <v>0.30769230769230771</v>
      </c>
      <c r="J131" s="8">
        <f t="shared" si="10"/>
        <v>-1</v>
      </c>
      <c r="K131" s="9">
        <f t="shared" si="11"/>
        <v>-0.125</v>
      </c>
    </row>
    <row r="132" spans="1:11" x14ac:dyDescent="0.2">
      <c r="A132" s="7" t="s">
        <v>245</v>
      </c>
      <c r="B132" s="65">
        <v>1</v>
      </c>
      <c r="C132" s="34">
        <f>IF(B136=0, "-", B132/B136)</f>
        <v>0.14285714285714285</v>
      </c>
      <c r="D132" s="65">
        <v>2</v>
      </c>
      <c r="E132" s="9">
        <f>IF(D136=0, "-", D132/D136)</f>
        <v>0.15384615384615385</v>
      </c>
      <c r="F132" s="81">
        <v>3</v>
      </c>
      <c r="G132" s="34">
        <f>IF(F136=0, "-", F132/F136)</f>
        <v>9.375E-2</v>
      </c>
      <c r="H132" s="65">
        <v>3</v>
      </c>
      <c r="I132" s="9">
        <f>IF(H136=0, "-", H132/H136)</f>
        <v>0.11538461538461539</v>
      </c>
      <c r="J132" s="8">
        <f t="shared" si="10"/>
        <v>-0.5</v>
      </c>
      <c r="K132" s="9">
        <f t="shared" si="11"/>
        <v>0</v>
      </c>
    </row>
    <row r="133" spans="1:11" x14ac:dyDescent="0.2">
      <c r="A133" s="7" t="s">
        <v>246</v>
      </c>
      <c r="B133" s="65">
        <v>0</v>
      </c>
      <c r="C133" s="34">
        <f>IF(B136=0, "-", B133/B136)</f>
        <v>0</v>
      </c>
      <c r="D133" s="65">
        <v>0</v>
      </c>
      <c r="E133" s="9">
        <f>IF(D136=0, "-", D133/D136)</f>
        <v>0</v>
      </c>
      <c r="F133" s="81">
        <v>1</v>
      </c>
      <c r="G133" s="34">
        <f>IF(F136=0, "-", F133/F136)</f>
        <v>3.125E-2</v>
      </c>
      <c r="H133" s="65">
        <v>0</v>
      </c>
      <c r="I133" s="9">
        <f>IF(H136=0, "-", H133/H136)</f>
        <v>0</v>
      </c>
      <c r="J133" s="8" t="str">
        <f t="shared" si="10"/>
        <v>-</v>
      </c>
      <c r="K133" s="9" t="str">
        <f t="shared" si="11"/>
        <v>-</v>
      </c>
    </row>
    <row r="134" spans="1:11" x14ac:dyDescent="0.2">
      <c r="A134" s="7" t="s">
        <v>247</v>
      </c>
      <c r="B134" s="65">
        <v>0</v>
      </c>
      <c r="C134" s="34">
        <f>IF(B136=0, "-", B134/B136)</f>
        <v>0</v>
      </c>
      <c r="D134" s="65">
        <v>4</v>
      </c>
      <c r="E134" s="9">
        <f>IF(D136=0, "-", D134/D136)</f>
        <v>0.30769230769230771</v>
      </c>
      <c r="F134" s="81">
        <v>0</v>
      </c>
      <c r="G134" s="34">
        <f>IF(F136=0, "-", F134/F136)</f>
        <v>0</v>
      </c>
      <c r="H134" s="65">
        <v>6</v>
      </c>
      <c r="I134" s="9">
        <f>IF(H136=0, "-", H134/H136)</f>
        <v>0.23076923076923078</v>
      </c>
      <c r="J134" s="8">
        <f t="shared" si="10"/>
        <v>-1</v>
      </c>
      <c r="K134" s="9">
        <f t="shared" si="11"/>
        <v>-1</v>
      </c>
    </row>
    <row r="135" spans="1:11" x14ac:dyDescent="0.2">
      <c r="A135" s="2"/>
      <c r="B135" s="68"/>
      <c r="C135" s="33"/>
      <c r="D135" s="68"/>
      <c r="E135" s="6"/>
      <c r="F135" s="82"/>
      <c r="G135" s="33"/>
      <c r="H135" s="68"/>
      <c r="I135" s="6"/>
      <c r="J135" s="5"/>
      <c r="K135" s="6"/>
    </row>
    <row r="136" spans="1:11" s="43" customFormat="1" x14ac:dyDescent="0.2">
      <c r="A136" s="162" t="s">
        <v>463</v>
      </c>
      <c r="B136" s="71">
        <f>SUM(B128:B135)</f>
        <v>7</v>
      </c>
      <c r="C136" s="40">
        <f>B136/1768</f>
        <v>3.9592760180995473E-3</v>
      </c>
      <c r="D136" s="71">
        <f>SUM(D128:D135)</f>
        <v>13</v>
      </c>
      <c r="E136" s="41">
        <f>D136/1634</f>
        <v>7.9559363525091801E-3</v>
      </c>
      <c r="F136" s="77">
        <f>SUM(F128:F135)</f>
        <v>32</v>
      </c>
      <c r="G136" s="42">
        <f>F136/4797</f>
        <v>6.670835939128622E-3</v>
      </c>
      <c r="H136" s="71">
        <f>SUM(H128:H135)</f>
        <v>26</v>
      </c>
      <c r="I136" s="41">
        <f>H136/4245</f>
        <v>6.1248527679623084E-3</v>
      </c>
      <c r="J136" s="37">
        <f>IF(D136=0, "-", IF((B136-D136)/D136&lt;10, (B136-D136)/D136, "&gt;999%"))</f>
        <v>-0.46153846153846156</v>
      </c>
      <c r="K136" s="38">
        <f>IF(H136=0, "-", IF((F136-H136)/H136&lt;10, (F136-H136)/H136, "&gt;999%"))</f>
        <v>0.23076923076923078</v>
      </c>
    </row>
    <row r="137" spans="1:11" x14ac:dyDescent="0.2">
      <c r="B137" s="83"/>
      <c r="D137" s="83"/>
      <c r="F137" s="83"/>
      <c r="H137" s="83"/>
    </row>
    <row r="138" spans="1:11" x14ac:dyDescent="0.2">
      <c r="A138" s="163" t="s">
        <v>135</v>
      </c>
      <c r="B138" s="61" t="s">
        <v>12</v>
      </c>
      <c r="C138" s="62" t="s">
        <v>13</v>
      </c>
      <c r="D138" s="61" t="s">
        <v>12</v>
      </c>
      <c r="E138" s="63" t="s">
        <v>13</v>
      </c>
      <c r="F138" s="62" t="s">
        <v>12</v>
      </c>
      <c r="G138" s="62" t="s">
        <v>13</v>
      </c>
      <c r="H138" s="61" t="s">
        <v>12</v>
      </c>
      <c r="I138" s="63" t="s">
        <v>13</v>
      </c>
      <c r="J138" s="61"/>
      <c r="K138" s="63"/>
    </row>
    <row r="139" spans="1:11" x14ac:dyDescent="0.2">
      <c r="A139" s="7" t="s">
        <v>248</v>
      </c>
      <c r="B139" s="65">
        <v>0</v>
      </c>
      <c r="C139" s="34" t="str">
        <f>IF(B143=0, "-", B139/B143)</f>
        <v>-</v>
      </c>
      <c r="D139" s="65">
        <v>1</v>
      </c>
      <c r="E139" s="9">
        <f>IF(D143=0, "-", D139/D143)</f>
        <v>0.33333333333333331</v>
      </c>
      <c r="F139" s="81">
        <v>0</v>
      </c>
      <c r="G139" s="34">
        <f>IF(F143=0, "-", F139/F143)</f>
        <v>0</v>
      </c>
      <c r="H139" s="65">
        <v>2</v>
      </c>
      <c r="I139" s="9">
        <f>IF(H143=0, "-", H139/H143)</f>
        <v>0.5</v>
      </c>
      <c r="J139" s="8">
        <f>IF(D139=0, "-", IF((B139-D139)/D139&lt;10, (B139-D139)/D139, "&gt;999%"))</f>
        <v>-1</v>
      </c>
      <c r="K139" s="9">
        <f>IF(H139=0, "-", IF((F139-H139)/H139&lt;10, (F139-H139)/H139, "&gt;999%"))</f>
        <v>-1</v>
      </c>
    </row>
    <row r="140" spans="1:11" x14ac:dyDescent="0.2">
      <c r="A140" s="7" t="s">
        <v>249</v>
      </c>
      <c r="B140" s="65">
        <v>0</v>
      </c>
      <c r="C140" s="34" t="str">
        <f>IF(B143=0, "-", B140/B143)</f>
        <v>-</v>
      </c>
      <c r="D140" s="65">
        <v>2</v>
      </c>
      <c r="E140" s="9">
        <f>IF(D143=0, "-", D140/D143)</f>
        <v>0.66666666666666663</v>
      </c>
      <c r="F140" s="81">
        <v>2</v>
      </c>
      <c r="G140" s="34">
        <f>IF(F143=0, "-", F140/F143)</f>
        <v>0.66666666666666663</v>
      </c>
      <c r="H140" s="65">
        <v>2</v>
      </c>
      <c r="I140" s="9">
        <f>IF(H143=0, "-", H140/H143)</f>
        <v>0.5</v>
      </c>
      <c r="J140" s="8">
        <f>IF(D140=0, "-", IF((B140-D140)/D140&lt;10, (B140-D140)/D140, "&gt;999%"))</f>
        <v>-1</v>
      </c>
      <c r="K140" s="9">
        <f>IF(H140=0, "-", IF((F140-H140)/H140&lt;10, (F140-H140)/H140, "&gt;999%"))</f>
        <v>0</v>
      </c>
    </row>
    <row r="141" spans="1:11" x14ac:dyDescent="0.2">
      <c r="A141" s="7" t="s">
        <v>250</v>
      </c>
      <c r="B141" s="65">
        <v>0</v>
      </c>
      <c r="C141" s="34" t="str">
        <f>IF(B143=0, "-", B141/B143)</f>
        <v>-</v>
      </c>
      <c r="D141" s="65">
        <v>0</v>
      </c>
      <c r="E141" s="9">
        <f>IF(D143=0, "-", D141/D143)</f>
        <v>0</v>
      </c>
      <c r="F141" s="81">
        <v>1</v>
      </c>
      <c r="G141" s="34">
        <f>IF(F143=0, "-", F141/F143)</f>
        <v>0.33333333333333331</v>
      </c>
      <c r="H141" s="65">
        <v>0</v>
      </c>
      <c r="I141" s="9">
        <f>IF(H143=0, "-", H141/H143)</f>
        <v>0</v>
      </c>
      <c r="J141" s="8" t="str">
        <f>IF(D141=0, "-", IF((B141-D141)/D141&lt;10, (B141-D141)/D141, "&gt;999%"))</f>
        <v>-</v>
      </c>
      <c r="K141" s="9" t="str">
        <f>IF(H141=0, "-", IF((F141-H141)/H141&lt;10, (F141-H141)/H141, "&gt;999%"))</f>
        <v>-</v>
      </c>
    </row>
    <row r="142" spans="1:11" x14ac:dyDescent="0.2">
      <c r="A142" s="2"/>
      <c r="B142" s="68"/>
      <c r="C142" s="33"/>
      <c r="D142" s="68"/>
      <c r="E142" s="6"/>
      <c r="F142" s="82"/>
      <c r="G142" s="33"/>
      <c r="H142" s="68"/>
      <c r="I142" s="6"/>
      <c r="J142" s="5"/>
      <c r="K142" s="6"/>
    </row>
    <row r="143" spans="1:11" s="43" customFormat="1" x14ac:dyDescent="0.2">
      <c r="A143" s="162" t="s">
        <v>462</v>
      </c>
      <c r="B143" s="71">
        <f>SUM(B139:B142)</f>
        <v>0</v>
      </c>
      <c r="C143" s="40">
        <f>B143/1768</f>
        <v>0</v>
      </c>
      <c r="D143" s="71">
        <f>SUM(D139:D142)</f>
        <v>3</v>
      </c>
      <c r="E143" s="41">
        <f>D143/1634</f>
        <v>1.8359853121175031E-3</v>
      </c>
      <c r="F143" s="77">
        <f>SUM(F139:F142)</f>
        <v>3</v>
      </c>
      <c r="G143" s="42">
        <f>F143/4797</f>
        <v>6.2539086929330832E-4</v>
      </c>
      <c r="H143" s="71">
        <f>SUM(H139:H142)</f>
        <v>4</v>
      </c>
      <c r="I143" s="41">
        <f>H143/4245</f>
        <v>9.4228504122497055E-4</v>
      </c>
      <c r="J143" s="37">
        <f>IF(D143=0, "-", IF((B143-D143)/D143&lt;10, (B143-D143)/D143, "&gt;999%"))</f>
        <v>-1</v>
      </c>
      <c r="K143" s="38">
        <f>IF(H143=0, "-", IF((F143-H143)/H143&lt;10, (F143-H143)/H143, "&gt;999%"))</f>
        <v>-0.25</v>
      </c>
    </row>
    <row r="144" spans="1:11" x14ac:dyDescent="0.2">
      <c r="B144" s="83"/>
      <c r="D144" s="83"/>
      <c r="F144" s="83"/>
      <c r="H144" s="83"/>
    </row>
    <row r="145" spans="1:11" s="43" customFormat="1" x14ac:dyDescent="0.2">
      <c r="A145" s="162" t="s">
        <v>461</v>
      </c>
      <c r="B145" s="71">
        <v>7</v>
      </c>
      <c r="C145" s="40">
        <f>B145/1768</f>
        <v>3.9592760180995473E-3</v>
      </c>
      <c r="D145" s="71">
        <v>16</v>
      </c>
      <c r="E145" s="41">
        <f>D145/1634</f>
        <v>9.7919216646266821E-3</v>
      </c>
      <c r="F145" s="77">
        <v>35</v>
      </c>
      <c r="G145" s="42">
        <f>F145/4797</f>
        <v>7.2962268084219304E-3</v>
      </c>
      <c r="H145" s="71">
        <v>30</v>
      </c>
      <c r="I145" s="41">
        <f>H145/4245</f>
        <v>7.0671378091872791E-3</v>
      </c>
      <c r="J145" s="37">
        <f>IF(D145=0, "-", IF((B145-D145)/D145&lt;10, (B145-D145)/D145, "&gt;999%"))</f>
        <v>-0.5625</v>
      </c>
      <c r="K145" s="38">
        <f>IF(H145=0, "-", IF((F145-H145)/H145&lt;10, (F145-H145)/H145, "&gt;999%"))</f>
        <v>0.16666666666666666</v>
      </c>
    </row>
    <row r="146" spans="1:11" x14ac:dyDescent="0.2">
      <c r="B146" s="83"/>
      <c r="D146" s="83"/>
      <c r="F146" s="83"/>
      <c r="H146" s="83"/>
    </row>
    <row r="147" spans="1:11" ht="15.75" x14ac:dyDescent="0.25">
      <c r="A147" s="164" t="s">
        <v>107</v>
      </c>
      <c r="B147" s="196" t="s">
        <v>1</v>
      </c>
      <c r="C147" s="200"/>
      <c r="D147" s="200"/>
      <c r="E147" s="197"/>
      <c r="F147" s="196" t="s">
        <v>14</v>
      </c>
      <c r="G147" s="200"/>
      <c r="H147" s="200"/>
      <c r="I147" s="197"/>
      <c r="J147" s="196" t="s">
        <v>15</v>
      </c>
      <c r="K147" s="197"/>
    </row>
    <row r="148" spans="1:11" x14ac:dyDescent="0.2">
      <c r="A148" s="22"/>
      <c r="B148" s="196">
        <f>VALUE(RIGHT($B$2, 4))</f>
        <v>2022</v>
      </c>
      <c r="C148" s="197"/>
      <c r="D148" s="196">
        <f>B148-1</f>
        <v>2021</v>
      </c>
      <c r="E148" s="204"/>
      <c r="F148" s="196">
        <f>B148</f>
        <v>2022</v>
      </c>
      <c r="G148" s="204"/>
      <c r="H148" s="196">
        <f>D148</f>
        <v>2021</v>
      </c>
      <c r="I148" s="204"/>
      <c r="J148" s="140" t="s">
        <v>4</v>
      </c>
      <c r="K148" s="141" t="s">
        <v>2</v>
      </c>
    </row>
    <row r="149" spans="1:11" x14ac:dyDescent="0.2">
      <c r="A149" s="163" t="s">
        <v>136</v>
      </c>
      <c r="B149" s="61" t="s">
        <v>12</v>
      </c>
      <c r="C149" s="62" t="s">
        <v>13</v>
      </c>
      <c r="D149" s="61" t="s">
        <v>12</v>
      </c>
      <c r="E149" s="63" t="s">
        <v>13</v>
      </c>
      <c r="F149" s="62" t="s">
        <v>12</v>
      </c>
      <c r="G149" s="62" t="s">
        <v>13</v>
      </c>
      <c r="H149" s="61" t="s">
        <v>12</v>
      </c>
      <c r="I149" s="63" t="s">
        <v>13</v>
      </c>
      <c r="J149" s="61"/>
      <c r="K149" s="63"/>
    </row>
    <row r="150" spans="1:11" x14ac:dyDescent="0.2">
      <c r="A150" s="7" t="s">
        <v>251</v>
      </c>
      <c r="B150" s="65">
        <v>0</v>
      </c>
      <c r="C150" s="34">
        <f>IF(B158=0, "-", B150/B158)</f>
        <v>0</v>
      </c>
      <c r="D150" s="65">
        <v>0</v>
      </c>
      <c r="E150" s="9">
        <f>IF(D158=0, "-", D150/D158)</f>
        <v>0</v>
      </c>
      <c r="F150" s="81">
        <v>0</v>
      </c>
      <c r="G150" s="34">
        <f>IF(F158=0, "-", F150/F158)</f>
        <v>0</v>
      </c>
      <c r="H150" s="65">
        <v>1</v>
      </c>
      <c r="I150" s="9">
        <f>IF(H158=0, "-", H150/H158)</f>
        <v>0.1111111111111111</v>
      </c>
      <c r="J150" s="8" t="str">
        <f t="shared" ref="J150:J156" si="12">IF(D150=0, "-", IF((B150-D150)/D150&lt;10, (B150-D150)/D150, "&gt;999%"))</f>
        <v>-</v>
      </c>
      <c r="K150" s="9">
        <f t="shared" ref="K150:K156" si="13">IF(H150=0, "-", IF((F150-H150)/H150&lt;10, (F150-H150)/H150, "&gt;999%"))</f>
        <v>-1</v>
      </c>
    </row>
    <row r="151" spans="1:11" x14ac:dyDescent="0.2">
      <c r="A151" s="7" t="s">
        <v>252</v>
      </c>
      <c r="B151" s="65">
        <v>1</v>
      </c>
      <c r="C151" s="34">
        <f>IF(B158=0, "-", B151/B158)</f>
        <v>0.16666666666666666</v>
      </c>
      <c r="D151" s="65">
        <v>1</v>
      </c>
      <c r="E151" s="9">
        <f>IF(D158=0, "-", D151/D158)</f>
        <v>0.25</v>
      </c>
      <c r="F151" s="81">
        <v>1</v>
      </c>
      <c r="G151" s="34">
        <f>IF(F158=0, "-", F151/F158)</f>
        <v>7.6923076923076927E-2</v>
      </c>
      <c r="H151" s="65">
        <v>2</v>
      </c>
      <c r="I151" s="9">
        <f>IF(H158=0, "-", H151/H158)</f>
        <v>0.22222222222222221</v>
      </c>
      <c r="J151" s="8">
        <f t="shared" si="12"/>
        <v>0</v>
      </c>
      <c r="K151" s="9">
        <f t="shared" si="13"/>
        <v>-0.5</v>
      </c>
    </row>
    <row r="152" spans="1:11" x14ac:dyDescent="0.2">
      <c r="A152" s="7" t="s">
        <v>253</v>
      </c>
      <c r="B152" s="65">
        <v>3</v>
      </c>
      <c r="C152" s="34">
        <f>IF(B158=0, "-", B152/B158)</f>
        <v>0.5</v>
      </c>
      <c r="D152" s="65">
        <v>0</v>
      </c>
      <c r="E152" s="9">
        <f>IF(D158=0, "-", D152/D158)</f>
        <v>0</v>
      </c>
      <c r="F152" s="81">
        <v>5</v>
      </c>
      <c r="G152" s="34">
        <f>IF(F158=0, "-", F152/F158)</f>
        <v>0.38461538461538464</v>
      </c>
      <c r="H152" s="65">
        <v>3</v>
      </c>
      <c r="I152" s="9">
        <f>IF(H158=0, "-", H152/H158)</f>
        <v>0.33333333333333331</v>
      </c>
      <c r="J152" s="8" t="str">
        <f t="shared" si="12"/>
        <v>-</v>
      </c>
      <c r="K152" s="9">
        <f t="shared" si="13"/>
        <v>0.66666666666666663</v>
      </c>
    </row>
    <row r="153" spans="1:11" x14ac:dyDescent="0.2">
      <c r="A153" s="7" t="s">
        <v>254</v>
      </c>
      <c r="B153" s="65">
        <v>0</v>
      </c>
      <c r="C153" s="34">
        <f>IF(B158=0, "-", B153/B158)</f>
        <v>0</v>
      </c>
      <c r="D153" s="65">
        <v>1</v>
      </c>
      <c r="E153" s="9">
        <f>IF(D158=0, "-", D153/D158)</f>
        <v>0.25</v>
      </c>
      <c r="F153" s="81">
        <v>2</v>
      </c>
      <c r="G153" s="34">
        <f>IF(F158=0, "-", F153/F158)</f>
        <v>0.15384615384615385</v>
      </c>
      <c r="H153" s="65">
        <v>1</v>
      </c>
      <c r="I153" s="9">
        <f>IF(H158=0, "-", H153/H158)</f>
        <v>0.1111111111111111</v>
      </c>
      <c r="J153" s="8">
        <f t="shared" si="12"/>
        <v>-1</v>
      </c>
      <c r="K153" s="9">
        <f t="shared" si="13"/>
        <v>1</v>
      </c>
    </row>
    <row r="154" spans="1:11" x14ac:dyDescent="0.2">
      <c r="A154" s="7" t="s">
        <v>255</v>
      </c>
      <c r="B154" s="65">
        <v>0</v>
      </c>
      <c r="C154" s="34">
        <f>IF(B158=0, "-", B154/B158)</f>
        <v>0</v>
      </c>
      <c r="D154" s="65">
        <v>2</v>
      </c>
      <c r="E154" s="9">
        <f>IF(D158=0, "-", D154/D158)</f>
        <v>0.5</v>
      </c>
      <c r="F154" s="81">
        <v>0</v>
      </c>
      <c r="G154" s="34">
        <f>IF(F158=0, "-", F154/F158)</f>
        <v>0</v>
      </c>
      <c r="H154" s="65">
        <v>2</v>
      </c>
      <c r="I154" s="9">
        <f>IF(H158=0, "-", H154/H158)</f>
        <v>0.22222222222222221</v>
      </c>
      <c r="J154" s="8">
        <f t="shared" si="12"/>
        <v>-1</v>
      </c>
      <c r="K154" s="9">
        <f t="shared" si="13"/>
        <v>-1</v>
      </c>
    </row>
    <row r="155" spans="1:11" x14ac:dyDescent="0.2">
      <c r="A155" s="7" t="s">
        <v>256</v>
      </c>
      <c r="B155" s="65">
        <v>1</v>
      </c>
      <c r="C155" s="34">
        <f>IF(B158=0, "-", B155/B158)</f>
        <v>0.16666666666666666</v>
      </c>
      <c r="D155" s="65">
        <v>0</v>
      </c>
      <c r="E155" s="9">
        <f>IF(D158=0, "-", D155/D158)</f>
        <v>0</v>
      </c>
      <c r="F155" s="81">
        <v>1</v>
      </c>
      <c r="G155" s="34">
        <f>IF(F158=0, "-", F155/F158)</f>
        <v>7.6923076923076927E-2</v>
      </c>
      <c r="H155" s="65">
        <v>0</v>
      </c>
      <c r="I155" s="9">
        <f>IF(H158=0, "-", H155/H158)</f>
        <v>0</v>
      </c>
      <c r="J155" s="8" t="str">
        <f t="shared" si="12"/>
        <v>-</v>
      </c>
      <c r="K155" s="9" t="str">
        <f t="shared" si="13"/>
        <v>-</v>
      </c>
    </row>
    <row r="156" spans="1:11" x14ac:dyDescent="0.2">
      <c r="A156" s="7" t="s">
        <v>257</v>
      </c>
      <c r="B156" s="65">
        <v>1</v>
      </c>
      <c r="C156" s="34">
        <f>IF(B158=0, "-", B156/B158)</f>
        <v>0.16666666666666666</v>
      </c>
      <c r="D156" s="65">
        <v>0</v>
      </c>
      <c r="E156" s="9">
        <f>IF(D158=0, "-", D156/D158)</f>
        <v>0</v>
      </c>
      <c r="F156" s="81">
        <v>4</v>
      </c>
      <c r="G156" s="34">
        <f>IF(F158=0, "-", F156/F158)</f>
        <v>0.30769230769230771</v>
      </c>
      <c r="H156" s="65">
        <v>0</v>
      </c>
      <c r="I156" s="9">
        <f>IF(H158=0, "-", H156/H158)</f>
        <v>0</v>
      </c>
      <c r="J156" s="8" t="str">
        <f t="shared" si="12"/>
        <v>-</v>
      </c>
      <c r="K156" s="9" t="str">
        <f t="shared" si="13"/>
        <v>-</v>
      </c>
    </row>
    <row r="157" spans="1:11" x14ac:dyDescent="0.2">
      <c r="A157" s="2"/>
      <c r="B157" s="68"/>
      <c r="C157" s="33"/>
      <c r="D157" s="68"/>
      <c r="E157" s="6"/>
      <c r="F157" s="82"/>
      <c r="G157" s="33"/>
      <c r="H157" s="68"/>
      <c r="I157" s="6"/>
      <c r="J157" s="5"/>
      <c r="K157" s="6"/>
    </row>
    <row r="158" spans="1:11" s="43" customFormat="1" x14ac:dyDescent="0.2">
      <c r="A158" s="162" t="s">
        <v>460</v>
      </c>
      <c r="B158" s="71">
        <f>SUM(B150:B157)</f>
        <v>6</v>
      </c>
      <c r="C158" s="40">
        <f>B158/1768</f>
        <v>3.3936651583710408E-3</v>
      </c>
      <c r="D158" s="71">
        <f>SUM(D150:D157)</f>
        <v>4</v>
      </c>
      <c r="E158" s="41">
        <f>D158/1634</f>
        <v>2.4479804161566705E-3</v>
      </c>
      <c r="F158" s="77">
        <f>SUM(F150:F157)</f>
        <v>13</v>
      </c>
      <c r="G158" s="42">
        <f>F158/4797</f>
        <v>2.7100271002710027E-3</v>
      </c>
      <c r="H158" s="71">
        <f>SUM(H150:H157)</f>
        <v>9</v>
      </c>
      <c r="I158" s="41">
        <f>H158/4245</f>
        <v>2.1201413427561835E-3</v>
      </c>
      <c r="J158" s="37">
        <f>IF(D158=0, "-", IF((B158-D158)/D158&lt;10, (B158-D158)/D158, "&gt;999%"))</f>
        <v>0.5</v>
      </c>
      <c r="K158" s="38">
        <f>IF(H158=0, "-", IF((F158-H158)/H158&lt;10, (F158-H158)/H158, "&gt;999%"))</f>
        <v>0.44444444444444442</v>
      </c>
    </row>
    <row r="159" spans="1:11" x14ac:dyDescent="0.2">
      <c r="B159" s="83"/>
      <c r="D159" s="83"/>
      <c r="F159" s="83"/>
      <c r="H159" s="83"/>
    </row>
    <row r="160" spans="1:11" x14ac:dyDescent="0.2">
      <c r="A160" s="163" t="s">
        <v>137</v>
      </c>
      <c r="B160" s="61" t="s">
        <v>12</v>
      </c>
      <c r="C160" s="62" t="s">
        <v>13</v>
      </c>
      <c r="D160" s="61" t="s">
        <v>12</v>
      </c>
      <c r="E160" s="63" t="s">
        <v>13</v>
      </c>
      <c r="F160" s="62" t="s">
        <v>12</v>
      </c>
      <c r="G160" s="62" t="s">
        <v>13</v>
      </c>
      <c r="H160" s="61" t="s">
        <v>12</v>
      </c>
      <c r="I160" s="63" t="s">
        <v>13</v>
      </c>
      <c r="J160" s="61"/>
      <c r="K160" s="63"/>
    </row>
    <row r="161" spans="1:11" x14ac:dyDescent="0.2">
      <c r="A161" s="7" t="s">
        <v>258</v>
      </c>
      <c r="B161" s="65">
        <v>0</v>
      </c>
      <c r="C161" s="34">
        <f>IF(B170=0, "-", B161/B170)</f>
        <v>0</v>
      </c>
      <c r="D161" s="65">
        <v>1</v>
      </c>
      <c r="E161" s="9">
        <f>IF(D170=0, "-", D161/D170)</f>
        <v>0.2</v>
      </c>
      <c r="F161" s="81">
        <v>0</v>
      </c>
      <c r="G161" s="34">
        <f>IF(F170=0, "-", F161/F170)</f>
        <v>0</v>
      </c>
      <c r="H161" s="65">
        <v>1</v>
      </c>
      <c r="I161" s="9">
        <f>IF(H170=0, "-", H161/H170)</f>
        <v>0.14285714285714285</v>
      </c>
      <c r="J161" s="8">
        <f t="shared" ref="J161:J168" si="14">IF(D161=0, "-", IF((B161-D161)/D161&lt;10, (B161-D161)/D161, "&gt;999%"))</f>
        <v>-1</v>
      </c>
      <c r="K161" s="9">
        <f t="shared" ref="K161:K168" si="15">IF(H161=0, "-", IF((F161-H161)/H161&lt;10, (F161-H161)/H161, "&gt;999%"))</f>
        <v>-1</v>
      </c>
    </row>
    <row r="162" spans="1:11" x14ac:dyDescent="0.2">
      <c r="A162" s="7" t="s">
        <v>259</v>
      </c>
      <c r="B162" s="65">
        <v>1</v>
      </c>
      <c r="C162" s="34">
        <f>IF(B170=0, "-", B162/B170)</f>
        <v>0.33333333333333331</v>
      </c>
      <c r="D162" s="65">
        <v>0</v>
      </c>
      <c r="E162" s="9">
        <f>IF(D170=0, "-", D162/D170)</f>
        <v>0</v>
      </c>
      <c r="F162" s="81">
        <v>1</v>
      </c>
      <c r="G162" s="34">
        <f>IF(F170=0, "-", F162/F170)</f>
        <v>0.14285714285714285</v>
      </c>
      <c r="H162" s="65">
        <v>0</v>
      </c>
      <c r="I162" s="9">
        <f>IF(H170=0, "-", H162/H170)</f>
        <v>0</v>
      </c>
      <c r="J162" s="8" t="str">
        <f t="shared" si="14"/>
        <v>-</v>
      </c>
      <c r="K162" s="9" t="str">
        <f t="shared" si="15"/>
        <v>-</v>
      </c>
    </row>
    <row r="163" spans="1:11" x14ac:dyDescent="0.2">
      <c r="A163" s="7" t="s">
        <v>260</v>
      </c>
      <c r="B163" s="65">
        <v>0</v>
      </c>
      <c r="C163" s="34">
        <f>IF(B170=0, "-", B163/B170)</f>
        <v>0</v>
      </c>
      <c r="D163" s="65">
        <v>3</v>
      </c>
      <c r="E163" s="9">
        <f>IF(D170=0, "-", D163/D170)</f>
        <v>0.6</v>
      </c>
      <c r="F163" s="81">
        <v>1</v>
      </c>
      <c r="G163" s="34">
        <f>IF(F170=0, "-", F163/F170)</f>
        <v>0.14285714285714285</v>
      </c>
      <c r="H163" s="65">
        <v>4</v>
      </c>
      <c r="I163" s="9">
        <f>IF(H170=0, "-", H163/H170)</f>
        <v>0.5714285714285714</v>
      </c>
      <c r="J163" s="8">
        <f t="shared" si="14"/>
        <v>-1</v>
      </c>
      <c r="K163" s="9">
        <f t="shared" si="15"/>
        <v>-0.75</v>
      </c>
    </row>
    <row r="164" spans="1:11" x14ac:dyDescent="0.2">
      <c r="A164" s="7" t="s">
        <v>261</v>
      </c>
      <c r="B164" s="65">
        <v>0</v>
      </c>
      <c r="C164" s="34">
        <f>IF(B170=0, "-", B164/B170)</f>
        <v>0</v>
      </c>
      <c r="D164" s="65">
        <v>0</v>
      </c>
      <c r="E164" s="9">
        <f>IF(D170=0, "-", D164/D170)</f>
        <v>0</v>
      </c>
      <c r="F164" s="81">
        <v>1</v>
      </c>
      <c r="G164" s="34">
        <f>IF(F170=0, "-", F164/F170)</f>
        <v>0.14285714285714285</v>
      </c>
      <c r="H164" s="65">
        <v>0</v>
      </c>
      <c r="I164" s="9">
        <f>IF(H170=0, "-", H164/H170)</f>
        <v>0</v>
      </c>
      <c r="J164" s="8" t="str">
        <f t="shared" si="14"/>
        <v>-</v>
      </c>
      <c r="K164" s="9" t="str">
        <f t="shared" si="15"/>
        <v>-</v>
      </c>
    </row>
    <row r="165" spans="1:11" x14ac:dyDescent="0.2">
      <c r="A165" s="7" t="s">
        <v>262</v>
      </c>
      <c r="B165" s="65">
        <v>1</v>
      </c>
      <c r="C165" s="34">
        <f>IF(B170=0, "-", B165/B170)</f>
        <v>0.33333333333333331</v>
      </c>
      <c r="D165" s="65">
        <v>0</v>
      </c>
      <c r="E165" s="9">
        <f>IF(D170=0, "-", D165/D170)</f>
        <v>0</v>
      </c>
      <c r="F165" s="81">
        <v>1</v>
      </c>
      <c r="G165" s="34">
        <f>IF(F170=0, "-", F165/F170)</f>
        <v>0.14285714285714285</v>
      </c>
      <c r="H165" s="65">
        <v>0</v>
      </c>
      <c r="I165" s="9">
        <f>IF(H170=0, "-", H165/H170)</f>
        <v>0</v>
      </c>
      <c r="J165" s="8" t="str">
        <f t="shared" si="14"/>
        <v>-</v>
      </c>
      <c r="K165" s="9" t="str">
        <f t="shared" si="15"/>
        <v>-</v>
      </c>
    </row>
    <row r="166" spans="1:11" x14ac:dyDescent="0.2">
      <c r="A166" s="7" t="s">
        <v>263</v>
      </c>
      <c r="B166" s="65">
        <v>0</v>
      </c>
      <c r="C166" s="34">
        <f>IF(B170=0, "-", B166/B170)</f>
        <v>0</v>
      </c>
      <c r="D166" s="65">
        <v>0</v>
      </c>
      <c r="E166" s="9">
        <f>IF(D170=0, "-", D166/D170)</f>
        <v>0</v>
      </c>
      <c r="F166" s="81">
        <v>1</v>
      </c>
      <c r="G166" s="34">
        <f>IF(F170=0, "-", F166/F170)</f>
        <v>0.14285714285714285</v>
      </c>
      <c r="H166" s="65">
        <v>1</v>
      </c>
      <c r="I166" s="9">
        <f>IF(H170=0, "-", H166/H170)</f>
        <v>0.14285714285714285</v>
      </c>
      <c r="J166" s="8" t="str">
        <f t="shared" si="14"/>
        <v>-</v>
      </c>
      <c r="K166" s="9">
        <f t="shared" si="15"/>
        <v>0</v>
      </c>
    </row>
    <row r="167" spans="1:11" x14ac:dyDescent="0.2">
      <c r="A167" s="7" t="s">
        <v>264</v>
      </c>
      <c r="B167" s="65">
        <v>1</v>
      </c>
      <c r="C167" s="34">
        <f>IF(B170=0, "-", B167/B170)</f>
        <v>0.33333333333333331</v>
      </c>
      <c r="D167" s="65">
        <v>0</v>
      </c>
      <c r="E167" s="9">
        <f>IF(D170=0, "-", D167/D170)</f>
        <v>0</v>
      </c>
      <c r="F167" s="81">
        <v>1</v>
      </c>
      <c r="G167" s="34">
        <f>IF(F170=0, "-", F167/F170)</f>
        <v>0.14285714285714285</v>
      </c>
      <c r="H167" s="65">
        <v>0</v>
      </c>
      <c r="I167" s="9">
        <f>IF(H170=0, "-", H167/H170)</f>
        <v>0</v>
      </c>
      <c r="J167" s="8" t="str">
        <f t="shared" si="14"/>
        <v>-</v>
      </c>
      <c r="K167" s="9" t="str">
        <f t="shared" si="15"/>
        <v>-</v>
      </c>
    </row>
    <row r="168" spans="1:11" x14ac:dyDescent="0.2">
      <c r="A168" s="7" t="s">
        <v>265</v>
      </c>
      <c r="B168" s="65">
        <v>0</v>
      </c>
      <c r="C168" s="34">
        <f>IF(B170=0, "-", B168/B170)</f>
        <v>0</v>
      </c>
      <c r="D168" s="65">
        <v>1</v>
      </c>
      <c r="E168" s="9">
        <f>IF(D170=0, "-", D168/D170)</f>
        <v>0.2</v>
      </c>
      <c r="F168" s="81">
        <v>1</v>
      </c>
      <c r="G168" s="34">
        <f>IF(F170=0, "-", F168/F170)</f>
        <v>0.14285714285714285</v>
      </c>
      <c r="H168" s="65">
        <v>1</v>
      </c>
      <c r="I168" s="9">
        <f>IF(H170=0, "-", H168/H170)</f>
        <v>0.14285714285714285</v>
      </c>
      <c r="J168" s="8">
        <f t="shared" si="14"/>
        <v>-1</v>
      </c>
      <c r="K168" s="9">
        <f t="shared" si="15"/>
        <v>0</v>
      </c>
    </row>
    <row r="169" spans="1:11" x14ac:dyDescent="0.2">
      <c r="A169" s="2"/>
      <c r="B169" s="68"/>
      <c r="C169" s="33"/>
      <c r="D169" s="68"/>
      <c r="E169" s="6"/>
      <c r="F169" s="82"/>
      <c r="G169" s="33"/>
      <c r="H169" s="68"/>
      <c r="I169" s="6"/>
      <c r="J169" s="5"/>
      <c r="K169" s="6"/>
    </row>
    <row r="170" spans="1:11" s="43" customFormat="1" x14ac:dyDescent="0.2">
      <c r="A170" s="162" t="s">
        <v>459</v>
      </c>
      <c r="B170" s="71">
        <f>SUM(B161:B169)</f>
        <v>3</v>
      </c>
      <c r="C170" s="40">
        <f>B170/1768</f>
        <v>1.6968325791855204E-3</v>
      </c>
      <c r="D170" s="71">
        <f>SUM(D161:D169)</f>
        <v>5</v>
      </c>
      <c r="E170" s="41">
        <f>D170/1634</f>
        <v>3.0599755201958386E-3</v>
      </c>
      <c r="F170" s="77">
        <f>SUM(F161:F169)</f>
        <v>7</v>
      </c>
      <c r="G170" s="42">
        <f>F170/4797</f>
        <v>1.4592453616843861E-3</v>
      </c>
      <c r="H170" s="71">
        <f>SUM(H161:H169)</f>
        <v>7</v>
      </c>
      <c r="I170" s="41">
        <f>H170/4245</f>
        <v>1.6489988221436984E-3</v>
      </c>
      <c r="J170" s="37">
        <f>IF(D170=0, "-", IF((B170-D170)/D170&lt;10, (B170-D170)/D170, "&gt;999%"))</f>
        <v>-0.4</v>
      </c>
      <c r="K170" s="38">
        <f>IF(H170=0, "-", IF((F170-H170)/H170&lt;10, (F170-H170)/H170, "&gt;999%"))</f>
        <v>0</v>
      </c>
    </row>
    <row r="171" spans="1:11" x14ac:dyDescent="0.2">
      <c r="B171" s="83"/>
      <c r="D171" s="83"/>
      <c r="F171" s="83"/>
      <c r="H171" s="83"/>
    </row>
    <row r="172" spans="1:11" x14ac:dyDescent="0.2">
      <c r="A172" s="163" t="s">
        <v>138</v>
      </c>
      <c r="B172" s="61" t="s">
        <v>12</v>
      </c>
      <c r="C172" s="62" t="s">
        <v>13</v>
      </c>
      <c r="D172" s="61" t="s">
        <v>12</v>
      </c>
      <c r="E172" s="63" t="s">
        <v>13</v>
      </c>
      <c r="F172" s="62" t="s">
        <v>12</v>
      </c>
      <c r="G172" s="62" t="s">
        <v>13</v>
      </c>
      <c r="H172" s="61" t="s">
        <v>12</v>
      </c>
      <c r="I172" s="63" t="s">
        <v>13</v>
      </c>
      <c r="J172" s="61"/>
      <c r="K172" s="63"/>
    </row>
    <row r="173" spans="1:11" x14ac:dyDescent="0.2">
      <c r="A173" s="7" t="s">
        <v>266</v>
      </c>
      <c r="B173" s="65">
        <v>0</v>
      </c>
      <c r="C173" s="34">
        <f>IF(B177=0, "-", B173/B177)</f>
        <v>0</v>
      </c>
      <c r="D173" s="65">
        <v>0</v>
      </c>
      <c r="E173" s="9" t="str">
        <f>IF(D177=0, "-", D173/D177)</f>
        <v>-</v>
      </c>
      <c r="F173" s="81">
        <v>0</v>
      </c>
      <c r="G173" s="34">
        <f>IF(F177=0, "-", F173/F177)</f>
        <v>0</v>
      </c>
      <c r="H173" s="65">
        <v>1</v>
      </c>
      <c r="I173" s="9">
        <f>IF(H177=0, "-", H173/H177)</f>
        <v>0.5</v>
      </c>
      <c r="J173" s="8" t="str">
        <f>IF(D173=0, "-", IF((B173-D173)/D173&lt;10, (B173-D173)/D173, "&gt;999%"))</f>
        <v>-</v>
      </c>
      <c r="K173" s="9">
        <f>IF(H173=0, "-", IF((F173-H173)/H173&lt;10, (F173-H173)/H173, "&gt;999%"))</f>
        <v>-1</v>
      </c>
    </row>
    <row r="174" spans="1:11" x14ac:dyDescent="0.2">
      <c r="A174" s="7" t="s">
        <v>267</v>
      </c>
      <c r="B174" s="65">
        <v>0</v>
      </c>
      <c r="C174" s="34">
        <f>IF(B177=0, "-", B174/B177)</f>
        <v>0</v>
      </c>
      <c r="D174" s="65">
        <v>0</v>
      </c>
      <c r="E174" s="9" t="str">
        <f>IF(D177=0, "-", D174/D177)</f>
        <v>-</v>
      </c>
      <c r="F174" s="81">
        <v>0</v>
      </c>
      <c r="G174" s="34">
        <f>IF(F177=0, "-", F174/F177)</f>
        <v>0</v>
      </c>
      <c r="H174" s="65">
        <v>1</v>
      </c>
      <c r="I174" s="9">
        <f>IF(H177=0, "-", H174/H177)</f>
        <v>0.5</v>
      </c>
      <c r="J174" s="8" t="str">
        <f>IF(D174=0, "-", IF((B174-D174)/D174&lt;10, (B174-D174)/D174, "&gt;999%"))</f>
        <v>-</v>
      </c>
      <c r="K174" s="9">
        <f>IF(H174=0, "-", IF((F174-H174)/H174&lt;10, (F174-H174)/H174, "&gt;999%"))</f>
        <v>-1</v>
      </c>
    </row>
    <row r="175" spans="1:11" x14ac:dyDescent="0.2">
      <c r="A175" s="7" t="s">
        <v>268</v>
      </c>
      <c r="B175" s="65">
        <v>3</v>
      </c>
      <c r="C175" s="34">
        <f>IF(B177=0, "-", B175/B177)</f>
        <v>1</v>
      </c>
      <c r="D175" s="65">
        <v>0</v>
      </c>
      <c r="E175" s="9" t="str">
        <f>IF(D177=0, "-", D175/D177)</f>
        <v>-</v>
      </c>
      <c r="F175" s="81">
        <v>4</v>
      </c>
      <c r="G175" s="34">
        <f>IF(F177=0, "-", F175/F177)</f>
        <v>1</v>
      </c>
      <c r="H175" s="65">
        <v>0</v>
      </c>
      <c r="I175" s="9">
        <f>IF(H177=0, "-", H175/H177)</f>
        <v>0</v>
      </c>
      <c r="J175" s="8" t="str">
        <f>IF(D175=0, "-", IF((B175-D175)/D175&lt;10, (B175-D175)/D175, "&gt;999%"))</f>
        <v>-</v>
      </c>
      <c r="K175" s="9" t="str">
        <f>IF(H175=0, "-", IF((F175-H175)/H175&lt;10, (F175-H175)/H175, "&gt;999%"))</f>
        <v>-</v>
      </c>
    </row>
    <row r="176" spans="1:11" x14ac:dyDescent="0.2">
      <c r="A176" s="2"/>
      <c r="B176" s="68"/>
      <c r="C176" s="33"/>
      <c r="D176" s="68"/>
      <c r="E176" s="6"/>
      <c r="F176" s="82"/>
      <c r="G176" s="33"/>
      <c r="H176" s="68"/>
      <c r="I176" s="6"/>
      <c r="J176" s="5"/>
      <c r="K176" s="6"/>
    </row>
    <row r="177" spans="1:11" s="43" customFormat="1" x14ac:dyDescent="0.2">
      <c r="A177" s="162" t="s">
        <v>458</v>
      </c>
      <c r="B177" s="71">
        <f>SUM(B173:B176)</f>
        <v>3</v>
      </c>
      <c r="C177" s="40">
        <f>B177/1768</f>
        <v>1.6968325791855204E-3</v>
      </c>
      <c r="D177" s="71">
        <f>SUM(D173:D176)</f>
        <v>0</v>
      </c>
      <c r="E177" s="41">
        <f>D177/1634</f>
        <v>0</v>
      </c>
      <c r="F177" s="77">
        <f>SUM(F173:F176)</f>
        <v>4</v>
      </c>
      <c r="G177" s="42">
        <f>F177/4797</f>
        <v>8.3385449239107776E-4</v>
      </c>
      <c r="H177" s="71">
        <f>SUM(H173:H176)</f>
        <v>2</v>
      </c>
      <c r="I177" s="41">
        <f>H177/4245</f>
        <v>4.7114252061248527E-4</v>
      </c>
      <c r="J177" s="37" t="str">
        <f>IF(D177=0, "-", IF((B177-D177)/D177&lt;10, (B177-D177)/D177, "&gt;999%"))</f>
        <v>-</v>
      </c>
      <c r="K177" s="38">
        <f>IF(H177=0, "-", IF((F177-H177)/H177&lt;10, (F177-H177)/H177, "&gt;999%"))</f>
        <v>1</v>
      </c>
    </row>
    <row r="178" spans="1:11" x14ac:dyDescent="0.2">
      <c r="B178" s="83"/>
      <c r="D178" s="83"/>
      <c r="F178" s="83"/>
      <c r="H178" s="83"/>
    </row>
    <row r="179" spans="1:11" s="43" customFormat="1" x14ac:dyDescent="0.2">
      <c r="A179" s="162" t="s">
        <v>457</v>
      </c>
      <c r="B179" s="71">
        <v>12</v>
      </c>
      <c r="C179" s="40">
        <f>B179/1768</f>
        <v>6.7873303167420816E-3</v>
      </c>
      <c r="D179" s="71">
        <v>9</v>
      </c>
      <c r="E179" s="41">
        <f>D179/1634</f>
        <v>5.5079559363525096E-3</v>
      </c>
      <c r="F179" s="77">
        <v>24</v>
      </c>
      <c r="G179" s="42">
        <f>F179/4797</f>
        <v>5.0031269543464665E-3</v>
      </c>
      <c r="H179" s="71">
        <v>18</v>
      </c>
      <c r="I179" s="41">
        <f>H179/4245</f>
        <v>4.2402826855123671E-3</v>
      </c>
      <c r="J179" s="37">
        <f>IF(D179=0, "-", IF((B179-D179)/D179&lt;10, (B179-D179)/D179, "&gt;999%"))</f>
        <v>0.33333333333333331</v>
      </c>
      <c r="K179" s="38">
        <f>IF(H179=0, "-", IF((F179-H179)/H179&lt;10, (F179-H179)/H179, "&gt;999%"))</f>
        <v>0.33333333333333331</v>
      </c>
    </row>
    <row r="180" spans="1:11" x14ac:dyDescent="0.2">
      <c r="B180" s="83"/>
      <c r="D180" s="83"/>
      <c r="F180" s="83"/>
      <c r="H180" s="83"/>
    </row>
    <row r="181" spans="1:11" x14ac:dyDescent="0.2">
      <c r="A181" s="27" t="s">
        <v>455</v>
      </c>
      <c r="B181" s="71">
        <f>B185-B183</f>
        <v>221</v>
      </c>
      <c r="C181" s="40">
        <f>B181/1768</f>
        <v>0.125</v>
      </c>
      <c r="D181" s="71">
        <f>D185-D183</f>
        <v>222</v>
      </c>
      <c r="E181" s="41">
        <f>D181/1634</f>
        <v>0.13586291309669524</v>
      </c>
      <c r="F181" s="77">
        <f>F185-F183</f>
        <v>760</v>
      </c>
      <c r="G181" s="42">
        <f>F181/4797</f>
        <v>0.15843235355430477</v>
      </c>
      <c r="H181" s="71">
        <f>H185-H183</f>
        <v>581</v>
      </c>
      <c r="I181" s="41">
        <f>H181/4245</f>
        <v>0.13686690223792697</v>
      </c>
      <c r="J181" s="37">
        <f>IF(D181=0, "-", IF((B181-D181)/D181&lt;10, (B181-D181)/D181, "&gt;999%"))</f>
        <v>-4.5045045045045045E-3</v>
      </c>
      <c r="K181" s="38">
        <f>IF(H181=0, "-", IF((F181-H181)/H181&lt;10, (F181-H181)/H181, "&gt;999%"))</f>
        <v>0.30808950086058517</v>
      </c>
    </row>
    <row r="182" spans="1:11" x14ac:dyDescent="0.2">
      <c r="A182" s="27"/>
      <c r="B182" s="71"/>
      <c r="C182" s="40"/>
      <c r="D182" s="71"/>
      <c r="E182" s="41"/>
      <c r="F182" s="77"/>
      <c r="G182" s="42"/>
      <c r="H182" s="71"/>
      <c r="I182" s="41"/>
      <c r="J182" s="37"/>
      <c r="K182" s="38"/>
    </row>
    <row r="183" spans="1:11" x14ac:dyDescent="0.2">
      <c r="A183" s="27" t="s">
        <v>456</v>
      </c>
      <c r="B183" s="71">
        <v>57</v>
      </c>
      <c r="C183" s="40">
        <f>B183/1768</f>
        <v>3.223981900452489E-2</v>
      </c>
      <c r="D183" s="71">
        <v>30</v>
      </c>
      <c r="E183" s="41">
        <f>D183/1634</f>
        <v>1.8359853121175031E-2</v>
      </c>
      <c r="F183" s="77">
        <v>86</v>
      </c>
      <c r="G183" s="42">
        <f>F183/4797</f>
        <v>1.7927871586408173E-2</v>
      </c>
      <c r="H183" s="71">
        <v>57</v>
      </c>
      <c r="I183" s="41">
        <f>H183/4245</f>
        <v>1.342756183745583E-2</v>
      </c>
      <c r="J183" s="37">
        <f>IF(D183=0, "-", IF((B183-D183)/D183&lt;10, (B183-D183)/D183, "&gt;999%"))</f>
        <v>0.9</v>
      </c>
      <c r="K183" s="38">
        <f>IF(H183=0, "-", IF((F183-H183)/H183&lt;10, (F183-H183)/H183, "&gt;999%"))</f>
        <v>0.50877192982456143</v>
      </c>
    </row>
    <row r="184" spans="1:11" x14ac:dyDescent="0.2">
      <c r="A184" s="27"/>
      <c r="B184" s="71"/>
      <c r="C184" s="40"/>
      <c r="D184" s="71"/>
      <c r="E184" s="41"/>
      <c r="F184" s="77"/>
      <c r="G184" s="42"/>
      <c r="H184" s="71"/>
      <c r="I184" s="41"/>
      <c r="J184" s="37"/>
      <c r="K184" s="38"/>
    </row>
    <row r="185" spans="1:11" x14ac:dyDescent="0.2">
      <c r="A185" s="27" t="s">
        <v>454</v>
      </c>
      <c r="B185" s="71">
        <v>278</v>
      </c>
      <c r="C185" s="40">
        <f>B185/1768</f>
        <v>0.15723981900452488</v>
      </c>
      <c r="D185" s="71">
        <v>252</v>
      </c>
      <c r="E185" s="41">
        <f>D185/1634</f>
        <v>0.15422276621787026</v>
      </c>
      <c r="F185" s="77">
        <v>846</v>
      </c>
      <c r="G185" s="42">
        <f>F185/4797</f>
        <v>0.17636022514071295</v>
      </c>
      <c r="H185" s="71">
        <v>638</v>
      </c>
      <c r="I185" s="41">
        <f>H185/4245</f>
        <v>0.1502944640753828</v>
      </c>
      <c r="J185" s="37">
        <f>IF(D185=0, "-", IF((B185-D185)/D185&lt;10, (B185-D185)/D185, "&gt;999%"))</f>
        <v>0.10317460317460317</v>
      </c>
      <c r="K185" s="38">
        <f>IF(H185=0, "-", IF((F185-H185)/H185&lt;10, (F185-H185)/H185, "&gt;999%"))</f>
        <v>0.32601880877742945</v>
      </c>
    </row>
  </sheetData>
  <mergeCells count="58">
    <mergeCell ref="B1:K1"/>
    <mergeCell ref="B2:K2"/>
    <mergeCell ref="B147:E147"/>
    <mergeCell ref="F147:I147"/>
    <mergeCell ref="J147:K147"/>
    <mergeCell ref="B148:C148"/>
    <mergeCell ref="D148:E148"/>
    <mergeCell ref="F148:G148"/>
    <mergeCell ref="H148:I148"/>
    <mergeCell ref="B125:E125"/>
    <mergeCell ref="F125:I125"/>
    <mergeCell ref="J125:K125"/>
    <mergeCell ref="B126:C126"/>
    <mergeCell ref="D126:E126"/>
    <mergeCell ref="F126:G126"/>
    <mergeCell ref="H126:I126"/>
    <mergeCell ref="B116:E116"/>
    <mergeCell ref="F116:I116"/>
    <mergeCell ref="J116:K116"/>
    <mergeCell ref="B117:C117"/>
    <mergeCell ref="D117:E117"/>
    <mergeCell ref="F117:G117"/>
    <mergeCell ref="H117:I117"/>
    <mergeCell ref="B100:E100"/>
    <mergeCell ref="F100:I100"/>
    <mergeCell ref="J100:K100"/>
    <mergeCell ref="B101:C101"/>
    <mergeCell ref="D101:E101"/>
    <mergeCell ref="F101:G101"/>
    <mergeCell ref="H101:I101"/>
    <mergeCell ref="B72:E72"/>
    <mergeCell ref="F72:I72"/>
    <mergeCell ref="J72:K72"/>
    <mergeCell ref="B73:C73"/>
    <mergeCell ref="D73:E73"/>
    <mergeCell ref="F73:G73"/>
    <mergeCell ref="H73:I73"/>
    <mergeCell ref="B39:E39"/>
    <mergeCell ref="F39:I39"/>
    <mergeCell ref="J39:K39"/>
    <mergeCell ref="B40:C40"/>
    <mergeCell ref="D40:E40"/>
    <mergeCell ref="F40:G40"/>
    <mergeCell ref="H40:I40"/>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8" max="16383" man="1"/>
    <brk id="115" max="16383" man="1"/>
    <brk id="15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39"/>
  <sheetViews>
    <sheetView tabSelected="1" workbookViewId="0">
      <selection activeCell="M1" sqref="M1"/>
    </sheetView>
  </sheetViews>
  <sheetFormatPr defaultRowHeight="12.75" x14ac:dyDescent="0.2"/>
  <cols>
    <col min="1" max="1" width="19.140625" bestFit="1" customWidth="1"/>
    <col min="2" max="11" width="8.42578125" customWidth="1"/>
  </cols>
  <sheetData>
    <row r="1" spans="1:11" s="52" customFormat="1" ht="20.25" x14ac:dyDescent="0.3">
      <c r="A1" s="4" t="s">
        <v>10</v>
      </c>
      <c r="B1" s="198" t="s">
        <v>506</v>
      </c>
      <c r="C1" s="198"/>
      <c r="D1" s="198"/>
      <c r="E1" s="199"/>
      <c r="F1" s="199"/>
      <c r="G1" s="199"/>
      <c r="H1" s="199"/>
      <c r="I1" s="199"/>
      <c r="J1" s="199"/>
      <c r="K1" s="199"/>
    </row>
    <row r="2" spans="1:11" s="52" customFormat="1" ht="20.25" x14ac:dyDescent="0.3">
      <c r="A2" s="4" t="s">
        <v>98</v>
      </c>
      <c r="B2" s="202" t="s">
        <v>88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IF(B39=0, "-", B7/B39)</f>
        <v>0</v>
      </c>
      <c r="D7" s="65">
        <v>4</v>
      </c>
      <c r="E7" s="21">
        <f>IF(D39=0, "-", D7/D39)</f>
        <v>1.5873015873015872E-2</v>
      </c>
      <c r="F7" s="81">
        <v>1</v>
      </c>
      <c r="G7" s="39">
        <f>IF(F39=0, "-", F7/F39)</f>
        <v>1.1820330969267139E-3</v>
      </c>
      <c r="H7" s="65">
        <v>5</v>
      </c>
      <c r="I7" s="21">
        <f>IF(H39=0, "-", H7/H39)</f>
        <v>7.8369905956112845E-3</v>
      </c>
      <c r="J7" s="20">
        <f t="shared" ref="J7:J37" si="0">IF(D7=0, "-", IF((B7-D7)/D7&lt;10, (B7-D7)/D7, "&gt;999%"))</f>
        <v>-1</v>
      </c>
      <c r="K7" s="21">
        <f t="shared" ref="K7:K37" si="1">IF(H7=0, "-", IF((F7-H7)/H7&lt;10, (F7-H7)/H7, "&gt;999%"))</f>
        <v>-0.8</v>
      </c>
    </row>
    <row r="8" spans="1:11" x14ac:dyDescent="0.2">
      <c r="A8" s="7" t="s">
        <v>32</v>
      </c>
      <c r="B8" s="65">
        <v>2</v>
      </c>
      <c r="C8" s="39">
        <f>IF(B39=0, "-", B8/B39)</f>
        <v>7.1942446043165471E-3</v>
      </c>
      <c r="D8" s="65">
        <v>5</v>
      </c>
      <c r="E8" s="21">
        <f>IF(D39=0, "-", D8/D39)</f>
        <v>1.984126984126984E-2</v>
      </c>
      <c r="F8" s="81">
        <v>2</v>
      </c>
      <c r="G8" s="39">
        <f>IF(F39=0, "-", F8/F39)</f>
        <v>2.3640661938534278E-3</v>
      </c>
      <c r="H8" s="65">
        <v>12</v>
      </c>
      <c r="I8" s="21">
        <f>IF(H39=0, "-", H8/H39)</f>
        <v>1.8808777429467086E-2</v>
      </c>
      <c r="J8" s="20">
        <f t="shared" si="0"/>
        <v>-0.6</v>
      </c>
      <c r="K8" s="21">
        <f t="shared" si="1"/>
        <v>-0.83333333333333337</v>
      </c>
    </row>
    <row r="9" spans="1:11" x14ac:dyDescent="0.2">
      <c r="A9" s="7" t="s">
        <v>33</v>
      </c>
      <c r="B9" s="65">
        <v>4</v>
      </c>
      <c r="C9" s="39">
        <f>IF(B39=0, "-", B9/B39)</f>
        <v>1.4388489208633094E-2</v>
      </c>
      <c r="D9" s="65">
        <v>9</v>
      </c>
      <c r="E9" s="21">
        <f>IF(D39=0, "-", D9/D39)</f>
        <v>3.5714285714285712E-2</v>
      </c>
      <c r="F9" s="81">
        <v>10</v>
      </c>
      <c r="G9" s="39">
        <f>IF(F39=0, "-", F9/F39)</f>
        <v>1.1820330969267139E-2</v>
      </c>
      <c r="H9" s="65">
        <v>13</v>
      </c>
      <c r="I9" s="21">
        <f>IF(H39=0, "-", H9/H39)</f>
        <v>2.037617554858934E-2</v>
      </c>
      <c r="J9" s="20">
        <f t="shared" si="0"/>
        <v>-0.55555555555555558</v>
      </c>
      <c r="K9" s="21">
        <f t="shared" si="1"/>
        <v>-0.23076923076923078</v>
      </c>
    </row>
    <row r="10" spans="1:11" x14ac:dyDescent="0.2">
      <c r="A10" s="7" t="s">
        <v>34</v>
      </c>
      <c r="B10" s="65">
        <v>0</v>
      </c>
      <c r="C10" s="39">
        <f>IF(B39=0, "-", B10/B39)</f>
        <v>0</v>
      </c>
      <c r="D10" s="65">
        <v>0</v>
      </c>
      <c r="E10" s="21">
        <f>IF(D39=0, "-", D10/D39)</f>
        <v>0</v>
      </c>
      <c r="F10" s="81">
        <v>1</v>
      </c>
      <c r="G10" s="39">
        <f>IF(F39=0, "-", F10/F39)</f>
        <v>1.1820330969267139E-3</v>
      </c>
      <c r="H10" s="65">
        <v>0</v>
      </c>
      <c r="I10" s="21">
        <f>IF(H39=0, "-", H10/H39)</f>
        <v>0</v>
      </c>
      <c r="J10" s="20" t="str">
        <f t="shared" si="0"/>
        <v>-</v>
      </c>
      <c r="K10" s="21" t="str">
        <f t="shared" si="1"/>
        <v>-</v>
      </c>
    </row>
    <row r="11" spans="1:11" x14ac:dyDescent="0.2">
      <c r="A11" s="7" t="s">
        <v>36</v>
      </c>
      <c r="B11" s="65">
        <v>0</v>
      </c>
      <c r="C11" s="39">
        <f>IF(B39=0, "-", B11/B39)</f>
        <v>0</v>
      </c>
      <c r="D11" s="65">
        <v>0</v>
      </c>
      <c r="E11" s="21">
        <f>IF(D39=0, "-", D11/D39)</f>
        <v>0</v>
      </c>
      <c r="F11" s="81">
        <v>0</v>
      </c>
      <c r="G11" s="39">
        <f>IF(F39=0, "-", F11/F39)</f>
        <v>0</v>
      </c>
      <c r="H11" s="65">
        <v>1</v>
      </c>
      <c r="I11" s="21">
        <f>IF(H39=0, "-", H11/H39)</f>
        <v>1.567398119122257E-3</v>
      </c>
      <c r="J11" s="20" t="str">
        <f t="shared" si="0"/>
        <v>-</v>
      </c>
      <c r="K11" s="21">
        <f t="shared" si="1"/>
        <v>-1</v>
      </c>
    </row>
    <row r="12" spans="1:11" x14ac:dyDescent="0.2">
      <c r="A12" s="7" t="s">
        <v>37</v>
      </c>
      <c r="B12" s="65">
        <v>0</v>
      </c>
      <c r="C12" s="39">
        <f>IF(B39=0, "-", B12/B39)</f>
        <v>0</v>
      </c>
      <c r="D12" s="65">
        <v>0</v>
      </c>
      <c r="E12" s="21">
        <f>IF(D39=0, "-", D12/D39)</f>
        <v>0</v>
      </c>
      <c r="F12" s="81">
        <v>0</v>
      </c>
      <c r="G12" s="39">
        <f>IF(F39=0, "-", F12/F39)</f>
        <v>0</v>
      </c>
      <c r="H12" s="65">
        <v>1</v>
      </c>
      <c r="I12" s="21">
        <f>IF(H39=0, "-", H12/H39)</f>
        <v>1.567398119122257E-3</v>
      </c>
      <c r="J12" s="20" t="str">
        <f t="shared" si="0"/>
        <v>-</v>
      </c>
      <c r="K12" s="21">
        <f t="shared" si="1"/>
        <v>-1</v>
      </c>
    </row>
    <row r="13" spans="1:11" x14ac:dyDescent="0.2">
      <c r="A13" s="7" t="s">
        <v>39</v>
      </c>
      <c r="B13" s="65">
        <v>4</v>
      </c>
      <c r="C13" s="39">
        <f>IF(B39=0, "-", B13/B39)</f>
        <v>1.4388489208633094E-2</v>
      </c>
      <c r="D13" s="65">
        <v>1</v>
      </c>
      <c r="E13" s="21">
        <f>IF(D39=0, "-", D13/D39)</f>
        <v>3.968253968253968E-3</v>
      </c>
      <c r="F13" s="81">
        <v>6</v>
      </c>
      <c r="G13" s="39">
        <f>IF(F39=0, "-", F13/F39)</f>
        <v>7.0921985815602835E-3</v>
      </c>
      <c r="H13" s="65">
        <v>8</v>
      </c>
      <c r="I13" s="21">
        <f>IF(H39=0, "-", H13/H39)</f>
        <v>1.2539184952978056E-2</v>
      </c>
      <c r="J13" s="20">
        <f t="shared" si="0"/>
        <v>3</v>
      </c>
      <c r="K13" s="21">
        <f t="shared" si="1"/>
        <v>-0.25</v>
      </c>
    </row>
    <row r="14" spans="1:11" x14ac:dyDescent="0.2">
      <c r="A14" s="7" t="s">
        <v>45</v>
      </c>
      <c r="B14" s="65">
        <v>2</v>
      </c>
      <c r="C14" s="39">
        <f>IF(B39=0, "-", B14/B39)</f>
        <v>7.1942446043165471E-3</v>
      </c>
      <c r="D14" s="65">
        <v>7</v>
      </c>
      <c r="E14" s="21">
        <f>IF(D39=0, "-", D14/D39)</f>
        <v>2.7777777777777776E-2</v>
      </c>
      <c r="F14" s="81">
        <v>2</v>
      </c>
      <c r="G14" s="39">
        <f>IF(F39=0, "-", F14/F39)</f>
        <v>2.3640661938534278E-3</v>
      </c>
      <c r="H14" s="65">
        <v>32</v>
      </c>
      <c r="I14" s="21">
        <f>IF(H39=0, "-", H14/H39)</f>
        <v>5.0156739811912224E-2</v>
      </c>
      <c r="J14" s="20">
        <f t="shared" si="0"/>
        <v>-0.7142857142857143</v>
      </c>
      <c r="K14" s="21">
        <f t="shared" si="1"/>
        <v>-0.9375</v>
      </c>
    </row>
    <row r="15" spans="1:11" x14ac:dyDescent="0.2">
      <c r="A15" s="7" t="s">
        <v>46</v>
      </c>
      <c r="B15" s="65">
        <v>38</v>
      </c>
      <c r="C15" s="39">
        <f>IF(B39=0, "-", B15/B39)</f>
        <v>0.1366906474820144</v>
      </c>
      <c r="D15" s="65">
        <v>42</v>
      </c>
      <c r="E15" s="21">
        <f>IF(D39=0, "-", D15/D39)</f>
        <v>0.16666666666666666</v>
      </c>
      <c r="F15" s="81">
        <v>101</v>
      </c>
      <c r="G15" s="39">
        <f>IF(F39=0, "-", F15/F39)</f>
        <v>0.11938534278959811</v>
      </c>
      <c r="H15" s="65">
        <v>89</v>
      </c>
      <c r="I15" s="21">
        <f>IF(H39=0, "-", H15/H39)</f>
        <v>0.13949843260188088</v>
      </c>
      <c r="J15" s="20">
        <f t="shared" si="0"/>
        <v>-9.5238095238095233E-2</v>
      </c>
      <c r="K15" s="21">
        <f t="shared" si="1"/>
        <v>0.1348314606741573</v>
      </c>
    </row>
    <row r="16" spans="1:11" x14ac:dyDescent="0.2">
      <c r="A16" s="7" t="s">
        <v>54</v>
      </c>
      <c r="B16" s="65">
        <v>20</v>
      </c>
      <c r="C16" s="39">
        <f>IF(B39=0, "-", B16/B39)</f>
        <v>7.1942446043165464E-2</v>
      </c>
      <c r="D16" s="65">
        <v>29</v>
      </c>
      <c r="E16" s="21">
        <f>IF(D39=0, "-", D16/D39)</f>
        <v>0.11507936507936507</v>
      </c>
      <c r="F16" s="81">
        <v>77</v>
      </c>
      <c r="G16" s="39">
        <f>IF(F39=0, "-", F16/F39)</f>
        <v>9.101654846335698E-2</v>
      </c>
      <c r="H16" s="65">
        <v>89</v>
      </c>
      <c r="I16" s="21">
        <f>IF(H39=0, "-", H16/H39)</f>
        <v>0.13949843260188088</v>
      </c>
      <c r="J16" s="20">
        <f t="shared" si="0"/>
        <v>-0.31034482758620691</v>
      </c>
      <c r="K16" s="21">
        <f t="shared" si="1"/>
        <v>-0.1348314606741573</v>
      </c>
    </row>
    <row r="17" spans="1:11" x14ac:dyDescent="0.2">
      <c r="A17" s="7" t="s">
        <v>56</v>
      </c>
      <c r="B17" s="65">
        <v>1</v>
      </c>
      <c r="C17" s="39">
        <f>IF(B39=0, "-", B17/B39)</f>
        <v>3.5971223021582736E-3</v>
      </c>
      <c r="D17" s="65">
        <v>2</v>
      </c>
      <c r="E17" s="21">
        <f>IF(D39=0, "-", D17/D39)</f>
        <v>7.9365079365079361E-3</v>
      </c>
      <c r="F17" s="81">
        <v>3</v>
      </c>
      <c r="G17" s="39">
        <f>IF(F39=0, "-", F17/F39)</f>
        <v>3.5460992907801418E-3</v>
      </c>
      <c r="H17" s="65">
        <v>3</v>
      </c>
      <c r="I17" s="21">
        <f>IF(H39=0, "-", H17/H39)</f>
        <v>4.7021943573667714E-3</v>
      </c>
      <c r="J17" s="20">
        <f t="shared" si="0"/>
        <v>-0.5</v>
      </c>
      <c r="K17" s="21">
        <f t="shared" si="1"/>
        <v>0</v>
      </c>
    </row>
    <row r="18" spans="1:11" x14ac:dyDescent="0.2">
      <c r="A18" s="7" t="s">
        <v>58</v>
      </c>
      <c r="B18" s="65">
        <v>1</v>
      </c>
      <c r="C18" s="39">
        <f>IF(B39=0, "-", B18/B39)</f>
        <v>3.5971223021582736E-3</v>
      </c>
      <c r="D18" s="65">
        <v>0</v>
      </c>
      <c r="E18" s="21">
        <f>IF(D39=0, "-", D18/D39)</f>
        <v>0</v>
      </c>
      <c r="F18" s="81">
        <v>1</v>
      </c>
      <c r="G18" s="39">
        <f>IF(F39=0, "-", F18/F39)</f>
        <v>1.1820330969267139E-3</v>
      </c>
      <c r="H18" s="65">
        <v>0</v>
      </c>
      <c r="I18" s="21">
        <f>IF(H39=0, "-", H18/H39)</f>
        <v>0</v>
      </c>
      <c r="J18" s="20" t="str">
        <f t="shared" si="0"/>
        <v>-</v>
      </c>
      <c r="K18" s="21" t="str">
        <f t="shared" si="1"/>
        <v>-</v>
      </c>
    </row>
    <row r="19" spans="1:11" x14ac:dyDescent="0.2">
      <c r="A19" s="7" t="s">
        <v>61</v>
      </c>
      <c r="B19" s="65">
        <v>0</v>
      </c>
      <c r="C19" s="39">
        <f>IF(B39=0, "-", B19/B39)</f>
        <v>0</v>
      </c>
      <c r="D19" s="65">
        <v>1</v>
      </c>
      <c r="E19" s="21">
        <f>IF(D39=0, "-", D19/D39)</f>
        <v>3.968253968253968E-3</v>
      </c>
      <c r="F19" s="81">
        <v>0</v>
      </c>
      <c r="G19" s="39">
        <f>IF(F39=0, "-", F19/F39)</f>
        <v>0</v>
      </c>
      <c r="H19" s="65">
        <v>1</v>
      </c>
      <c r="I19" s="21">
        <f>IF(H39=0, "-", H19/H39)</f>
        <v>1.567398119122257E-3</v>
      </c>
      <c r="J19" s="20">
        <f t="shared" si="0"/>
        <v>-1</v>
      </c>
      <c r="K19" s="21">
        <f t="shared" si="1"/>
        <v>-1</v>
      </c>
    </row>
    <row r="20" spans="1:11" x14ac:dyDescent="0.2">
      <c r="A20" s="7" t="s">
        <v>62</v>
      </c>
      <c r="B20" s="65">
        <v>18</v>
      </c>
      <c r="C20" s="39">
        <f>IF(B39=0, "-", B20/B39)</f>
        <v>6.4748201438848921E-2</v>
      </c>
      <c r="D20" s="65">
        <v>11</v>
      </c>
      <c r="E20" s="21">
        <f>IF(D39=0, "-", D20/D39)</f>
        <v>4.3650793650793648E-2</v>
      </c>
      <c r="F20" s="81">
        <v>60</v>
      </c>
      <c r="G20" s="39">
        <f>IF(F39=0, "-", F20/F39)</f>
        <v>7.0921985815602842E-2</v>
      </c>
      <c r="H20" s="65">
        <v>38</v>
      </c>
      <c r="I20" s="21">
        <f>IF(H39=0, "-", H20/H39)</f>
        <v>5.9561128526645767E-2</v>
      </c>
      <c r="J20" s="20">
        <f t="shared" si="0"/>
        <v>0.63636363636363635</v>
      </c>
      <c r="K20" s="21">
        <f t="shared" si="1"/>
        <v>0.57894736842105265</v>
      </c>
    </row>
    <row r="21" spans="1:11" x14ac:dyDescent="0.2">
      <c r="A21" s="7" t="s">
        <v>63</v>
      </c>
      <c r="B21" s="65">
        <v>0</v>
      </c>
      <c r="C21" s="39">
        <f>IF(B39=0, "-", B21/B39)</f>
        <v>0</v>
      </c>
      <c r="D21" s="65">
        <v>0</v>
      </c>
      <c r="E21" s="21">
        <f>IF(D39=0, "-", D21/D39)</f>
        <v>0</v>
      </c>
      <c r="F21" s="81">
        <v>0</v>
      </c>
      <c r="G21" s="39">
        <f>IF(F39=0, "-", F21/F39)</f>
        <v>0</v>
      </c>
      <c r="H21" s="65">
        <v>1</v>
      </c>
      <c r="I21" s="21">
        <f>IF(H39=0, "-", H21/H39)</f>
        <v>1.567398119122257E-3</v>
      </c>
      <c r="J21" s="20" t="str">
        <f t="shared" si="0"/>
        <v>-</v>
      </c>
      <c r="K21" s="21">
        <f t="shared" si="1"/>
        <v>-1</v>
      </c>
    </row>
    <row r="22" spans="1:11" x14ac:dyDescent="0.2">
      <c r="A22" s="7" t="s">
        <v>64</v>
      </c>
      <c r="B22" s="65">
        <v>4</v>
      </c>
      <c r="C22" s="39">
        <f>IF(B39=0, "-", B22/B39)</f>
        <v>1.4388489208633094E-2</v>
      </c>
      <c r="D22" s="65">
        <v>6</v>
      </c>
      <c r="E22" s="21">
        <f>IF(D39=0, "-", D22/D39)</f>
        <v>2.3809523809523808E-2</v>
      </c>
      <c r="F22" s="81">
        <v>10</v>
      </c>
      <c r="G22" s="39">
        <f>IF(F39=0, "-", F22/F39)</f>
        <v>1.1820330969267139E-2</v>
      </c>
      <c r="H22" s="65">
        <v>12</v>
      </c>
      <c r="I22" s="21">
        <f>IF(H39=0, "-", H22/H39)</f>
        <v>1.8808777429467086E-2</v>
      </c>
      <c r="J22" s="20">
        <f t="shared" si="0"/>
        <v>-0.33333333333333331</v>
      </c>
      <c r="K22" s="21">
        <f t="shared" si="1"/>
        <v>-0.16666666666666666</v>
      </c>
    </row>
    <row r="23" spans="1:11" x14ac:dyDescent="0.2">
      <c r="A23" s="7" t="s">
        <v>66</v>
      </c>
      <c r="B23" s="65">
        <v>0</v>
      </c>
      <c r="C23" s="39">
        <f>IF(B39=0, "-", B23/B39)</f>
        <v>0</v>
      </c>
      <c r="D23" s="65">
        <v>3</v>
      </c>
      <c r="E23" s="21">
        <f>IF(D39=0, "-", D23/D39)</f>
        <v>1.1904761904761904E-2</v>
      </c>
      <c r="F23" s="81">
        <v>2</v>
      </c>
      <c r="G23" s="39">
        <f>IF(F39=0, "-", F23/F39)</f>
        <v>2.3640661938534278E-3</v>
      </c>
      <c r="H23" s="65">
        <v>4</v>
      </c>
      <c r="I23" s="21">
        <f>IF(H39=0, "-", H23/H39)</f>
        <v>6.269592476489028E-3</v>
      </c>
      <c r="J23" s="20">
        <f t="shared" si="0"/>
        <v>-1</v>
      </c>
      <c r="K23" s="21">
        <f t="shared" si="1"/>
        <v>-0.5</v>
      </c>
    </row>
    <row r="24" spans="1:11" x14ac:dyDescent="0.2">
      <c r="A24" s="7" t="s">
        <v>67</v>
      </c>
      <c r="B24" s="65">
        <v>43</v>
      </c>
      <c r="C24" s="39">
        <f>IF(B39=0, "-", B24/B39)</f>
        <v>0.15467625899280577</v>
      </c>
      <c r="D24" s="65">
        <v>14</v>
      </c>
      <c r="E24" s="21">
        <f>IF(D39=0, "-", D24/D39)</f>
        <v>5.5555555555555552E-2</v>
      </c>
      <c r="F24" s="81">
        <v>107</v>
      </c>
      <c r="G24" s="39">
        <f>IF(F39=0, "-", F24/F39)</f>
        <v>0.12647754137115838</v>
      </c>
      <c r="H24" s="65">
        <v>37</v>
      </c>
      <c r="I24" s="21">
        <f>IF(H39=0, "-", H24/H39)</f>
        <v>5.7993730407523508E-2</v>
      </c>
      <c r="J24" s="20">
        <f t="shared" si="0"/>
        <v>2.0714285714285716</v>
      </c>
      <c r="K24" s="21">
        <f t="shared" si="1"/>
        <v>1.8918918918918919</v>
      </c>
    </row>
    <row r="25" spans="1:11" x14ac:dyDescent="0.2">
      <c r="A25" s="7" t="s">
        <v>68</v>
      </c>
      <c r="B25" s="65">
        <v>1</v>
      </c>
      <c r="C25" s="39">
        <f>IF(B39=0, "-", B25/B39)</f>
        <v>3.5971223021582736E-3</v>
      </c>
      <c r="D25" s="65">
        <v>2</v>
      </c>
      <c r="E25" s="21">
        <f>IF(D39=0, "-", D25/D39)</f>
        <v>7.9365079365079361E-3</v>
      </c>
      <c r="F25" s="81">
        <v>3</v>
      </c>
      <c r="G25" s="39">
        <f>IF(F39=0, "-", F25/F39)</f>
        <v>3.5460992907801418E-3</v>
      </c>
      <c r="H25" s="65">
        <v>4</v>
      </c>
      <c r="I25" s="21">
        <f>IF(H39=0, "-", H25/H39)</f>
        <v>6.269592476489028E-3</v>
      </c>
      <c r="J25" s="20">
        <f t="shared" si="0"/>
        <v>-0.5</v>
      </c>
      <c r="K25" s="21">
        <f t="shared" si="1"/>
        <v>-0.25</v>
      </c>
    </row>
    <row r="26" spans="1:11" x14ac:dyDescent="0.2">
      <c r="A26" s="7" t="s">
        <v>69</v>
      </c>
      <c r="B26" s="65">
        <v>0</v>
      </c>
      <c r="C26" s="39">
        <f>IF(B39=0, "-", B26/B39)</f>
        <v>0</v>
      </c>
      <c r="D26" s="65">
        <v>0</v>
      </c>
      <c r="E26" s="21">
        <f>IF(D39=0, "-", D26/D39)</f>
        <v>0</v>
      </c>
      <c r="F26" s="81">
        <v>0</v>
      </c>
      <c r="G26" s="39">
        <f>IF(F39=0, "-", F26/F39)</f>
        <v>0</v>
      </c>
      <c r="H26" s="65">
        <v>1</v>
      </c>
      <c r="I26" s="21">
        <f>IF(H39=0, "-", H26/H39)</f>
        <v>1.567398119122257E-3</v>
      </c>
      <c r="J26" s="20" t="str">
        <f t="shared" si="0"/>
        <v>-</v>
      </c>
      <c r="K26" s="21">
        <f t="shared" si="1"/>
        <v>-1</v>
      </c>
    </row>
    <row r="27" spans="1:11" x14ac:dyDescent="0.2">
      <c r="A27" s="7" t="s">
        <v>70</v>
      </c>
      <c r="B27" s="65">
        <v>8</v>
      </c>
      <c r="C27" s="39">
        <f>IF(B39=0, "-", B27/B39)</f>
        <v>2.8776978417266189E-2</v>
      </c>
      <c r="D27" s="65">
        <v>1</v>
      </c>
      <c r="E27" s="21">
        <f>IF(D39=0, "-", D27/D39)</f>
        <v>3.968253968253968E-3</v>
      </c>
      <c r="F27" s="81">
        <v>13</v>
      </c>
      <c r="G27" s="39">
        <f>IF(F39=0, "-", F27/F39)</f>
        <v>1.5366430260047281E-2</v>
      </c>
      <c r="H27" s="65">
        <v>4</v>
      </c>
      <c r="I27" s="21">
        <f>IF(H39=0, "-", H27/H39)</f>
        <v>6.269592476489028E-3</v>
      </c>
      <c r="J27" s="20">
        <f t="shared" si="0"/>
        <v>7</v>
      </c>
      <c r="K27" s="21">
        <f t="shared" si="1"/>
        <v>2.25</v>
      </c>
    </row>
    <row r="28" spans="1:11" x14ac:dyDescent="0.2">
      <c r="A28" s="7" t="s">
        <v>71</v>
      </c>
      <c r="B28" s="65">
        <v>0</v>
      </c>
      <c r="C28" s="39">
        <f>IF(B39=0, "-", B28/B39)</f>
        <v>0</v>
      </c>
      <c r="D28" s="65">
        <v>0</v>
      </c>
      <c r="E28" s="21">
        <f>IF(D39=0, "-", D28/D39)</f>
        <v>0</v>
      </c>
      <c r="F28" s="81">
        <v>0</v>
      </c>
      <c r="G28" s="39">
        <f>IF(F39=0, "-", F28/F39)</f>
        <v>0</v>
      </c>
      <c r="H28" s="65">
        <v>1</v>
      </c>
      <c r="I28" s="21">
        <f>IF(H39=0, "-", H28/H39)</f>
        <v>1.567398119122257E-3</v>
      </c>
      <c r="J28" s="20" t="str">
        <f t="shared" si="0"/>
        <v>-</v>
      </c>
      <c r="K28" s="21">
        <f t="shared" si="1"/>
        <v>-1</v>
      </c>
    </row>
    <row r="29" spans="1:11" x14ac:dyDescent="0.2">
      <c r="A29" s="7" t="s">
        <v>72</v>
      </c>
      <c r="B29" s="65">
        <v>5</v>
      </c>
      <c r="C29" s="39">
        <f>IF(B39=0, "-", B29/B39)</f>
        <v>1.7985611510791366E-2</v>
      </c>
      <c r="D29" s="65">
        <v>2</v>
      </c>
      <c r="E29" s="21">
        <f>IF(D39=0, "-", D29/D39)</f>
        <v>7.9365079365079361E-3</v>
      </c>
      <c r="F29" s="81">
        <v>7</v>
      </c>
      <c r="G29" s="39">
        <f>IF(F39=0, "-", F29/F39)</f>
        <v>8.2742316784869974E-3</v>
      </c>
      <c r="H29" s="65">
        <v>5</v>
      </c>
      <c r="I29" s="21">
        <f>IF(H39=0, "-", H29/H39)</f>
        <v>7.8369905956112845E-3</v>
      </c>
      <c r="J29" s="20">
        <f t="shared" si="0"/>
        <v>1.5</v>
      </c>
      <c r="K29" s="21">
        <f t="shared" si="1"/>
        <v>0.4</v>
      </c>
    </row>
    <row r="30" spans="1:11" x14ac:dyDescent="0.2">
      <c r="A30" s="7" t="s">
        <v>74</v>
      </c>
      <c r="B30" s="65">
        <v>0</v>
      </c>
      <c r="C30" s="39">
        <f>IF(B39=0, "-", B30/B39)</f>
        <v>0</v>
      </c>
      <c r="D30" s="65">
        <v>0</v>
      </c>
      <c r="E30" s="21">
        <f>IF(D39=0, "-", D30/D39)</f>
        <v>0</v>
      </c>
      <c r="F30" s="81">
        <v>1</v>
      </c>
      <c r="G30" s="39">
        <f>IF(F39=0, "-", F30/F39)</f>
        <v>1.1820330969267139E-3</v>
      </c>
      <c r="H30" s="65">
        <v>0</v>
      </c>
      <c r="I30" s="21">
        <f>IF(H39=0, "-", H30/H39)</f>
        <v>0</v>
      </c>
      <c r="J30" s="20" t="str">
        <f t="shared" si="0"/>
        <v>-</v>
      </c>
      <c r="K30" s="21" t="str">
        <f t="shared" si="1"/>
        <v>-</v>
      </c>
    </row>
    <row r="31" spans="1:11" x14ac:dyDescent="0.2">
      <c r="A31" s="7" t="s">
        <v>76</v>
      </c>
      <c r="B31" s="65">
        <v>7</v>
      </c>
      <c r="C31" s="39">
        <f>IF(B39=0, "-", B31/B39)</f>
        <v>2.5179856115107913E-2</v>
      </c>
      <c r="D31" s="65">
        <v>11</v>
      </c>
      <c r="E31" s="21">
        <f>IF(D39=0, "-", D31/D39)</f>
        <v>4.3650793650793648E-2</v>
      </c>
      <c r="F31" s="81">
        <v>18</v>
      </c>
      <c r="G31" s="39">
        <f>IF(F39=0, "-", F31/F39)</f>
        <v>2.1276595744680851E-2</v>
      </c>
      <c r="H31" s="65">
        <v>26</v>
      </c>
      <c r="I31" s="21">
        <f>IF(H39=0, "-", H31/H39)</f>
        <v>4.0752351097178681E-2</v>
      </c>
      <c r="J31" s="20">
        <f t="shared" si="0"/>
        <v>-0.36363636363636365</v>
      </c>
      <c r="K31" s="21">
        <f t="shared" si="1"/>
        <v>-0.30769230769230771</v>
      </c>
    </row>
    <row r="32" spans="1:11" x14ac:dyDescent="0.2">
      <c r="A32" s="7" t="s">
        <v>78</v>
      </c>
      <c r="B32" s="65">
        <v>9</v>
      </c>
      <c r="C32" s="39">
        <f>IF(B39=0, "-", B32/B39)</f>
        <v>3.237410071942446E-2</v>
      </c>
      <c r="D32" s="65">
        <v>9</v>
      </c>
      <c r="E32" s="21">
        <f>IF(D39=0, "-", D32/D39)</f>
        <v>3.5714285714285712E-2</v>
      </c>
      <c r="F32" s="81">
        <v>24</v>
      </c>
      <c r="G32" s="39">
        <f>IF(F39=0, "-", F32/F39)</f>
        <v>2.8368794326241134E-2</v>
      </c>
      <c r="H32" s="65">
        <v>26</v>
      </c>
      <c r="I32" s="21">
        <f>IF(H39=0, "-", H32/H39)</f>
        <v>4.0752351097178681E-2</v>
      </c>
      <c r="J32" s="20">
        <f t="shared" si="0"/>
        <v>0</v>
      </c>
      <c r="K32" s="21">
        <f t="shared" si="1"/>
        <v>-7.6923076923076927E-2</v>
      </c>
    </row>
    <row r="33" spans="1:11" x14ac:dyDescent="0.2">
      <c r="A33" s="7" t="s">
        <v>79</v>
      </c>
      <c r="B33" s="65">
        <v>39</v>
      </c>
      <c r="C33" s="39">
        <f>IF(B39=0, "-", B33/B39)</f>
        <v>0.14028776978417265</v>
      </c>
      <c r="D33" s="65">
        <v>27</v>
      </c>
      <c r="E33" s="21">
        <f>IF(D39=0, "-", D33/D39)</f>
        <v>0.10714285714285714</v>
      </c>
      <c r="F33" s="81">
        <v>207</v>
      </c>
      <c r="G33" s="39">
        <f>IF(F39=0, "-", F33/F39)</f>
        <v>0.24468085106382978</v>
      </c>
      <c r="H33" s="65">
        <v>66</v>
      </c>
      <c r="I33" s="21">
        <f>IF(H39=0, "-", H33/H39)</f>
        <v>0.10344827586206896</v>
      </c>
      <c r="J33" s="20">
        <f t="shared" si="0"/>
        <v>0.44444444444444442</v>
      </c>
      <c r="K33" s="21">
        <f t="shared" si="1"/>
        <v>2.1363636363636362</v>
      </c>
    </row>
    <row r="34" spans="1:11" x14ac:dyDescent="0.2">
      <c r="A34" s="7" t="s">
        <v>80</v>
      </c>
      <c r="B34" s="65">
        <v>34</v>
      </c>
      <c r="C34" s="39">
        <f>IF(B39=0, "-", B34/B39)</f>
        <v>0.1223021582733813</v>
      </c>
      <c r="D34" s="65">
        <v>0</v>
      </c>
      <c r="E34" s="21">
        <f>IF(D39=0, "-", D34/D39)</f>
        <v>0</v>
      </c>
      <c r="F34" s="81">
        <v>34</v>
      </c>
      <c r="G34" s="39">
        <f>IF(F39=0, "-", F34/F39)</f>
        <v>4.0189125295508277E-2</v>
      </c>
      <c r="H34" s="65">
        <v>0</v>
      </c>
      <c r="I34" s="21">
        <f>IF(H39=0, "-", H34/H39)</f>
        <v>0</v>
      </c>
      <c r="J34" s="20" t="str">
        <f t="shared" si="0"/>
        <v>-</v>
      </c>
      <c r="K34" s="21" t="str">
        <f t="shared" si="1"/>
        <v>-</v>
      </c>
    </row>
    <row r="35" spans="1:11" x14ac:dyDescent="0.2">
      <c r="A35" s="7" t="s">
        <v>81</v>
      </c>
      <c r="B35" s="65">
        <v>34</v>
      </c>
      <c r="C35" s="39">
        <f>IF(B39=0, "-", B35/B39)</f>
        <v>0.1223021582733813</v>
      </c>
      <c r="D35" s="65">
        <v>60</v>
      </c>
      <c r="E35" s="21">
        <f>IF(D39=0, "-", D35/D39)</f>
        <v>0.23809523809523808</v>
      </c>
      <c r="F35" s="81">
        <v>137</v>
      </c>
      <c r="G35" s="39">
        <f>IF(F39=0, "-", F35/F39)</f>
        <v>0.16193853427895982</v>
      </c>
      <c r="H35" s="65">
        <v>138</v>
      </c>
      <c r="I35" s="21">
        <f>IF(H39=0, "-", H35/H39)</f>
        <v>0.21630094043887146</v>
      </c>
      <c r="J35" s="20">
        <f t="shared" si="0"/>
        <v>-0.43333333333333335</v>
      </c>
      <c r="K35" s="21">
        <f t="shared" si="1"/>
        <v>-7.246376811594203E-3</v>
      </c>
    </row>
    <row r="36" spans="1:11" x14ac:dyDescent="0.2">
      <c r="A36" s="7" t="s">
        <v>83</v>
      </c>
      <c r="B36" s="65">
        <v>4</v>
      </c>
      <c r="C36" s="39">
        <f>IF(B39=0, "-", B36/B39)</f>
        <v>1.4388489208633094E-2</v>
      </c>
      <c r="D36" s="65">
        <v>6</v>
      </c>
      <c r="E36" s="21">
        <f>IF(D39=0, "-", D36/D39)</f>
        <v>2.3809523809523808E-2</v>
      </c>
      <c r="F36" s="81">
        <v>17</v>
      </c>
      <c r="G36" s="39">
        <f>IF(F39=0, "-", F36/F39)</f>
        <v>2.0094562647754138E-2</v>
      </c>
      <c r="H36" s="65">
        <v>20</v>
      </c>
      <c r="I36" s="21">
        <f>IF(H39=0, "-", H36/H39)</f>
        <v>3.1347962382445138E-2</v>
      </c>
      <c r="J36" s="20">
        <f t="shared" si="0"/>
        <v>-0.33333333333333331</v>
      </c>
      <c r="K36" s="21">
        <f t="shared" si="1"/>
        <v>-0.15</v>
      </c>
    </row>
    <row r="37" spans="1:11" x14ac:dyDescent="0.2">
      <c r="A37" s="7" t="s">
        <v>84</v>
      </c>
      <c r="B37" s="65">
        <v>0</v>
      </c>
      <c r="C37" s="39">
        <f>IF(B39=0, "-", B37/B39)</f>
        <v>0</v>
      </c>
      <c r="D37" s="65">
        <v>0</v>
      </c>
      <c r="E37" s="21">
        <f>IF(D39=0, "-", D37/D39)</f>
        <v>0</v>
      </c>
      <c r="F37" s="81">
        <v>2</v>
      </c>
      <c r="G37" s="39">
        <f>IF(F39=0, "-", F37/F39)</f>
        <v>2.3640661938534278E-3</v>
      </c>
      <c r="H37" s="65">
        <v>1</v>
      </c>
      <c r="I37" s="21">
        <f>IF(H39=0, "-", H37/H39)</f>
        <v>1.567398119122257E-3</v>
      </c>
      <c r="J37" s="20" t="str">
        <f t="shared" si="0"/>
        <v>-</v>
      </c>
      <c r="K37" s="21">
        <f t="shared" si="1"/>
        <v>1</v>
      </c>
    </row>
    <row r="38" spans="1:11" x14ac:dyDescent="0.2">
      <c r="A38" s="2"/>
      <c r="B38" s="68"/>
      <c r="C38" s="33"/>
      <c r="D38" s="68"/>
      <c r="E38" s="6"/>
      <c r="F38" s="82"/>
      <c r="G38" s="33"/>
      <c r="H38" s="68"/>
      <c r="I38" s="6"/>
      <c r="J38" s="5"/>
      <c r="K38" s="6"/>
    </row>
    <row r="39" spans="1:11" s="43" customFormat="1" x14ac:dyDescent="0.2">
      <c r="A39" s="162" t="s">
        <v>454</v>
      </c>
      <c r="B39" s="71">
        <f>SUM(B7:B38)</f>
        <v>278</v>
      </c>
      <c r="C39" s="40">
        <v>1</v>
      </c>
      <c r="D39" s="71">
        <f>SUM(D7:D38)</f>
        <v>252</v>
      </c>
      <c r="E39" s="41">
        <v>1</v>
      </c>
      <c r="F39" s="77">
        <f>SUM(F7:F38)</f>
        <v>846</v>
      </c>
      <c r="G39" s="42">
        <v>1</v>
      </c>
      <c r="H39" s="71">
        <f>SUM(H7:H38)</f>
        <v>638</v>
      </c>
      <c r="I39" s="41">
        <v>1</v>
      </c>
      <c r="J39" s="37">
        <f>IF(D39=0, "-", (B39-D39)/D39)</f>
        <v>0.10317460317460317</v>
      </c>
      <c r="K39" s="38">
        <f>IF(H39=0, "-", (F39-H39)/H39)</f>
        <v>0.32601880877742945</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2022-04-04T19:50:28Z</dcterms:modified>
</cp:coreProperties>
</file>