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E5E0AEEB-6844-4BCB-A0C2-8ABAFFDC8A78}" xr6:coauthVersionLast="46" xr6:coauthVersionMax="46" xr10:uidLastSave="{00000000-0000-0000-0000-000000000000}"/>
  <bookViews>
    <workbookView xWindow="2460" yWindow="82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H15" i="49"/>
  <c r="J15" i="49" s="1"/>
  <c r="G15" i="49"/>
  <c r="I15" i="49" s="1"/>
  <c r="H16" i="49"/>
  <c r="J16" i="49" s="1"/>
  <c r="G16" i="49"/>
  <c r="I16" i="49" s="1"/>
  <c r="I19" i="49"/>
  <c r="H19" i="49"/>
  <c r="J19" i="49" s="1"/>
  <c r="G19" i="49"/>
  <c r="I20" i="49"/>
  <c r="H20" i="49"/>
  <c r="J20" i="49" s="1"/>
  <c r="G20" i="49"/>
  <c r="I21" i="49"/>
  <c r="H21" i="49"/>
  <c r="J21" i="49" s="1"/>
  <c r="G21" i="49"/>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I40" i="49"/>
  <c r="H40" i="49"/>
  <c r="J40" i="49" s="1"/>
  <c r="G40" i="49"/>
  <c r="H41" i="49"/>
  <c r="J41" i="49" s="1"/>
  <c r="G41" i="49"/>
  <c r="I41" i="49" s="1"/>
  <c r="H44" i="49"/>
  <c r="J44" i="49" s="1"/>
  <c r="G44" i="49"/>
  <c r="I44" i="49" s="1"/>
  <c r="H45" i="49"/>
  <c r="J45" i="49" s="1"/>
  <c r="G45" i="49"/>
  <c r="I45" i="49" s="1"/>
  <c r="I46" i="49"/>
  <c r="H46" i="49"/>
  <c r="J46" i="49" s="1"/>
  <c r="G46" i="49"/>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I55" i="49"/>
  <c r="H55" i="49"/>
  <c r="J55" i="49" s="1"/>
  <c r="G55" i="49"/>
  <c r="H56" i="49"/>
  <c r="J56" i="49" s="1"/>
  <c r="G56" i="49"/>
  <c r="I56" i="49" s="1"/>
  <c r="I57" i="49"/>
  <c r="H57" i="49"/>
  <c r="J57" i="49" s="1"/>
  <c r="G57" i="49"/>
  <c r="H58" i="49"/>
  <c r="J58" i="49" s="1"/>
  <c r="G58" i="49"/>
  <c r="I58" i="49" s="1"/>
  <c r="I59" i="49"/>
  <c r="H59" i="49"/>
  <c r="J59" i="49" s="1"/>
  <c r="G59" i="49"/>
  <c r="H60" i="49"/>
  <c r="J60" i="49" s="1"/>
  <c r="G60" i="49"/>
  <c r="I60" i="49" s="1"/>
  <c r="H61" i="49"/>
  <c r="J61" i="49" s="1"/>
  <c r="G61" i="49"/>
  <c r="I61" i="49" s="1"/>
  <c r="H62" i="49"/>
  <c r="J62" i="49" s="1"/>
  <c r="G62" i="49"/>
  <c r="I62" i="49" s="1"/>
  <c r="I63" i="49"/>
  <c r="H63" i="49"/>
  <c r="J63" i="49" s="1"/>
  <c r="G63" i="49"/>
  <c r="I64" i="49"/>
  <c r="H64" i="49"/>
  <c r="J64" i="49" s="1"/>
  <c r="G64" i="49"/>
  <c r="I65" i="49"/>
  <c r="H65" i="49"/>
  <c r="J65" i="49" s="1"/>
  <c r="G65" i="49"/>
  <c r="J66" i="49"/>
  <c r="I66" i="49"/>
  <c r="H66" i="49"/>
  <c r="G66" i="49"/>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H75" i="49"/>
  <c r="J75" i="49" s="1"/>
  <c r="G75" i="49"/>
  <c r="I75" i="49" s="1"/>
  <c r="J78" i="49"/>
  <c r="I78" i="49"/>
  <c r="H78" i="49"/>
  <c r="G78" i="49"/>
  <c r="J79" i="49"/>
  <c r="I79" i="49"/>
  <c r="H79" i="49"/>
  <c r="G79" i="49"/>
  <c r="H82" i="49"/>
  <c r="J82" i="49" s="1"/>
  <c r="G82" i="49"/>
  <c r="I82" i="49" s="1"/>
  <c r="J83" i="49"/>
  <c r="I83" i="49"/>
  <c r="H83" i="49"/>
  <c r="G83" i="49"/>
  <c r="H84" i="49"/>
  <c r="J84" i="49" s="1"/>
  <c r="G84" i="49"/>
  <c r="I84" i="49" s="1"/>
  <c r="I87" i="49"/>
  <c r="H87" i="49"/>
  <c r="J87" i="49" s="1"/>
  <c r="G87" i="49"/>
  <c r="I88" i="49"/>
  <c r="H88" i="49"/>
  <c r="J88" i="49" s="1"/>
  <c r="G88" i="49"/>
  <c r="I91" i="49"/>
  <c r="H91" i="49"/>
  <c r="J91" i="49" s="1"/>
  <c r="G91" i="49"/>
  <c r="H92" i="49"/>
  <c r="J92" i="49" s="1"/>
  <c r="G92" i="49"/>
  <c r="I92" i="49" s="1"/>
  <c r="J93" i="49"/>
  <c r="I93" i="49"/>
  <c r="H93" i="49"/>
  <c r="G93" i="49"/>
  <c r="I94" i="49"/>
  <c r="H94" i="49"/>
  <c r="J94" i="49" s="1"/>
  <c r="G94" i="49"/>
  <c r="H95" i="49"/>
  <c r="J95" i="49" s="1"/>
  <c r="G95" i="49"/>
  <c r="I95" i="49" s="1"/>
  <c r="H96" i="49"/>
  <c r="J96" i="49" s="1"/>
  <c r="G96" i="49"/>
  <c r="I96" i="49" s="1"/>
  <c r="H99" i="49"/>
  <c r="J99" i="49" s="1"/>
  <c r="G99" i="49"/>
  <c r="I99" i="49" s="1"/>
  <c r="H100" i="49"/>
  <c r="J100" i="49" s="1"/>
  <c r="G100" i="49"/>
  <c r="I100" i="49" s="1"/>
  <c r="H101" i="49"/>
  <c r="J101" i="49" s="1"/>
  <c r="G101" i="49"/>
  <c r="I101" i="49" s="1"/>
  <c r="I104" i="49"/>
  <c r="H104" i="49"/>
  <c r="J104" i="49" s="1"/>
  <c r="G104" i="49"/>
  <c r="I105" i="49"/>
  <c r="H105" i="49"/>
  <c r="J105" i="49" s="1"/>
  <c r="G105" i="49"/>
  <c r="I106" i="49"/>
  <c r="H106" i="49"/>
  <c r="J106" i="49" s="1"/>
  <c r="G106" i="49"/>
  <c r="H109" i="49"/>
  <c r="J109" i="49" s="1"/>
  <c r="G109" i="49"/>
  <c r="I109" i="49" s="1"/>
  <c r="H110" i="49"/>
  <c r="J110" i="49" s="1"/>
  <c r="G110" i="49"/>
  <c r="I110" i="49" s="1"/>
  <c r="I113" i="49"/>
  <c r="H113" i="49"/>
  <c r="J113" i="49" s="1"/>
  <c r="G113" i="49"/>
  <c r="H114" i="49"/>
  <c r="J114" i="49" s="1"/>
  <c r="G114" i="49"/>
  <c r="I114" i="49" s="1"/>
  <c r="H115" i="49"/>
  <c r="J115" i="49" s="1"/>
  <c r="G115" i="49"/>
  <c r="I115" i="49" s="1"/>
  <c r="H116" i="49"/>
  <c r="J116" i="49" s="1"/>
  <c r="G116" i="49"/>
  <c r="I116" i="49" s="1"/>
  <c r="I119" i="49"/>
  <c r="H119" i="49"/>
  <c r="J119" i="49" s="1"/>
  <c r="G119" i="49"/>
  <c r="H120" i="49"/>
  <c r="J120" i="49" s="1"/>
  <c r="G120" i="49"/>
  <c r="I120" i="49" s="1"/>
  <c r="H121" i="49"/>
  <c r="J121" i="49" s="1"/>
  <c r="G121" i="49"/>
  <c r="I121"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I130" i="49"/>
  <c r="H130" i="49"/>
  <c r="J130" i="49" s="1"/>
  <c r="G130" i="49"/>
  <c r="H131" i="49"/>
  <c r="J131" i="49" s="1"/>
  <c r="G131" i="49"/>
  <c r="I131" i="49" s="1"/>
  <c r="H132" i="49"/>
  <c r="J132" i="49" s="1"/>
  <c r="G132" i="49"/>
  <c r="I132" i="49" s="1"/>
  <c r="H133" i="49"/>
  <c r="J133" i="49" s="1"/>
  <c r="G133" i="49"/>
  <c r="I133" i="49" s="1"/>
  <c r="H134" i="49"/>
  <c r="J134" i="49" s="1"/>
  <c r="G134" i="49"/>
  <c r="I134" i="49" s="1"/>
  <c r="J135" i="49"/>
  <c r="I135" i="49"/>
  <c r="H135" i="49"/>
  <c r="G135" i="49"/>
  <c r="H136" i="49"/>
  <c r="J136" i="49" s="1"/>
  <c r="G136" i="49"/>
  <c r="I136" i="49" s="1"/>
  <c r="H137" i="49"/>
  <c r="J137" i="49" s="1"/>
  <c r="G137" i="49"/>
  <c r="I137" i="49" s="1"/>
  <c r="H138" i="49"/>
  <c r="J138" i="49" s="1"/>
  <c r="G138" i="49"/>
  <c r="I138" i="49" s="1"/>
  <c r="H141" i="49"/>
  <c r="J141" i="49" s="1"/>
  <c r="G141" i="49"/>
  <c r="I141" i="49" s="1"/>
  <c r="H142" i="49"/>
  <c r="J142" i="49" s="1"/>
  <c r="G142" i="49"/>
  <c r="I142" i="49" s="1"/>
  <c r="H145" i="49"/>
  <c r="J145" i="49" s="1"/>
  <c r="G145" i="49"/>
  <c r="I145" i="49" s="1"/>
  <c r="H146" i="49"/>
  <c r="J146" i="49" s="1"/>
  <c r="G146" i="49"/>
  <c r="I146" i="49" s="1"/>
  <c r="H147" i="49"/>
  <c r="J147" i="49" s="1"/>
  <c r="G147" i="49"/>
  <c r="I147" i="49" s="1"/>
  <c r="H148" i="49"/>
  <c r="J148" i="49" s="1"/>
  <c r="G148" i="49"/>
  <c r="I148" i="49" s="1"/>
  <c r="H151" i="49"/>
  <c r="J151" i="49" s="1"/>
  <c r="G151" i="49"/>
  <c r="I151" i="49" s="1"/>
  <c r="I152" i="49"/>
  <c r="H152" i="49"/>
  <c r="J152" i="49" s="1"/>
  <c r="G152" i="49"/>
  <c r="J153" i="49"/>
  <c r="I153" i="49"/>
  <c r="H153" i="49"/>
  <c r="G153" i="49"/>
  <c r="H154" i="49"/>
  <c r="J154" i="49" s="1"/>
  <c r="G154" i="49"/>
  <c r="I154" i="49" s="1"/>
  <c r="H155" i="49"/>
  <c r="J155" i="49" s="1"/>
  <c r="G155" i="49"/>
  <c r="I155" i="49" s="1"/>
  <c r="H158" i="49"/>
  <c r="J158" i="49" s="1"/>
  <c r="G158" i="49"/>
  <c r="I158" i="49" s="1"/>
  <c r="H159" i="49"/>
  <c r="J159" i="49" s="1"/>
  <c r="G159" i="49"/>
  <c r="I159" i="49" s="1"/>
  <c r="H160" i="49"/>
  <c r="J160" i="49" s="1"/>
  <c r="G160" i="49"/>
  <c r="I160" i="49" s="1"/>
  <c r="J161" i="49"/>
  <c r="I161" i="49"/>
  <c r="H161" i="49"/>
  <c r="G161" i="49"/>
  <c r="H162" i="49"/>
  <c r="J162" i="49" s="1"/>
  <c r="G162" i="49"/>
  <c r="I162" i="49" s="1"/>
  <c r="H163" i="49"/>
  <c r="J163" i="49" s="1"/>
  <c r="G163" i="49"/>
  <c r="I163" i="49" s="1"/>
  <c r="J164" i="49"/>
  <c r="I164" i="49"/>
  <c r="H164" i="49"/>
  <c r="G164" i="49"/>
  <c r="H165" i="49"/>
  <c r="J165" i="49" s="1"/>
  <c r="G165" i="49"/>
  <c r="I165" i="49" s="1"/>
  <c r="H166" i="49"/>
  <c r="J166" i="49" s="1"/>
  <c r="G166" i="49"/>
  <c r="I166" i="49" s="1"/>
  <c r="H169" i="49"/>
  <c r="J169" i="49" s="1"/>
  <c r="G169" i="49"/>
  <c r="I169" i="49" s="1"/>
  <c r="H170" i="49"/>
  <c r="J170" i="49" s="1"/>
  <c r="G170" i="49"/>
  <c r="I170" i="49" s="1"/>
  <c r="H171" i="49"/>
  <c r="J171" i="49" s="1"/>
  <c r="G171" i="49"/>
  <c r="I171" i="49" s="1"/>
  <c r="H172" i="49"/>
  <c r="J172" i="49" s="1"/>
  <c r="G172" i="49"/>
  <c r="I172" i="49" s="1"/>
  <c r="I175" i="49"/>
  <c r="H175" i="49"/>
  <c r="J175" i="49" s="1"/>
  <c r="G175" i="49"/>
  <c r="I176" i="49"/>
  <c r="H176" i="49"/>
  <c r="J176" i="49" s="1"/>
  <c r="G176" i="49"/>
  <c r="I177" i="49"/>
  <c r="H177" i="49"/>
  <c r="J177" i="49" s="1"/>
  <c r="G177" i="49"/>
  <c r="H178" i="49"/>
  <c r="J178" i="49" s="1"/>
  <c r="G178" i="49"/>
  <c r="I178" i="49" s="1"/>
  <c r="I179" i="49"/>
  <c r="H179" i="49"/>
  <c r="J179" i="49" s="1"/>
  <c r="G179" i="49"/>
  <c r="I180" i="49"/>
  <c r="H180" i="49"/>
  <c r="J180" i="49" s="1"/>
  <c r="G180" i="49"/>
  <c r="I181" i="49"/>
  <c r="H181" i="49"/>
  <c r="J181" i="49" s="1"/>
  <c r="G181" i="49"/>
  <c r="I182" i="49"/>
  <c r="H182" i="49"/>
  <c r="J182" i="49" s="1"/>
  <c r="G182" i="49"/>
  <c r="H183" i="49"/>
  <c r="J183" i="49" s="1"/>
  <c r="G183" i="49"/>
  <c r="I183"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I196" i="49"/>
  <c r="H196" i="49"/>
  <c r="J196" i="49" s="1"/>
  <c r="G196" i="49"/>
  <c r="H197" i="49"/>
  <c r="J197" i="49" s="1"/>
  <c r="G197" i="49"/>
  <c r="I197" i="49" s="1"/>
  <c r="J198" i="49"/>
  <c r="I198" i="49"/>
  <c r="H198" i="49"/>
  <c r="G198" i="49"/>
  <c r="H199" i="49"/>
  <c r="J199" i="49" s="1"/>
  <c r="G199" i="49"/>
  <c r="I199" i="49" s="1"/>
  <c r="H200" i="49"/>
  <c r="J200" i="49" s="1"/>
  <c r="G200" i="49"/>
  <c r="I200" i="49" s="1"/>
  <c r="H201" i="49"/>
  <c r="J201" i="49" s="1"/>
  <c r="G201" i="49"/>
  <c r="I201" i="49" s="1"/>
  <c r="H202" i="49"/>
  <c r="J202" i="49" s="1"/>
  <c r="G202" i="49"/>
  <c r="I202" i="49" s="1"/>
  <c r="J203" i="49"/>
  <c r="I203" i="49"/>
  <c r="H203" i="49"/>
  <c r="G203" i="49"/>
  <c r="H204" i="49"/>
  <c r="J204" i="49" s="1"/>
  <c r="G204" i="49"/>
  <c r="I204" i="49" s="1"/>
  <c r="H205" i="49"/>
  <c r="J205" i="49" s="1"/>
  <c r="G205" i="49"/>
  <c r="I205" i="49" s="1"/>
  <c r="H206" i="49"/>
  <c r="J206" i="49" s="1"/>
  <c r="G206" i="49"/>
  <c r="I206" i="49" s="1"/>
  <c r="I207" i="49"/>
  <c r="H207" i="49"/>
  <c r="J207" i="49" s="1"/>
  <c r="G207" i="49"/>
  <c r="J208" i="49"/>
  <c r="I208" i="49"/>
  <c r="H208" i="49"/>
  <c r="G208" i="49"/>
  <c r="J209" i="49"/>
  <c r="I209" i="49"/>
  <c r="H209" i="49"/>
  <c r="G209" i="49"/>
  <c r="H210" i="49"/>
  <c r="J210" i="49" s="1"/>
  <c r="G210" i="49"/>
  <c r="I210" i="49" s="1"/>
  <c r="H211" i="49"/>
  <c r="J211" i="49" s="1"/>
  <c r="G211" i="49"/>
  <c r="I211" i="49" s="1"/>
  <c r="H212" i="49"/>
  <c r="J212" i="49" s="1"/>
  <c r="G212" i="49"/>
  <c r="I212" i="49" s="1"/>
  <c r="H213" i="49"/>
  <c r="J213" i="49" s="1"/>
  <c r="G213" i="49"/>
  <c r="I213" i="49" s="1"/>
  <c r="I216" i="49"/>
  <c r="H216" i="49"/>
  <c r="J216" i="49" s="1"/>
  <c r="G216" i="49"/>
  <c r="I217" i="49"/>
  <c r="H217" i="49"/>
  <c r="J217" i="49" s="1"/>
  <c r="G217" i="49"/>
  <c r="I218" i="49"/>
  <c r="H218" i="49"/>
  <c r="J218" i="49" s="1"/>
  <c r="G218" i="49"/>
  <c r="J219" i="49"/>
  <c r="I219" i="49"/>
  <c r="H219" i="49"/>
  <c r="G219" i="49"/>
  <c r="J220" i="49"/>
  <c r="I220" i="49"/>
  <c r="H220" i="49"/>
  <c r="G220" i="49"/>
  <c r="I221" i="49"/>
  <c r="H221" i="49"/>
  <c r="J221" i="49" s="1"/>
  <c r="G221" i="49"/>
  <c r="I224" i="49"/>
  <c r="H224" i="49"/>
  <c r="J224" i="49" s="1"/>
  <c r="G224" i="49"/>
  <c r="I225" i="49"/>
  <c r="H225" i="49"/>
  <c r="J225" i="49" s="1"/>
  <c r="G225" i="49"/>
  <c r="I226" i="49"/>
  <c r="H226" i="49"/>
  <c r="J226" i="49" s="1"/>
  <c r="G226" i="49"/>
  <c r="I227" i="49"/>
  <c r="H227" i="49"/>
  <c r="J227" i="49" s="1"/>
  <c r="G227" i="49"/>
  <c r="I228" i="49"/>
  <c r="H228" i="49"/>
  <c r="J228" i="49" s="1"/>
  <c r="G228" i="49"/>
  <c r="I231" i="49"/>
  <c r="H231" i="49"/>
  <c r="J231" i="49" s="1"/>
  <c r="G231" i="49"/>
  <c r="I232" i="49"/>
  <c r="H232" i="49"/>
  <c r="J232" i="49" s="1"/>
  <c r="G232" i="49"/>
  <c r="H235" i="49"/>
  <c r="J235" i="49" s="1"/>
  <c r="G235" i="49"/>
  <c r="I235" i="49" s="1"/>
  <c r="H236" i="49"/>
  <c r="J236" i="49" s="1"/>
  <c r="G236" i="49"/>
  <c r="I236" i="49" s="1"/>
  <c r="H237" i="49"/>
  <c r="J237" i="49" s="1"/>
  <c r="G237" i="49"/>
  <c r="I237" i="49" s="1"/>
  <c r="H238" i="49"/>
  <c r="J238" i="49" s="1"/>
  <c r="G238" i="49"/>
  <c r="I238" i="49" s="1"/>
  <c r="H241" i="49"/>
  <c r="J241" i="49" s="1"/>
  <c r="G241" i="49"/>
  <c r="I241" i="49" s="1"/>
  <c r="H242" i="49"/>
  <c r="J242" i="49" s="1"/>
  <c r="G242" i="49"/>
  <c r="I242" i="49" s="1"/>
  <c r="H243" i="49"/>
  <c r="J243" i="49" s="1"/>
  <c r="G243" i="49"/>
  <c r="I243" i="49" s="1"/>
  <c r="H244" i="49"/>
  <c r="J244" i="49" s="1"/>
  <c r="G244" i="49"/>
  <c r="I244" i="49" s="1"/>
  <c r="H247" i="49"/>
  <c r="J247" i="49" s="1"/>
  <c r="G247" i="49"/>
  <c r="I247" i="49" s="1"/>
  <c r="H248" i="49"/>
  <c r="J248" i="49" s="1"/>
  <c r="G248" i="49"/>
  <c r="I248"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8" i="49"/>
  <c r="J258" i="49" s="1"/>
  <c r="G258" i="49"/>
  <c r="I258" i="49" s="1"/>
  <c r="H259" i="49"/>
  <c r="J259" i="49" s="1"/>
  <c r="G259" i="49"/>
  <c r="I259" i="49" s="1"/>
  <c r="H260" i="49"/>
  <c r="J260" i="49" s="1"/>
  <c r="G260" i="49"/>
  <c r="I260" i="49" s="1"/>
  <c r="I261" i="49"/>
  <c r="H261" i="49"/>
  <c r="J261" i="49" s="1"/>
  <c r="G261" i="49"/>
  <c r="H262" i="49"/>
  <c r="J262" i="49" s="1"/>
  <c r="G262" i="49"/>
  <c r="I262" i="49" s="1"/>
  <c r="H263" i="49"/>
  <c r="J263" i="49" s="1"/>
  <c r="G263" i="49"/>
  <c r="I263" i="49" s="1"/>
  <c r="I264" i="49"/>
  <c r="H264" i="49"/>
  <c r="J264" i="49" s="1"/>
  <c r="G264" i="49"/>
  <c r="H265" i="49"/>
  <c r="J265" i="49" s="1"/>
  <c r="G265" i="49"/>
  <c r="I265" i="49" s="1"/>
  <c r="H268" i="49"/>
  <c r="J268" i="49" s="1"/>
  <c r="G268" i="49"/>
  <c r="I268" i="49" s="1"/>
  <c r="H269" i="49"/>
  <c r="J269" i="49" s="1"/>
  <c r="G269" i="49"/>
  <c r="I269" i="49" s="1"/>
  <c r="H270" i="49"/>
  <c r="J270" i="49" s="1"/>
  <c r="G270" i="49"/>
  <c r="I270" i="49" s="1"/>
  <c r="H271" i="49"/>
  <c r="J271" i="49" s="1"/>
  <c r="G271" i="49"/>
  <c r="I271" i="49" s="1"/>
  <c r="I272" i="49"/>
  <c r="H272" i="49"/>
  <c r="J272" i="49" s="1"/>
  <c r="G272" i="49"/>
  <c r="H273" i="49"/>
  <c r="J273" i="49" s="1"/>
  <c r="G273" i="49"/>
  <c r="I273" i="49" s="1"/>
  <c r="H274" i="49"/>
  <c r="J274" i="49" s="1"/>
  <c r="G274" i="49"/>
  <c r="I274" i="49" s="1"/>
  <c r="H277" i="49"/>
  <c r="J277" i="49" s="1"/>
  <c r="G277" i="49"/>
  <c r="I277" i="49" s="1"/>
  <c r="H278" i="49"/>
  <c r="J278" i="49" s="1"/>
  <c r="G278" i="49"/>
  <c r="I278" i="49" s="1"/>
  <c r="H281" i="49"/>
  <c r="J281" i="49" s="1"/>
  <c r="G281" i="49"/>
  <c r="I281" i="49" s="1"/>
  <c r="H282" i="49"/>
  <c r="J282" i="49" s="1"/>
  <c r="G282" i="49"/>
  <c r="I282" i="49" s="1"/>
  <c r="J283" i="49"/>
  <c r="I283" i="49"/>
  <c r="H283" i="49"/>
  <c r="G283" i="49"/>
  <c r="I284" i="49"/>
  <c r="H284" i="49"/>
  <c r="J284" i="49" s="1"/>
  <c r="G284" i="49"/>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J291" i="49"/>
  <c r="I291" i="49"/>
  <c r="H291" i="49"/>
  <c r="G291" i="49"/>
  <c r="H292" i="49"/>
  <c r="J292" i="49" s="1"/>
  <c r="G292" i="49"/>
  <c r="I292" i="49" s="1"/>
  <c r="H295" i="49"/>
  <c r="J295" i="49" s="1"/>
  <c r="G295" i="49"/>
  <c r="I295" i="49" s="1"/>
  <c r="H296" i="49"/>
  <c r="J296" i="49" s="1"/>
  <c r="G296" i="49"/>
  <c r="I296" i="49" s="1"/>
  <c r="H297" i="49"/>
  <c r="J297" i="49" s="1"/>
  <c r="G297" i="49"/>
  <c r="I297" i="49" s="1"/>
  <c r="H300" i="49"/>
  <c r="J300" i="49" s="1"/>
  <c r="G300" i="49"/>
  <c r="I300" i="49" s="1"/>
  <c r="H301" i="49"/>
  <c r="J301" i="49" s="1"/>
  <c r="G301" i="49"/>
  <c r="I301" i="49" s="1"/>
  <c r="H302" i="49"/>
  <c r="J302" i="49" s="1"/>
  <c r="G302" i="49"/>
  <c r="I302" i="49" s="1"/>
  <c r="I303" i="49"/>
  <c r="H303" i="49"/>
  <c r="J303" i="49" s="1"/>
  <c r="G303" i="49"/>
  <c r="H304" i="49"/>
  <c r="J304" i="49" s="1"/>
  <c r="G304" i="49"/>
  <c r="I304" i="49" s="1"/>
  <c r="H305" i="49"/>
  <c r="J305" i="49" s="1"/>
  <c r="G305" i="49"/>
  <c r="I305" i="49" s="1"/>
  <c r="H306" i="49"/>
  <c r="J306" i="49" s="1"/>
  <c r="G306" i="49"/>
  <c r="I306" i="49" s="1"/>
  <c r="H307" i="49"/>
  <c r="J307" i="49" s="1"/>
  <c r="G307" i="49"/>
  <c r="I307" i="49" s="1"/>
  <c r="H310" i="49"/>
  <c r="J310" i="49" s="1"/>
  <c r="G310" i="49"/>
  <c r="I310" i="49" s="1"/>
  <c r="H311" i="49"/>
  <c r="J311" i="49" s="1"/>
  <c r="G311" i="49"/>
  <c r="I311" i="49" s="1"/>
  <c r="J312" i="49"/>
  <c r="I312" i="49"/>
  <c r="H312" i="49"/>
  <c r="G312" i="49"/>
  <c r="H313" i="49"/>
  <c r="J313" i="49" s="1"/>
  <c r="G313" i="49"/>
  <c r="I313" i="49" s="1"/>
  <c r="H314" i="49"/>
  <c r="J314" i="49" s="1"/>
  <c r="G314" i="49"/>
  <c r="I314" i="49" s="1"/>
  <c r="H315" i="49"/>
  <c r="J315" i="49" s="1"/>
  <c r="G315" i="49"/>
  <c r="I315" i="49" s="1"/>
  <c r="H316" i="49"/>
  <c r="J316" i="49" s="1"/>
  <c r="G316" i="49"/>
  <c r="I316" i="49" s="1"/>
  <c r="H317" i="49"/>
  <c r="J317" i="49" s="1"/>
  <c r="G317" i="49"/>
  <c r="I317" i="49" s="1"/>
  <c r="H320" i="49"/>
  <c r="J320" i="49" s="1"/>
  <c r="G320" i="49"/>
  <c r="I320" i="49" s="1"/>
  <c r="H321" i="49"/>
  <c r="J321" i="49" s="1"/>
  <c r="G321" i="49"/>
  <c r="I321" i="49" s="1"/>
  <c r="I322" i="49"/>
  <c r="H322" i="49"/>
  <c r="J322" i="49" s="1"/>
  <c r="G322" i="49"/>
  <c r="H323" i="49"/>
  <c r="J323" i="49" s="1"/>
  <c r="G323" i="49"/>
  <c r="I323" i="49" s="1"/>
  <c r="H324" i="49"/>
  <c r="J324" i="49" s="1"/>
  <c r="G324" i="49"/>
  <c r="I324" i="49" s="1"/>
  <c r="I325" i="49"/>
  <c r="H325" i="49"/>
  <c r="J325" i="49" s="1"/>
  <c r="G325" i="49"/>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I334" i="49"/>
  <c r="H334" i="49"/>
  <c r="J334" i="49" s="1"/>
  <c r="G334" i="49"/>
  <c r="H335" i="49"/>
  <c r="J335" i="49" s="1"/>
  <c r="G335" i="49"/>
  <c r="I335" i="49" s="1"/>
  <c r="H336" i="49"/>
  <c r="J336" i="49" s="1"/>
  <c r="G336" i="49"/>
  <c r="I336" i="49" s="1"/>
  <c r="H337" i="49"/>
  <c r="J337" i="49" s="1"/>
  <c r="G337" i="49"/>
  <c r="I337" i="49" s="1"/>
  <c r="H340" i="49"/>
  <c r="J340" i="49" s="1"/>
  <c r="G340" i="49"/>
  <c r="I340" i="49" s="1"/>
  <c r="H341" i="49"/>
  <c r="J341" i="49" s="1"/>
  <c r="G341" i="49"/>
  <c r="I341" i="49" s="1"/>
  <c r="H344" i="49"/>
  <c r="J344" i="49" s="1"/>
  <c r="G344" i="49"/>
  <c r="I344" i="49" s="1"/>
  <c r="H345" i="49"/>
  <c r="J345" i="49" s="1"/>
  <c r="G345" i="49"/>
  <c r="I345" i="49" s="1"/>
  <c r="H346" i="49"/>
  <c r="J346" i="49" s="1"/>
  <c r="G346" i="49"/>
  <c r="I346" i="49" s="1"/>
  <c r="H349" i="49"/>
  <c r="J349" i="49" s="1"/>
  <c r="G349" i="49"/>
  <c r="I349" i="49" s="1"/>
  <c r="H350" i="49"/>
  <c r="J350" i="49" s="1"/>
  <c r="G350" i="49"/>
  <c r="I350" i="49" s="1"/>
  <c r="H351" i="49"/>
  <c r="J351" i="49" s="1"/>
  <c r="G351" i="49"/>
  <c r="I351" i="49" s="1"/>
  <c r="I352" i="49"/>
  <c r="H352" i="49"/>
  <c r="J352" i="49" s="1"/>
  <c r="G352" i="49"/>
  <c r="H353" i="49"/>
  <c r="J353" i="49" s="1"/>
  <c r="G353" i="49"/>
  <c r="I353"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J363" i="49"/>
  <c r="I363" i="49"/>
  <c r="H363" i="49"/>
  <c r="G363" i="49"/>
  <c r="H364" i="49"/>
  <c r="J364" i="49" s="1"/>
  <c r="G364" i="49"/>
  <c r="I364" i="49" s="1"/>
  <c r="H365" i="49"/>
  <c r="J365" i="49" s="1"/>
  <c r="G365" i="49"/>
  <c r="I365" i="49" s="1"/>
  <c r="H366" i="49"/>
  <c r="J366" i="49" s="1"/>
  <c r="G366" i="49"/>
  <c r="I366" i="49" s="1"/>
  <c r="H367" i="49"/>
  <c r="J367" i="49" s="1"/>
  <c r="G367" i="49"/>
  <c r="I367" i="49" s="1"/>
  <c r="H368" i="49"/>
  <c r="J368" i="49" s="1"/>
  <c r="G368" i="49"/>
  <c r="I368" i="49" s="1"/>
  <c r="H371" i="49"/>
  <c r="J371" i="49" s="1"/>
  <c r="G371" i="49"/>
  <c r="I371" i="49" s="1"/>
  <c r="H372" i="49"/>
  <c r="J372" i="49" s="1"/>
  <c r="G372" i="49"/>
  <c r="I372" i="49" s="1"/>
  <c r="I375" i="49"/>
  <c r="H375" i="49"/>
  <c r="J375" i="49" s="1"/>
  <c r="G375" i="49"/>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J385" i="49"/>
  <c r="I385" i="49"/>
  <c r="H385" i="49"/>
  <c r="G385" i="49"/>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I395" i="49"/>
  <c r="H395" i="49"/>
  <c r="J395" i="49" s="1"/>
  <c r="G395" i="49"/>
  <c r="I396" i="49"/>
  <c r="H396" i="49"/>
  <c r="J396" i="49" s="1"/>
  <c r="G396" i="49"/>
  <c r="H397" i="49"/>
  <c r="J397" i="49" s="1"/>
  <c r="G397" i="49"/>
  <c r="I397" i="49" s="1"/>
  <c r="H398" i="49"/>
  <c r="J398" i="49" s="1"/>
  <c r="G398" i="49"/>
  <c r="I398" i="49" s="1"/>
  <c r="H399" i="49"/>
  <c r="J399" i="49" s="1"/>
  <c r="G399" i="49"/>
  <c r="I399" i="49" s="1"/>
  <c r="I400" i="49"/>
  <c r="H400" i="49"/>
  <c r="J400" i="49" s="1"/>
  <c r="G400" i="49"/>
  <c r="H401" i="49"/>
  <c r="J401" i="49" s="1"/>
  <c r="G401" i="49"/>
  <c r="I401"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I415" i="49"/>
  <c r="H415" i="49"/>
  <c r="J415" i="49" s="1"/>
  <c r="G415" i="49"/>
  <c r="H416" i="49"/>
  <c r="J416" i="49" s="1"/>
  <c r="G416" i="49"/>
  <c r="I416" i="49" s="1"/>
  <c r="H417" i="49"/>
  <c r="J417" i="49" s="1"/>
  <c r="G417" i="49"/>
  <c r="I417" i="49" s="1"/>
  <c r="H420" i="49"/>
  <c r="J420" i="49" s="1"/>
  <c r="G420" i="49"/>
  <c r="I420" i="49" s="1"/>
  <c r="H421" i="49"/>
  <c r="J421" i="49" s="1"/>
  <c r="G421" i="49"/>
  <c r="I421" i="49" s="1"/>
  <c r="H422" i="49"/>
  <c r="J422" i="49" s="1"/>
  <c r="G422" i="49"/>
  <c r="I422" i="49" s="1"/>
  <c r="H423" i="49"/>
  <c r="J423" i="49" s="1"/>
  <c r="G423" i="49"/>
  <c r="I423"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J445" i="49"/>
  <c r="I445" i="49"/>
  <c r="H445" i="49"/>
  <c r="G445" i="49"/>
  <c r="J446" i="49"/>
  <c r="I446" i="49"/>
  <c r="H446" i="49"/>
  <c r="G446" i="49"/>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I462" i="49"/>
  <c r="H462" i="49"/>
  <c r="J462" i="49" s="1"/>
  <c r="G462" i="49"/>
  <c r="H463" i="49"/>
  <c r="J463" i="49" s="1"/>
  <c r="G463" i="49"/>
  <c r="I463" i="49" s="1"/>
  <c r="H464" i="49"/>
  <c r="J464" i="49" s="1"/>
  <c r="G464" i="49"/>
  <c r="I464" i="49" s="1"/>
  <c r="H465" i="49"/>
  <c r="J465" i="49" s="1"/>
  <c r="G465" i="49"/>
  <c r="I465" i="49" s="1"/>
  <c r="H466" i="49"/>
  <c r="J466" i="49" s="1"/>
  <c r="G466" i="49"/>
  <c r="I466" i="49" s="1"/>
  <c r="I467" i="49"/>
  <c r="H467" i="49"/>
  <c r="J467" i="49" s="1"/>
  <c r="G467" i="49"/>
  <c r="I468" i="49"/>
  <c r="H468" i="49"/>
  <c r="J468" i="49" s="1"/>
  <c r="G468" i="49"/>
  <c r="H469" i="49"/>
  <c r="J469" i="49" s="1"/>
  <c r="G469" i="49"/>
  <c r="I469" i="49" s="1"/>
  <c r="H470" i="49"/>
  <c r="J470" i="49" s="1"/>
  <c r="G470" i="49"/>
  <c r="I470"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I479" i="49"/>
  <c r="H479" i="49"/>
  <c r="J479" i="49" s="1"/>
  <c r="G479" i="49"/>
  <c r="J480" i="49"/>
  <c r="I480" i="49"/>
  <c r="H480" i="49"/>
  <c r="G480" i="49"/>
  <c r="H481" i="49"/>
  <c r="J481" i="49" s="1"/>
  <c r="G481" i="49"/>
  <c r="I481" i="49" s="1"/>
  <c r="H484" i="49"/>
  <c r="J484" i="49" s="1"/>
  <c r="G484" i="49"/>
  <c r="I484" i="49" s="1"/>
  <c r="I485" i="49"/>
  <c r="H485" i="49"/>
  <c r="J485" i="49" s="1"/>
  <c r="G485" i="49"/>
  <c r="I486" i="49"/>
  <c r="H486" i="49"/>
  <c r="J486" i="49" s="1"/>
  <c r="G486" i="49"/>
  <c r="H487" i="49"/>
  <c r="J487" i="49" s="1"/>
  <c r="G487" i="49"/>
  <c r="I487" i="49" s="1"/>
  <c r="J490" i="49"/>
  <c r="I490" i="49"/>
  <c r="H490" i="49"/>
  <c r="G490" i="49"/>
  <c r="I491" i="49"/>
  <c r="H491" i="49"/>
  <c r="J491" i="49" s="1"/>
  <c r="G491" i="49"/>
  <c r="I492" i="49"/>
  <c r="H492" i="49"/>
  <c r="J492" i="49" s="1"/>
  <c r="G492" i="49"/>
  <c r="H493" i="49"/>
  <c r="J493" i="49" s="1"/>
  <c r="G493" i="49"/>
  <c r="I493" i="49" s="1"/>
  <c r="H494" i="49"/>
  <c r="J494" i="49" s="1"/>
  <c r="G494" i="49"/>
  <c r="I494" i="49" s="1"/>
  <c r="H495" i="49"/>
  <c r="J495" i="49" s="1"/>
  <c r="G495" i="49"/>
  <c r="I495" i="49" s="1"/>
  <c r="H496" i="49"/>
  <c r="J496" i="49" s="1"/>
  <c r="G496" i="49"/>
  <c r="I496" i="49" s="1"/>
  <c r="I497" i="49"/>
  <c r="H497" i="49"/>
  <c r="J497" i="49" s="1"/>
  <c r="G497" i="49"/>
  <c r="H498" i="49"/>
  <c r="J498" i="49" s="1"/>
  <c r="G498" i="49"/>
  <c r="I498" i="49" s="1"/>
  <c r="H499" i="49"/>
  <c r="J499" i="49" s="1"/>
  <c r="G499" i="49"/>
  <c r="I499" i="49" s="1"/>
  <c r="I500" i="49"/>
  <c r="H500" i="49"/>
  <c r="J500" i="49" s="1"/>
  <c r="G500" i="49"/>
  <c r="H501" i="49"/>
  <c r="J501" i="49" s="1"/>
  <c r="G501" i="49"/>
  <c r="I501" i="49" s="1"/>
  <c r="I504" i="49"/>
  <c r="H504" i="49"/>
  <c r="J504" i="49" s="1"/>
  <c r="G504" i="49"/>
  <c r="I505" i="49"/>
  <c r="H505" i="49"/>
  <c r="J505" i="49" s="1"/>
  <c r="G505" i="49"/>
  <c r="H506" i="49"/>
  <c r="J506" i="49" s="1"/>
  <c r="G506" i="49"/>
  <c r="I506" i="49" s="1"/>
  <c r="H507" i="49"/>
  <c r="J507" i="49" s="1"/>
  <c r="G507" i="49"/>
  <c r="I507" i="49" s="1"/>
  <c r="H510" i="49"/>
  <c r="J510" i="49" s="1"/>
  <c r="G510" i="49"/>
  <c r="I510" i="49" s="1"/>
  <c r="J511" i="49"/>
  <c r="H511" i="49"/>
  <c r="G511" i="49"/>
  <c r="I511"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I519" i="49"/>
  <c r="H519" i="49"/>
  <c r="J519" i="49" s="1"/>
  <c r="G519" i="49"/>
  <c r="I520" i="49"/>
  <c r="H520" i="49"/>
  <c r="J520" i="49" s="1"/>
  <c r="G520" i="49"/>
  <c r="H521" i="49"/>
  <c r="J521" i="49" s="1"/>
  <c r="G521" i="49"/>
  <c r="I521" i="49" s="1"/>
  <c r="H522" i="49"/>
  <c r="J522" i="49" s="1"/>
  <c r="G522" i="49"/>
  <c r="I522" i="49" s="1"/>
  <c r="H525" i="49"/>
  <c r="J525" i="49" s="1"/>
  <c r="G525" i="49"/>
  <c r="I525" i="49" s="1"/>
  <c r="H526" i="49"/>
  <c r="J526" i="49" s="1"/>
  <c r="G526" i="49"/>
  <c r="I526" i="49" s="1"/>
  <c r="H527" i="49"/>
  <c r="J527" i="49" s="1"/>
  <c r="G527" i="49"/>
  <c r="I527" i="49" s="1"/>
  <c r="I528" i="49"/>
  <c r="H528" i="49"/>
  <c r="J528" i="49" s="1"/>
  <c r="G528" i="49"/>
  <c r="I529" i="49"/>
  <c r="H529" i="49"/>
  <c r="J529" i="49" s="1"/>
  <c r="G529" i="49"/>
  <c r="H530" i="49"/>
  <c r="J530" i="49" s="1"/>
  <c r="G530" i="49"/>
  <c r="I530"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J558" i="49"/>
  <c r="I558" i="49"/>
  <c r="H558" i="49"/>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J568" i="49"/>
  <c r="I568" i="49"/>
  <c r="H568" i="49"/>
  <c r="G568" i="49"/>
  <c r="I569" i="49"/>
  <c r="H569" i="49"/>
  <c r="J569" i="49" s="1"/>
  <c r="G569" i="49"/>
  <c r="H570" i="49"/>
  <c r="J570" i="49" s="1"/>
  <c r="G570" i="49"/>
  <c r="I570" i="49" s="1"/>
  <c r="I571" i="49"/>
  <c r="H571" i="49"/>
  <c r="J571" i="49" s="1"/>
  <c r="G571" i="49"/>
  <c r="H572" i="49"/>
  <c r="J572" i="49" s="1"/>
  <c r="G572" i="49"/>
  <c r="I572" i="49" s="1"/>
  <c r="H573" i="49"/>
  <c r="J573" i="49" s="1"/>
  <c r="G573" i="49"/>
  <c r="I573" i="49" s="1"/>
  <c r="H574" i="49"/>
  <c r="J574" i="49" s="1"/>
  <c r="G574" i="49"/>
  <c r="I574" i="49" s="1"/>
  <c r="I575" i="49"/>
  <c r="H575" i="49"/>
  <c r="J575" i="49" s="1"/>
  <c r="G575" i="49"/>
  <c r="H576" i="49"/>
  <c r="J576" i="49" s="1"/>
  <c r="G576" i="49"/>
  <c r="I576" i="49" s="1"/>
  <c r="H577" i="49"/>
  <c r="J577" i="49" s="1"/>
  <c r="G577" i="49"/>
  <c r="I577" i="49" s="1"/>
  <c r="H578" i="49"/>
  <c r="J578" i="49" s="1"/>
  <c r="G578" i="49"/>
  <c r="I578" i="49" s="1"/>
  <c r="H581" i="49"/>
  <c r="J581" i="49" s="1"/>
  <c r="G581" i="49"/>
  <c r="I581" i="49" s="1"/>
  <c r="H582" i="49"/>
  <c r="J582" i="49" s="1"/>
  <c r="G582" i="49"/>
  <c r="I582" i="49" s="1"/>
  <c r="H583" i="49"/>
  <c r="J583" i="49" s="1"/>
  <c r="G583" i="49"/>
  <c r="I583" i="49" s="1"/>
  <c r="I586" i="49"/>
  <c r="H586" i="49"/>
  <c r="J586" i="49" s="1"/>
  <c r="G586" i="49"/>
  <c r="H587" i="49"/>
  <c r="J587" i="49" s="1"/>
  <c r="G587" i="49"/>
  <c r="I587" i="49" s="1"/>
  <c r="I588" i="49"/>
  <c r="H588" i="49"/>
  <c r="J588" i="49" s="1"/>
  <c r="G588" i="49"/>
  <c r="H589" i="49"/>
  <c r="J589" i="49" s="1"/>
  <c r="G589" i="49"/>
  <c r="I589" i="49" s="1"/>
  <c r="H590" i="49"/>
  <c r="J590" i="49" s="1"/>
  <c r="G590" i="49"/>
  <c r="I590" i="49" s="1"/>
  <c r="H591" i="49"/>
  <c r="J591" i="49" s="1"/>
  <c r="G591" i="49"/>
  <c r="I591" i="49" s="1"/>
  <c r="I592" i="49"/>
  <c r="H592" i="49"/>
  <c r="J592" i="49" s="1"/>
  <c r="G592" i="49"/>
  <c r="H593" i="49"/>
  <c r="J593" i="49" s="1"/>
  <c r="G593" i="49"/>
  <c r="I593" i="49" s="1"/>
  <c r="I594" i="49"/>
  <c r="H594" i="49"/>
  <c r="J594" i="49" s="1"/>
  <c r="G594" i="49"/>
  <c r="H595" i="49"/>
  <c r="J595" i="49" s="1"/>
  <c r="G595" i="49"/>
  <c r="I595" i="49" s="1"/>
  <c r="H596" i="49"/>
  <c r="J596" i="49" s="1"/>
  <c r="G596" i="49"/>
  <c r="I596" i="49" s="1"/>
  <c r="H597" i="49"/>
  <c r="J597" i="49" s="1"/>
  <c r="G597" i="49"/>
  <c r="I597" i="49" s="1"/>
  <c r="H598" i="49"/>
  <c r="J598" i="49" s="1"/>
  <c r="G598" i="49"/>
  <c r="I598" i="49" s="1"/>
  <c r="J599" i="49"/>
  <c r="I599" i="49"/>
  <c r="H599" i="49"/>
  <c r="G599" i="49"/>
  <c r="H600" i="49"/>
  <c r="J600" i="49" s="1"/>
  <c r="G600" i="49"/>
  <c r="I600" i="49" s="1"/>
  <c r="H601" i="49"/>
  <c r="J601" i="49" s="1"/>
  <c r="G601" i="49"/>
  <c r="I601" i="49" s="1"/>
  <c r="H602" i="49"/>
  <c r="J602" i="49" s="1"/>
  <c r="G602" i="49"/>
  <c r="I602" i="49" s="1"/>
  <c r="H603" i="49"/>
  <c r="J603" i="49" s="1"/>
  <c r="G603" i="49"/>
  <c r="I603" i="49" s="1"/>
  <c r="H604" i="49"/>
  <c r="J604" i="49" s="1"/>
  <c r="G604" i="49"/>
  <c r="I604" i="49" s="1"/>
  <c r="H605" i="49"/>
  <c r="J605" i="49" s="1"/>
  <c r="G605" i="49"/>
  <c r="I605" i="49" s="1"/>
  <c r="H606" i="49"/>
  <c r="J606" i="49" s="1"/>
  <c r="G606" i="49"/>
  <c r="I606" i="49" s="1"/>
  <c r="H607" i="49"/>
  <c r="J607" i="49" s="1"/>
  <c r="G607" i="49"/>
  <c r="I607" i="49" s="1"/>
  <c r="H610" i="49"/>
  <c r="J610" i="49" s="1"/>
  <c r="G610" i="49"/>
  <c r="I610" i="49" s="1"/>
  <c r="H611" i="49"/>
  <c r="J611" i="49" s="1"/>
  <c r="G611" i="49"/>
  <c r="I611" i="49" s="1"/>
  <c r="J612" i="49"/>
  <c r="I612" i="49"/>
  <c r="H612" i="49"/>
  <c r="G612" i="49"/>
  <c r="I613" i="49"/>
  <c r="H613" i="49"/>
  <c r="J613" i="49" s="1"/>
  <c r="G613" i="49"/>
  <c r="H614" i="49"/>
  <c r="J614" i="49" s="1"/>
  <c r="G614" i="49"/>
  <c r="I614" i="49" s="1"/>
  <c r="H615" i="49"/>
  <c r="J615" i="49" s="1"/>
  <c r="G615" i="49"/>
  <c r="I615" i="49" s="1"/>
  <c r="H616" i="49"/>
  <c r="J616" i="49" s="1"/>
  <c r="G616" i="49"/>
  <c r="I616" i="49" s="1"/>
  <c r="H617" i="49"/>
  <c r="J617" i="49" s="1"/>
  <c r="G617" i="49"/>
  <c r="I617" i="49" s="1"/>
  <c r="H620" i="49"/>
  <c r="J620" i="49" s="1"/>
  <c r="G620" i="49"/>
  <c r="I620" i="49" s="1"/>
  <c r="H621" i="49"/>
  <c r="J621" i="49" s="1"/>
  <c r="G621" i="49"/>
  <c r="I621" i="49" s="1"/>
  <c r="H622" i="49"/>
  <c r="J622" i="49" s="1"/>
  <c r="G622" i="49"/>
  <c r="I622" i="49" s="1"/>
  <c r="H625" i="49"/>
  <c r="J625" i="49" s="1"/>
  <c r="G625" i="49"/>
  <c r="I625" i="49" s="1"/>
  <c r="H626" i="49"/>
  <c r="J626" i="49" s="1"/>
  <c r="G626" i="49"/>
  <c r="I62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5"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6" i="53" s="1"/>
  <c r="B59" i="53"/>
  <c r="C57" i="53" s="1"/>
  <c r="K41" i="53"/>
  <c r="J41" i="53"/>
  <c r="I61" i="53"/>
  <c r="G61" i="53"/>
  <c r="E61" i="53"/>
  <c r="C61" i="53"/>
  <c r="B5" i="54"/>
  <c r="D5" i="54" s="1"/>
  <c r="H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K26" i="54"/>
  <c r="J26" i="54"/>
  <c r="H28" i="54"/>
  <c r="I24"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40"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4" i="54" s="1"/>
  <c r="F58" i="54"/>
  <c r="G56" i="54" s="1"/>
  <c r="D58" i="54"/>
  <c r="E53"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K81" i="54"/>
  <c r="J81" i="54"/>
  <c r="H83" i="54"/>
  <c r="I80" i="54" s="1"/>
  <c r="F83" i="54"/>
  <c r="G81" i="54" s="1"/>
  <c r="D83" i="54"/>
  <c r="E80" i="54" s="1"/>
  <c r="B83" i="54"/>
  <c r="C81" i="54" s="1"/>
  <c r="K61" i="54"/>
  <c r="J61" i="54"/>
  <c r="I85" i="54"/>
  <c r="G85" i="54"/>
  <c r="E85" i="54"/>
  <c r="C85"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K21" i="55"/>
  <c r="J21" i="55"/>
  <c r="H23" i="55"/>
  <c r="I19" i="55" s="1"/>
  <c r="F23" i="55"/>
  <c r="G21" i="55" s="1"/>
  <c r="D23" i="55"/>
  <c r="E20" i="55" s="1"/>
  <c r="B23" i="55"/>
  <c r="C21" i="55" s="1"/>
  <c r="K7" i="55"/>
  <c r="J7" i="55"/>
  <c r="I25" i="55"/>
  <c r="G25" i="55"/>
  <c r="E25" i="55"/>
  <c r="C25" i="55"/>
  <c r="J25" i="55"/>
  <c r="K25" i="55"/>
  <c r="B28" i="55"/>
  <c r="F28" i="55" s="1"/>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K54" i="55"/>
  <c r="J54" i="55"/>
  <c r="K55" i="55"/>
  <c r="J55" i="55"/>
  <c r="H57" i="55"/>
  <c r="I54" i="55" s="1"/>
  <c r="F57" i="55"/>
  <c r="G55" i="55" s="1"/>
  <c r="D57" i="55"/>
  <c r="E55" i="55" s="1"/>
  <c r="B57" i="55"/>
  <c r="C55" i="55" s="1"/>
  <c r="K30" i="55"/>
  <c r="J30" i="55"/>
  <c r="K61" i="55"/>
  <c r="J61" i="55"/>
  <c r="K62" i="55"/>
  <c r="J62" i="55"/>
  <c r="K63" i="55"/>
  <c r="J63" i="55"/>
  <c r="K64" i="55"/>
  <c r="J64" i="55"/>
  <c r="K65" i="55"/>
  <c r="J65" i="55"/>
  <c r="K66" i="55"/>
  <c r="J66" i="55"/>
  <c r="K67" i="55"/>
  <c r="J67" i="55"/>
  <c r="K68" i="55"/>
  <c r="J68" i="55"/>
  <c r="K69" i="55"/>
  <c r="J69" i="55"/>
  <c r="K70" i="55"/>
  <c r="J70" i="55"/>
  <c r="H72" i="55"/>
  <c r="I69" i="55" s="1"/>
  <c r="F72" i="55"/>
  <c r="G70" i="55" s="1"/>
  <c r="D72" i="55"/>
  <c r="E69" i="55" s="1"/>
  <c r="B72" i="55"/>
  <c r="C70" i="55" s="1"/>
  <c r="K60" i="55"/>
  <c r="J60" i="55"/>
  <c r="I74" i="55"/>
  <c r="G74" i="55"/>
  <c r="E74" i="55"/>
  <c r="C74" i="55"/>
  <c r="K74" i="55"/>
  <c r="J74" i="55"/>
  <c r="B77" i="55"/>
  <c r="F77" i="55" s="1"/>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K98" i="55"/>
  <c r="J98" i="55"/>
  <c r="K99" i="55"/>
  <c r="J99" i="55"/>
  <c r="H101" i="55"/>
  <c r="I98" i="55" s="1"/>
  <c r="F101" i="55"/>
  <c r="G99" i="55" s="1"/>
  <c r="D101" i="55"/>
  <c r="E98" i="55" s="1"/>
  <c r="B101" i="55"/>
  <c r="C99" i="55" s="1"/>
  <c r="K79" i="55"/>
  <c r="J79"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H120" i="55"/>
  <c r="I118" i="55" s="1"/>
  <c r="F120" i="55"/>
  <c r="G118" i="55" s="1"/>
  <c r="D120" i="55"/>
  <c r="E118" i="55" s="1"/>
  <c r="B120" i="55"/>
  <c r="C118" i="55" s="1"/>
  <c r="K104" i="55"/>
  <c r="J104" i="55"/>
  <c r="I122" i="55"/>
  <c r="G122" i="55"/>
  <c r="E122" i="55"/>
  <c r="C122" i="55"/>
  <c r="J122" i="55"/>
  <c r="K122" i="55"/>
  <c r="B125" i="55"/>
  <c r="D125" i="55" s="1"/>
  <c r="H125" i="55" s="1"/>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H154" i="55"/>
  <c r="I151" i="55" s="1"/>
  <c r="F154" i="55"/>
  <c r="G152" i="55" s="1"/>
  <c r="D154" i="55"/>
  <c r="E150" i="55" s="1"/>
  <c r="B154" i="55"/>
  <c r="C152" i="55" s="1"/>
  <c r="K127" i="55"/>
  <c r="J12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H178" i="55"/>
  <c r="I175" i="55" s="1"/>
  <c r="F178" i="55"/>
  <c r="G176" i="55" s="1"/>
  <c r="D178" i="55"/>
  <c r="E175" i="55" s="1"/>
  <c r="B178" i="55"/>
  <c r="C176" i="55" s="1"/>
  <c r="K157" i="55"/>
  <c r="J157" i="55"/>
  <c r="I180" i="55"/>
  <c r="G180" i="55"/>
  <c r="E180" i="55"/>
  <c r="C180" i="55"/>
  <c r="J180" i="55"/>
  <c r="K180" i="55"/>
  <c r="B183" i="55"/>
  <c r="F183" i="55" s="1"/>
  <c r="K186" i="55"/>
  <c r="J186" i="55"/>
  <c r="H188" i="55"/>
  <c r="I188" i="55" s="1"/>
  <c r="F188" i="55"/>
  <c r="G186" i="55" s="1"/>
  <c r="D188" i="55"/>
  <c r="E188" i="55" s="1"/>
  <c r="B188" i="55"/>
  <c r="C186" i="55" s="1"/>
  <c r="K185" i="55"/>
  <c r="J185" i="55"/>
  <c r="K192" i="55"/>
  <c r="J192" i="55"/>
  <c r="K193" i="55"/>
  <c r="J193" i="55"/>
  <c r="K194" i="55"/>
  <c r="J194" i="55"/>
  <c r="K195" i="55"/>
  <c r="J195" i="55"/>
  <c r="K196" i="55"/>
  <c r="J196" i="55"/>
  <c r="K197" i="55"/>
  <c r="J197" i="55"/>
  <c r="K198" i="55"/>
  <c r="J198" i="55"/>
  <c r="K199" i="55"/>
  <c r="J199" i="55"/>
  <c r="K200" i="55"/>
  <c r="J200" i="55"/>
  <c r="K201" i="55"/>
  <c r="J201" i="55"/>
  <c r="K202" i="55"/>
  <c r="J202" i="55"/>
  <c r="H204" i="55"/>
  <c r="I201" i="55" s="1"/>
  <c r="F204" i="55"/>
  <c r="G202" i="55" s="1"/>
  <c r="D204" i="55"/>
  <c r="E199" i="55" s="1"/>
  <c r="B204" i="55"/>
  <c r="C202" i="55" s="1"/>
  <c r="K191" i="55"/>
  <c r="J191" i="55"/>
  <c r="I206" i="55"/>
  <c r="G206" i="55"/>
  <c r="E206" i="55"/>
  <c r="C206" i="55"/>
  <c r="J206" i="55"/>
  <c r="K206" i="55"/>
  <c r="I210" i="55"/>
  <c r="G210" i="55"/>
  <c r="E210" i="55"/>
  <c r="C210" i="55"/>
  <c r="H208" i="55"/>
  <c r="I208" i="55" s="1"/>
  <c r="F208" i="55"/>
  <c r="G208" i="55" s="1"/>
  <c r="D208" i="55"/>
  <c r="E208" i="55" s="1"/>
  <c r="B208" i="55"/>
  <c r="C208" i="55" s="1"/>
  <c r="K210" i="55"/>
  <c r="J210" i="55"/>
  <c r="K212" i="55"/>
  <c r="J212" i="55"/>
  <c r="I212" i="55"/>
  <c r="G212" i="55"/>
  <c r="E212" i="55"/>
  <c r="C212" i="55"/>
  <c r="B5" i="48"/>
  <c r="F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29" i="48" s="1"/>
  <c r="B34" i="48"/>
  <c r="C32" i="48" s="1"/>
  <c r="K18" i="48"/>
  <c r="J18" i="48"/>
  <c r="K38" i="48"/>
  <c r="J38" i="48"/>
  <c r="K39" i="48"/>
  <c r="J39" i="48"/>
  <c r="K40" i="48"/>
  <c r="J40" i="48"/>
  <c r="H42" i="48"/>
  <c r="I39" i="48" s="1"/>
  <c r="F42" i="48"/>
  <c r="G40" i="48" s="1"/>
  <c r="D42" i="48"/>
  <c r="E38" i="48" s="1"/>
  <c r="B42" i="48"/>
  <c r="C40" i="48" s="1"/>
  <c r="K37" i="48"/>
  <c r="J37" i="48"/>
  <c r="I44" i="48"/>
  <c r="G44" i="48"/>
  <c r="E44" i="48"/>
  <c r="C44" i="48"/>
  <c r="J44" i="48"/>
  <c r="K44" i="48"/>
  <c r="B47" i="48"/>
  <c r="D47" i="48" s="1"/>
  <c r="H47" i="48" s="1"/>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6" i="48" s="1"/>
  <c r="F69" i="48"/>
  <c r="G67" i="48" s="1"/>
  <c r="D69" i="48"/>
  <c r="E64" i="48" s="1"/>
  <c r="B69" i="48"/>
  <c r="C67" i="48" s="1"/>
  <c r="K49" i="48"/>
  <c r="J49" i="48"/>
  <c r="K73" i="48"/>
  <c r="J73" i="48"/>
  <c r="K74" i="48"/>
  <c r="J74" i="48"/>
  <c r="K75" i="48"/>
  <c r="J75" i="48"/>
  <c r="K76" i="48"/>
  <c r="J76" i="48"/>
  <c r="K77" i="48"/>
  <c r="J77" i="48"/>
  <c r="K78" i="48"/>
  <c r="J78" i="48"/>
  <c r="K79" i="48"/>
  <c r="J79" i="48"/>
  <c r="K80" i="48"/>
  <c r="J80" i="48"/>
  <c r="K81" i="48"/>
  <c r="J81" i="48"/>
  <c r="H83" i="48"/>
  <c r="I80" i="48" s="1"/>
  <c r="F83" i="48"/>
  <c r="G81" i="48" s="1"/>
  <c r="D83" i="48"/>
  <c r="E80" i="48" s="1"/>
  <c r="B83" i="48"/>
  <c r="C81" i="48" s="1"/>
  <c r="K72" i="48"/>
  <c r="J72" i="48"/>
  <c r="I85" i="48"/>
  <c r="G85" i="48"/>
  <c r="E85" i="48"/>
  <c r="C85" i="48"/>
  <c r="K85" i="48"/>
  <c r="J85" i="48"/>
  <c r="B88" i="48"/>
  <c r="F88" i="48" s="1"/>
  <c r="K91" i="48"/>
  <c r="J91" i="48"/>
  <c r="K92" i="48"/>
  <c r="J92" i="48"/>
  <c r="K93" i="48"/>
  <c r="J93" i="48"/>
  <c r="K94" i="48"/>
  <c r="J94" i="48"/>
  <c r="K95" i="48"/>
  <c r="J95" i="48"/>
  <c r="K96" i="48"/>
  <c r="J96" i="48"/>
  <c r="K97" i="48"/>
  <c r="J97" i="48"/>
  <c r="K98" i="48"/>
  <c r="J98" i="48"/>
  <c r="K99" i="48"/>
  <c r="J99" i="48"/>
  <c r="K100" i="48"/>
  <c r="J100" i="48"/>
  <c r="H102" i="48"/>
  <c r="I99" i="48" s="1"/>
  <c r="F102" i="48"/>
  <c r="G100" i="48" s="1"/>
  <c r="D102" i="48"/>
  <c r="E99" i="48" s="1"/>
  <c r="B102" i="48"/>
  <c r="C100" i="48" s="1"/>
  <c r="K90" i="48"/>
  <c r="J90"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K120" i="48"/>
  <c r="J120" i="48"/>
  <c r="K121" i="48"/>
  <c r="J121" i="48"/>
  <c r="H123" i="48"/>
  <c r="I119" i="48" s="1"/>
  <c r="F123" i="48"/>
  <c r="G121" i="48" s="1"/>
  <c r="D123" i="48"/>
  <c r="E119" i="48" s="1"/>
  <c r="B123" i="48"/>
  <c r="C121" i="48" s="1"/>
  <c r="K105" i="48"/>
  <c r="J105" i="48"/>
  <c r="I125" i="48"/>
  <c r="G125" i="48"/>
  <c r="E125" i="48"/>
  <c r="C125" i="48"/>
  <c r="K125" i="48"/>
  <c r="J125" i="48"/>
  <c r="B128" i="48"/>
  <c r="D128" i="48" s="1"/>
  <c r="H128" i="48" s="1"/>
  <c r="K131" i="48"/>
  <c r="J131" i="48"/>
  <c r="K132" i="48"/>
  <c r="J132" i="48"/>
  <c r="H134" i="48"/>
  <c r="I131" i="48" s="1"/>
  <c r="F134" i="48"/>
  <c r="G132" i="48" s="1"/>
  <c r="D134" i="48"/>
  <c r="E134" i="48" s="1"/>
  <c r="B134" i="48"/>
  <c r="C132" i="48" s="1"/>
  <c r="K130" i="48"/>
  <c r="J130" i="48"/>
  <c r="K138" i="48"/>
  <c r="J138" i="48"/>
  <c r="K139" i="48"/>
  <c r="J139" i="48"/>
  <c r="K140" i="48"/>
  <c r="J140" i="48"/>
  <c r="K141" i="48"/>
  <c r="J141" i="48"/>
  <c r="K142" i="48"/>
  <c r="J142" i="48"/>
  <c r="K143" i="48"/>
  <c r="J143" i="48"/>
  <c r="K144" i="48"/>
  <c r="J144" i="48"/>
  <c r="K145" i="48"/>
  <c r="J145" i="48"/>
  <c r="K146" i="48"/>
  <c r="J146" i="48"/>
  <c r="K147" i="48"/>
  <c r="J147" i="48"/>
  <c r="K148" i="48"/>
  <c r="J148" i="48"/>
  <c r="H150" i="48"/>
  <c r="I146" i="48" s="1"/>
  <c r="F150" i="48"/>
  <c r="G148" i="48" s="1"/>
  <c r="D150" i="48"/>
  <c r="E144" i="48" s="1"/>
  <c r="B150" i="48"/>
  <c r="C148" i="48" s="1"/>
  <c r="K137" i="48"/>
  <c r="J137" i="48"/>
  <c r="I152" i="48"/>
  <c r="G152" i="48"/>
  <c r="E152" i="48"/>
  <c r="C152" i="48"/>
  <c r="K152" i="48"/>
  <c r="J152" i="48"/>
  <c r="B155" i="48"/>
  <c r="F155" i="48" s="1"/>
  <c r="H159" i="48"/>
  <c r="F159" i="48"/>
  <c r="G159" i="48" s="1"/>
  <c r="D159" i="48"/>
  <c r="J159" i="48" s="1"/>
  <c r="B159" i="48"/>
  <c r="C159" i="48" s="1"/>
  <c r="K157" i="48"/>
  <c r="J157" i="48"/>
  <c r="K163" i="48"/>
  <c r="J163" i="48"/>
  <c r="K164" i="48"/>
  <c r="J164" i="48"/>
  <c r="K165" i="48"/>
  <c r="J165" i="48"/>
  <c r="K166" i="48"/>
  <c r="J166" i="48"/>
  <c r="K167" i="48"/>
  <c r="J167" i="48"/>
  <c r="K168" i="48"/>
  <c r="J168" i="48"/>
  <c r="K169" i="48"/>
  <c r="J169" i="48"/>
  <c r="K170" i="48"/>
  <c r="J170" i="48"/>
  <c r="K171" i="48"/>
  <c r="J171" i="48"/>
  <c r="K172" i="48"/>
  <c r="J172" i="48"/>
  <c r="K173" i="48"/>
  <c r="J173" i="48"/>
  <c r="H175" i="48"/>
  <c r="I171" i="48" s="1"/>
  <c r="F175" i="48"/>
  <c r="G173" i="48" s="1"/>
  <c r="D175" i="48"/>
  <c r="E172" i="48" s="1"/>
  <c r="B175" i="48"/>
  <c r="C173" i="48" s="1"/>
  <c r="K162" i="48"/>
  <c r="J162" i="48"/>
  <c r="I177" i="48"/>
  <c r="G177" i="48"/>
  <c r="E177" i="48"/>
  <c r="C177" i="48"/>
  <c r="K177" i="48"/>
  <c r="J177" i="48"/>
  <c r="B180" i="48"/>
  <c r="F180" i="48" s="1"/>
  <c r="K183" i="48"/>
  <c r="J183" i="48"/>
  <c r="K184" i="48"/>
  <c r="J184" i="48"/>
  <c r="K185" i="48"/>
  <c r="J185" i="48"/>
  <c r="K186" i="48"/>
  <c r="J186" i="48"/>
  <c r="K187" i="48"/>
  <c r="J187" i="48"/>
  <c r="K188" i="48"/>
  <c r="J188" i="48"/>
  <c r="K189" i="48"/>
  <c r="J189" i="48"/>
  <c r="K190" i="48"/>
  <c r="J190" i="48"/>
  <c r="H192" i="48"/>
  <c r="I189" i="48" s="1"/>
  <c r="F192" i="48"/>
  <c r="G190" i="48" s="1"/>
  <c r="D192" i="48"/>
  <c r="E189" i="48" s="1"/>
  <c r="B192" i="48"/>
  <c r="C190" i="48" s="1"/>
  <c r="K182" i="48"/>
  <c r="J182" i="48"/>
  <c r="K196" i="48"/>
  <c r="J196" i="48"/>
  <c r="K197" i="48"/>
  <c r="J197" i="48"/>
  <c r="K198" i="48"/>
  <c r="J198" i="48"/>
  <c r="K199" i="48"/>
  <c r="J199" i="48"/>
  <c r="H201" i="48"/>
  <c r="I198" i="48" s="1"/>
  <c r="F201" i="48"/>
  <c r="G199" i="48" s="1"/>
  <c r="D201" i="48"/>
  <c r="E197" i="48" s="1"/>
  <c r="B201" i="48"/>
  <c r="C199" i="48" s="1"/>
  <c r="K195" i="48"/>
  <c r="J195" i="48"/>
  <c r="I203" i="48"/>
  <c r="G203" i="48"/>
  <c r="E203" i="48"/>
  <c r="C203" i="48"/>
  <c r="J203" i="48"/>
  <c r="K203" i="48"/>
  <c r="B206" i="48"/>
  <c r="D206" i="48" s="1"/>
  <c r="H206" i="48" s="1"/>
  <c r="K209" i="48"/>
  <c r="J209" i="48"/>
  <c r="K210" i="48"/>
  <c r="J210" i="48"/>
  <c r="K211" i="48"/>
  <c r="J211" i="48"/>
  <c r="K212" i="48"/>
  <c r="J212" i="48"/>
  <c r="K213" i="48"/>
  <c r="J213" i="48"/>
  <c r="K214" i="48"/>
  <c r="J214" i="48"/>
  <c r="K215" i="48"/>
  <c r="J215" i="48"/>
  <c r="K216" i="48"/>
  <c r="J216" i="48"/>
  <c r="K217" i="48"/>
  <c r="J217" i="48"/>
  <c r="H219" i="48"/>
  <c r="I216" i="48" s="1"/>
  <c r="F219" i="48"/>
  <c r="G217" i="48" s="1"/>
  <c r="D219" i="48"/>
  <c r="E216" i="48" s="1"/>
  <c r="B219" i="48"/>
  <c r="C217" i="48" s="1"/>
  <c r="K208" i="48"/>
  <c r="J208"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H244" i="48"/>
  <c r="I241" i="48" s="1"/>
  <c r="F244" i="48"/>
  <c r="G242" i="48" s="1"/>
  <c r="D244" i="48"/>
  <c r="E240" i="48" s="1"/>
  <c r="B244" i="48"/>
  <c r="C242" i="48" s="1"/>
  <c r="K222" i="48"/>
  <c r="J222" i="48"/>
  <c r="K248" i="48"/>
  <c r="J248" i="48"/>
  <c r="K249" i="48"/>
  <c r="J249"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H264" i="48"/>
  <c r="I261" i="48" s="1"/>
  <c r="F264" i="48"/>
  <c r="G262" i="48" s="1"/>
  <c r="D264" i="48"/>
  <c r="E259" i="48" s="1"/>
  <c r="B264" i="48"/>
  <c r="C262" i="48" s="1"/>
  <c r="K247" i="48"/>
  <c r="J247" i="48"/>
  <c r="I266" i="48"/>
  <c r="G266" i="48"/>
  <c r="E266" i="48"/>
  <c r="C266" i="48"/>
  <c r="J266" i="48"/>
  <c r="K266" i="48"/>
  <c r="I270" i="48"/>
  <c r="G270" i="48"/>
  <c r="E270" i="48"/>
  <c r="C270" i="48"/>
  <c r="H268" i="48"/>
  <c r="I268" i="48" s="1"/>
  <c r="F268" i="48"/>
  <c r="G268" i="48" s="1"/>
  <c r="D268" i="48"/>
  <c r="E268" i="48" s="1"/>
  <c r="B268" i="48"/>
  <c r="C268" i="48" s="1"/>
  <c r="K270" i="48"/>
  <c r="J270" i="48"/>
  <c r="K272" i="48"/>
  <c r="J272" i="48"/>
  <c r="I272" i="48"/>
  <c r="G272" i="48"/>
  <c r="E272" i="48"/>
  <c r="C272" i="48"/>
  <c r="K85" i="54"/>
  <c r="J85" i="54"/>
  <c r="K61" i="53"/>
  <c r="J6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 i="26"/>
  <c r="J7" i="26" s="1"/>
  <c r="G7" i="26"/>
  <c r="I7" i="26" s="1"/>
  <c r="I8" i="26"/>
  <c r="H8" i="26"/>
  <c r="J8" i="26" s="1"/>
  <c r="G8" i="26"/>
  <c r="H9" i="26"/>
  <c r="J9" i="26" s="1"/>
  <c r="G9" i="26"/>
  <c r="I9" i="26" s="1"/>
  <c r="H10" i="26"/>
  <c r="J10" i="26" s="1"/>
  <c r="G10" i="26"/>
  <c r="I10" i="26" s="1"/>
  <c r="H11" i="26"/>
  <c r="J11" i="26" s="1"/>
  <c r="G11" i="26"/>
  <c r="I11" i="26" s="1"/>
  <c r="J12" i="26"/>
  <c r="I12" i="26"/>
  <c r="H12" i="26"/>
  <c r="G12" i="26"/>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J44" i="26"/>
  <c r="I44" i="26"/>
  <c r="H44" i="26"/>
  <c r="G44" i="26"/>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I63" i="26"/>
  <c r="H63" i="26"/>
  <c r="J63" i="26" s="1"/>
  <c r="G63" i="26"/>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19" i="46"/>
  <c r="I7" i="46"/>
  <c r="J208" i="55"/>
  <c r="D77" i="55"/>
  <c r="H77" i="55" s="1"/>
  <c r="D88" i="48"/>
  <c r="H88" i="48" s="1"/>
  <c r="C7" i="56"/>
  <c r="G7" i="56"/>
  <c r="E7" i="56"/>
  <c r="I7" i="56"/>
  <c r="C8" i="56"/>
  <c r="G8" i="56"/>
  <c r="E8" i="56"/>
  <c r="I8" i="56"/>
  <c r="C9" i="56"/>
  <c r="G9" i="56"/>
  <c r="E9" i="56"/>
  <c r="I9" i="56"/>
  <c r="C10" i="56"/>
  <c r="G10" i="56"/>
  <c r="E10" i="56"/>
  <c r="I10" i="56"/>
  <c r="C11" i="56"/>
  <c r="G11" i="56"/>
  <c r="E11" i="56"/>
  <c r="I11" i="56"/>
  <c r="C12" i="56"/>
  <c r="G12" i="56"/>
  <c r="E12" i="56"/>
  <c r="I12" i="56"/>
  <c r="E13" i="56"/>
  <c r="I13" i="56"/>
  <c r="C13" i="56"/>
  <c r="G13" i="56"/>
  <c r="C14" i="56"/>
  <c r="G14" i="56"/>
  <c r="E14" i="56"/>
  <c r="I14" i="56"/>
  <c r="C15" i="56"/>
  <c r="G15" i="56"/>
  <c r="E15" i="56"/>
  <c r="I15" i="56"/>
  <c r="E16" i="56"/>
  <c r="I16" i="56"/>
  <c r="C16" i="56"/>
  <c r="G16" i="56"/>
  <c r="C17" i="56"/>
  <c r="G17" i="56"/>
  <c r="E17" i="56"/>
  <c r="I17" i="56"/>
  <c r="C18" i="56"/>
  <c r="G18" i="56"/>
  <c r="E18" i="56"/>
  <c r="I18" i="56"/>
  <c r="E19" i="56"/>
  <c r="I19" i="56"/>
  <c r="C19" i="56"/>
  <c r="G19" i="56"/>
  <c r="C20" i="56"/>
  <c r="G20" i="56"/>
  <c r="E20" i="56"/>
  <c r="I20" i="56"/>
  <c r="C21" i="56"/>
  <c r="G21" i="56"/>
  <c r="E21" i="56"/>
  <c r="I21" i="56"/>
  <c r="C22" i="56"/>
  <c r="G22" i="56"/>
  <c r="E22" i="56"/>
  <c r="I22" i="56"/>
  <c r="I23" i="56"/>
  <c r="C23" i="56"/>
  <c r="G23" i="56"/>
  <c r="E23" i="56"/>
  <c r="E24" i="56"/>
  <c r="I24" i="56"/>
  <c r="C24" i="56"/>
  <c r="G24" i="56"/>
  <c r="C25" i="56"/>
  <c r="G25" i="56"/>
  <c r="E25" i="56"/>
  <c r="I25" i="56"/>
  <c r="E26" i="56"/>
  <c r="I26" i="56"/>
  <c r="C26" i="56"/>
  <c r="G26" i="56"/>
  <c r="C27" i="56"/>
  <c r="G27" i="56"/>
  <c r="E27" i="56"/>
  <c r="I27" i="56"/>
  <c r="C28" i="56"/>
  <c r="G28" i="56"/>
  <c r="E28" i="56"/>
  <c r="I28" i="56"/>
  <c r="C29" i="56"/>
  <c r="G29" i="56"/>
  <c r="K32" i="56"/>
  <c r="J32" i="56"/>
  <c r="E30" i="56"/>
  <c r="I30" i="56"/>
  <c r="F5" i="56"/>
  <c r="C7" i="57"/>
  <c r="G7" i="57"/>
  <c r="E7" i="57"/>
  <c r="I7" i="57"/>
  <c r="E8" i="57"/>
  <c r="I8" i="57"/>
  <c r="C8" i="57"/>
  <c r="G8" i="57"/>
  <c r="E9" i="57"/>
  <c r="I9" i="57"/>
  <c r="C9" i="57"/>
  <c r="G9" i="57"/>
  <c r="C10" i="57"/>
  <c r="G10" i="57"/>
  <c r="E10" i="57"/>
  <c r="I10" i="57"/>
  <c r="C11" i="57"/>
  <c r="G11" i="57"/>
  <c r="E11" i="57"/>
  <c r="I11" i="57"/>
  <c r="C12" i="57"/>
  <c r="G12" i="57"/>
  <c r="E12" i="57"/>
  <c r="I12" i="57"/>
  <c r="C13" i="57"/>
  <c r="G13" i="57"/>
  <c r="E13" i="57"/>
  <c r="I13" i="57"/>
  <c r="E14" i="57"/>
  <c r="I14" i="57"/>
  <c r="C14" i="57"/>
  <c r="G14" i="57"/>
  <c r="C15" i="57"/>
  <c r="G15" i="57"/>
  <c r="E15" i="57"/>
  <c r="I15" i="57"/>
  <c r="C16" i="57"/>
  <c r="G16" i="57"/>
  <c r="E16" i="57"/>
  <c r="I16" i="57"/>
  <c r="C17" i="57"/>
  <c r="G17" i="57"/>
  <c r="E17" i="57"/>
  <c r="I17" i="57"/>
  <c r="E18" i="57"/>
  <c r="I18" i="57"/>
  <c r="C18" i="57"/>
  <c r="G18" i="57"/>
  <c r="C19" i="57"/>
  <c r="G19" i="57"/>
  <c r="E19" i="57"/>
  <c r="I19" i="57"/>
  <c r="E20" i="57"/>
  <c r="I20" i="57"/>
  <c r="C20" i="57"/>
  <c r="G20" i="57"/>
  <c r="C21" i="57"/>
  <c r="G21" i="57"/>
  <c r="E21" i="57"/>
  <c r="I21" i="57"/>
  <c r="E22" i="57"/>
  <c r="I22" i="57"/>
  <c r="C22" i="57"/>
  <c r="G22" i="57"/>
  <c r="E23" i="57"/>
  <c r="I23" i="57"/>
  <c r="C23" i="57"/>
  <c r="G23" i="57"/>
  <c r="C24" i="57"/>
  <c r="G24" i="57"/>
  <c r="E24" i="57"/>
  <c r="I24" i="57"/>
  <c r="C25" i="57"/>
  <c r="G25" i="57"/>
  <c r="I25" i="57"/>
  <c r="C26" i="57"/>
  <c r="G26" i="57"/>
  <c r="J29" i="57"/>
  <c r="E26" i="57"/>
  <c r="K29" i="57"/>
  <c r="E27" i="57"/>
  <c r="I27" i="57"/>
  <c r="F5" i="57"/>
  <c r="C7" i="58"/>
  <c r="G7" i="58"/>
  <c r="D5" i="58"/>
  <c r="H5" i="58" s="1"/>
  <c r="E7" i="58"/>
  <c r="I7" i="58"/>
  <c r="E8" i="58"/>
  <c r="I8" i="58"/>
  <c r="C8" i="58"/>
  <c r="G8" i="58"/>
  <c r="C9" i="58"/>
  <c r="G9" i="58"/>
  <c r="E9" i="58"/>
  <c r="I9" i="58"/>
  <c r="E10" i="58"/>
  <c r="I10" i="58"/>
  <c r="C10" i="58"/>
  <c r="G10" i="58"/>
  <c r="C11" i="58"/>
  <c r="G11" i="58"/>
  <c r="E11" i="58"/>
  <c r="I11" i="58"/>
  <c r="E12" i="58"/>
  <c r="I12" i="58"/>
  <c r="C12" i="58"/>
  <c r="G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E20" i="58"/>
  <c r="I20" i="58"/>
  <c r="C20" i="58"/>
  <c r="G20" i="58"/>
  <c r="E21" i="58"/>
  <c r="I21" i="58"/>
  <c r="C21" i="58"/>
  <c r="G21" i="58"/>
  <c r="E22" i="58"/>
  <c r="I22" i="58"/>
  <c r="C22" i="58"/>
  <c r="G22" i="58"/>
  <c r="C23" i="58"/>
  <c r="G23" i="58"/>
  <c r="E23" i="58"/>
  <c r="I23" i="58"/>
  <c r="C24" i="58"/>
  <c r="G24" i="58"/>
  <c r="E24" i="58"/>
  <c r="I24" i="58"/>
  <c r="E25" i="58"/>
  <c r="I25" i="58"/>
  <c r="C25" i="58"/>
  <c r="G25" i="58"/>
  <c r="E26" i="58"/>
  <c r="I26" i="58"/>
  <c r="C26" i="58"/>
  <c r="G26" i="58"/>
  <c r="C27" i="58"/>
  <c r="G27" i="58"/>
  <c r="E27" i="58"/>
  <c r="I27" i="58"/>
  <c r="E28" i="58"/>
  <c r="I28" i="58"/>
  <c r="C28" i="58"/>
  <c r="G28" i="58"/>
  <c r="C29" i="58"/>
  <c r="G29" i="58"/>
  <c r="E29" i="58"/>
  <c r="I29" i="58"/>
  <c r="C30" i="58"/>
  <c r="G30" i="58"/>
  <c r="E30" i="58"/>
  <c r="I30" i="58"/>
  <c r="C31" i="58"/>
  <c r="G31" i="58"/>
  <c r="E31" i="58"/>
  <c r="I31" i="58"/>
  <c r="C32" i="58"/>
  <c r="G32" i="58"/>
  <c r="E32" i="58"/>
  <c r="I32" i="58"/>
  <c r="E33" i="58"/>
  <c r="I33" i="58"/>
  <c r="C33" i="58"/>
  <c r="G33" i="58"/>
  <c r="E34" i="58"/>
  <c r="I34" i="58"/>
  <c r="C34" i="58"/>
  <c r="G34" i="58"/>
  <c r="C35" i="58"/>
  <c r="G35" i="58"/>
  <c r="E35" i="58"/>
  <c r="I35" i="58"/>
  <c r="E36" i="58"/>
  <c r="I36" i="58"/>
  <c r="C36" i="58"/>
  <c r="G36" i="58"/>
  <c r="E37" i="58"/>
  <c r="I37" i="58"/>
  <c r="C37" i="58"/>
  <c r="G37" i="58"/>
  <c r="C38" i="58"/>
  <c r="G38" i="58"/>
  <c r="E38" i="58"/>
  <c r="I38" i="58"/>
  <c r="E39" i="58"/>
  <c r="I39" i="58"/>
  <c r="C39" i="58"/>
  <c r="G39" i="58"/>
  <c r="C40" i="58"/>
  <c r="G40" i="58"/>
  <c r="E40" i="58"/>
  <c r="I40" i="58"/>
  <c r="C41" i="58"/>
  <c r="G41" i="58"/>
  <c r="E41" i="58"/>
  <c r="I41" i="58"/>
  <c r="C42" i="58"/>
  <c r="G42" i="58"/>
  <c r="E42" i="58"/>
  <c r="I42" i="58"/>
  <c r="C43" i="58"/>
  <c r="G43" i="58"/>
  <c r="E43" i="58"/>
  <c r="I43" i="58"/>
  <c r="E44" i="58"/>
  <c r="I44" i="58"/>
  <c r="C44" i="58"/>
  <c r="G44" i="58"/>
  <c r="C45" i="58"/>
  <c r="G45" i="58"/>
  <c r="J48" i="58"/>
  <c r="K48" i="58"/>
  <c r="E46" i="58"/>
  <c r="I46" i="58"/>
  <c r="C7" i="50"/>
  <c r="G7" i="50"/>
  <c r="E7" i="50"/>
  <c r="I7" i="50"/>
  <c r="C8" i="50"/>
  <c r="G8" i="50"/>
  <c r="E8" i="50"/>
  <c r="I8" i="50"/>
  <c r="C9" i="50"/>
  <c r="G9" i="50"/>
  <c r="E9" i="50"/>
  <c r="I9" i="50"/>
  <c r="C10" i="50"/>
  <c r="G10" i="50"/>
  <c r="E10" i="50"/>
  <c r="I10" i="50"/>
  <c r="E11" i="50"/>
  <c r="I11" i="50"/>
  <c r="C11" i="50"/>
  <c r="G11" i="50"/>
  <c r="E12" i="50"/>
  <c r="I12" i="50"/>
  <c r="C12" i="50"/>
  <c r="G12" i="50"/>
  <c r="C13" i="50"/>
  <c r="G13" i="50"/>
  <c r="E13" i="50"/>
  <c r="I13" i="50"/>
  <c r="E14" i="50"/>
  <c r="I14" i="50"/>
  <c r="C14" i="50"/>
  <c r="G14" i="50"/>
  <c r="C15" i="50"/>
  <c r="G15" i="50"/>
  <c r="E15" i="50"/>
  <c r="I15" i="50"/>
  <c r="C16" i="50"/>
  <c r="G16" i="50"/>
  <c r="E16" i="50"/>
  <c r="I16" i="50"/>
  <c r="C17" i="50"/>
  <c r="G17" i="50"/>
  <c r="E17" i="50"/>
  <c r="I17" i="50"/>
  <c r="C18" i="50"/>
  <c r="G18" i="50"/>
  <c r="E18" i="50"/>
  <c r="I18" i="50"/>
  <c r="C19" i="50"/>
  <c r="G19" i="50"/>
  <c r="E19" i="50"/>
  <c r="I19" i="50"/>
  <c r="E20" i="50"/>
  <c r="I20" i="50"/>
  <c r="C20" i="50"/>
  <c r="G20" i="50"/>
  <c r="C21" i="50"/>
  <c r="G21" i="50"/>
  <c r="E21" i="50"/>
  <c r="I21" i="50"/>
  <c r="E22" i="50"/>
  <c r="I22" i="50"/>
  <c r="C22" i="50"/>
  <c r="G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E36" i="50"/>
  <c r="I36" i="50"/>
  <c r="C36" i="50"/>
  <c r="G36" i="50"/>
  <c r="E37" i="50"/>
  <c r="I37" i="50"/>
  <c r="C37" i="50"/>
  <c r="G37" i="50"/>
  <c r="E38" i="50"/>
  <c r="I38" i="50"/>
  <c r="C38" i="50"/>
  <c r="G38" i="50"/>
  <c r="C39" i="50"/>
  <c r="G39" i="50"/>
  <c r="E39" i="50"/>
  <c r="I39" i="50"/>
  <c r="C40" i="50"/>
  <c r="G40" i="50"/>
  <c r="E40" i="50"/>
  <c r="I40" i="50"/>
  <c r="C41" i="50"/>
  <c r="G41" i="50"/>
  <c r="E41" i="50"/>
  <c r="I41" i="50"/>
  <c r="E42" i="50"/>
  <c r="I42" i="50"/>
  <c r="C42" i="50"/>
  <c r="G42" i="50"/>
  <c r="E43" i="50"/>
  <c r="I43" i="50"/>
  <c r="C43" i="50"/>
  <c r="G43" i="50"/>
  <c r="C44" i="50"/>
  <c r="G44" i="50"/>
  <c r="E44" i="50"/>
  <c r="I44" i="50"/>
  <c r="C45" i="50"/>
  <c r="G45" i="50"/>
  <c r="E45" i="50"/>
  <c r="I45" i="50"/>
  <c r="C46" i="50"/>
  <c r="G46" i="50"/>
  <c r="E46" i="50"/>
  <c r="I46" i="50"/>
  <c r="C47" i="50"/>
  <c r="G47" i="50"/>
  <c r="E47" i="50"/>
  <c r="I47" i="50"/>
  <c r="C48" i="50"/>
  <c r="G48" i="50"/>
  <c r="K51" i="50"/>
  <c r="J51" i="50"/>
  <c r="E49" i="50"/>
  <c r="I49" i="50"/>
  <c r="F5" i="50"/>
  <c r="C41" i="53"/>
  <c r="G41" i="53"/>
  <c r="C59" i="53"/>
  <c r="G59" i="53"/>
  <c r="C25" i="53"/>
  <c r="G25" i="53"/>
  <c r="C38" i="53"/>
  <c r="G38" i="53"/>
  <c r="C7" i="53"/>
  <c r="G7" i="53"/>
  <c r="C22" i="53"/>
  <c r="G22" i="53"/>
  <c r="E41" i="53"/>
  <c r="I41" i="53"/>
  <c r="E59" i="53"/>
  <c r="I59" i="53"/>
  <c r="E25" i="53"/>
  <c r="I25" i="53"/>
  <c r="E38" i="53"/>
  <c r="I38" i="53"/>
  <c r="E7" i="53"/>
  <c r="I7" i="53"/>
  <c r="E22" i="53"/>
  <c r="I22" i="53"/>
  <c r="D5" i="53"/>
  <c r="H5" i="53" s="1"/>
  <c r="C8" i="53"/>
  <c r="G8" i="53"/>
  <c r="E8" i="53"/>
  <c r="I8" i="53"/>
  <c r="C9" i="53"/>
  <c r="G9" i="53"/>
  <c r="E9" i="53"/>
  <c r="I9" i="53"/>
  <c r="C10" i="53"/>
  <c r="G10" i="53"/>
  <c r="E10" i="53"/>
  <c r="I10" i="53"/>
  <c r="C11" i="53"/>
  <c r="G11" i="53"/>
  <c r="E11" i="53"/>
  <c r="I11" i="53"/>
  <c r="C12" i="53"/>
  <c r="G12" i="53"/>
  <c r="E12" i="53"/>
  <c r="I12" i="53"/>
  <c r="E13" i="53"/>
  <c r="I13" i="53"/>
  <c r="C13" i="53"/>
  <c r="G13" i="53"/>
  <c r="C14" i="53"/>
  <c r="G14" i="53"/>
  <c r="E14" i="53"/>
  <c r="I14" i="53"/>
  <c r="E15" i="53"/>
  <c r="I15" i="53"/>
  <c r="C15" i="53"/>
  <c r="G15" i="53"/>
  <c r="E16" i="53"/>
  <c r="I16" i="53"/>
  <c r="C16" i="53"/>
  <c r="G16" i="53"/>
  <c r="C17" i="53"/>
  <c r="G17" i="53"/>
  <c r="E17" i="53"/>
  <c r="I17" i="53"/>
  <c r="C18" i="53"/>
  <c r="G18" i="53"/>
  <c r="E18" i="53"/>
  <c r="I18" i="53"/>
  <c r="C19" i="53"/>
  <c r="G19" i="53"/>
  <c r="J22" i="53"/>
  <c r="K22" i="53"/>
  <c r="E20" i="53"/>
  <c r="I20" i="53"/>
  <c r="E26" i="53"/>
  <c r="I26" i="53"/>
  <c r="C26" i="53"/>
  <c r="G26" i="53"/>
  <c r="C27" i="53"/>
  <c r="G27" i="53"/>
  <c r="E27" i="53"/>
  <c r="I27" i="53"/>
  <c r="C28" i="53"/>
  <c r="G28" i="53"/>
  <c r="E28" i="53"/>
  <c r="I28" i="53"/>
  <c r="C29" i="53"/>
  <c r="G29" i="53"/>
  <c r="E29" i="53"/>
  <c r="I29" i="53"/>
  <c r="C30" i="53"/>
  <c r="G30" i="53"/>
  <c r="E30" i="53"/>
  <c r="I30" i="53"/>
  <c r="C31" i="53"/>
  <c r="G31" i="53"/>
  <c r="E31" i="53"/>
  <c r="I31" i="53"/>
  <c r="C32" i="53"/>
  <c r="G32" i="53"/>
  <c r="E32" i="53"/>
  <c r="I32" i="53"/>
  <c r="C33" i="53"/>
  <c r="G33" i="53"/>
  <c r="E33" i="53"/>
  <c r="I33" i="53"/>
  <c r="E34" i="53"/>
  <c r="I34" i="53"/>
  <c r="C34" i="53"/>
  <c r="G34" i="53"/>
  <c r="C35" i="53"/>
  <c r="G35" i="53"/>
  <c r="J38" i="53"/>
  <c r="K38" i="53"/>
  <c r="E36" i="53"/>
  <c r="I36"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E49" i="53"/>
  <c r="I49" i="53"/>
  <c r="C49" i="53"/>
  <c r="G49" i="53"/>
  <c r="C50" i="53"/>
  <c r="G50" i="53"/>
  <c r="E50" i="53"/>
  <c r="I50" i="53"/>
  <c r="E51" i="53"/>
  <c r="I51" i="53"/>
  <c r="C51" i="53"/>
  <c r="G51" i="53"/>
  <c r="C52" i="53"/>
  <c r="G52" i="53"/>
  <c r="E52" i="53"/>
  <c r="I52" i="53"/>
  <c r="C53" i="53"/>
  <c r="G53" i="53"/>
  <c r="E53" i="53"/>
  <c r="I53" i="53"/>
  <c r="E54" i="53"/>
  <c r="I54" i="53"/>
  <c r="C54" i="53"/>
  <c r="G54" i="53"/>
  <c r="C55" i="53"/>
  <c r="G55" i="53"/>
  <c r="E55" i="53"/>
  <c r="I55" i="53"/>
  <c r="C56" i="53"/>
  <c r="G56" i="53"/>
  <c r="K59" i="53"/>
  <c r="J59" i="53"/>
  <c r="E57" i="53"/>
  <c r="I57" i="53"/>
  <c r="C61" i="54"/>
  <c r="G61" i="54"/>
  <c r="C83" i="54"/>
  <c r="G83" i="54"/>
  <c r="C46" i="54"/>
  <c r="G46" i="54"/>
  <c r="C58" i="54"/>
  <c r="G58" i="54"/>
  <c r="E61" i="54"/>
  <c r="I61" i="54"/>
  <c r="E83" i="54"/>
  <c r="I83" i="54"/>
  <c r="E46" i="54"/>
  <c r="I46" i="54"/>
  <c r="E58" i="54"/>
  <c r="I58" i="54"/>
  <c r="E31" i="54"/>
  <c r="I31" i="54"/>
  <c r="E43" i="54"/>
  <c r="I43" i="54"/>
  <c r="E23" i="54"/>
  <c r="I23" i="54"/>
  <c r="E28" i="54"/>
  <c r="I28" i="54"/>
  <c r="J20" i="54"/>
  <c r="K20" i="54"/>
  <c r="E18" i="54"/>
  <c r="I18" i="54"/>
  <c r="E20" i="54"/>
  <c r="I20" i="54"/>
  <c r="E7" i="54"/>
  <c r="I7" i="54"/>
  <c r="E15" i="54"/>
  <c r="I15" i="54"/>
  <c r="C31" i="54"/>
  <c r="G31" i="54"/>
  <c r="C43" i="54"/>
  <c r="G43" i="54"/>
  <c r="C23" i="54"/>
  <c r="G23" i="54"/>
  <c r="C28" i="54"/>
  <c r="G28" i="54"/>
  <c r="C18" i="54"/>
  <c r="G18" i="54"/>
  <c r="C7" i="54"/>
  <c r="G7" i="54"/>
  <c r="C15" i="54"/>
  <c r="G15" i="54"/>
  <c r="F5" i="54"/>
  <c r="E8" i="54"/>
  <c r="I8" i="54"/>
  <c r="C8" i="54"/>
  <c r="G8" i="54"/>
  <c r="C9" i="54"/>
  <c r="G9" i="54"/>
  <c r="E9" i="54"/>
  <c r="I9" i="54"/>
  <c r="E10" i="54"/>
  <c r="I10" i="54"/>
  <c r="C10" i="54"/>
  <c r="G10" i="54"/>
  <c r="C11" i="54"/>
  <c r="G11" i="54"/>
  <c r="I11" i="54"/>
  <c r="C12" i="54"/>
  <c r="G12" i="54"/>
  <c r="J15" i="54"/>
  <c r="E12" i="54"/>
  <c r="K15" i="54"/>
  <c r="E13" i="54"/>
  <c r="I13" i="54"/>
  <c r="E24" i="54"/>
  <c r="C24" i="54"/>
  <c r="G24" i="54"/>
  <c r="C25" i="54"/>
  <c r="G25" i="54"/>
  <c r="K28" i="54"/>
  <c r="I25" i="54"/>
  <c r="J28" i="54"/>
  <c r="E26" i="54"/>
  <c r="I26" i="54"/>
  <c r="C32" i="54"/>
  <c r="G32" i="54"/>
  <c r="E32" i="54"/>
  <c r="I32" i="54"/>
  <c r="C33" i="54"/>
  <c r="G33" i="54"/>
  <c r="E33" i="54"/>
  <c r="I33" i="54"/>
  <c r="C34" i="54"/>
  <c r="G34" i="54"/>
  <c r="E34" i="54"/>
  <c r="I34" i="54"/>
  <c r="C35" i="54"/>
  <c r="G35" i="54"/>
  <c r="E35" i="54"/>
  <c r="I35" i="54"/>
  <c r="E36" i="54"/>
  <c r="I36" i="54"/>
  <c r="C36" i="54"/>
  <c r="G36" i="54"/>
  <c r="E37" i="54"/>
  <c r="I37" i="54"/>
  <c r="C37" i="54"/>
  <c r="G37" i="54"/>
  <c r="E38" i="54"/>
  <c r="I38" i="54"/>
  <c r="C38" i="54"/>
  <c r="G38" i="54"/>
  <c r="E39" i="54"/>
  <c r="I39" i="54"/>
  <c r="C39" i="54"/>
  <c r="G39" i="54"/>
  <c r="C40" i="54"/>
  <c r="G40" i="54"/>
  <c r="K43" i="54"/>
  <c r="J43" i="54"/>
  <c r="E41" i="54"/>
  <c r="I41" i="54"/>
  <c r="E47" i="54"/>
  <c r="I47" i="54"/>
  <c r="C47" i="54"/>
  <c r="G47" i="54"/>
  <c r="C48" i="54"/>
  <c r="G48" i="54"/>
  <c r="E48" i="54"/>
  <c r="I48" i="54"/>
  <c r="E49" i="54"/>
  <c r="I49" i="54"/>
  <c r="C49" i="54"/>
  <c r="G49" i="54"/>
  <c r="C50" i="54"/>
  <c r="G50" i="54"/>
  <c r="E50" i="54"/>
  <c r="I50" i="54"/>
  <c r="C51" i="54"/>
  <c r="G51" i="54"/>
  <c r="E51" i="54"/>
  <c r="I51" i="54"/>
  <c r="E52" i="54"/>
  <c r="I52" i="54"/>
  <c r="C52" i="54"/>
  <c r="G52" i="54"/>
  <c r="C53" i="54"/>
  <c r="G53" i="54"/>
  <c r="I53" i="54"/>
  <c r="J58" i="54"/>
  <c r="E54" i="54"/>
  <c r="C54" i="54"/>
  <c r="G54" i="54"/>
  <c r="K58" i="54"/>
  <c r="C55" i="54"/>
  <c r="G55" i="54"/>
  <c r="E55" i="54"/>
  <c r="I55" i="54"/>
  <c r="E56" i="54"/>
  <c r="I56" i="54"/>
  <c r="C62" i="54"/>
  <c r="G62" i="54"/>
  <c r="E62" i="54"/>
  <c r="I62" i="54"/>
  <c r="C63" i="54"/>
  <c r="G63" i="54"/>
  <c r="E63" i="54"/>
  <c r="I63" i="54"/>
  <c r="E64" i="54"/>
  <c r="I64" i="54"/>
  <c r="C64" i="54"/>
  <c r="G64" i="54"/>
  <c r="C65" i="54"/>
  <c r="G65" i="54"/>
  <c r="E65" i="54"/>
  <c r="I65" i="54"/>
  <c r="C66" i="54"/>
  <c r="G66" i="54"/>
  <c r="E66" i="54"/>
  <c r="I66" i="54"/>
  <c r="E67" i="54"/>
  <c r="I67" i="54"/>
  <c r="C67" i="54"/>
  <c r="G67" i="54"/>
  <c r="C68" i="54"/>
  <c r="G68" i="54"/>
  <c r="E68" i="54"/>
  <c r="I68" i="54"/>
  <c r="C69" i="54"/>
  <c r="G69" i="54"/>
  <c r="E69" i="54"/>
  <c r="I69" i="54"/>
  <c r="E70" i="54"/>
  <c r="I70" i="54"/>
  <c r="C70" i="54"/>
  <c r="G70" i="54"/>
  <c r="C71" i="54"/>
  <c r="G71" i="54"/>
  <c r="E71" i="54"/>
  <c r="I71" i="54"/>
  <c r="E72" i="54"/>
  <c r="I72" i="54"/>
  <c r="C72" i="54"/>
  <c r="G72" i="54"/>
  <c r="E73" i="54"/>
  <c r="I73" i="54"/>
  <c r="C73" i="54"/>
  <c r="G73" i="54"/>
  <c r="C74" i="54"/>
  <c r="G74" i="54"/>
  <c r="E74" i="54"/>
  <c r="I74" i="54"/>
  <c r="E75" i="54"/>
  <c r="I75" i="54"/>
  <c r="C75" i="54"/>
  <c r="G75" i="54"/>
  <c r="E76" i="54"/>
  <c r="I76" i="54"/>
  <c r="C76" i="54"/>
  <c r="G76" i="54"/>
  <c r="C77" i="54"/>
  <c r="G77" i="54"/>
  <c r="E77" i="54"/>
  <c r="I77" i="54"/>
  <c r="E78" i="54"/>
  <c r="I78" i="54"/>
  <c r="C78" i="54"/>
  <c r="G78" i="54"/>
  <c r="C79" i="54"/>
  <c r="G79" i="54"/>
  <c r="E79" i="54"/>
  <c r="I79" i="54"/>
  <c r="C80" i="54"/>
  <c r="G80" i="54"/>
  <c r="J83" i="54"/>
  <c r="K83" i="54"/>
  <c r="E81" i="54"/>
  <c r="I81" i="54"/>
  <c r="C191" i="55"/>
  <c r="G191" i="55"/>
  <c r="C204" i="55"/>
  <c r="G204" i="55"/>
  <c r="C185" i="55"/>
  <c r="G185" i="55"/>
  <c r="C188" i="55"/>
  <c r="G188" i="55"/>
  <c r="C157" i="55"/>
  <c r="G157" i="55"/>
  <c r="C178" i="55"/>
  <c r="G178" i="55"/>
  <c r="C127" i="55"/>
  <c r="G127" i="55"/>
  <c r="C154" i="55"/>
  <c r="G154" i="55"/>
  <c r="E104" i="55"/>
  <c r="I104" i="55"/>
  <c r="E120" i="55"/>
  <c r="I120" i="55"/>
  <c r="E79" i="55"/>
  <c r="I79" i="55"/>
  <c r="E101" i="55"/>
  <c r="I101" i="55"/>
  <c r="C60" i="55"/>
  <c r="G60" i="55"/>
  <c r="C72" i="55"/>
  <c r="G72" i="55"/>
  <c r="C30" i="55"/>
  <c r="G30" i="55"/>
  <c r="C57" i="55"/>
  <c r="G57" i="55"/>
  <c r="C7" i="55"/>
  <c r="G7" i="55"/>
  <c r="C23" i="55"/>
  <c r="G23" i="55"/>
  <c r="K208" i="55"/>
  <c r="E191" i="55"/>
  <c r="I191" i="55"/>
  <c r="E204" i="55"/>
  <c r="I204" i="55"/>
  <c r="E185" i="55"/>
  <c r="I185" i="55"/>
  <c r="D183" i="55"/>
  <c r="H183" i="55" s="1"/>
  <c r="E157" i="55"/>
  <c r="I157" i="55"/>
  <c r="E178" i="55"/>
  <c r="I178" i="55"/>
  <c r="E127" i="55"/>
  <c r="I127" i="55"/>
  <c r="E154" i="55"/>
  <c r="I154" i="55"/>
  <c r="C104" i="55"/>
  <c r="G104" i="55"/>
  <c r="C120" i="55"/>
  <c r="G120" i="55"/>
  <c r="C79" i="55"/>
  <c r="G79" i="55"/>
  <c r="C101" i="55"/>
  <c r="G101" i="55"/>
  <c r="E60" i="55"/>
  <c r="I60" i="55"/>
  <c r="E72" i="55"/>
  <c r="I72" i="55"/>
  <c r="E30" i="55"/>
  <c r="I30" i="55"/>
  <c r="E57" i="55"/>
  <c r="I57" i="55"/>
  <c r="D28" i="55"/>
  <c r="H28" i="55" s="1"/>
  <c r="E7" i="55"/>
  <c r="I7" i="55"/>
  <c r="E23" i="55"/>
  <c r="I23" i="55"/>
  <c r="F5" i="55"/>
  <c r="C8" i="55"/>
  <c r="G8" i="55"/>
  <c r="E8" i="55"/>
  <c r="I8" i="55"/>
  <c r="C9" i="55"/>
  <c r="G9" i="55"/>
  <c r="E9" i="55"/>
  <c r="I9" i="55"/>
  <c r="E10" i="55"/>
  <c r="I10" i="55"/>
  <c r="C10" i="55"/>
  <c r="G10" i="55"/>
  <c r="C11" i="55"/>
  <c r="G11" i="55"/>
  <c r="E11" i="55"/>
  <c r="I11" i="55"/>
  <c r="E12" i="55"/>
  <c r="I12" i="55"/>
  <c r="C12" i="55"/>
  <c r="G12" i="55"/>
  <c r="C13" i="55"/>
  <c r="G13" i="55"/>
  <c r="E13" i="55"/>
  <c r="I13" i="55"/>
  <c r="C14" i="55"/>
  <c r="G14" i="55"/>
  <c r="E14" i="55"/>
  <c r="I14" i="55"/>
  <c r="C15" i="55"/>
  <c r="G15" i="55"/>
  <c r="E15" i="55"/>
  <c r="I15" i="55"/>
  <c r="C16" i="55"/>
  <c r="G16" i="55"/>
  <c r="E16" i="55"/>
  <c r="I16" i="55"/>
  <c r="E17" i="55"/>
  <c r="I17" i="55"/>
  <c r="C17" i="55"/>
  <c r="G17" i="55"/>
  <c r="C18" i="55"/>
  <c r="G18" i="55"/>
  <c r="E18" i="55"/>
  <c r="I18" i="55"/>
  <c r="E19" i="55"/>
  <c r="C19" i="55"/>
  <c r="G19" i="55"/>
  <c r="C20" i="55"/>
  <c r="G20" i="55"/>
  <c r="K23" i="55"/>
  <c r="I20" i="55"/>
  <c r="J23" i="55"/>
  <c r="E21" i="55"/>
  <c r="I21" i="55"/>
  <c r="E31" i="55"/>
  <c r="I31" i="55"/>
  <c r="C31" i="55"/>
  <c r="G31" i="55"/>
  <c r="E32" i="55"/>
  <c r="I32" i="55"/>
  <c r="C32" i="55"/>
  <c r="G32" i="55"/>
  <c r="C33" i="55"/>
  <c r="G33" i="55"/>
  <c r="E33" i="55"/>
  <c r="I33" i="55"/>
  <c r="C34" i="55"/>
  <c r="G34" i="55"/>
  <c r="E34" i="55"/>
  <c r="I34" i="55"/>
  <c r="E35" i="55"/>
  <c r="I35" i="55"/>
  <c r="C35" i="55"/>
  <c r="G35" i="55"/>
  <c r="E36" i="55"/>
  <c r="I36" i="55"/>
  <c r="C36" i="55"/>
  <c r="G36" i="55"/>
  <c r="C37" i="55"/>
  <c r="G37" i="55"/>
  <c r="E37" i="55"/>
  <c r="I37" i="55"/>
  <c r="C38" i="55"/>
  <c r="G38" i="55"/>
  <c r="E38" i="55"/>
  <c r="I38" i="55"/>
  <c r="C39" i="55"/>
  <c r="G39" i="55"/>
  <c r="E39" i="55"/>
  <c r="I39" i="55"/>
  <c r="C40" i="55"/>
  <c r="G40" i="55"/>
  <c r="E40" i="55"/>
  <c r="I40" i="55"/>
  <c r="C41" i="55"/>
  <c r="G41" i="55"/>
  <c r="E41" i="55"/>
  <c r="I41" i="55"/>
  <c r="E42" i="55"/>
  <c r="I42" i="55"/>
  <c r="C42" i="55"/>
  <c r="G42" i="55"/>
  <c r="E43" i="55"/>
  <c r="I43" i="55"/>
  <c r="C43" i="55"/>
  <c r="G43" i="55"/>
  <c r="C44" i="55"/>
  <c r="G44" i="55"/>
  <c r="E44" i="55"/>
  <c r="I44" i="55"/>
  <c r="E45" i="55"/>
  <c r="I45" i="55"/>
  <c r="C45" i="55"/>
  <c r="G45" i="55"/>
  <c r="C46" i="55"/>
  <c r="G46" i="55"/>
  <c r="E46" i="55"/>
  <c r="I46" i="55"/>
  <c r="C47" i="55"/>
  <c r="G47" i="55"/>
  <c r="E47" i="55"/>
  <c r="I47" i="55"/>
  <c r="E48" i="55"/>
  <c r="I48" i="55"/>
  <c r="C48" i="55"/>
  <c r="G48" i="55"/>
  <c r="C49" i="55"/>
  <c r="G49" i="55"/>
  <c r="E49" i="55"/>
  <c r="I49" i="55"/>
  <c r="C50" i="55"/>
  <c r="G50" i="55"/>
  <c r="E50" i="55"/>
  <c r="I50" i="55"/>
  <c r="C51" i="55"/>
  <c r="G51" i="55"/>
  <c r="E51" i="55"/>
  <c r="I51" i="55"/>
  <c r="E52" i="55"/>
  <c r="I52" i="55"/>
  <c r="C52" i="55"/>
  <c r="G52" i="55"/>
  <c r="C53" i="55"/>
  <c r="G53" i="55"/>
  <c r="E53" i="55"/>
  <c r="I53" i="55"/>
  <c r="C54" i="55"/>
  <c r="G54" i="55"/>
  <c r="E54" i="55"/>
  <c r="K57" i="55"/>
  <c r="J57" i="55"/>
  <c r="I55" i="55"/>
  <c r="E61" i="55"/>
  <c r="I61" i="55"/>
  <c r="C61" i="55"/>
  <c r="G61" i="55"/>
  <c r="E62" i="55"/>
  <c r="I62" i="55"/>
  <c r="C62" i="55"/>
  <c r="G62" i="55"/>
  <c r="E63" i="55"/>
  <c r="I63" i="55"/>
  <c r="C63" i="55"/>
  <c r="G63" i="55"/>
  <c r="C64" i="55"/>
  <c r="G64" i="55"/>
  <c r="E64" i="55"/>
  <c r="I64" i="55"/>
  <c r="C65" i="55"/>
  <c r="G65" i="55"/>
  <c r="E65" i="55"/>
  <c r="I65" i="55"/>
  <c r="C66" i="55"/>
  <c r="G66" i="55"/>
  <c r="E66" i="55"/>
  <c r="I66" i="55"/>
  <c r="E67" i="55"/>
  <c r="I67" i="55"/>
  <c r="C67" i="55"/>
  <c r="G67" i="55"/>
  <c r="C68" i="55"/>
  <c r="G68" i="55"/>
  <c r="E68" i="55"/>
  <c r="I68" i="55"/>
  <c r="C69" i="55"/>
  <c r="G69" i="55"/>
  <c r="J72" i="55"/>
  <c r="K72" i="55"/>
  <c r="E70" i="55"/>
  <c r="I70" i="55"/>
  <c r="E80" i="55"/>
  <c r="I80" i="55"/>
  <c r="C80" i="55"/>
  <c r="G80" i="55"/>
  <c r="E81" i="55"/>
  <c r="I81" i="55"/>
  <c r="C81" i="55"/>
  <c r="G81" i="55"/>
  <c r="E82" i="55"/>
  <c r="I82" i="55"/>
  <c r="C82" i="55"/>
  <c r="G82" i="55"/>
  <c r="E83" i="55"/>
  <c r="I83" i="55"/>
  <c r="C83" i="55"/>
  <c r="G83" i="55"/>
  <c r="E84" i="55"/>
  <c r="I84" i="55"/>
  <c r="C84" i="55"/>
  <c r="G84" i="55"/>
  <c r="C85" i="55"/>
  <c r="G85" i="55"/>
  <c r="E85" i="55"/>
  <c r="I85" i="55"/>
  <c r="C86" i="55"/>
  <c r="G86" i="55"/>
  <c r="E86" i="55"/>
  <c r="I86" i="55"/>
  <c r="E87" i="55"/>
  <c r="I87" i="55"/>
  <c r="C87" i="55"/>
  <c r="G87" i="55"/>
  <c r="C88" i="55"/>
  <c r="G88" i="55"/>
  <c r="E88" i="55"/>
  <c r="I88" i="55"/>
  <c r="C89" i="55"/>
  <c r="G89" i="55"/>
  <c r="E89" i="55"/>
  <c r="I89" i="55"/>
  <c r="E90" i="55"/>
  <c r="I90" i="55"/>
  <c r="C90" i="55"/>
  <c r="G90" i="55"/>
  <c r="C91" i="55"/>
  <c r="G91" i="55"/>
  <c r="E91" i="55"/>
  <c r="I91" i="55"/>
  <c r="C92" i="55"/>
  <c r="G92" i="55"/>
  <c r="E92" i="55"/>
  <c r="I92" i="55"/>
  <c r="C93" i="55"/>
  <c r="G93" i="55"/>
  <c r="E93" i="55"/>
  <c r="I93" i="55"/>
  <c r="C94" i="55"/>
  <c r="G94" i="55"/>
  <c r="E94" i="55"/>
  <c r="I94" i="55"/>
  <c r="C95" i="55"/>
  <c r="G95" i="55"/>
  <c r="E95" i="55"/>
  <c r="I95" i="55"/>
  <c r="C96" i="55"/>
  <c r="G96" i="55"/>
  <c r="E96" i="55"/>
  <c r="I96" i="55"/>
  <c r="E97" i="55"/>
  <c r="I97" i="55"/>
  <c r="C97" i="55"/>
  <c r="G97" i="55"/>
  <c r="C98" i="55"/>
  <c r="G98" i="55"/>
  <c r="J101" i="55"/>
  <c r="K101" i="55"/>
  <c r="E99" i="55"/>
  <c r="I99" i="55"/>
  <c r="E105" i="55"/>
  <c r="I105" i="55"/>
  <c r="C105" i="55"/>
  <c r="G105" i="55"/>
  <c r="C106" i="55"/>
  <c r="G106" i="55"/>
  <c r="E106" i="55"/>
  <c r="I106" i="55"/>
  <c r="E107" i="55"/>
  <c r="I107" i="55"/>
  <c r="C107" i="55"/>
  <c r="G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E114" i="55"/>
  <c r="I114" i="55"/>
  <c r="C114" i="55"/>
  <c r="G114" i="55"/>
  <c r="E115" i="55"/>
  <c r="I115" i="55"/>
  <c r="C115" i="55"/>
  <c r="G115" i="55"/>
  <c r="C116" i="55"/>
  <c r="G116" i="55"/>
  <c r="E116" i="55"/>
  <c r="I116" i="55"/>
  <c r="C117" i="55"/>
  <c r="G117" i="55"/>
  <c r="E117" i="55"/>
  <c r="I117" i="55"/>
  <c r="J120" i="55"/>
  <c r="K120" i="55"/>
  <c r="F125" i="55"/>
  <c r="E128" i="55"/>
  <c r="I128" i="55"/>
  <c r="C128" i="55"/>
  <c r="G128" i="55"/>
  <c r="E129" i="55"/>
  <c r="I129" i="55"/>
  <c r="C129" i="55"/>
  <c r="G129" i="55"/>
  <c r="C130" i="55"/>
  <c r="G130" i="55"/>
  <c r="E130" i="55"/>
  <c r="I130" i="55"/>
  <c r="E131" i="55"/>
  <c r="I131" i="55"/>
  <c r="C131" i="55"/>
  <c r="G131" i="55"/>
  <c r="E132" i="55"/>
  <c r="I132" i="55"/>
  <c r="C132" i="55"/>
  <c r="G132" i="55"/>
  <c r="C133" i="55"/>
  <c r="G133" i="55"/>
  <c r="E133" i="55"/>
  <c r="I133" i="55"/>
  <c r="E134" i="55"/>
  <c r="I134" i="55"/>
  <c r="C134" i="55"/>
  <c r="G134" i="55"/>
  <c r="E135" i="55"/>
  <c r="I135" i="55"/>
  <c r="C135" i="55"/>
  <c r="G135" i="55"/>
  <c r="C136" i="55"/>
  <c r="G136" i="55"/>
  <c r="E136" i="55"/>
  <c r="I136" i="55"/>
  <c r="E137" i="55"/>
  <c r="I137" i="55"/>
  <c r="C137" i="55"/>
  <c r="G137" i="55"/>
  <c r="C138" i="55"/>
  <c r="G138" i="55"/>
  <c r="E138" i="55"/>
  <c r="I138" i="55"/>
  <c r="C139" i="55"/>
  <c r="G139" i="55"/>
  <c r="E139" i="55"/>
  <c r="I139" i="55"/>
  <c r="E140" i="55"/>
  <c r="I140" i="55"/>
  <c r="C140" i="55"/>
  <c r="G140" i="55"/>
  <c r="C141" i="55"/>
  <c r="G141" i="55"/>
  <c r="E141" i="55"/>
  <c r="I141" i="55"/>
  <c r="E142" i="55"/>
  <c r="I142" i="55"/>
  <c r="C142" i="55"/>
  <c r="G142" i="55"/>
  <c r="E143" i="55"/>
  <c r="I143" i="55"/>
  <c r="C143" i="55"/>
  <c r="G143" i="55"/>
  <c r="C144" i="55"/>
  <c r="G144" i="55"/>
  <c r="E144" i="55"/>
  <c r="I144" i="55"/>
  <c r="C145" i="55"/>
  <c r="G145" i="55"/>
  <c r="E145" i="55"/>
  <c r="I145" i="55"/>
  <c r="E146" i="55"/>
  <c r="I146" i="55"/>
  <c r="C146" i="55"/>
  <c r="G146" i="55"/>
  <c r="C147" i="55"/>
  <c r="G147" i="55"/>
  <c r="E147" i="55"/>
  <c r="I147" i="55"/>
  <c r="C148" i="55"/>
  <c r="G148" i="55"/>
  <c r="E148" i="55"/>
  <c r="I148" i="55"/>
  <c r="E149" i="55"/>
  <c r="I149" i="55"/>
  <c r="C149" i="55"/>
  <c r="G149" i="55"/>
  <c r="C150" i="55"/>
  <c r="G150" i="55"/>
  <c r="I150" i="55"/>
  <c r="C151" i="55"/>
  <c r="G151" i="55"/>
  <c r="J154" i="55"/>
  <c r="E151" i="55"/>
  <c r="K154" i="55"/>
  <c r="E152" i="55"/>
  <c r="I152" i="55"/>
  <c r="C158" i="55"/>
  <c r="G158" i="55"/>
  <c r="E158" i="55"/>
  <c r="I158" i="55"/>
  <c r="C159" i="55"/>
  <c r="G159" i="55"/>
  <c r="E159" i="55"/>
  <c r="I159" i="55"/>
  <c r="E160" i="55"/>
  <c r="I160" i="55"/>
  <c r="C160" i="55"/>
  <c r="G160" i="55"/>
  <c r="C161" i="55"/>
  <c r="G161" i="55"/>
  <c r="E161" i="55"/>
  <c r="I161" i="55"/>
  <c r="C162" i="55"/>
  <c r="G162" i="55"/>
  <c r="E162" i="55"/>
  <c r="I162" i="55"/>
  <c r="C163" i="55"/>
  <c r="G163" i="55"/>
  <c r="E163" i="55"/>
  <c r="I163" i="55"/>
  <c r="E164" i="55"/>
  <c r="I164" i="55"/>
  <c r="C164" i="55"/>
  <c r="G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I170" i="55"/>
  <c r="C171" i="55"/>
  <c r="G171" i="55"/>
  <c r="E171" i="55"/>
  <c r="I171" i="55"/>
  <c r="E172" i="55"/>
  <c r="I172" i="55"/>
  <c r="C172" i="55"/>
  <c r="G172" i="55"/>
  <c r="C173" i="55"/>
  <c r="G173" i="55"/>
  <c r="E173" i="55"/>
  <c r="I173" i="55"/>
  <c r="E174" i="55"/>
  <c r="I174" i="55"/>
  <c r="C174" i="55"/>
  <c r="G174" i="55"/>
  <c r="C175" i="55"/>
  <c r="G175" i="55"/>
  <c r="K178" i="55"/>
  <c r="J178" i="55"/>
  <c r="E176" i="55"/>
  <c r="I176" i="55"/>
  <c r="K188" i="55"/>
  <c r="J188" i="55"/>
  <c r="E186" i="55"/>
  <c r="I186" i="55"/>
  <c r="C192" i="55"/>
  <c r="G192" i="55"/>
  <c r="E192" i="55"/>
  <c r="I192" i="55"/>
  <c r="E193" i="55"/>
  <c r="I193" i="55"/>
  <c r="C193" i="55"/>
  <c r="G193" i="55"/>
  <c r="C194" i="55"/>
  <c r="G194" i="55"/>
  <c r="E194" i="55"/>
  <c r="I194" i="55"/>
  <c r="E195" i="55"/>
  <c r="I195" i="55"/>
  <c r="C195" i="55"/>
  <c r="G195" i="55"/>
  <c r="C196" i="55"/>
  <c r="G196" i="55"/>
  <c r="E196" i="55"/>
  <c r="I196" i="55"/>
  <c r="C197" i="55"/>
  <c r="G197" i="55"/>
  <c r="E197" i="55"/>
  <c r="I197" i="55"/>
  <c r="E198" i="55"/>
  <c r="I198" i="55"/>
  <c r="C198" i="55"/>
  <c r="G198" i="55"/>
  <c r="C199" i="55"/>
  <c r="G199" i="55"/>
  <c r="I199" i="55"/>
  <c r="C200" i="55"/>
  <c r="G200" i="55"/>
  <c r="J204" i="55"/>
  <c r="E200" i="55"/>
  <c r="I200" i="55"/>
  <c r="C201" i="55"/>
  <c r="G201" i="55"/>
  <c r="E201" i="55"/>
  <c r="K204" i="55"/>
  <c r="E202" i="55"/>
  <c r="I202" i="55"/>
  <c r="E247" i="48"/>
  <c r="I247" i="48"/>
  <c r="E264" i="48"/>
  <c r="I264" i="48"/>
  <c r="E222" i="48"/>
  <c r="I222" i="48"/>
  <c r="E244" i="48"/>
  <c r="I244" i="48"/>
  <c r="E208" i="48"/>
  <c r="I208" i="48"/>
  <c r="E219" i="48"/>
  <c r="I219" i="48"/>
  <c r="C195" i="48"/>
  <c r="G195" i="48"/>
  <c r="C201" i="48"/>
  <c r="G201" i="48"/>
  <c r="C182" i="48"/>
  <c r="G182" i="48"/>
  <c r="C192" i="48"/>
  <c r="G192" i="48"/>
  <c r="C162" i="48"/>
  <c r="G162" i="48"/>
  <c r="C175" i="48"/>
  <c r="G175" i="48"/>
  <c r="C157" i="48"/>
  <c r="G157" i="48"/>
  <c r="C137" i="48"/>
  <c r="G137" i="48"/>
  <c r="C150" i="48"/>
  <c r="G150" i="48"/>
  <c r="C130" i="48"/>
  <c r="G130" i="48"/>
  <c r="C134" i="48"/>
  <c r="G134" i="48"/>
  <c r="E105" i="48"/>
  <c r="I105" i="48"/>
  <c r="E123" i="48"/>
  <c r="I123" i="48"/>
  <c r="E90" i="48"/>
  <c r="I90" i="48"/>
  <c r="E102" i="48"/>
  <c r="I102" i="48"/>
  <c r="E72" i="48"/>
  <c r="I72" i="48"/>
  <c r="E83" i="48"/>
  <c r="I83" i="48"/>
  <c r="E49" i="48"/>
  <c r="I49" i="48"/>
  <c r="E69" i="48"/>
  <c r="I69" i="48"/>
  <c r="C37" i="48"/>
  <c r="G37" i="48"/>
  <c r="C42" i="48"/>
  <c r="G42" i="48"/>
  <c r="C18" i="48"/>
  <c r="G18" i="48"/>
  <c r="C34" i="48"/>
  <c r="G34" i="48"/>
  <c r="C7" i="48"/>
  <c r="G7" i="48"/>
  <c r="C11" i="48"/>
  <c r="G11" i="48"/>
  <c r="C247" i="48"/>
  <c r="G247" i="48"/>
  <c r="C264" i="48"/>
  <c r="G264" i="48"/>
  <c r="C222" i="48"/>
  <c r="G222" i="48"/>
  <c r="C244" i="48"/>
  <c r="G244" i="48"/>
  <c r="C208" i="48"/>
  <c r="G208" i="48"/>
  <c r="C219" i="48"/>
  <c r="G219" i="48"/>
  <c r="E195" i="48"/>
  <c r="I195" i="48"/>
  <c r="E201" i="48"/>
  <c r="I201" i="48"/>
  <c r="E182" i="48"/>
  <c r="I182" i="48"/>
  <c r="E192" i="48"/>
  <c r="I192" i="48"/>
  <c r="D180" i="48"/>
  <c r="H180" i="48" s="1"/>
  <c r="E162" i="48"/>
  <c r="I162" i="48"/>
  <c r="E175" i="48"/>
  <c r="I175" i="48"/>
  <c r="K159" i="48"/>
  <c r="E157" i="48"/>
  <c r="I157" i="48"/>
  <c r="E159" i="48"/>
  <c r="I159" i="48"/>
  <c r="D155" i="48"/>
  <c r="H155" i="48" s="1"/>
  <c r="E137" i="48"/>
  <c r="I137" i="48"/>
  <c r="E150" i="48"/>
  <c r="I150" i="48"/>
  <c r="E130" i="48"/>
  <c r="I130" i="48"/>
  <c r="I134" i="48"/>
  <c r="C105" i="48"/>
  <c r="G105" i="48"/>
  <c r="C123" i="48"/>
  <c r="G123" i="48"/>
  <c r="C90" i="48"/>
  <c r="G90" i="48"/>
  <c r="C102" i="48"/>
  <c r="G102" i="48"/>
  <c r="C72" i="48"/>
  <c r="G72" i="48"/>
  <c r="C83" i="48"/>
  <c r="G83" i="48"/>
  <c r="C49" i="48"/>
  <c r="G49" i="48"/>
  <c r="C69" i="48"/>
  <c r="G69" i="48"/>
  <c r="E37" i="48"/>
  <c r="I37" i="48"/>
  <c r="E42" i="48"/>
  <c r="I42" i="48"/>
  <c r="E18" i="48"/>
  <c r="I18" i="48"/>
  <c r="E34" i="48"/>
  <c r="I34" i="48"/>
  <c r="D16" i="48"/>
  <c r="H16" i="48" s="1"/>
  <c r="E7" i="48"/>
  <c r="I7" i="48"/>
  <c r="E11" i="48"/>
  <c r="I11" i="48"/>
  <c r="D5" i="48"/>
  <c r="H5" i="48" s="1"/>
  <c r="C8" i="48"/>
  <c r="G8" i="48"/>
  <c r="J11" i="48"/>
  <c r="K11" i="48"/>
  <c r="E9" i="48"/>
  <c r="I9" i="48"/>
  <c r="C19" i="48"/>
  <c r="G19" i="48"/>
  <c r="E19" i="48"/>
  <c r="I19" i="48"/>
  <c r="C20" i="48"/>
  <c r="G20" i="48"/>
  <c r="E20" i="48"/>
  <c r="I20" i="48"/>
  <c r="E21" i="48"/>
  <c r="I21" i="48"/>
  <c r="C21" i="48"/>
  <c r="G21" i="48"/>
  <c r="E22" i="48"/>
  <c r="I22" i="48"/>
  <c r="C22" i="48"/>
  <c r="G22" i="48"/>
  <c r="E23" i="48"/>
  <c r="I23" i="48"/>
  <c r="C23" i="48"/>
  <c r="G23" i="48"/>
  <c r="E24" i="48"/>
  <c r="I24" i="48"/>
  <c r="C24" i="48"/>
  <c r="G24" i="48"/>
  <c r="C25" i="48"/>
  <c r="G25" i="48"/>
  <c r="E25" i="48"/>
  <c r="I25" i="48"/>
  <c r="E26" i="48"/>
  <c r="I26" i="48"/>
  <c r="C26" i="48"/>
  <c r="G26" i="48"/>
  <c r="C27" i="48"/>
  <c r="G27" i="48"/>
  <c r="E27" i="48"/>
  <c r="I27" i="48"/>
  <c r="E28" i="48"/>
  <c r="I28" i="48"/>
  <c r="C28" i="48"/>
  <c r="G28" i="48"/>
  <c r="I29" i="48"/>
  <c r="C29" i="48"/>
  <c r="G29" i="48"/>
  <c r="C30" i="48"/>
  <c r="G30" i="48"/>
  <c r="J34" i="48"/>
  <c r="E30" i="48"/>
  <c r="I30" i="48"/>
  <c r="E31" i="48"/>
  <c r="C31" i="48"/>
  <c r="G31" i="48"/>
  <c r="K34" i="48"/>
  <c r="E32" i="48"/>
  <c r="I32" i="48"/>
  <c r="I38" i="48"/>
  <c r="C38" i="48"/>
  <c r="G38" i="48"/>
  <c r="C39" i="48"/>
  <c r="G39" i="48"/>
  <c r="J42" i="48"/>
  <c r="E39" i="48"/>
  <c r="K42" i="48"/>
  <c r="E40" i="48"/>
  <c r="I40" i="48"/>
  <c r="F47" i="48"/>
  <c r="E50" i="48"/>
  <c r="I50" i="48"/>
  <c r="C50" i="48"/>
  <c r="G50" i="48"/>
  <c r="E51" i="48"/>
  <c r="I51" i="48"/>
  <c r="C51" i="48"/>
  <c r="G51" i="48"/>
  <c r="E52" i="48"/>
  <c r="I52" i="48"/>
  <c r="C52" i="48"/>
  <c r="G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E60" i="48"/>
  <c r="I60" i="48"/>
  <c r="C60" i="48"/>
  <c r="G60" i="48"/>
  <c r="C61" i="48"/>
  <c r="G61" i="48"/>
  <c r="E61" i="48"/>
  <c r="I61" i="48"/>
  <c r="E62" i="48"/>
  <c r="I62" i="48"/>
  <c r="C62" i="48"/>
  <c r="G62" i="48"/>
  <c r="E63" i="48"/>
  <c r="I63" i="48"/>
  <c r="C63" i="48"/>
  <c r="G63" i="48"/>
  <c r="C64" i="48"/>
  <c r="G64" i="48"/>
  <c r="I64" i="48"/>
  <c r="C65" i="48"/>
  <c r="G65" i="48"/>
  <c r="J69" i="48"/>
  <c r="E65" i="48"/>
  <c r="I65" i="48"/>
  <c r="C66" i="48"/>
  <c r="G66" i="48"/>
  <c r="E66" i="48"/>
  <c r="K69" i="48"/>
  <c r="E67" i="48"/>
  <c r="I67" i="48"/>
  <c r="C73" i="48"/>
  <c r="G73" i="48"/>
  <c r="E73" i="48"/>
  <c r="I73" i="48"/>
  <c r="C74" i="48"/>
  <c r="G74" i="48"/>
  <c r="E74" i="48"/>
  <c r="I74" i="48"/>
  <c r="C75" i="48"/>
  <c r="G75" i="48"/>
  <c r="E75" i="48"/>
  <c r="I75" i="48"/>
  <c r="C76" i="48"/>
  <c r="G76" i="48"/>
  <c r="E76" i="48"/>
  <c r="I76" i="48"/>
  <c r="C77" i="48"/>
  <c r="G77" i="48"/>
  <c r="E77" i="48"/>
  <c r="I77" i="48"/>
  <c r="C78" i="48"/>
  <c r="G78" i="48"/>
  <c r="E78" i="48"/>
  <c r="I78" i="48"/>
  <c r="C79" i="48"/>
  <c r="G79" i="48"/>
  <c r="E79" i="48"/>
  <c r="I79" i="48"/>
  <c r="C80" i="48"/>
  <c r="G80" i="48"/>
  <c r="K83" i="48"/>
  <c r="J83" i="48"/>
  <c r="E81" i="48"/>
  <c r="I81" i="48"/>
  <c r="C91" i="48"/>
  <c r="G91" i="48"/>
  <c r="E91" i="48"/>
  <c r="I91" i="48"/>
  <c r="C92" i="48"/>
  <c r="G92" i="48"/>
  <c r="E92" i="48"/>
  <c r="I92" i="48"/>
  <c r="E93" i="48"/>
  <c r="I93" i="48"/>
  <c r="C93" i="48"/>
  <c r="G93" i="48"/>
  <c r="E94" i="48"/>
  <c r="I94" i="48"/>
  <c r="C94" i="48"/>
  <c r="G94" i="48"/>
  <c r="C95" i="48"/>
  <c r="G95" i="48"/>
  <c r="E95" i="48"/>
  <c r="I95" i="48"/>
  <c r="C96" i="48"/>
  <c r="G96" i="48"/>
  <c r="E96" i="48"/>
  <c r="I96" i="48"/>
  <c r="C97" i="48"/>
  <c r="G97" i="48"/>
  <c r="E97" i="48"/>
  <c r="I97" i="48"/>
  <c r="E98" i="48"/>
  <c r="I98" i="48"/>
  <c r="C98" i="48"/>
  <c r="G98" i="48"/>
  <c r="C99" i="48"/>
  <c r="G99" i="48"/>
  <c r="J102" i="48"/>
  <c r="K102" i="48"/>
  <c r="E100" i="48"/>
  <c r="I100" i="48"/>
  <c r="E106" i="48"/>
  <c r="I106" i="48"/>
  <c r="C106" i="48"/>
  <c r="G106" i="48"/>
  <c r="C107" i="48"/>
  <c r="G107" i="48"/>
  <c r="E107" i="48"/>
  <c r="I107" i="48"/>
  <c r="C108" i="48"/>
  <c r="G108" i="48"/>
  <c r="E108" i="48"/>
  <c r="I108" i="48"/>
  <c r="C109" i="48"/>
  <c r="G109" i="48"/>
  <c r="E109" i="48"/>
  <c r="I109" i="48"/>
  <c r="C110" i="48"/>
  <c r="G110" i="48"/>
  <c r="E110" i="48"/>
  <c r="I110" i="48"/>
  <c r="E111" i="48"/>
  <c r="I111" i="48"/>
  <c r="C111" i="48"/>
  <c r="G111" i="48"/>
  <c r="C112" i="48"/>
  <c r="G112" i="48"/>
  <c r="E112" i="48"/>
  <c r="I112" i="48"/>
  <c r="C113" i="48"/>
  <c r="G113" i="48"/>
  <c r="E113" i="48"/>
  <c r="I113" i="48"/>
  <c r="E114" i="48"/>
  <c r="I114" i="48"/>
  <c r="C114" i="48"/>
  <c r="G114" i="48"/>
  <c r="C115" i="48"/>
  <c r="G115" i="48"/>
  <c r="E115" i="48"/>
  <c r="I115" i="48"/>
  <c r="E116" i="48"/>
  <c r="I116" i="48"/>
  <c r="C116" i="48"/>
  <c r="G116" i="48"/>
  <c r="E117" i="48"/>
  <c r="I117" i="48"/>
  <c r="C117" i="48"/>
  <c r="G117" i="48"/>
  <c r="E118" i="48"/>
  <c r="I118" i="48"/>
  <c r="C118" i="48"/>
  <c r="G118" i="48"/>
  <c r="C119" i="48"/>
  <c r="G119" i="48"/>
  <c r="C120" i="48"/>
  <c r="G120" i="48"/>
  <c r="J123" i="48"/>
  <c r="K123" i="48"/>
  <c r="E120" i="48"/>
  <c r="I120" i="48"/>
  <c r="E121" i="48"/>
  <c r="I121" i="48"/>
  <c r="F128" i="48"/>
  <c r="C131" i="48"/>
  <c r="G131" i="48"/>
  <c r="J134" i="48"/>
  <c r="E131" i="48"/>
  <c r="K134" i="48"/>
  <c r="E132" i="48"/>
  <c r="I132" i="48"/>
  <c r="C138" i="48"/>
  <c r="G138" i="48"/>
  <c r="E138" i="48"/>
  <c r="I138" i="48"/>
  <c r="E139" i="48"/>
  <c r="I139" i="48"/>
  <c r="C139" i="48"/>
  <c r="G139" i="48"/>
  <c r="C140" i="48"/>
  <c r="G140" i="48"/>
  <c r="E140" i="48"/>
  <c r="I140" i="48"/>
  <c r="C141" i="48"/>
  <c r="G141" i="48"/>
  <c r="E141" i="48"/>
  <c r="I141" i="48"/>
  <c r="C142" i="48"/>
  <c r="G142" i="48"/>
  <c r="E142" i="48"/>
  <c r="I142" i="48"/>
  <c r="E143" i="48"/>
  <c r="I143" i="48"/>
  <c r="C143" i="48"/>
  <c r="G143" i="48"/>
  <c r="I144" i="48"/>
  <c r="C144" i="48"/>
  <c r="G144" i="48"/>
  <c r="J150" i="48"/>
  <c r="C145" i="48"/>
  <c r="G145" i="48"/>
  <c r="E145" i="48"/>
  <c r="I145" i="48"/>
  <c r="C146" i="48"/>
  <c r="G146" i="48"/>
  <c r="E146" i="48"/>
  <c r="K150" i="48"/>
  <c r="C147" i="48"/>
  <c r="G147" i="48"/>
  <c r="E147" i="48"/>
  <c r="I147" i="48"/>
  <c r="E148" i="48"/>
  <c r="I148" i="48"/>
  <c r="E163" i="48"/>
  <c r="I163" i="48"/>
  <c r="C163" i="48"/>
  <c r="G163" i="48"/>
  <c r="C164" i="48"/>
  <c r="G164" i="48"/>
  <c r="E164" i="48"/>
  <c r="I164" i="48"/>
  <c r="E165" i="48"/>
  <c r="I165" i="48"/>
  <c r="C165" i="48"/>
  <c r="G165" i="48"/>
  <c r="C166" i="48"/>
  <c r="G166" i="48"/>
  <c r="E166" i="48"/>
  <c r="I166" i="48"/>
  <c r="C167" i="48"/>
  <c r="G167" i="48"/>
  <c r="E167" i="48"/>
  <c r="I167" i="48"/>
  <c r="C168" i="48"/>
  <c r="G168" i="48"/>
  <c r="E168" i="48"/>
  <c r="I168" i="48"/>
  <c r="C169" i="48"/>
  <c r="G169" i="48"/>
  <c r="E169" i="48"/>
  <c r="I169" i="48"/>
  <c r="C170" i="48"/>
  <c r="G170" i="48"/>
  <c r="E170" i="48"/>
  <c r="I170" i="48"/>
  <c r="C171" i="48"/>
  <c r="G171" i="48"/>
  <c r="E171" i="48"/>
  <c r="K175" i="48"/>
  <c r="C172" i="48"/>
  <c r="G172" i="48"/>
  <c r="I172" i="48"/>
  <c r="J175" i="48"/>
  <c r="E173" i="48"/>
  <c r="I173" i="48"/>
  <c r="C183" i="48"/>
  <c r="G183" i="48"/>
  <c r="E183" i="48"/>
  <c r="I183" i="48"/>
  <c r="C184" i="48"/>
  <c r="G184" i="48"/>
  <c r="E184" i="48"/>
  <c r="I184" i="48"/>
  <c r="E185" i="48"/>
  <c r="I185" i="48"/>
  <c r="C185" i="48"/>
  <c r="G185" i="48"/>
  <c r="E186" i="48"/>
  <c r="I186" i="48"/>
  <c r="C186" i="48"/>
  <c r="G186" i="48"/>
  <c r="C187" i="48"/>
  <c r="G187" i="48"/>
  <c r="E187" i="48"/>
  <c r="I187" i="48"/>
  <c r="C188" i="48"/>
  <c r="G188" i="48"/>
  <c r="E188" i="48"/>
  <c r="I188" i="48"/>
  <c r="C189" i="48"/>
  <c r="G189" i="48"/>
  <c r="J192" i="48"/>
  <c r="K192" i="48"/>
  <c r="E190" i="48"/>
  <c r="I190" i="48"/>
  <c r="C196" i="48"/>
  <c r="G196" i="48"/>
  <c r="E196" i="48"/>
  <c r="I196" i="48"/>
  <c r="C197" i="48"/>
  <c r="G197" i="48"/>
  <c r="I197" i="48"/>
  <c r="C198" i="48"/>
  <c r="G198" i="48"/>
  <c r="J201" i="48"/>
  <c r="E198" i="48"/>
  <c r="K201" i="48"/>
  <c r="E199" i="48"/>
  <c r="I199" i="48"/>
  <c r="F206" i="48"/>
  <c r="E209" i="48"/>
  <c r="I209" i="48"/>
  <c r="C209" i="48"/>
  <c r="G209" i="48"/>
  <c r="C210" i="48"/>
  <c r="G210" i="48"/>
  <c r="E210" i="48"/>
  <c r="I210" i="48"/>
  <c r="E211" i="48"/>
  <c r="I211" i="48"/>
  <c r="C211" i="48"/>
  <c r="G211" i="48"/>
  <c r="C212" i="48"/>
  <c r="G212" i="48"/>
  <c r="E212" i="48"/>
  <c r="I212" i="48"/>
  <c r="E213" i="48"/>
  <c r="I213" i="48"/>
  <c r="C213" i="48"/>
  <c r="G213" i="48"/>
  <c r="E214" i="48"/>
  <c r="I214" i="48"/>
  <c r="C214" i="48"/>
  <c r="G214" i="48"/>
  <c r="G215" i="48"/>
  <c r="C215" i="48"/>
  <c r="E215" i="48"/>
  <c r="I215" i="48"/>
  <c r="C216" i="48"/>
  <c r="G216" i="48"/>
  <c r="K219" i="48"/>
  <c r="J219" i="48"/>
  <c r="E217" i="48"/>
  <c r="I217" i="48"/>
  <c r="C223" i="48"/>
  <c r="G223" i="48"/>
  <c r="E223" i="48"/>
  <c r="I223" i="48"/>
  <c r="C224" i="48"/>
  <c r="G224" i="48"/>
  <c r="E224" i="48"/>
  <c r="I224" i="48"/>
  <c r="E225" i="48"/>
  <c r="I225" i="48"/>
  <c r="C225" i="48"/>
  <c r="G225" i="48"/>
  <c r="C226" i="48"/>
  <c r="G226" i="48"/>
  <c r="E226" i="48"/>
  <c r="I226" i="48"/>
  <c r="C227" i="48"/>
  <c r="G227" i="48"/>
  <c r="E227" i="48"/>
  <c r="I227" i="48"/>
  <c r="C228" i="48"/>
  <c r="G228" i="48"/>
  <c r="E228" i="48"/>
  <c r="I228" i="48"/>
  <c r="C229" i="48"/>
  <c r="G229" i="48"/>
  <c r="E229" i="48"/>
  <c r="I229" i="48"/>
  <c r="E230" i="48"/>
  <c r="I230" i="48"/>
  <c r="C230" i="48"/>
  <c r="G230" i="48"/>
  <c r="C231" i="48"/>
  <c r="G231" i="48"/>
  <c r="E231" i="48"/>
  <c r="I231" i="48"/>
  <c r="C232" i="48"/>
  <c r="G232" i="48"/>
  <c r="E232" i="48"/>
  <c r="I232" i="48"/>
  <c r="E233" i="48"/>
  <c r="I233" i="48"/>
  <c r="C233" i="48"/>
  <c r="G233" i="48"/>
  <c r="E234" i="48"/>
  <c r="I234" i="48"/>
  <c r="C234" i="48"/>
  <c r="G234" i="48"/>
  <c r="E235" i="48"/>
  <c r="I235" i="48"/>
  <c r="C235" i="48"/>
  <c r="G235" i="48"/>
  <c r="C236" i="48"/>
  <c r="G236" i="48"/>
  <c r="E236" i="48"/>
  <c r="I236" i="48"/>
  <c r="C237" i="48"/>
  <c r="G237" i="48"/>
  <c r="E237" i="48"/>
  <c r="I237" i="48"/>
  <c r="E238" i="48"/>
  <c r="I238" i="48"/>
  <c r="C238" i="48"/>
  <c r="G238" i="48"/>
  <c r="C239" i="48"/>
  <c r="G239" i="48"/>
  <c r="E239" i="48"/>
  <c r="I239" i="48"/>
  <c r="I240" i="48"/>
  <c r="C240" i="48"/>
  <c r="G240" i="48"/>
  <c r="C241" i="48"/>
  <c r="G241" i="48"/>
  <c r="J244" i="48"/>
  <c r="E241" i="48"/>
  <c r="K244" i="48"/>
  <c r="E242" i="48"/>
  <c r="I242" i="48"/>
  <c r="E248" i="48"/>
  <c r="I248" i="48"/>
  <c r="C248" i="48"/>
  <c r="G248" i="48"/>
  <c r="E249" i="48"/>
  <c r="I249" i="48"/>
  <c r="C249" i="48"/>
  <c r="G249" i="48"/>
  <c r="E250" i="48"/>
  <c r="I250" i="48"/>
  <c r="C250" i="48"/>
  <c r="G250" i="48"/>
  <c r="E251" i="48"/>
  <c r="I251" i="48"/>
  <c r="C251" i="48"/>
  <c r="G251" i="48"/>
  <c r="E252" i="48"/>
  <c r="I252" i="48"/>
  <c r="C252" i="48"/>
  <c r="G252" i="48"/>
  <c r="C253" i="48"/>
  <c r="G253" i="48"/>
  <c r="E253" i="48"/>
  <c r="I253" i="48"/>
  <c r="C254" i="48"/>
  <c r="G254" i="48"/>
  <c r="E254" i="48"/>
  <c r="I254" i="48"/>
  <c r="C255" i="48"/>
  <c r="G255" i="48"/>
  <c r="E255" i="48"/>
  <c r="I255" i="48"/>
  <c r="C256" i="48"/>
  <c r="G256" i="48"/>
  <c r="E256" i="48"/>
  <c r="I256" i="48"/>
  <c r="C257" i="48"/>
  <c r="G257" i="48"/>
  <c r="E257" i="48"/>
  <c r="I257" i="48"/>
  <c r="E258" i="48"/>
  <c r="I258" i="48"/>
  <c r="C258" i="48"/>
  <c r="G258" i="48"/>
  <c r="I259" i="48"/>
  <c r="C259" i="48"/>
  <c r="G259" i="48"/>
  <c r="C260" i="48"/>
  <c r="G260" i="48"/>
  <c r="J264" i="48"/>
  <c r="E260" i="48"/>
  <c r="I260" i="48"/>
  <c r="E261" i="48"/>
  <c r="C261" i="48"/>
  <c r="G261" i="48"/>
  <c r="K264" i="48"/>
  <c r="E262" i="48"/>
  <c r="I262" i="48"/>
  <c r="E41" i="47"/>
  <c r="D41" i="47"/>
  <c r="C41" i="47"/>
  <c r="B41" i="47"/>
  <c r="J39" i="47"/>
  <c r="H39" i="47"/>
  <c r="G39" i="47"/>
  <c r="I39" i="47" s="1"/>
  <c r="H32" i="47"/>
  <c r="J32" i="47" s="1"/>
  <c r="G32" i="47"/>
  <c r="I32" i="47" s="1"/>
  <c r="E29" i="47"/>
  <c r="D29" i="47"/>
  <c r="C29" i="47"/>
  <c r="B29" i="47"/>
  <c r="J27" i="47"/>
  <c r="H27" i="47"/>
  <c r="G27" i="47"/>
  <c r="I27" i="47" s="1"/>
  <c r="C13" i="51"/>
  <c r="E13" i="51" s="1"/>
  <c r="F24" i="51"/>
  <c r="D24" i="51"/>
  <c r="I15" i="51"/>
  <c r="I24" i="51" s="1"/>
  <c r="H15" i="51"/>
  <c r="H24" i="51" s="1"/>
  <c r="E24" i="51"/>
  <c r="C24" i="51"/>
  <c r="B33" i="46"/>
  <c r="E33" i="46"/>
  <c r="D33" i="46"/>
  <c r="C33" i="46"/>
  <c r="K268" i="48"/>
  <c r="J268" i="48"/>
  <c r="C11" i="44"/>
  <c r="C43" i="44"/>
  <c r="D11" i="44"/>
  <c r="D43" i="44"/>
  <c r="D44" i="44" s="1"/>
  <c r="E11" i="44"/>
  <c r="E43" i="44"/>
  <c r="B11" i="44"/>
  <c r="B43" i="44"/>
  <c r="G43" i="44" s="1"/>
  <c r="I43" i="44" s="1"/>
  <c r="E11" i="45"/>
  <c r="D11" i="45"/>
  <c r="C11" i="45"/>
  <c r="B11" i="45"/>
  <c r="E628" i="49"/>
  <c r="D628" i="49"/>
  <c r="C628" i="49"/>
  <c r="B628" i="49"/>
  <c r="B5" i="49"/>
  <c r="D5" i="49" s="1"/>
  <c r="B5" i="47"/>
  <c r="C5" i="47" s="1"/>
  <c r="E5" i="47" s="1"/>
  <c r="E76" i="26"/>
  <c r="C76" i="26"/>
  <c r="H6" i="26"/>
  <c r="H76" i="26" s="1"/>
  <c r="G6" i="26"/>
  <c r="G76" i="26" s="1"/>
  <c r="D76" i="26"/>
  <c r="B76" i="26"/>
  <c r="B5" i="26"/>
  <c r="C5" i="26" s="1"/>
  <c r="E5" i="26" s="1"/>
  <c r="H26" i="46"/>
  <c r="J26" i="46" s="1"/>
  <c r="G26" i="46"/>
  <c r="I26" i="46"/>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6" i="33" s="1"/>
  <c r="G6" i="33"/>
  <c r="G76" i="33" s="1"/>
  <c r="E76" i="33"/>
  <c r="D76" i="33"/>
  <c r="C76" i="33"/>
  <c r="B76" i="33"/>
  <c r="H43" i="44" l="1"/>
  <c r="D5" i="46"/>
  <c r="G628" i="49"/>
  <c r="I628" i="49" s="1"/>
  <c r="H628" i="49"/>
  <c r="J628" i="49" s="1"/>
  <c r="C5" i="49"/>
  <c r="E5" i="49" s="1"/>
  <c r="H11" i="44"/>
  <c r="C44" i="44"/>
  <c r="B44" i="44"/>
  <c r="E44" i="44"/>
  <c r="H44" i="44" s="1"/>
  <c r="C5" i="44"/>
  <c r="E5" i="44" s="1"/>
  <c r="H29" i="47"/>
  <c r="J29" i="47" s="1"/>
  <c r="G29" i="47"/>
  <c r="I29" i="47" s="1"/>
  <c r="H41" i="47"/>
  <c r="G41" i="47"/>
  <c r="I41" i="47" s="1"/>
  <c r="J41" i="47"/>
  <c r="D5" i="47"/>
  <c r="H33" i="46"/>
  <c r="J33" i="46" s="1"/>
  <c r="G33" i="46"/>
  <c r="I33" i="46" s="1"/>
  <c r="D5" i="33"/>
  <c r="I6" i="26"/>
  <c r="J6" i="26"/>
  <c r="J76" i="26"/>
  <c r="I76"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E51" i="45"/>
  <c r="E52" i="45"/>
  <c r="H52" i="45" s="1"/>
  <c r="E53" i="45"/>
  <c r="E54" i="45"/>
  <c r="H54" i="45" s="1"/>
  <c r="E55" i="45"/>
  <c r="H55" i="45" s="1"/>
  <c r="E56" i="45"/>
  <c r="H56" i="45" s="1"/>
  <c r="E57" i="45"/>
  <c r="H57" i="45" s="1"/>
  <c r="E58" i="45"/>
  <c r="H58" i="45" s="1"/>
  <c r="E59" i="45"/>
  <c r="H59" i="45" s="1"/>
  <c r="E60" i="45"/>
  <c r="E61" i="45"/>
  <c r="E62" i="45"/>
  <c r="H62" i="45" s="1"/>
  <c r="E63" i="45"/>
  <c r="H63" i="45" s="1"/>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42" i="45" s="1"/>
  <c r="H34" i="45"/>
  <c r="J34" i="45" s="1"/>
  <c r="G34" i="45"/>
  <c r="I34" i="45" s="1"/>
  <c r="H11" i="45"/>
  <c r="J11" i="45" s="1"/>
  <c r="G11" i="45"/>
  <c r="I11" i="45" s="1"/>
  <c r="J15" i="51"/>
  <c r="K15" i="51"/>
  <c r="J24" i="51"/>
  <c r="K24" i="51"/>
  <c r="D13" i="51"/>
  <c r="F13" i="51" s="1"/>
  <c r="G11" i="44"/>
  <c r="C6" i="45"/>
  <c r="J43" i="44"/>
  <c r="B38" i="45"/>
  <c r="I11" i="44"/>
  <c r="G44" i="44" l="1"/>
  <c r="I44" i="44" s="1"/>
  <c r="J44" i="44"/>
  <c r="G42" i="45"/>
  <c r="G40" i="45"/>
  <c r="G65" i="45"/>
  <c r="G63" i="45"/>
  <c r="G61" i="45"/>
  <c r="G59" i="45"/>
  <c r="G57" i="45"/>
  <c r="G55" i="45"/>
  <c r="G53" i="45"/>
  <c r="G51" i="45"/>
  <c r="G49" i="45"/>
  <c r="G47" i="45"/>
  <c r="H65" i="45"/>
  <c r="H61" i="45"/>
  <c r="H53" i="45"/>
  <c r="H51" i="45"/>
  <c r="H47" i="45"/>
  <c r="E43" i="45"/>
  <c r="C43" i="45"/>
  <c r="H41" i="45"/>
  <c r="D43" i="45"/>
  <c r="H39" i="45"/>
  <c r="G41" i="45"/>
  <c r="G39" i="45"/>
  <c r="B43" i="45"/>
  <c r="G43" i="45" s="1"/>
  <c r="C66" i="45"/>
  <c r="G64" i="45"/>
  <c r="G62" i="45"/>
  <c r="G60" i="45"/>
  <c r="G58" i="45"/>
  <c r="G56" i="45"/>
  <c r="G54" i="45"/>
  <c r="G52" i="45"/>
  <c r="G50" i="45"/>
  <c r="G48" i="45"/>
  <c r="G46" i="45"/>
  <c r="B66" i="45"/>
  <c r="E66" i="45"/>
  <c r="H64" i="45"/>
  <c r="H60" i="45"/>
  <c r="H50" i="45"/>
  <c r="D66" i="45"/>
  <c r="H66" i="45" s="1"/>
  <c r="H46" i="45"/>
  <c r="C38" i="45"/>
  <c r="E6" i="45"/>
  <c r="E38" i="45" s="1"/>
  <c r="G66" i="45" l="1"/>
  <c r="H43" i="45"/>
</calcChain>
</file>

<file path=xl/sharedStrings.xml><?xml version="1.0" encoding="utf-8"?>
<sst xmlns="http://schemas.openxmlformats.org/spreadsheetml/2006/main" count="2022" uniqueCount="736">
  <si>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</si>
  <si>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</si>
  <si>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</si>
  <si>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</si>
  <si>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</si>
  <si>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</si>
  <si>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</si>
  <si>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</si>
  <si>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</si>
  <si>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</si>
  <si>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</si>
  <si>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</si>
  <si>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</si>
  <si>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</si>
  <si>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</si>
  <si>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</si>
  <si>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</si>
  <si>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</si>
  <si>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</si>
  <si>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</si>
  <si>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</si>
  <si>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</si>
  <si>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</si>
  <si>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</si>
  <si>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</si>
  <si>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</si>
  <si>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</si>
  <si>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</si>
  <si>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</si>
  <si>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</si>
  <si>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</si>
  <si>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</si>
  <si>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</si>
  <si>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</si>
  <si>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</si>
  <si>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</si>
  <si>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</si>
  <si>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</si>
  <si>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</si>
  <si>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</si>
  <si>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</si>
  <si>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</si>
  <si>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</si>
  <si>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</si>
  <si>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</si>
  <si>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</si>
  <si>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</si>
  <si>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</si>
  <si>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</si>
  <si>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</si>
  <si>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</si>
  <si>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</si>
  <si>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</si>
  <si>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</si>
  <si>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</si>
  <si>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</si>
  <si>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</si>
  <si>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</si>
  <si>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</si>
  <si>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</si>
  <si>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</si>
  <si>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</si>
  <si>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</si>
  <si>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</si>
  <si>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</si>
  <si>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</si>
  <si>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</si>
  <si>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</si>
  <si>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</si>
  <si>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</si>
  <si>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</si>
  <si>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</si>
  <si>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</si>
  <si>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</si>
  <si>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</si>
  <si>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</si>
  <si>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</si>
  <si>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</si>
  <si>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</si>
  <si>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</si>
  <si>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</si>
  <si>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</si>
  <si>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</si>
  <si>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</si>
  <si>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</si>
  <si>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</si>
  <si>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</si>
  <si>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</si>
  <si>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</si>
  <si>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</si>
  <si>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</si>
  <si>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</si>
  <si>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</si>
  <si>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</si>
  <si>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</si>
  <si>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</si>
  <si>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</si>
  <si>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</si>
  <si>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</si>
  <si>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</si>
  <si>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</si>
  <si>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</si>
  <si>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</si>
  <si>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</si>
  <si>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</si>
  <si>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</si>
  <si>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</si>
  <si>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</si>
  <si>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</si>
  <si>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</si>
  <si>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</si>
  <si>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</si>
  <si>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</si>
  <si>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</si>
  <si>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</si>
  <si>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</si>
  <si>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</si>
  <si>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</si>
  <si>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</si>
  <si>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</si>
  <si>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</si>
  <si>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</si>
  <si>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</si>
  <si>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</si>
  <si>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</si>
  <si>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</si>
  <si>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</si>
  <si>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</si>
  <si>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</si>
  <si>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</si>
  <si>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</si>
  <si>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</si>
  <si>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</si>
  <si>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</si>
  <si>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</si>
  <si>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</si>
  <si>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</si>
  <si>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</si>
  <si>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</si>
  <si>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</si>
  <si>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</si>
  <si>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</si>
  <si>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</si>
  <si>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</si>
  <si>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</si>
  <si>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</si>
  <si>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</si>
  <si>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</si>
  <si>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</si>
  <si>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</si>
  <si>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</si>
  <si>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</si>
  <si>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</si>
  <si>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</si>
  <si>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</si>
  <si>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</si>
  <si>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</si>
  <si>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</si>
  <si>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</si>
  <si>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</si>
  <si>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</si>
  <si>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</si>
  <si>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</si>
  <si>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</si>
  <si>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</si>
  <si>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</si>
  <si>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</si>
  <si>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</si>
  <si>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</si>
  <si>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</si>
  <si>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</si>
  <si>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</si>
  <si>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</si>
  <si>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</si>
  <si>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</si>
  <si>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</si>
  <si>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</si>
  <si>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</si>
  <si>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</si>
  <si>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</si>
  <si>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</si>
  <si>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</si>
  <si>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</si>
  <si>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</si>
  <si>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</si>
  <si>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</si>
  <si>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</si>
  <si>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</si>
  <si>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</si>
  <si>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</si>
  <si>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</si>
  <si>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</si>
  <si>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</si>
  <si>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</si>
  <si>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</si>
  <si>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</si>
  <si>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</si>
  <si>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</si>
  <si>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</si>
  <si>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</si>
  <si>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</si>
  <si>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</si>
  <si>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</si>
  <si>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</si>
  <si>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</si>
  <si>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</si>
  <si>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Hyundai i20</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</si>
  <si>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</si>
  <si>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</si>
  <si>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</si>
  <si>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</si>
  <si>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</si>
  <si>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</si>
  <si>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</si>
  <si>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</si>
  <si>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</si>
  <si>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</si>
  <si>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</si>
  <si>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</si>
  <si>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</si>
  <si>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</si>
  <si>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</si>
  <si>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</si>
  <si>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</si>
  <si>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</si>
  <si>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</si>
  <si>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</si>
  <si>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</si>
  <si>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</si>
  <si>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</si>
  <si>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</si>
  <si>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</si>
  <si>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</si>
  <si>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</si>
  <si>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</si>
  <si>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</si>
  <si>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</si>
  <si>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</si>
  <si>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</si>
  <si>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</si>
  <si>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</si>
  <si>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</si>
  <si>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</si>
  <si>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</si>
  <si>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</si>
  <si>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</si>
  <si>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</si>
  <si>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</si>
  <si>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</si>
  <si>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</si>
  <si>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</si>
  <si>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</si>
  <si>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</si>
  <si>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</si>
  <si>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</si>
  <si>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</si>
  <si>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</si>
  <si>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</si>
  <si>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</si>
  <si>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</si>
  <si>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</si>
  <si>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</si>
  <si>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</si>
  <si>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</si>
  <si>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</si>
  <si>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</si>
  <si>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</si>
  <si>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</si>
  <si>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</si>
  <si>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</si>
  <si>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</si>
  <si>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</si>
  <si>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</si>
  <si>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</si>
  <si>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</si>
  <si>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</si>
  <si>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</si>
  <si>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</si>
  <si>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</si>
  <si>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</si>
  <si>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</si>
  <si>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</si>
  <si>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</si>
  <si>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</si>
  <si>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</si>
  <si>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</si>
  <si>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</si>
  <si>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</si>
  <si>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</si>
  <si>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</si>
  <si>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</si>
  <si>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Toyota Mirai</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</si>
  <si>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</si>
  <si>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</si>
  <si>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</si>
  <si>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</si>
  <si>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</si>
  <si>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</si>
  <si>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</si>
  <si>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</si>
  <si>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</si>
  <si>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</si>
  <si>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</si>
  <si>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</si>
  <si>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</si>
  <si>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</si>
  <si>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</si>
  <si>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</si>
  <si>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</si>
  <si>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</si>
  <si>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</si>
  <si>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</si>
  <si>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</si>
  <si>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</si>
  <si>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</si>
  <si>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</si>
  <si>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</si>
  <si>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</si>
  <si>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</si>
  <si>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</si>
  <si>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</si>
  <si>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</si>
  <si>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</si>
  <si>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</si>
  <si>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</si>
  <si>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</si>
  <si>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</si>
  <si>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</si>
  <si>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</si>
  <si>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</si>
  <si>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</si>
  <si>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</si>
  <si>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</si>
  <si>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</si>
  <si>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</si>
  <si>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</si>
  <si>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</si>
  <si>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</si>
  <si>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</si>
  <si>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</si>
  <si>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</si>
  <si>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</si>
  <si>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</si>
  <si>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</si>
  <si>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</si>
  <si>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</si>
  <si>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</si>
  <si>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</si>
  <si>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</si>
  <si>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</si>
  <si>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</si>
  <si>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</si>
  <si>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</si>
  <si>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</si>
  <si>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</si>
  <si>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</si>
  <si>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</si>
  <si>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</si>
  <si>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</si>
  <si>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</si>
  <si>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</si>
  <si>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</si>
  <si>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</si>
  <si>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</si>
  <si>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</si>
  <si>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</si>
  <si>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</si>
  <si>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</si>
  <si>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</si>
  <si>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</si>
  <si>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</si>
  <si>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</si>
  <si>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</si>
  <si>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</si>
  <si>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</si>
  <si>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</si>
  <si>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</si>
  <si>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</si>
  <si>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</si>
  <si>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</si>
  <si>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</si>
  <si>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Citroen C4</t>
  </si>
  <si>
    <t>Fiat 500X</t>
  </si>
  <si>
    <t>GWM Haval H2</t>
  </si>
  <si>
    <t>GWM Haval Jolion</t>
  </si>
  <si>
    <t>Honda HR-V</t>
  </si>
  <si>
    <t>Hyundai Kona</t>
  </si>
  <si>
    <t>Jeep Compass</t>
  </si>
  <si>
    <t>Jeep Renegade</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</si>
  <si>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</si>
  <si>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</si>
  <si>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</si>
  <si>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</si>
  <si>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</si>
  <si>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</si>
  <si>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</si>
  <si>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</si>
  <si>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</si>
  <si>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</si>
  <si>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</si>
  <si>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</si>
  <si>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</si>
  <si>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</si>
  <si>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</si>
  <si>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</si>
  <si>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</si>
  <si>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</si>
  <si>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</si>
  <si>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</si>
  <si>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</si>
  <si>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</si>
  <si>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</si>
  <si>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</si>
  <si>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</si>
  <si>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</si>
  <si>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</si>
  <si>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</si>
  <si>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</si>
  <si>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</si>
  <si>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</si>
  <si>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</si>
  <si>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</si>
  <si>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</si>
  <si>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</si>
  <si>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</si>
  <si>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</si>
  <si>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</si>
  <si>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</si>
  <si>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</si>
  <si>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</si>
  <si>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</si>
  <si>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</si>
  <si>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</si>
  <si>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</si>
  <si>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</si>
  <si>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</si>
  <si>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</si>
  <si>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</si>
  <si>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</si>
  <si>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</si>
  <si>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</si>
  <si>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</si>
  <si>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</si>
  <si>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</si>
  <si>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</si>
  <si>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</si>
  <si>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</si>
  <si>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</si>
  <si>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</si>
  <si>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</si>
  <si>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</si>
  <si>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</si>
  <si>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</si>
  <si>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</si>
  <si>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</si>
  <si>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</si>
  <si>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</si>
  <si>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</si>
  <si>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</si>
  <si>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</si>
  <si>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</si>
  <si>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</si>
  <si>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</si>
  <si>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</si>
  <si>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</si>
  <si>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</si>
  <si>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</si>
  <si>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</si>
  <si>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</si>
  <si>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</si>
  <si>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</si>
  <si>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</si>
  <si>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</si>
  <si>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</si>
  <si>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</si>
  <si>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</si>
  <si>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</si>
  <si>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</si>
  <si>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</si>
  <si>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</si>
  <si>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</si>
  <si>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</si>
  <si>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BMW iX</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</si>
  <si>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</si>
  <si>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</si>
  <si>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</si>
  <si>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</si>
  <si>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</si>
  <si>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</si>
  <si>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</si>
  <si>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</si>
  <si>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</si>
  <si>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</si>
  <si>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</si>
  <si>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</si>
  <si>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</si>
  <si>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</si>
  <si>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</si>
  <si>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</si>
  <si>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</si>
  <si>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</si>
  <si>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</si>
  <si>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</si>
  <si>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</si>
  <si>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</si>
  <si>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</si>
  <si>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</si>
  <si>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</si>
  <si>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</si>
  <si>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</si>
  <si>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</si>
  <si>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</si>
  <si>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Mercedes-Benz G-Wagon</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</si>
  <si>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</si>
  <si>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</si>
  <si>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</si>
  <si>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</si>
  <si>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</si>
  <si>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</si>
  <si>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</si>
  <si>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</si>
  <si>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</si>
  <si>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</si>
  <si>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</si>
  <si>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</si>
  <si>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</si>
  <si>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</si>
  <si>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</si>
  <si>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</si>
  <si>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</si>
  <si>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</si>
  <si>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</si>
  <si>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</si>
  <si>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</si>
  <si>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</si>
  <si>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</si>
  <si>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</si>
  <si>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</si>
  <si>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</si>
  <si>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</si>
  <si>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</si>
  <si>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</si>
  <si>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</si>
  <si>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</si>
  <si>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</si>
  <si>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</si>
  <si>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</si>
  <si>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</si>
  <si>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</si>
  <si>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Chevrolet Silverado HD</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</si>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</sst>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103</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104</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105</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106</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107</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108</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109</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366</v>
      </c>
      <c r="B7" s="65">
        <v>0</v>
      </c>
      <c r="C7" s="34">
        <f>IF(B23=0, "-", B7/B23)</f>
        <v>0</v>
      </c>
      <c r="D7" s="65">
        <v>2</v>
      </c>
      <c r="E7" s="9">
        <f>IF(D23=0, "-", D7/D23)</f>
        <v>2.2446689113355782E-3</v>
      </c>
      <c r="F7" s="81">
        <v>1</v>
      </c>
      <c r="G7" s="34">
        <f>IF(F23=0, "-", F7/F23)</f>
        <v>7.1032817161528622E-5</v>
      </c>
      <c r="H7" s="65">
        <v>15</v>
      </c>
      <c r="I7" s="9">
        <f>IF(H23=0, "-", H7/H23)</f>
        <v>2.2166395744052016E-3</v>
      </c>
      <c r="J7" s="8">
        <f t="shared" ref="J7:J21" si="0">IF(D7=0, "-", IF((B7-D7)/D7&lt;10, (B7-D7)/D7, "&gt;999%"))</f>
        <v>-1</v>
      </c>
      <c r="K7" s="9">
        <f t="shared" ref="K7:K21" si="1">IF(H7=0, "-", IF((F7-H7)/H7&lt;10, (F7-H7)/H7, "&gt;999%"))</f>
        <v>-0.93333333333333335</v>
      </c>
    </row>
    <row r="8" spans="1:11" x14ac:dyDescent="0.2">
      <c r="A8" s="7" t="s">
        <v>367</v>
      </c>
      <c r="B8" s="65">
        <v>0</v>
      </c>
      <c r="C8" s="34">
        <f>IF(B23=0, "-", B8/B23)</f>
        <v>0</v>
      </c>
      <c r="D8" s="65">
        <v>0</v>
      </c>
      <c r="E8" s="9">
        <f>IF(D23=0, "-", D8/D23)</f>
        <v>0</v>
      </c>
      <c r="F8" s="81">
        <v>0</v>
      </c>
      <c r="G8" s="34">
        <f>IF(F23=0, "-", F8/F23)</f>
        <v>0</v>
      </c>
      <c r="H8" s="65">
        <v>2</v>
      </c>
      <c r="I8" s="9">
        <f>IF(H23=0, "-", H8/H23)</f>
        <v>2.9555194325402688E-4</v>
      </c>
      <c r="J8" s="8" t="str">
        <f t="shared" si="0"/>
        <v>-</v>
      </c>
      <c r="K8" s="9">
        <f t="shared" si="1"/>
        <v>-1</v>
      </c>
    </row>
    <row r="9" spans="1:11" x14ac:dyDescent="0.2">
      <c r="A9" s="7" t="s">
        <v>368</v>
      </c>
      <c r="B9" s="65">
        <v>0</v>
      </c>
      <c r="C9" s="34">
        <f>IF(B23=0, "-", B9/B23)</f>
        <v>0</v>
      </c>
      <c r="D9" s="65">
        <v>1</v>
      </c>
      <c r="E9" s="9">
        <f>IF(D23=0, "-", D9/D23)</f>
        <v>1.1223344556677891E-3</v>
      </c>
      <c r="F9" s="81">
        <v>0</v>
      </c>
      <c r="G9" s="34">
        <f>IF(F23=0, "-", F9/F23)</f>
        <v>0</v>
      </c>
      <c r="H9" s="65">
        <v>13</v>
      </c>
      <c r="I9" s="9">
        <f>IF(H23=0, "-", H9/H23)</f>
        <v>1.9210876311511749E-3</v>
      </c>
      <c r="J9" s="8">
        <f t="shared" si="0"/>
        <v>-1</v>
      </c>
      <c r="K9" s="9">
        <f t="shared" si="1"/>
        <v>-1</v>
      </c>
    </row>
    <row r="10" spans="1:11" x14ac:dyDescent="0.2">
      <c r="A10" s="7" t="s">
        <v>369</v>
      </c>
      <c r="B10" s="65">
        <v>57</v>
      </c>
      <c r="C10" s="34">
        <f>IF(B23=0, "-", B10/B23)</f>
        <v>5.894519131334023E-2</v>
      </c>
      <c r="D10" s="65">
        <v>44</v>
      </c>
      <c r="E10" s="9">
        <f>IF(D23=0, "-", D10/D23)</f>
        <v>4.9382716049382713E-2</v>
      </c>
      <c r="F10" s="81">
        <v>1404</v>
      </c>
      <c r="G10" s="34">
        <f>IF(F23=0, "-", F10/F23)</f>
        <v>9.9730075294786197E-2</v>
      </c>
      <c r="H10" s="65">
        <v>187</v>
      </c>
      <c r="I10" s="9">
        <f>IF(H23=0, "-", H10/H23)</f>
        <v>2.7634106694251516E-2</v>
      </c>
      <c r="J10" s="8">
        <f t="shared" si="0"/>
        <v>0.29545454545454547</v>
      </c>
      <c r="K10" s="9">
        <f t="shared" si="1"/>
        <v>6.5080213903743314</v>
      </c>
    </row>
    <row r="11" spans="1:11" x14ac:dyDescent="0.2">
      <c r="A11" s="7" t="s">
        <v>370</v>
      </c>
      <c r="B11" s="65">
        <v>0</v>
      </c>
      <c r="C11" s="34">
        <f>IF(B23=0, "-", B11/B23)</f>
        <v>0</v>
      </c>
      <c r="D11" s="65">
        <v>0</v>
      </c>
      <c r="E11" s="9">
        <f>IF(D23=0, "-", D11/D23)</f>
        <v>0</v>
      </c>
      <c r="F11" s="81">
        <v>0</v>
      </c>
      <c r="G11" s="34">
        <f>IF(F23=0, "-", F11/F23)</f>
        <v>0</v>
      </c>
      <c r="H11" s="65">
        <v>768</v>
      </c>
      <c r="I11" s="9">
        <f>IF(H23=0, "-", H11/H23)</f>
        <v>0.11349194620954632</v>
      </c>
      <c r="J11" s="8" t="str">
        <f t="shared" si="0"/>
        <v>-</v>
      </c>
      <c r="K11" s="9">
        <f t="shared" si="1"/>
        <v>-1</v>
      </c>
    </row>
    <row r="12" spans="1:11" x14ac:dyDescent="0.2">
      <c r="A12" s="7" t="s">
        <v>371</v>
      </c>
      <c r="B12" s="65">
        <v>145</v>
      </c>
      <c r="C12" s="34">
        <f>IF(B23=0, "-", B12/B23)</f>
        <v>0.14994829369183041</v>
      </c>
      <c r="D12" s="65">
        <v>95</v>
      </c>
      <c r="E12" s="9">
        <f>IF(D23=0, "-", D12/D23)</f>
        <v>0.10662177328843996</v>
      </c>
      <c r="F12" s="81">
        <v>1529</v>
      </c>
      <c r="G12" s="34">
        <f>IF(F23=0, "-", F12/F23)</f>
        <v>0.10860917743997726</v>
      </c>
      <c r="H12" s="65">
        <v>797</v>
      </c>
      <c r="I12" s="9">
        <f>IF(H23=0, "-", H12/H23)</f>
        <v>0.11777744938672972</v>
      </c>
      <c r="J12" s="8">
        <f t="shared" si="0"/>
        <v>0.52631578947368418</v>
      </c>
      <c r="K12" s="9">
        <f t="shared" si="1"/>
        <v>0.918444165621079</v>
      </c>
    </row>
    <row r="13" spans="1:11" x14ac:dyDescent="0.2">
      <c r="A13" s="7" t="s">
        <v>372</v>
      </c>
      <c r="B13" s="65">
        <v>163</v>
      </c>
      <c r="C13" s="34">
        <f>IF(B23=0, "-", B13/B23)</f>
        <v>0.16856256463288521</v>
      </c>
      <c r="D13" s="65">
        <v>0</v>
      </c>
      <c r="E13" s="9">
        <f>IF(D23=0, "-", D13/D23)</f>
        <v>0</v>
      </c>
      <c r="F13" s="81">
        <v>2436</v>
      </c>
      <c r="G13" s="34">
        <f>IF(F23=0, "-", F13/F23)</f>
        <v>0.17303594260548374</v>
      </c>
      <c r="H13" s="65">
        <v>0</v>
      </c>
      <c r="I13" s="9">
        <f>IF(H23=0, "-", H13/H23)</f>
        <v>0</v>
      </c>
      <c r="J13" s="8" t="str">
        <f t="shared" si="0"/>
        <v>-</v>
      </c>
      <c r="K13" s="9" t="str">
        <f t="shared" si="1"/>
        <v>-</v>
      </c>
    </row>
    <row r="14" spans="1:11" x14ac:dyDescent="0.2">
      <c r="A14" s="7" t="s">
        <v>373</v>
      </c>
      <c r="B14" s="65">
        <v>168</v>
      </c>
      <c r="C14" s="34">
        <f>IF(B23=0, "-", B14/B23)</f>
        <v>0.17373319544984489</v>
      </c>
      <c r="D14" s="65">
        <v>348</v>
      </c>
      <c r="E14" s="9">
        <f>IF(D23=0, "-", D14/D23)</f>
        <v>0.39057239057239057</v>
      </c>
      <c r="F14" s="81">
        <v>3164</v>
      </c>
      <c r="G14" s="34">
        <f>IF(F23=0, "-", F14/F23)</f>
        <v>0.22474783349907657</v>
      </c>
      <c r="H14" s="65">
        <v>3134</v>
      </c>
      <c r="I14" s="9">
        <f>IF(H23=0, "-", H14/H23)</f>
        <v>0.46312989507906016</v>
      </c>
      <c r="J14" s="8">
        <f t="shared" si="0"/>
        <v>-0.51724137931034486</v>
      </c>
      <c r="K14" s="9">
        <f t="shared" si="1"/>
        <v>9.5724313975749844E-3</v>
      </c>
    </row>
    <row r="15" spans="1:11" x14ac:dyDescent="0.2">
      <c r="A15" s="7" t="s">
        <v>374</v>
      </c>
      <c r="B15" s="65">
        <v>74</v>
      </c>
      <c r="C15" s="34">
        <f>IF(B23=0, "-", B15/B23)</f>
        <v>7.6525336091003107E-2</v>
      </c>
      <c r="D15" s="65">
        <v>98</v>
      </c>
      <c r="E15" s="9">
        <f>IF(D23=0, "-", D15/D23)</f>
        <v>0.10998877665544332</v>
      </c>
      <c r="F15" s="81">
        <v>969</v>
      </c>
      <c r="G15" s="34">
        <f>IF(F23=0, "-", F15/F23)</f>
        <v>6.8830799829521241E-2</v>
      </c>
      <c r="H15" s="65">
        <v>377</v>
      </c>
      <c r="I15" s="9">
        <f>IF(H23=0, "-", H15/H23)</f>
        <v>5.5711541303384071E-2</v>
      </c>
      <c r="J15" s="8">
        <f t="shared" si="0"/>
        <v>-0.24489795918367346</v>
      </c>
      <c r="K15" s="9">
        <f t="shared" si="1"/>
        <v>1.5702917771883289</v>
      </c>
    </row>
    <row r="16" spans="1:11" x14ac:dyDescent="0.2">
      <c r="A16" s="7" t="s">
        <v>375</v>
      </c>
      <c r="B16" s="65">
        <v>13</v>
      </c>
      <c r="C16" s="34">
        <f>IF(B23=0, "-", B16/B23)</f>
        <v>1.344364012409514E-2</v>
      </c>
      <c r="D16" s="65">
        <v>0</v>
      </c>
      <c r="E16" s="9">
        <f>IF(D23=0, "-", D16/D23)</f>
        <v>0</v>
      </c>
      <c r="F16" s="81">
        <v>198</v>
      </c>
      <c r="G16" s="34">
        <f>IF(F23=0, "-", F16/F23)</f>
        <v>1.4064497797982668E-2</v>
      </c>
      <c r="H16" s="65">
        <v>7</v>
      </c>
      <c r="I16" s="9">
        <f>IF(H23=0, "-", H16/H23)</f>
        <v>1.0344318013890941E-3</v>
      </c>
      <c r="J16" s="8" t="str">
        <f t="shared" si="0"/>
        <v>-</v>
      </c>
      <c r="K16" s="9" t="str">
        <f t="shared" si="1"/>
        <v>&gt;999%</v>
      </c>
    </row>
    <row r="17" spans="1:11" x14ac:dyDescent="0.2">
      <c r="A17" s="7" t="s">
        <v>376</v>
      </c>
      <c r="B17" s="65">
        <v>0</v>
      </c>
      <c r="C17" s="34">
        <f>IF(B23=0, "-", B17/B23)</f>
        <v>0</v>
      </c>
      <c r="D17" s="65">
        <v>0</v>
      </c>
      <c r="E17" s="9">
        <f>IF(D23=0, "-", D17/D23)</f>
        <v>0</v>
      </c>
      <c r="F17" s="81">
        <v>0</v>
      </c>
      <c r="G17" s="34">
        <f>IF(F23=0, "-", F17/F23)</f>
        <v>0</v>
      </c>
      <c r="H17" s="65">
        <v>15</v>
      </c>
      <c r="I17" s="9">
        <f>IF(H23=0, "-", H17/H23)</f>
        <v>2.2166395744052016E-3</v>
      </c>
      <c r="J17" s="8" t="str">
        <f t="shared" si="0"/>
        <v>-</v>
      </c>
      <c r="K17" s="9">
        <f t="shared" si="1"/>
        <v>-1</v>
      </c>
    </row>
    <row r="18" spans="1:11" x14ac:dyDescent="0.2">
      <c r="A18" s="7" t="s">
        <v>377</v>
      </c>
      <c r="B18" s="65">
        <v>43</v>
      </c>
      <c r="C18" s="34">
        <f>IF(B23=0, "-", B18/B23)</f>
        <v>4.4467425025853151E-2</v>
      </c>
      <c r="D18" s="65">
        <v>31</v>
      </c>
      <c r="E18" s="9">
        <f>IF(D23=0, "-", D18/D23)</f>
        <v>3.479236812570146E-2</v>
      </c>
      <c r="F18" s="81">
        <v>398</v>
      </c>
      <c r="G18" s="34">
        <f>IF(F23=0, "-", F18/F23)</f>
        <v>2.8271061230288393E-2</v>
      </c>
      <c r="H18" s="65">
        <v>116</v>
      </c>
      <c r="I18" s="9">
        <f>IF(H23=0, "-", H18/H23)</f>
        <v>1.714201270873356E-2</v>
      </c>
      <c r="J18" s="8">
        <f t="shared" si="0"/>
        <v>0.38709677419354838</v>
      </c>
      <c r="K18" s="9">
        <f t="shared" si="1"/>
        <v>2.4310344827586206</v>
      </c>
    </row>
    <row r="19" spans="1:11" x14ac:dyDescent="0.2">
      <c r="A19" s="7" t="s">
        <v>378</v>
      </c>
      <c r="B19" s="65">
        <v>77</v>
      </c>
      <c r="C19" s="34">
        <f>IF(B23=0, "-", B19/B23)</f>
        <v>7.9627714581178899E-2</v>
      </c>
      <c r="D19" s="65">
        <v>32</v>
      </c>
      <c r="E19" s="9">
        <f>IF(D23=0, "-", D19/D23)</f>
        <v>3.5914702581369251E-2</v>
      </c>
      <c r="F19" s="81">
        <v>478</v>
      </c>
      <c r="G19" s="34">
        <f>IF(F23=0, "-", F19/F23)</f>
        <v>3.3953686603210687E-2</v>
      </c>
      <c r="H19" s="65">
        <v>423</v>
      </c>
      <c r="I19" s="9">
        <f>IF(H23=0, "-", H19/H23)</f>
        <v>6.2509235998226692E-2</v>
      </c>
      <c r="J19" s="8">
        <f t="shared" si="0"/>
        <v>1.40625</v>
      </c>
      <c r="K19" s="9">
        <f t="shared" si="1"/>
        <v>0.13002364066193853</v>
      </c>
    </row>
    <row r="20" spans="1:11" x14ac:dyDescent="0.2">
      <c r="A20" s="7" t="s">
        <v>379</v>
      </c>
      <c r="B20" s="65">
        <v>107</v>
      </c>
      <c r="C20" s="34">
        <f>IF(B23=0, "-", B20/B23)</f>
        <v>0.11065149948293691</v>
      </c>
      <c r="D20" s="65">
        <v>121</v>
      </c>
      <c r="E20" s="9">
        <f>IF(D23=0, "-", D20/D23)</f>
        <v>0.13580246913580246</v>
      </c>
      <c r="F20" s="81">
        <v>1798</v>
      </c>
      <c r="G20" s="34">
        <f>IF(F23=0, "-", F20/F23)</f>
        <v>0.12771700525642846</v>
      </c>
      <c r="H20" s="65">
        <v>275</v>
      </c>
      <c r="I20" s="9">
        <f>IF(H23=0, "-", H20/H23)</f>
        <v>4.0638392197428701E-2</v>
      </c>
      <c r="J20" s="8">
        <f t="shared" si="0"/>
        <v>-0.11570247933884298</v>
      </c>
      <c r="K20" s="9">
        <f t="shared" si="1"/>
        <v>5.5381818181818181</v>
      </c>
    </row>
    <row r="21" spans="1:11" x14ac:dyDescent="0.2">
      <c r="A21" s="7" t="s">
        <v>380</v>
      </c>
      <c r="B21" s="65">
        <v>120</v>
      </c>
      <c r="C21" s="34">
        <f>IF(B23=0, "-", B21/B23)</f>
        <v>0.12409513960703206</v>
      </c>
      <c r="D21" s="65">
        <v>119</v>
      </c>
      <c r="E21" s="9">
        <f>IF(D23=0, "-", D21/D23)</f>
        <v>0.13355780022446689</v>
      </c>
      <c r="F21" s="81">
        <v>1703</v>
      </c>
      <c r="G21" s="34">
        <f>IF(F23=0, "-", F21/F23)</f>
        <v>0.12096888762608325</v>
      </c>
      <c r="H21" s="65">
        <v>638</v>
      </c>
      <c r="I21" s="9">
        <f>IF(H23=0, "-", H21/H23)</f>
        <v>9.4281069898034586E-2</v>
      </c>
      <c r="J21" s="8">
        <f t="shared" si="0"/>
        <v>8.4033613445378148E-3</v>
      </c>
      <c r="K21" s="9">
        <f t="shared" si="1"/>
        <v>1.6692789968652038</v>
      </c>
    </row>
    <row r="22" spans="1:11" x14ac:dyDescent="0.2">
      <c r="A22" s="2"/>
      <c r="B22" s="68"/>
      <c r="C22" s="33"/>
      <c r="D22" s="68"/>
      <c r="E22" s="6"/>
      <c r="F22" s="82"/>
      <c r="G22" s="33"/>
      <c r="H22" s="68"/>
      <c r="I22" s="6"/>
      <c r="J22" s="5"/>
      <c r="K22" s="6"/>
    </row>
    <row r="23" spans="1:11" s="43" customFormat="1" x14ac:dyDescent="0.2">
      <c r="A23" s="162" t="s">
        <v>651</v>
      </c>
      <c r="B23" s="71">
        <f>SUM(B7:B22)</f>
        <v>967</v>
      </c>
      <c r="C23" s="40">
        <f>B23/21249</f>
        <v>4.5508023907007387E-2</v>
      </c>
      <c r="D23" s="71">
        <f>SUM(D7:D22)</f>
        <v>891</v>
      </c>
      <c r="E23" s="41">
        <f>D23/26370</f>
        <v>3.3788395904436858E-2</v>
      </c>
      <c r="F23" s="77">
        <f>SUM(F7:F22)</f>
        <v>14078</v>
      </c>
      <c r="G23" s="42">
        <f>F23/272733</f>
        <v>5.1618249350096984E-2</v>
      </c>
      <c r="H23" s="71">
        <f>SUM(H7:H22)</f>
        <v>6767</v>
      </c>
      <c r="I23" s="41">
        <f>H23/226467</f>
        <v>2.9880733175252906E-2</v>
      </c>
      <c r="J23" s="37">
        <f>IF(D23=0, "-", IF((B23-D23)/D23&lt;10, (B23-D23)/D23, "&gt;999%"))</f>
        <v>8.5297418630751964E-2</v>
      </c>
      <c r="K23" s="38">
        <f>IF(H23=0, "-", IF((F23-H23)/H23&lt;10, (F23-H23)/H23, "&gt;999%"))</f>
        <v>1.0803901285650954</v>
      </c>
    </row>
    <row r="24" spans="1:11" x14ac:dyDescent="0.2">
      <c r="B24" s="83"/>
      <c r="D24" s="83"/>
      <c r="F24" s="83"/>
      <c r="H24" s="83"/>
    </row>
    <row r="25" spans="1:11" s="43" customFormat="1" x14ac:dyDescent="0.2">
      <c r="A25" s="162" t="s">
        <v>651</v>
      </c>
      <c r="B25" s="71">
        <v>967</v>
      </c>
      <c r="C25" s="40">
        <f>B25/21249</f>
        <v>4.5508023907007387E-2</v>
      </c>
      <c r="D25" s="71">
        <v>891</v>
      </c>
      <c r="E25" s="41">
        <f>D25/26370</f>
        <v>3.3788395904436858E-2</v>
      </c>
      <c r="F25" s="77">
        <v>14078</v>
      </c>
      <c r="G25" s="42">
        <f>F25/272733</f>
        <v>5.1618249350096984E-2</v>
      </c>
      <c r="H25" s="71">
        <v>6767</v>
      </c>
      <c r="I25" s="41">
        <f>H25/226467</f>
        <v>2.9880733175252906E-2</v>
      </c>
      <c r="J25" s="37">
        <f>IF(D25=0, "-", IF((B25-D25)/D25&lt;10, (B25-D25)/D25, "&gt;999%"))</f>
        <v>8.5297418630751964E-2</v>
      </c>
      <c r="K25" s="38">
        <f>IF(H25=0, "-", IF((F25-H25)/H25&lt;10, (F25-H25)/H25, "&gt;999%"))</f>
        <v>1.0803901285650954</v>
      </c>
    </row>
    <row r="26" spans="1:11" x14ac:dyDescent="0.2">
      <c r="B26" s="83"/>
      <c r="D26" s="83"/>
      <c r="F26" s="83"/>
      <c r="H26" s="83"/>
    </row>
    <row r="27" spans="1:11" ht="15.75" x14ac:dyDescent="0.25">
      <c r="A27" s="164" t="s">
        <v>123</v>
      </c>
      <c r="B27" s="196" t="s">
        <v>1</v>
      </c>
      <c r="C27" s="200"/>
      <c r="D27" s="200"/>
      <c r="E27" s="197"/>
      <c r="F27" s="196" t="s">
        <v>14</v>
      </c>
      <c r="G27" s="200"/>
      <c r="H27" s="200"/>
      <c r="I27" s="197"/>
      <c r="J27" s="196" t="s">
        <v>15</v>
      </c>
      <c r="K27" s="197"/>
    </row>
    <row r="28" spans="1:11" x14ac:dyDescent="0.2">
      <c r="A28" s="22"/>
      <c r="B28" s="196">
        <f>VALUE(RIGHT($B$2, 4))</f>
        <v>2021</v>
      </c>
      <c r="C28" s="197"/>
      <c r="D28" s="196">
        <f>B28-1</f>
        <v>2020</v>
      </c>
      <c r="E28" s="204"/>
      <c r="F28" s="196">
        <f>B28</f>
        <v>2021</v>
      </c>
      <c r="G28" s="204"/>
      <c r="H28" s="196">
        <f>D28</f>
        <v>2020</v>
      </c>
      <c r="I28" s="204"/>
      <c r="J28" s="140" t="s">
        <v>4</v>
      </c>
      <c r="K28" s="141" t="s">
        <v>2</v>
      </c>
    </row>
    <row r="29" spans="1:11" x14ac:dyDescent="0.2">
      <c r="A29" s="163" t="s">
        <v>153</v>
      </c>
      <c r="B29" s="61" t="s">
        <v>12</v>
      </c>
      <c r="C29" s="62" t="s">
        <v>13</v>
      </c>
      <c r="D29" s="61" t="s">
        <v>12</v>
      </c>
      <c r="E29" s="63" t="s">
        <v>13</v>
      </c>
      <c r="F29" s="62" t="s">
        <v>12</v>
      </c>
      <c r="G29" s="62" t="s">
        <v>13</v>
      </c>
      <c r="H29" s="61" t="s">
        <v>12</v>
      </c>
      <c r="I29" s="63" t="s">
        <v>13</v>
      </c>
      <c r="J29" s="61"/>
      <c r="K29" s="63"/>
    </row>
    <row r="30" spans="1:11" x14ac:dyDescent="0.2">
      <c r="A30" s="7" t="s">
        <v>381</v>
      </c>
      <c r="B30" s="65">
        <v>0</v>
      </c>
      <c r="C30" s="34">
        <f>IF(B57=0, "-", B30/B57)</f>
        <v>0</v>
      </c>
      <c r="D30" s="65">
        <v>0</v>
      </c>
      <c r="E30" s="9">
        <f>IF(D57=0, "-", D30/D57)</f>
        <v>0</v>
      </c>
      <c r="F30" s="81">
        <v>2</v>
      </c>
      <c r="G30" s="34">
        <f>IF(F57=0, "-", F30/F57)</f>
        <v>6.6688896298766254E-5</v>
      </c>
      <c r="H30" s="65">
        <v>0</v>
      </c>
      <c r="I30" s="9">
        <f>IF(H57=0, "-", H30/H57)</f>
        <v>0</v>
      </c>
      <c r="J30" s="8" t="str">
        <f t="shared" ref="J30:J55" si="2">IF(D30=0, "-", IF((B30-D30)/D30&lt;10, (B30-D30)/D30, "&gt;999%"))</f>
        <v>-</v>
      </c>
      <c r="K30" s="9" t="str">
        <f t="shared" ref="K30:K55" si="3">IF(H30=0, "-", IF((F30-H30)/H30&lt;10, (F30-H30)/H30, "&gt;999%"))</f>
        <v>-</v>
      </c>
    </row>
    <row r="31" spans="1:11" x14ac:dyDescent="0.2">
      <c r="A31" s="7" t="s">
        <v>382</v>
      </c>
      <c r="B31" s="65">
        <v>0</v>
      </c>
      <c r="C31" s="34">
        <f>IF(B57=0, "-", B31/B57)</f>
        <v>0</v>
      </c>
      <c r="D31" s="65">
        <v>3</v>
      </c>
      <c r="E31" s="9">
        <f>IF(D57=0, "-", D31/D57)</f>
        <v>9.8684210526315793E-4</v>
      </c>
      <c r="F31" s="81">
        <v>0</v>
      </c>
      <c r="G31" s="34">
        <f>IF(F57=0, "-", F31/F57)</f>
        <v>0</v>
      </c>
      <c r="H31" s="65">
        <v>39</v>
      </c>
      <c r="I31" s="9">
        <f>IF(H57=0, "-", H31/H57)</f>
        <v>1.8729289727704942E-3</v>
      </c>
      <c r="J31" s="8">
        <f t="shared" si="2"/>
        <v>-1</v>
      </c>
      <c r="K31" s="9">
        <f t="shared" si="3"/>
        <v>-1</v>
      </c>
    </row>
    <row r="32" spans="1:11" x14ac:dyDescent="0.2">
      <c r="A32" s="7" t="s">
        <v>383</v>
      </c>
      <c r="B32" s="65">
        <v>0</v>
      </c>
      <c r="C32" s="34">
        <f>IF(B57=0, "-", B32/B57)</f>
        <v>0</v>
      </c>
      <c r="D32" s="65">
        <v>40</v>
      </c>
      <c r="E32" s="9">
        <f>IF(D57=0, "-", D32/D57)</f>
        <v>1.3157894736842105E-2</v>
      </c>
      <c r="F32" s="81">
        <v>506</v>
      </c>
      <c r="G32" s="34">
        <f>IF(F57=0, "-", F32/F57)</f>
        <v>1.6872290763587861E-2</v>
      </c>
      <c r="H32" s="65">
        <v>333</v>
      </c>
      <c r="I32" s="9">
        <f>IF(H57=0, "-", H32/H57)</f>
        <v>1.5991931998271144E-2</v>
      </c>
      <c r="J32" s="8">
        <f t="shared" si="2"/>
        <v>-1</v>
      </c>
      <c r="K32" s="9">
        <f t="shared" si="3"/>
        <v>0.51951951951951947</v>
      </c>
    </row>
    <row r="33" spans="1:11" x14ac:dyDescent="0.2">
      <c r="A33" s="7" t="s">
        <v>384</v>
      </c>
      <c r="B33" s="65">
        <v>146</v>
      </c>
      <c r="C33" s="34">
        <f>IF(B57=0, "-", B33/B57)</f>
        <v>5.8353317346123104E-2</v>
      </c>
      <c r="D33" s="65">
        <v>0</v>
      </c>
      <c r="E33" s="9">
        <f>IF(D57=0, "-", D33/D57)</f>
        <v>0</v>
      </c>
      <c r="F33" s="81">
        <v>874</v>
      </c>
      <c r="G33" s="34">
        <f>IF(F57=0, "-", F33/F57)</f>
        <v>2.9143047682560853E-2</v>
      </c>
      <c r="H33" s="65">
        <v>0</v>
      </c>
      <c r="I33" s="9">
        <f>IF(H57=0, "-", H33/H57)</f>
        <v>0</v>
      </c>
      <c r="J33" s="8" t="str">
        <f t="shared" si="2"/>
        <v>-</v>
      </c>
      <c r="K33" s="9" t="str">
        <f t="shared" si="3"/>
        <v>-</v>
      </c>
    </row>
    <row r="34" spans="1:11" x14ac:dyDescent="0.2">
      <c r="A34" s="7" t="s">
        <v>385</v>
      </c>
      <c r="B34" s="65">
        <v>438</v>
      </c>
      <c r="C34" s="34">
        <f>IF(B57=0, "-", B34/B57)</f>
        <v>0.1750599520383693</v>
      </c>
      <c r="D34" s="65">
        <v>171</v>
      </c>
      <c r="E34" s="9">
        <f>IF(D57=0, "-", D34/D57)</f>
        <v>5.6250000000000001E-2</v>
      </c>
      <c r="F34" s="81">
        <v>2091</v>
      </c>
      <c r="G34" s="34">
        <f>IF(F57=0, "-", F34/F57)</f>
        <v>6.9723241080360127E-2</v>
      </c>
      <c r="H34" s="65">
        <v>1966</v>
      </c>
      <c r="I34" s="9">
        <f>IF(H57=0, "-", H34/H57)</f>
        <v>9.441482975555876E-2</v>
      </c>
      <c r="J34" s="8">
        <f t="shared" si="2"/>
        <v>1.5614035087719298</v>
      </c>
      <c r="K34" s="9">
        <f t="shared" si="3"/>
        <v>6.3580874872838256E-2</v>
      </c>
    </row>
    <row r="35" spans="1:11" x14ac:dyDescent="0.2">
      <c r="A35" s="7" t="s">
        <v>386</v>
      </c>
      <c r="B35" s="65">
        <v>262</v>
      </c>
      <c r="C35" s="34">
        <f>IF(B57=0, "-", B35/B57)</f>
        <v>0.10471622701838529</v>
      </c>
      <c r="D35" s="65">
        <v>544</v>
      </c>
      <c r="E35" s="9">
        <f>IF(D57=0, "-", D35/D57)</f>
        <v>0.17894736842105263</v>
      </c>
      <c r="F35" s="81">
        <v>3215</v>
      </c>
      <c r="G35" s="34">
        <f>IF(F57=0, "-", F35/F57)</f>
        <v>0.10720240080026676</v>
      </c>
      <c r="H35" s="65">
        <v>2734</v>
      </c>
      <c r="I35" s="9">
        <f>IF(H57=0, "-", H35/H57)</f>
        <v>0.1312971233731931</v>
      </c>
      <c r="J35" s="8">
        <f t="shared" si="2"/>
        <v>-0.51838235294117652</v>
      </c>
      <c r="K35" s="9">
        <f t="shared" si="3"/>
        <v>0.175932699341624</v>
      </c>
    </row>
    <row r="36" spans="1:11" x14ac:dyDescent="0.2">
      <c r="A36" s="7" t="s">
        <v>387</v>
      </c>
      <c r="B36" s="65">
        <v>81</v>
      </c>
      <c r="C36" s="34">
        <f>IF(B57=0, "-", B36/B57)</f>
        <v>3.237410071942446E-2</v>
      </c>
      <c r="D36" s="65">
        <v>50</v>
      </c>
      <c r="E36" s="9">
        <f>IF(D57=0, "-", D36/D57)</f>
        <v>1.6447368421052631E-2</v>
      </c>
      <c r="F36" s="81">
        <v>477</v>
      </c>
      <c r="G36" s="34">
        <f>IF(F57=0, "-", F36/F57)</f>
        <v>1.5905301767255752E-2</v>
      </c>
      <c r="H36" s="65">
        <v>241</v>
      </c>
      <c r="I36" s="9">
        <f>IF(H57=0, "-", H36/H57)</f>
        <v>1.1573740575325361E-2</v>
      </c>
      <c r="J36" s="8">
        <f t="shared" si="2"/>
        <v>0.62</v>
      </c>
      <c r="K36" s="9">
        <f t="shared" si="3"/>
        <v>0.97925311203319498</v>
      </c>
    </row>
    <row r="37" spans="1:11" x14ac:dyDescent="0.2">
      <c r="A37" s="7" t="s">
        <v>388</v>
      </c>
      <c r="B37" s="65">
        <v>0</v>
      </c>
      <c r="C37" s="34">
        <f>IF(B57=0, "-", B37/B57)</f>
        <v>0</v>
      </c>
      <c r="D37" s="65">
        <v>0</v>
      </c>
      <c r="E37" s="9">
        <f>IF(D57=0, "-", D37/D57)</f>
        <v>0</v>
      </c>
      <c r="F37" s="81">
        <v>0</v>
      </c>
      <c r="G37" s="34">
        <f>IF(F57=0, "-", F37/F57)</f>
        <v>0</v>
      </c>
      <c r="H37" s="65">
        <v>2</v>
      </c>
      <c r="I37" s="9">
        <f>IF(H57=0, "-", H37/H57)</f>
        <v>9.6047639629256106E-5</v>
      </c>
      <c r="J37" s="8" t="str">
        <f t="shared" si="2"/>
        <v>-</v>
      </c>
      <c r="K37" s="9">
        <f t="shared" si="3"/>
        <v>-1</v>
      </c>
    </row>
    <row r="38" spans="1:11" x14ac:dyDescent="0.2">
      <c r="A38" s="7" t="s">
        <v>389</v>
      </c>
      <c r="B38" s="65">
        <v>17</v>
      </c>
      <c r="C38" s="34">
        <f>IF(B57=0, "-", B38/B57)</f>
        <v>6.7945643485211827E-3</v>
      </c>
      <c r="D38" s="65">
        <v>0</v>
      </c>
      <c r="E38" s="9">
        <f>IF(D57=0, "-", D38/D57)</f>
        <v>0</v>
      </c>
      <c r="F38" s="81">
        <v>156</v>
      </c>
      <c r="G38" s="34">
        <f>IF(F57=0, "-", F38/F57)</f>
        <v>5.2017339113037677E-3</v>
      </c>
      <c r="H38" s="65">
        <v>0</v>
      </c>
      <c r="I38" s="9">
        <f>IF(H57=0, "-", H38/H57)</f>
        <v>0</v>
      </c>
      <c r="J38" s="8" t="str">
        <f t="shared" si="2"/>
        <v>-</v>
      </c>
      <c r="K38" s="9" t="str">
        <f t="shared" si="3"/>
        <v>-</v>
      </c>
    </row>
    <row r="39" spans="1:11" x14ac:dyDescent="0.2">
      <c r="A39" s="7" t="s">
        <v>390</v>
      </c>
      <c r="B39" s="65">
        <v>153</v>
      </c>
      <c r="C39" s="34">
        <f>IF(B57=0, "-", B39/B57)</f>
        <v>6.1151079136690649E-2</v>
      </c>
      <c r="D39" s="65">
        <v>288</v>
      </c>
      <c r="E39" s="9">
        <f>IF(D57=0, "-", D39/D57)</f>
        <v>9.4736842105263161E-2</v>
      </c>
      <c r="F39" s="81">
        <v>2356</v>
      </c>
      <c r="G39" s="34">
        <f>IF(F57=0, "-", F39/F57)</f>
        <v>7.8559519839946648E-2</v>
      </c>
      <c r="H39" s="65">
        <v>2563</v>
      </c>
      <c r="I39" s="9">
        <f>IF(H57=0, "-", H39/H57)</f>
        <v>0.1230850501848917</v>
      </c>
      <c r="J39" s="8">
        <f t="shared" si="2"/>
        <v>-0.46875</v>
      </c>
      <c r="K39" s="9">
        <f t="shared" si="3"/>
        <v>-8.0764728833398358E-2</v>
      </c>
    </row>
    <row r="40" spans="1:11" x14ac:dyDescent="0.2">
      <c r="A40" s="7" t="s">
        <v>391</v>
      </c>
      <c r="B40" s="65">
        <v>238</v>
      </c>
      <c r="C40" s="34">
        <f>IF(B57=0, "-", B40/B57)</f>
        <v>9.5123900879296563E-2</v>
      </c>
      <c r="D40" s="65">
        <v>296</v>
      </c>
      <c r="E40" s="9">
        <f>IF(D57=0, "-", D40/D57)</f>
        <v>9.7368421052631576E-2</v>
      </c>
      <c r="F40" s="81">
        <v>3168</v>
      </c>
      <c r="G40" s="34">
        <f>IF(F57=0, "-", F40/F57)</f>
        <v>0.10563521173724574</v>
      </c>
      <c r="H40" s="65">
        <v>2048</v>
      </c>
      <c r="I40" s="9">
        <f>IF(H57=0, "-", H40/H57)</f>
        <v>9.8352782980358253E-2</v>
      </c>
      <c r="J40" s="8">
        <f t="shared" si="2"/>
        <v>-0.19594594594594594</v>
      </c>
      <c r="K40" s="9">
        <f t="shared" si="3"/>
        <v>0.546875</v>
      </c>
    </row>
    <row r="41" spans="1:11" x14ac:dyDescent="0.2">
      <c r="A41" s="7" t="s">
        <v>392</v>
      </c>
      <c r="B41" s="65">
        <v>6</v>
      </c>
      <c r="C41" s="34">
        <f>IF(B57=0, "-", B41/B57)</f>
        <v>2.3980815347721821E-3</v>
      </c>
      <c r="D41" s="65">
        <v>0</v>
      </c>
      <c r="E41" s="9">
        <f>IF(D57=0, "-", D41/D57)</f>
        <v>0</v>
      </c>
      <c r="F41" s="81">
        <v>290</v>
      </c>
      <c r="G41" s="34">
        <f>IF(F57=0, "-", F41/F57)</f>
        <v>9.6698899633211079E-3</v>
      </c>
      <c r="H41" s="65">
        <v>0</v>
      </c>
      <c r="I41" s="9">
        <f>IF(H57=0, "-", H41/H57)</f>
        <v>0</v>
      </c>
      <c r="J41" s="8" t="str">
        <f t="shared" si="2"/>
        <v>-</v>
      </c>
      <c r="K41" s="9" t="str">
        <f t="shared" si="3"/>
        <v>-</v>
      </c>
    </row>
    <row r="42" spans="1:11" x14ac:dyDescent="0.2">
      <c r="A42" s="7" t="s">
        <v>393</v>
      </c>
      <c r="B42" s="65">
        <v>283</v>
      </c>
      <c r="C42" s="34">
        <f>IF(B57=0, "-", B42/B57)</f>
        <v>0.11310951239008793</v>
      </c>
      <c r="D42" s="65">
        <v>278</v>
      </c>
      <c r="E42" s="9">
        <f>IF(D57=0, "-", D42/D57)</f>
        <v>9.1447368421052638E-2</v>
      </c>
      <c r="F42" s="81">
        <v>4167</v>
      </c>
      <c r="G42" s="34">
        <f>IF(F57=0, "-", F42/F57)</f>
        <v>0.13894631543847949</v>
      </c>
      <c r="H42" s="65">
        <v>1089</v>
      </c>
      <c r="I42" s="9">
        <f>IF(H57=0, "-", H42/H57)</f>
        <v>5.2297939778129951E-2</v>
      </c>
      <c r="J42" s="8">
        <f t="shared" si="2"/>
        <v>1.7985611510791366E-2</v>
      </c>
      <c r="K42" s="9">
        <f t="shared" si="3"/>
        <v>2.8264462809917354</v>
      </c>
    </row>
    <row r="43" spans="1:11" x14ac:dyDescent="0.2">
      <c r="A43" s="7" t="s">
        <v>394</v>
      </c>
      <c r="B43" s="65">
        <v>258</v>
      </c>
      <c r="C43" s="34">
        <f>IF(B57=0, "-", B43/B57)</f>
        <v>0.10311750599520383</v>
      </c>
      <c r="D43" s="65">
        <v>328</v>
      </c>
      <c r="E43" s="9">
        <f>IF(D57=0, "-", D43/D57)</f>
        <v>0.10789473684210527</v>
      </c>
      <c r="F43" s="81">
        <v>3089</v>
      </c>
      <c r="G43" s="34">
        <f>IF(F57=0, "-", F43/F57)</f>
        <v>0.10300100033344448</v>
      </c>
      <c r="H43" s="65">
        <v>2288</v>
      </c>
      <c r="I43" s="9">
        <f>IF(H57=0, "-", H43/H57)</f>
        <v>0.109878499735869</v>
      </c>
      <c r="J43" s="8">
        <f t="shared" si="2"/>
        <v>-0.21341463414634146</v>
      </c>
      <c r="K43" s="9">
        <f t="shared" si="3"/>
        <v>0.35008741258741261</v>
      </c>
    </row>
    <row r="44" spans="1:11" x14ac:dyDescent="0.2">
      <c r="A44" s="7" t="s">
        <v>395</v>
      </c>
      <c r="B44" s="65">
        <v>211</v>
      </c>
      <c r="C44" s="34">
        <f>IF(B57=0, "-", B44/B57)</f>
        <v>8.4332533972821741E-2</v>
      </c>
      <c r="D44" s="65">
        <v>95</v>
      </c>
      <c r="E44" s="9">
        <f>IF(D57=0, "-", D44/D57)</f>
        <v>3.125E-2</v>
      </c>
      <c r="F44" s="81">
        <v>1347</v>
      </c>
      <c r="G44" s="34">
        <f>IF(F57=0, "-", F44/F57)</f>
        <v>4.4914971657219076E-2</v>
      </c>
      <c r="H44" s="65">
        <v>682</v>
      </c>
      <c r="I44" s="9">
        <f>IF(H57=0, "-", H44/H57)</f>
        <v>3.2752245113576335E-2</v>
      </c>
      <c r="J44" s="8">
        <f t="shared" si="2"/>
        <v>1.2210526315789474</v>
      </c>
      <c r="K44" s="9">
        <f t="shared" si="3"/>
        <v>0.97507331378299122</v>
      </c>
    </row>
    <row r="45" spans="1:11" x14ac:dyDescent="0.2">
      <c r="A45" s="7" t="s">
        <v>396</v>
      </c>
      <c r="B45" s="65">
        <v>2</v>
      </c>
      <c r="C45" s="34">
        <f>IF(B57=0, "-", B45/B57)</f>
        <v>7.993605115907274E-4</v>
      </c>
      <c r="D45" s="65">
        <v>239</v>
      </c>
      <c r="E45" s="9">
        <f>IF(D57=0, "-", D45/D57)</f>
        <v>7.8618421052631574E-2</v>
      </c>
      <c r="F45" s="81">
        <v>1684</v>
      </c>
      <c r="G45" s="34">
        <f>IF(F57=0, "-", F45/F57)</f>
        <v>5.6152050683561189E-2</v>
      </c>
      <c r="H45" s="65">
        <v>2178</v>
      </c>
      <c r="I45" s="9">
        <f>IF(H57=0, "-", H45/H57)</f>
        <v>0.1045958795562599</v>
      </c>
      <c r="J45" s="8">
        <f t="shared" si="2"/>
        <v>-0.99163179916317989</v>
      </c>
      <c r="K45" s="9">
        <f t="shared" si="3"/>
        <v>-0.22681359044995408</v>
      </c>
    </row>
    <row r="46" spans="1:11" x14ac:dyDescent="0.2">
      <c r="A46" s="7" t="s">
        <v>397</v>
      </c>
      <c r="B46" s="65">
        <v>15</v>
      </c>
      <c r="C46" s="34">
        <f>IF(B57=0, "-", B46/B57)</f>
        <v>5.9952038369304557E-3</v>
      </c>
      <c r="D46" s="65">
        <v>0</v>
      </c>
      <c r="E46" s="9">
        <f>IF(D57=0, "-", D46/D57)</f>
        <v>0</v>
      </c>
      <c r="F46" s="81">
        <v>182</v>
      </c>
      <c r="G46" s="34">
        <f>IF(F57=0, "-", F46/F57)</f>
        <v>6.0686895631877295E-3</v>
      </c>
      <c r="H46" s="65">
        <v>7</v>
      </c>
      <c r="I46" s="9">
        <f>IF(H57=0, "-", H46/H57)</f>
        <v>3.3616673870239639E-4</v>
      </c>
      <c r="J46" s="8" t="str">
        <f t="shared" si="2"/>
        <v>-</v>
      </c>
      <c r="K46" s="9" t="str">
        <f t="shared" si="3"/>
        <v>&gt;999%</v>
      </c>
    </row>
    <row r="47" spans="1:11" x14ac:dyDescent="0.2">
      <c r="A47" s="7" t="s">
        <v>398</v>
      </c>
      <c r="B47" s="65">
        <v>13</v>
      </c>
      <c r="C47" s="34">
        <f>IF(B57=0, "-", B47/B57)</f>
        <v>5.1958433253397286E-3</v>
      </c>
      <c r="D47" s="65">
        <v>0</v>
      </c>
      <c r="E47" s="9">
        <f>IF(D57=0, "-", D47/D57)</f>
        <v>0</v>
      </c>
      <c r="F47" s="81">
        <v>95</v>
      </c>
      <c r="G47" s="34">
        <f>IF(F57=0, "-", F47/F57)</f>
        <v>3.1677225741913971E-3</v>
      </c>
      <c r="H47" s="65">
        <v>0</v>
      </c>
      <c r="I47" s="9">
        <f>IF(H57=0, "-", H47/H57)</f>
        <v>0</v>
      </c>
      <c r="J47" s="8" t="str">
        <f t="shared" si="2"/>
        <v>-</v>
      </c>
      <c r="K47" s="9" t="str">
        <f t="shared" si="3"/>
        <v>-</v>
      </c>
    </row>
    <row r="48" spans="1:11" x14ac:dyDescent="0.2">
      <c r="A48" s="7" t="s">
        <v>399</v>
      </c>
      <c r="B48" s="65">
        <v>0</v>
      </c>
      <c r="C48" s="34">
        <f>IF(B57=0, "-", B48/B57)</f>
        <v>0</v>
      </c>
      <c r="D48" s="65">
        <v>11</v>
      </c>
      <c r="E48" s="9">
        <f>IF(D57=0, "-", D48/D57)</f>
        <v>3.6184210526315789E-3</v>
      </c>
      <c r="F48" s="81">
        <v>0</v>
      </c>
      <c r="G48" s="34">
        <f>IF(F57=0, "-", F48/F57)</f>
        <v>0</v>
      </c>
      <c r="H48" s="65">
        <v>189</v>
      </c>
      <c r="I48" s="9">
        <f>IF(H57=0, "-", H48/H57)</f>
        <v>9.0765019449647027E-3</v>
      </c>
      <c r="J48" s="8">
        <f t="shared" si="2"/>
        <v>-1</v>
      </c>
      <c r="K48" s="9">
        <f t="shared" si="3"/>
        <v>-1</v>
      </c>
    </row>
    <row r="49" spans="1:11" x14ac:dyDescent="0.2">
      <c r="A49" s="7" t="s">
        <v>400</v>
      </c>
      <c r="B49" s="65">
        <v>57</v>
      </c>
      <c r="C49" s="34">
        <f>IF(B57=0, "-", B49/B57)</f>
        <v>2.2781774580335732E-2</v>
      </c>
      <c r="D49" s="65">
        <v>64</v>
      </c>
      <c r="E49" s="9">
        <f>IF(D57=0, "-", D49/D57)</f>
        <v>2.1052631578947368E-2</v>
      </c>
      <c r="F49" s="81">
        <v>733</v>
      </c>
      <c r="G49" s="34">
        <f>IF(F57=0, "-", F49/F57)</f>
        <v>2.4441480493497831E-2</v>
      </c>
      <c r="H49" s="65">
        <v>99</v>
      </c>
      <c r="I49" s="9">
        <f>IF(H57=0, "-", H49/H57)</f>
        <v>4.7543581616481777E-3</v>
      </c>
      <c r="J49" s="8">
        <f t="shared" si="2"/>
        <v>-0.109375</v>
      </c>
      <c r="K49" s="9">
        <f t="shared" si="3"/>
        <v>6.404040404040404</v>
      </c>
    </row>
    <row r="50" spans="1:11" x14ac:dyDescent="0.2">
      <c r="A50" s="7" t="s">
        <v>401</v>
      </c>
      <c r="B50" s="65">
        <v>0</v>
      </c>
      <c r="C50" s="34">
        <f>IF(B57=0, "-", B50/B57)</f>
        <v>0</v>
      </c>
      <c r="D50" s="65">
        <v>0</v>
      </c>
      <c r="E50" s="9">
        <f>IF(D57=0, "-", D50/D57)</f>
        <v>0</v>
      </c>
      <c r="F50" s="81">
        <v>0</v>
      </c>
      <c r="G50" s="34">
        <f>IF(F57=0, "-", F50/F57)</f>
        <v>0</v>
      </c>
      <c r="H50" s="65">
        <v>9</v>
      </c>
      <c r="I50" s="9">
        <f>IF(H57=0, "-", H50/H57)</f>
        <v>4.3221437833165251E-4</v>
      </c>
      <c r="J50" s="8" t="str">
        <f t="shared" si="2"/>
        <v>-</v>
      </c>
      <c r="K50" s="9">
        <f t="shared" si="3"/>
        <v>-1</v>
      </c>
    </row>
    <row r="51" spans="1:11" x14ac:dyDescent="0.2">
      <c r="A51" s="7" t="s">
        <v>402</v>
      </c>
      <c r="B51" s="65">
        <v>105</v>
      </c>
      <c r="C51" s="34">
        <f>IF(B57=0, "-", B51/B57)</f>
        <v>4.1966426858513192E-2</v>
      </c>
      <c r="D51" s="65">
        <v>185</v>
      </c>
      <c r="E51" s="9">
        <f>IF(D57=0, "-", D51/D57)</f>
        <v>6.0855263157894739E-2</v>
      </c>
      <c r="F51" s="81">
        <v>1909</v>
      </c>
      <c r="G51" s="34">
        <f>IF(F57=0, "-", F51/F57)</f>
        <v>6.3654551517172392E-2</v>
      </c>
      <c r="H51" s="65">
        <v>1338</v>
      </c>
      <c r="I51" s="9">
        <f>IF(H57=0, "-", H51/H57)</f>
        <v>6.4255870911972338E-2</v>
      </c>
      <c r="J51" s="8">
        <f t="shared" si="2"/>
        <v>-0.43243243243243246</v>
      </c>
      <c r="K51" s="9">
        <f t="shared" si="3"/>
        <v>0.42675635276532137</v>
      </c>
    </row>
    <row r="52" spans="1:11" x14ac:dyDescent="0.2">
      <c r="A52" s="7" t="s">
        <v>403</v>
      </c>
      <c r="B52" s="65">
        <v>11</v>
      </c>
      <c r="C52" s="34">
        <f>IF(B57=0, "-", B52/B57)</f>
        <v>4.3964828137490006E-3</v>
      </c>
      <c r="D52" s="65">
        <v>17</v>
      </c>
      <c r="E52" s="9">
        <f>IF(D57=0, "-", D52/D57)</f>
        <v>5.5921052631578948E-3</v>
      </c>
      <c r="F52" s="81">
        <v>91</v>
      </c>
      <c r="G52" s="34">
        <f>IF(F57=0, "-", F52/F57)</f>
        <v>3.0343447815938647E-3</v>
      </c>
      <c r="H52" s="65">
        <v>124</v>
      </c>
      <c r="I52" s="9">
        <f>IF(H57=0, "-", H52/H57)</f>
        <v>5.9549536570138789E-3</v>
      </c>
      <c r="J52" s="8">
        <f t="shared" si="2"/>
        <v>-0.35294117647058826</v>
      </c>
      <c r="K52" s="9">
        <f t="shared" si="3"/>
        <v>-0.2661290322580645</v>
      </c>
    </row>
    <row r="53" spans="1:11" x14ac:dyDescent="0.2">
      <c r="A53" s="7" t="s">
        <v>404</v>
      </c>
      <c r="B53" s="65">
        <v>42</v>
      </c>
      <c r="C53" s="34">
        <f>IF(B57=0, "-", B53/B57)</f>
        <v>1.6786570743405275E-2</v>
      </c>
      <c r="D53" s="65">
        <v>61</v>
      </c>
      <c r="E53" s="9">
        <f>IF(D57=0, "-", D53/D57)</f>
        <v>2.006578947368421E-2</v>
      </c>
      <c r="F53" s="81">
        <v>714</v>
      </c>
      <c r="G53" s="34">
        <f>IF(F57=0, "-", F53/F57)</f>
        <v>2.3807935978659552E-2</v>
      </c>
      <c r="H53" s="65">
        <v>728</v>
      </c>
      <c r="I53" s="9">
        <f>IF(H57=0, "-", H53/H57)</f>
        <v>3.4961340825049224E-2</v>
      </c>
      <c r="J53" s="8">
        <f t="shared" si="2"/>
        <v>-0.31147540983606559</v>
      </c>
      <c r="K53" s="9">
        <f t="shared" si="3"/>
        <v>-1.9230769230769232E-2</v>
      </c>
    </row>
    <row r="54" spans="1:11" x14ac:dyDescent="0.2">
      <c r="A54" s="7" t="s">
        <v>405</v>
      </c>
      <c r="B54" s="65">
        <v>118</v>
      </c>
      <c r="C54" s="34">
        <f>IF(B57=0, "-", B54/B57)</f>
        <v>4.7162270183852918E-2</v>
      </c>
      <c r="D54" s="65">
        <v>251</v>
      </c>
      <c r="E54" s="9">
        <f>IF(D57=0, "-", D54/D57)</f>
        <v>8.2565789473684217E-2</v>
      </c>
      <c r="F54" s="81">
        <v>1508</v>
      </c>
      <c r="G54" s="34">
        <f>IF(F57=0, "-", F54/F57)</f>
        <v>5.0283427809269754E-2</v>
      </c>
      <c r="H54" s="65">
        <v>1868</v>
      </c>
      <c r="I54" s="9">
        <f>IF(H57=0, "-", H54/H57)</f>
        <v>8.9708495413725206E-2</v>
      </c>
      <c r="J54" s="8">
        <f t="shared" si="2"/>
        <v>-0.52988047808764938</v>
      </c>
      <c r="K54" s="9">
        <f t="shared" si="3"/>
        <v>-0.19271948608137046</v>
      </c>
    </row>
    <row r="55" spans="1:11" x14ac:dyDescent="0.2">
      <c r="A55" s="7" t="s">
        <v>406</v>
      </c>
      <c r="B55" s="65">
        <v>46</v>
      </c>
      <c r="C55" s="34">
        <f>IF(B57=0, "-", B55/B57)</f>
        <v>1.838529176658673E-2</v>
      </c>
      <c r="D55" s="65">
        <v>119</v>
      </c>
      <c r="E55" s="9">
        <f>IF(D57=0, "-", D55/D57)</f>
        <v>3.914473684210526E-2</v>
      </c>
      <c r="F55" s="81">
        <v>1336</v>
      </c>
      <c r="G55" s="34">
        <f>IF(F57=0, "-", F55/F57)</f>
        <v>4.4548182727575859E-2</v>
      </c>
      <c r="H55" s="65">
        <v>298</v>
      </c>
      <c r="I55" s="9">
        <f>IF(H57=0, "-", H55/H57)</f>
        <v>1.431109830475916E-2</v>
      </c>
      <c r="J55" s="8">
        <f t="shared" si="2"/>
        <v>-0.61344537815126055</v>
      </c>
      <c r="K55" s="9">
        <f t="shared" si="3"/>
        <v>3.4832214765100673</v>
      </c>
    </row>
    <row r="56" spans="1:11" x14ac:dyDescent="0.2">
      <c r="A56" s="2"/>
      <c r="B56" s="68"/>
      <c r="C56" s="33"/>
      <c r="D56" s="68"/>
      <c r="E56" s="6"/>
      <c r="F56" s="82"/>
      <c r="G56" s="33"/>
      <c r="H56" s="68"/>
      <c r="I56" s="6"/>
      <c r="J56" s="5"/>
      <c r="K56" s="6"/>
    </row>
    <row r="57" spans="1:11" s="43" customFormat="1" x14ac:dyDescent="0.2">
      <c r="A57" s="162" t="s">
        <v>650</v>
      </c>
      <c r="B57" s="71">
        <f>SUM(B30:B56)</f>
        <v>2502</v>
      </c>
      <c r="C57" s="40">
        <f>B57/21249</f>
        <v>0.11774671749258789</v>
      </c>
      <c r="D57" s="71">
        <f>SUM(D30:D56)</f>
        <v>3040</v>
      </c>
      <c r="E57" s="41">
        <f>D57/26370</f>
        <v>0.11528251801289344</v>
      </c>
      <c r="F57" s="77">
        <f>SUM(F30:F56)</f>
        <v>29990</v>
      </c>
      <c r="G57" s="42">
        <f>F57/272733</f>
        <v>0.10996102415182614</v>
      </c>
      <c r="H57" s="71">
        <f>SUM(H30:H56)</f>
        <v>20823</v>
      </c>
      <c r="I57" s="41">
        <f>H57/226467</f>
        <v>9.1947171111022796E-2</v>
      </c>
      <c r="J57" s="37">
        <f>IF(D57=0, "-", IF((B57-D57)/D57&lt;10, (B57-D57)/D57, "&gt;999%"))</f>
        <v>-0.17697368421052631</v>
      </c>
      <c r="K57" s="38">
        <f>IF(H57=0, "-", IF((F57-H57)/H57&lt;10, (F57-H57)/H57, "&gt;999%"))</f>
        <v>0.4402343562406954</v>
      </c>
    </row>
    <row r="58" spans="1:11" x14ac:dyDescent="0.2">
      <c r="B58" s="83"/>
      <c r="D58" s="83"/>
      <c r="F58" s="83"/>
      <c r="H58" s="83"/>
    </row>
    <row r="59" spans="1:11" x14ac:dyDescent="0.2">
      <c r="A59" s="163" t="s">
        <v>154</v>
      </c>
      <c r="B59" s="61" t="s">
        <v>12</v>
      </c>
      <c r="C59" s="62" t="s">
        <v>13</v>
      </c>
      <c r="D59" s="61" t="s">
        <v>12</v>
      </c>
      <c r="E59" s="63" t="s">
        <v>13</v>
      </c>
      <c r="F59" s="62" t="s">
        <v>12</v>
      </c>
      <c r="G59" s="62" t="s">
        <v>13</v>
      </c>
      <c r="H59" s="61" t="s">
        <v>12</v>
      </c>
      <c r="I59" s="63" t="s">
        <v>13</v>
      </c>
      <c r="J59" s="61"/>
      <c r="K59" s="63"/>
    </row>
    <row r="60" spans="1:11" x14ac:dyDescent="0.2">
      <c r="A60" s="7" t="s">
        <v>407</v>
      </c>
      <c r="B60" s="65">
        <v>11</v>
      </c>
      <c r="C60" s="34">
        <f>IF(B72=0, "-", B60/B72)</f>
        <v>3.3950617283950615E-2</v>
      </c>
      <c r="D60" s="65">
        <v>29</v>
      </c>
      <c r="E60" s="9">
        <f>IF(D72=0, "-", D60/D72)</f>
        <v>0.04</v>
      </c>
      <c r="F60" s="81">
        <v>402</v>
      </c>
      <c r="G60" s="34">
        <f>IF(F72=0, "-", F60/F72)</f>
        <v>6.3068716661437083E-2</v>
      </c>
      <c r="H60" s="65">
        <v>273</v>
      </c>
      <c r="I60" s="9">
        <f>IF(H72=0, "-", H60/H72)</f>
        <v>5.14318010550113E-2</v>
      </c>
      <c r="J60" s="8">
        <f t="shared" ref="J60:J70" si="4">IF(D60=0, "-", IF((B60-D60)/D60&lt;10, (B60-D60)/D60, "&gt;999%"))</f>
        <v>-0.62068965517241381</v>
      </c>
      <c r="K60" s="9">
        <f t="shared" ref="K60:K70" si="5">IF(H60=0, "-", IF((F60-H60)/H60&lt;10, (F60-H60)/H60, "&gt;999%"))</f>
        <v>0.47252747252747251</v>
      </c>
    </row>
    <row r="61" spans="1:11" x14ac:dyDescent="0.2">
      <c r="A61" s="7" t="s">
        <v>408</v>
      </c>
      <c r="B61" s="65">
        <v>133</v>
      </c>
      <c r="C61" s="34">
        <f>IF(B72=0, "-", B61/B72)</f>
        <v>0.41049382716049382</v>
      </c>
      <c r="D61" s="65">
        <v>202</v>
      </c>
      <c r="E61" s="9">
        <f>IF(D72=0, "-", D61/D72)</f>
        <v>0.27862068965517239</v>
      </c>
      <c r="F61" s="81">
        <v>1474</v>
      </c>
      <c r="G61" s="34">
        <f>IF(F72=0, "-", F61/F72)</f>
        <v>0.23125196109193599</v>
      </c>
      <c r="H61" s="65">
        <v>1035</v>
      </c>
      <c r="I61" s="9">
        <f>IF(H72=0, "-", H61/H72)</f>
        <v>0.19498869630746044</v>
      </c>
      <c r="J61" s="8">
        <f t="shared" si="4"/>
        <v>-0.34158415841584161</v>
      </c>
      <c r="K61" s="9">
        <f t="shared" si="5"/>
        <v>0.42415458937198069</v>
      </c>
    </row>
    <row r="62" spans="1:11" x14ac:dyDescent="0.2">
      <c r="A62" s="7" t="s">
        <v>409</v>
      </c>
      <c r="B62" s="65">
        <v>45</v>
      </c>
      <c r="C62" s="34">
        <f>IF(B72=0, "-", B62/B72)</f>
        <v>0.1388888888888889</v>
      </c>
      <c r="D62" s="65">
        <v>84</v>
      </c>
      <c r="E62" s="9">
        <f>IF(D72=0, "-", D62/D72)</f>
        <v>0.11586206896551725</v>
      </c>
      <c r="F62" s="81">
        <v>1178</v>
      </c>
      <c r="G62" s="34">
        <f>IF(F72=0, "-", F62/F72)</f>
        <v>0.18481330404769375</v>
      </c>
      <c r="H62" s="65">
        <v>1196</v>
      </c>
      <c r="I62" s="9">
        <f>IF(H72=0, "-", H62/H72)</f>
        <v>0.22532027128862095</v>
      </c>
      <c r="J62" s="8">
        <f t="shared" si="4"/>
        <v>-0.4642857142857143</v>
      </c>
      <c r="K62" s="9">
        <f t="shared" si="5"/>
        <v>-1.5050167224080268E-2</v>
      </c>
    </row>
    <row r="63" spans="1:11" x14ac:dyDescent="0.2">
      <c r="A63" s="7" t="s">
        <v>410</v>
      </c>
      <c r="B63" s="65">
        <v>10</v>
      </c>
      <c r="C63" s="34">
        <f>IF(B72=0, "-", B63/B72)</f>
        <v>3.0864197530864196E-2</v>
      </c>
      <c r="D63" s="65">
        <v>11</v>
      </c>
      <c r="E63" s="9">
        <f>IF(D72=0, "-", D63/D72)</f>
        <v>1.5172413793103448E-2</v>
      </c>
      <c r="F63" s="81">
        <v>168</v>
      </c>
      <c r="G63" s="34">
        <f>IF(F72=0, "-", F63/F72)</f>
        <v>2.6357075619705052E-2</v>
      </c>
      <c r="H63" s="65">
        <v>182</v>
      </c>
      <c r="I63" s="9">
        <f>IF(H72=0, "-", H63/H72)</f>
        <v>3.4287867370007538E-2</v>
      </c>
      <c r="J63" s="8">
        <f t="shared" si="4"/>
        <v>-9.0909090909090912E-2</v>
      </c>
      <c r="K63" s="9">
        <f t="shared" si="5"/>
        <v>-7.6923076923076927E-2</v>
      </c>
    </row>
    <row r="64" spans="1:11" x14ac:dyDescent="0.2">
      <c r="A64" s="7" t="s">
        <v>411</v>
      </c>
      <c r="B64" s="65">
        <v>0</v>
      </c>
      <c r="C64" s="34">
        <f>IF(B72=0, "-", B64/B72)</f>
        <v>0</v>
      </c>
      <c r="D64" s="65">
        <v>0</v>
      </c>
      <c r="E64" s="9">
        <f>IF(D72=0, "-", D64/D72)</f>
        <v>0</v>
      </c>
      <c r="F64" s="81">
        <v>0</v>
      </c>
      <c r="G64" s="34">
        <f>IF(F72=0, "-", F64/F72)</f>
        <v>0</v>
      </c>
      <c r="H64" s="65">
        <v>72</v>
      </c>
      <c r="I64" s="9">
        <f>IF(H72=0, "-", H64/H72)</f>
        <v>1.3564431047475508E-2</v>
      </c>
      <c r="J64" s="8" t="str">
        <f t="shared" si="4"/>
        <v>-</v>
      </c>
      <c r="K64" s="9">
        <f t="shared" si="5"/>
        <v>-1</v>
      </c>
    </row>
    <row r="65" spans="1:11" x14ac:dyDescent="0.2">
      <c r="A65" s="7" t="s">
        <v>412</v>
      </c>
      <c r="B65" s="65">
        <v>0</v>
      </c>
      <c r="C65" s="34">
        <f>IF(B72=0, "-", B65/B72)</f>
        <v>0</v>
      </c>
      <c r="D65" s="65">
        <v>13</v>
      </c>
      <c r="E65" s="9">
        <f>IF(D72=0, "-", D65/D72)</f>
        <v>1.793103448275862E-2</v>
      </c>
      <c r="F65" s="81">
        <v>121</v>
      </c>
      <c r="G65" s="34">
        <f>IF(F72=0, "-", F65/F72)</f>
        <v>1.8983369940382806E-2</v>
      </c>
      <c r="H65" s="65">
        <v>135</v>
      </c>
      <c r="I65" s="9">
        <f>IF(H72=0, "-", H65/H72)</f>
        <v>2.543330821401658E-2</v>
      </c>
      <c r="J65" s="8">
        <f t="shared" si="4"/>
        <v>-1</v>
      </c>
      <c r="K65" s="9">
        <f t="shared" si="5"/>
        <v>-0.1037037037037037</v>
      </c>
    </row>
    <row r="66" spans="1:11" x14ac:dyDescent="0.2">
      <c r="A66" s="7" t="s">
        <v>413</v>
      </c>
      <c r="B66" s="65">
        <v>50</v>
      </c>
      <c r="C66" s="34">
        <f>IF(B72=0, "-", B66/B72)</f>
        <v>0.15432098765432098</v>
      </c>
      <c r="D66" s="65">
        <v>35</v>
      </c>
      <c r="E66" s="9">
        <f>IF(D72=0, "-", D66/D72)</f>
        <v>4.8275862068965517E-2</v>
      </c>
      <c r="F66" s="81">
        <v>448</v>
      </c>
      <c r="G66" s="34">
        <f>IF(F72=0, "-", F66/F72)</f>
        <v>7.0285534985880138E-2</v>
      </c>
      <c r="H66" s="65">
        <v>299</v>
      </c>
      <c r="I66" s="9">
        <f>IF(H72=0, "-", H66/H72)</f>
        <v>5.6330067822155237E-2</v>
      </c>
      <c r="J66" s="8">
        <f t="shared" si="4"/>
        <v>0.42857142857142855</v>
      </c>
      <c r="K66" s="9">
        <f t="shared" si="5"/>
        <v>0.49832775919732442</v>
      </c>
    </row>
    <row r="67" spans="1:11" x14ac:dyDescent="0.2">
      <c r="A67" s="7" t="s">
        <v>414</v>
      </c>
      <c r="B67" s="65">
        <v>7</v>
      </c>
      <c r="C67" s="34">
        <f>IF(B72=0, "-", B67/B72)</f>
        <v>2.1604938271604937E-2</v>
      </c>
      <c r="D67" s="65">
        <v>0</v>
      </c>
      <c r="E67" s="9">
        <f>IF(D72=0, "-", D67/D72)</f>
        <v>0</v>
      </c>
      <c r="F67" s="81">
        <v>113</v>
      </c>
      <c r="G67" s="34">
        <f>IF(F72=0, "-", F67/F72)</f>
        <v>1.7728271101349231E-2</v>
      </c>
      <c r="H67" s="65">
        <v>0</v>
      </c>
      <c r="I67" s="9">
        <f>IF(H72=0, "-", H67/H72)</f>
        <v>0</v>
      </c>
      <c r="J67" s="8" t="str">
        <f t="shared" si="4"/>
        <v>-</v>
      </c>
      <c r="K67" s="9" t="str">
        <f t="shared" si="5"/>
        <v>-</v>
      </c>
    </row>
    <row r="68" spans="1:11" x14ac:dyDescent="0.2">
      <c r="A68" s="7" t="s">
        <v>415</v>
      </c>
      <c r="B68" s="65">
        <v>50</v>
      </c>
      <c r="C68" s="34">
        <f>IF(B72=0, "-", B68/B72)</f>
        <v>0.15432098765432098</v>
      </c>
      <c r="D68" s="65">
        <v>184</v>
      </c>
      <c r="E68" s="9">
        <f>IF(D72=0, "-", D68/D72)</f>
        <v>0.25379310344827588</v>
      </c>
      <c r="F68" s="81">
        <v>1090</v>
      </c>
      <c r="G68" s="34">
        <f>IF(F72=0, "-", F68/F72)</f>
        <v>0.17100721681832445</v>
      </c>
      <c r="H68" s="65">
        <v>1087</v>
      </c>
      <c r="I68" s="9">
        <f>IF(H72=0, "-", H68/H72)</f>
        <v>0.2047852298417483</v>
      </c>
      <c r="J68" s="8">
        <f t="shared" si="4"/>
        <v>-0.72826086956521741</v>
      </c>
      <c r="K68" s="9">
        <f t="shared" si="5"/>
        <v>2.7598896044158236E-3</v>
      </c>
    </row>
    <row r="69" spans="1:11" x14ac:dyDescent="0.2">
      <c r="A69" s="7" t="s">
        <v>416</v>
      </c>
      <c r="B69" s="65">
        <v>10</v>
      </c>
      <c r="C69" s="34">
        <f>IF(B72=0, "-", B69/B72)</f>
        <v>3.0864197530864196E-2</v>
      </c>
      <c r="D69" s="65">
        <v>18</v>
      </c>
      <c r="E69" s="9">
        <f>IF(D72=0, "-", D69/D72)</f>
        <v>2.4827586206896551E-2</v>
      </c>
      <c r="F69" s="81">
        <v>297</v>
      </c>
      <c r="G69" s="34">
        <f>IF(F72=0, "-", F69/F72)</f>
        <v>4.6595544399121433E-2</v>
      </c>
      <c r="H69" s="65">
        <v>228</v>
      </c>
      <c r="I69" s="9">
        <f>IF(H72=0, "-", H69/H72)</f>
        <v>4.2954031650339113E-2</v>
      </c>
      <c r="J69" s="8">
        <f t="shared" si="4"/>
        <v>-0.44444444444444442</v>
      </c>
      <c r="K69" s="9">
        <f t="shared" si="5"/>
        <v>0.30263157894736842</v>
      </c>
    </row>
    <row r="70" spans="1:11" x14ac:dyDescent="0.2">
      <c r="A70" s="7" t="s">
        <v>417</v>
      </c>
      <c r="B70" s="65">
        <v>8</v>
      </c>
      <c r="C70" s="34">
        <f>IF(B72=0, "-", B70/B72)</f>
        <v>2.4691358024691357E-2</v>
      </c>
      <c r="D70" s="65">
        <v>149</v>
      </c>
      <c r="E70" s="9">
        <f>IF(D72=0, "-", D70/D72)</f>
        <v>0.20551724137931035</v>
      </c>
      <c r="F70" s="81">
        <v>1083</v>
      </c>
      <c r="G70" s="34">
        <f>IF(F72=0, "-", F70/F72)</f>
        <v>0.16990900533417005</v>
      </c>
      <c r="H70" s="65">
        <v>801</v>
      </c>
      <c r="I70" s="9">
        <f>IF(H72=0, "-", H70/H72)</f>
        <v>0.15090429540316502</v>
      </c>
      <c r="J70" s="8">
        <f t="shared" si="4"/>
        <v>-0.94630872483221473</v>
      </c>
      <c r="K70" s="9">
        <f t="shared" si="5"/>
        <v>0.35205992509363299</v>
      </c>
    </row>
    <row r="71" spans="1:11" x14ac:dyDescent="0.2">
      <c r="A71" s="2"/>
      <c r="B71" s="68"/>
      <c r="C71" s="33"/>
      <c r="D71" s="68"/>
      <c r="E71" s="6"/>
      <c r="F71" s="82"/>
      <c r="G71" s="33"/>
      <c r="H71" s="68"/>
      <c r="I71" s="6"/>
      <c r="J71" s="5"/>
      <c r="K71" s="6"/>
    </row>
    <row r="72" spans="1:11" s="43" customFormat="1" x14ac:dyDescent="0.2">
      <c r="A72" s="162" t="s">
        <v>649</v>
      </c>
      <c r="B72" s="71">
        <f>SUM(B60:B71)</f>
        <v>324</v>
      </c>
      <c r="C72" s="40">
        <f>B72/21249</f>
        <v>1.5247776365946633E-2</v>
      </c>
      <c r="D72" s="71">
        <f>SUM(D60:D71)</f>
        <v>725</v>
      </c>
      <c r="E72" s="41">
        <f>D72/26370</f>
        <v>2.7493363670838072E-2</v>
      </c>
      <c r="F72" s="77">
        <f>SUM(F60:F71)</f>
        <v>6374</v>
      </c>
      <c r="G72" s="42">
        <f>F72/272733</f>
        <v>2.3370842545639876E-2</v>
      </c>
      <c r="H72" s="71">
        <f>SUM(H60:H71)</f>
        <v>5308</v>
      </c>
      <c r="I72" s="41">
        <f>H72/226467</f>
        <v>2.3438293437896027E-2</v>
      </c>
      <c r="J72" s="37">
        <f>IF(D72=0, "-", IF((B72-D72)/D72&lt;10, (B72-D72)/D72, "&gt;999%"))</f>
        <v>-0.55310344827586211</v>
      </c>
      <c r="K72" s="38">
        <f>IF(H72=0, "-", IF((F72-H72)/H72&lt;10, (F72-H72)/H72, "&gt;999%"))</f>
        <v>0.20082893745290128</v>
      </c>
    </row>
    <row r="73" spans="1:11" x14ac:dyDescent="0.2">
      <c r="B73" s="83"/>
      <c r="D73" s="83"/>
      <c r="F73" s="83"/>
      <c r="H73" s="83"/>
    </row>
    <row r="74" spans="1:11" s="43" customFormat="1" x14ac:dyDescent="0.2">
      <c r="A74" s="162" t="s">
        <v>648</v>
      </c>
      <c r="B74" s="71">
        <v>2826</v>
      </c>
      <c r="C74" s="40">
        <f>B74/21249</f>
        <v>0.13299449385853451</v>
      </c>
      <c r="D74" s="71">
        <v>3765</v>
      </c>
      <c r="E74" s="41">
        <f>D74/26370</f>
        <v>0.14277588168373151</v>
      </c>
      <c r="F74" s="77">
        <v>36364</v>
      </c>
      <c r="G74" s="42">
        <f>F74/272733</f>
        <v>0.13333186669746602</v>
      </c>
      <c r="H74" s="71">
        <v>26131</v>
      </c>
      <c r="I74" s="41">
        <f>H74/226467</f>
        <v>0.11538546454891882</v>
      </c>
      <c r="J74" s="37">
        <f>IF(D74=0, "-", IF((B74-D74)/D74&lt;10, (B74-D74)/D74, "&gt;999%"))</f>
        <v>-0.24940239043824702</v>
      </c>
      <c r="K74" s="38">
        <f>IF(H74=0, "-", IF((F74-H74)/H74&lt;10, (F74-H74)/H74, "&gt;999%"))</f>
        <v>0.39160384217978644</v>
      </c>
    </row>
    <row r="75" spans="1:11" x14ac:dyDescent="0.2">
      <c r="B75" s="83"/>
      <c r="D75" s="83"/>
      <c r="F75" s="83"/>
      <c r="H75" s="83"/>
    </row>
    <row r="76" spans="1:11" ht="15.75" x14ac:dyDescent="0.25">
      <c r="A76" s="164" t="s">
        <v>124</v>
      </c>
      <c r="B76" s="196" t="s">
        <v>1</v>
      </c>
      <c r="C76" s="200"/>
      <c r="D76" s="200"/>
      <c r="E76" s="197"/>
      <c r="F76" s="196" t="s">
        <v>14</v>
      </c>
      <c r="G76" s="200"/>
      <c r="H76" s="200"/>
      <c r="I76" s="197"/>
      <c r="J76" s="196" t="s">
        <v>15</v>
      </c>
      <c r="K76" s="197"/>
    </row>
    <row r="77" spans="1:11" x14ac:dyDescent="0.2">
      <c r="A77" s="22"/>
      <c r="B77" s="196">
        <f>VALUE(RIGHT($B$2, 4))</f>
        <v>2021</v>
      </c>
      <c r="C77" s="197"/>
      <c r="D77" s="196">
        <f>B77-1</f>
        <v>2020</v>
      </c>
      <c r="E77" s="204"/>
      <c r="F77" s="196">
        <f>B77</f>
        <v>2021</v>
      </c>
      <c r="G77" s="204"/>
      <c r="H77" s="196">
        <f>D77</f>
        <v>2020</v>
      </c>
      <c r="I77" s="204"/>
      <c r="J77" s="140" t="s">
        <v>4</v>
      </c>
      <c r="K77" s="141" t="s">
        <v>2</v>
      </c>
    </row>
    <row r="78" spans="1:11" x14ac:dyDescent="0.2">
      <c r="A78" s="163" t="s">
        <v>155</v>
      </c>
      <c r="B78" s="61" t="s">
        <v>12</v>
      </c>
      <c r="C78" s="62" t="s">
        <v>13</v>
      </c>
      <c r="D78" s="61" t="s">
        <v>12</v>
      </c>
      <c r="E78" s="63" t="s">
        <v>13</v>
      </c>
      <c r="F78" s="62" t="s">
        <v>12</v>
      </c>
      <c r="G78" s="62" t="s">
        <v>13</v>
      </c>
      <c r="H78" s="61" t="s">
        <v>12</v>
      </c>
      <c r="I78" s="63" t="s">
        <v>13</v>
      </c>
      <c r="J78" s="61"/>
      <c r="K78" s="63"/>
    </row>
    <row r="79" spans="1:11" x14ac:dyDescent="0.2">
      <c r="A79" s="7" t="s">
        <v>418</v>
      </c>
      <c r="B79" s="65">
        <v>3</v>
      </c>
      <c r="C79" s="34">
        <f>IF(B101=0, "-", B79/B101)</f>
        <v>7.9239302694136295E-4</v>
      </c>
      <c r="D79" s="65">
        <v>5</v>
      </c>
      <c r="E79" s="9">
        <f>IF(D101=0, "-", D79/D101)</f>
        <v>1.1644154634373545E-3</v>
      </c>
      <c r="F79" s="81">
        <v>20</v>
      </c>
      <c r="G79" s="34">
        <f>IF(F101=0, "-", F79/F101)</f>
        <v>5.041084841457882E-4</v>
      </c>
      <c r="H79" s="65">
        <v>18</v>
      </c>
      <c r="I79" s="9">
        <f>IF(H101=0, "-", H79/H101)</f>
        <v>4.7324832391218614E-4</v>
      </c>
      <c r="J79" s="8">
        <f t="shared" ref="J79:J99" si="6">IF(D79=0, "-", IF((B79-D79)/D79&lt;10, (B79-D79)/D79, "&gt;999%"))</f>
        <v>-0.4</v>
      </c>
      <c r="K79" s="9">
        <f t="shared" ref="K79:K99" si="7">IF(H79=0, "-", IF((F79-H79)/H79&lt;10, (F79-H79)/H79, "&gt;999%"))</f>
        <v>0.1111111111111111</v>
      </c>
    </row>
    <row r="80" spans="1:11" x14ac:dyDescent="0.2">
      <c r="A80" s="7" t="s">
        <v>419</v>
      </c>
      <c r="B80" s="65">
        <v>135</v>
      </c>
      <c r="C80" s="34">
        <f>IF(B101=0, "-", B80/B101)</f>
        <v>3.5657686212361331E-2</v>
      </c>
      <c r="D80" s="65">
        <v>139</v>
      </c>
      <c r="E80" s="9">
        <f>IF(D101=0, "-", D80/D101)</f>
        <v>3.2370749883558453E-2</v>
      </c>
      <c r="F80" s="81">
        <v>538</v>
      </c>
      <c r="G80" s="34">
        <f>IF(F101=0, "-", F80/F101)</f>
        <v>1.3560518223521702E-2</v>
      </c>
      <c r="H80" s="65">
        <v>771</v>
      </c>
      <c r="I80" s="9">
        <f>IF(H101=0, "-", H80/H101)</f>
        <v>2.0270803207571974E-2</v>
      </c>
      <c r="J80" s="8">
        <f t="shared" si="6"/>
        <v>-2.8776978417266189E-2</v>
      </c>
      <c r="K80" s="9">
        <f t="shared" si="7"/>
        <v>-0.30220492866407261</v>
      </c>
    </row>
    <row r="81" spans="1:11" x14ac:dyDescent="0.2">
      <c r="A81" s="7" t="s">
        <v>420</v>
      </c>
      <c r="B81" s="65">
        <v>102</v>
      </c>
      <c r="C81" s="34">
        <f>IF(B101=0, "-", B81/B101)</f>
        <v>2.694136291600634E-2</v>
      </c>
      <c r="D81" s="65">
        <v>23</v>
      </c>
      <c r="E81" s="9">
        <f>IF(D101=0, "-", D81/D101)</f>
        <v>5.3563111318118304E-3</v>
      </c>
      <c r="F81" s="81">
        <v>806</v>
      </c>
      <c r="G81" s="34">
        <f>IF(F101=0, "-", F81/F101)</f>
        <v>2.0315571911075265E-2</v>
      </c>
      <c r="H81" s="65">
        <v>151</v>
      </c>
      <c r="I81" s="9">
        <f>IF(H101=0, "-", H81/H101)</f>
        <v>3.9700276061522283E-3</v>
      </c>
      <c r="J81" s="8">
        <f t="shared" si="6"/>
        <v>3.4347826086956523</v>
      </c>
      <c r="K81" s="9">
        <f t="shared" si="7"/>
        <v>4.3377483443708611</v>
      </c>
    </row>
    <row r="82" spans="1:11" x14ac:dyDescent="0.2">
      <c r="A82" s="7" t="s">
        <v>421</v>
      </c>
      <c r="B82" s="65">
        <v>0</v>
      </c>
      <c r="C82" s="34">
        <f>IF(B101=0, "-", B82/B101)</f>
        <v>0</v>
      </c>
      <c r="D82" s="65">
        <v>0</v>
      </c>
      <c r="E82" s="9">
        <f>IF(D101=0, "-", D82/D101)</f>
        <v>0</v>
      </c>
      <c r="F82" s="81">
        <v>0</v>
      </c>
      <c r="G82" s="34">
        <f>IF(F101=0, "-", F82/F101)</f>
        <v>0</v>
      </c>
      <c r="H82" s="65">
        <v>574</v>
      </c>
      <c r="I82" s="9">
        <f>IF(H101=0, "-", H82/H101)</f>
        <v>1.5091363218088603E-2</v>
      </c>
      <c r="J82" s="8" t="str">
        <f t="shared" si="6"/>
        <v>-</v>
      </c>
      <c r="K82" s="9">
        <f t="shared" si="7"/>
        <v>-1</v>
      </c>
    </row>
    <row r="83" spans="1:11" x14ac:dyDescent="0.2">
      <c r="A83" s="7" t="s">
        <v>422</v>
      </c>
      <c r="B83" s="65">
        <v>223</v>
      </c>
      <c r="C83" s="34">
        <f>IF(B101=0, "-", B83/B101)</f>
        <v>5.8901215002641311E-2</v>
      </c>
      <c r="D83" s="65">
        <v>284</v>
      </c>
      <c r="E83" s="9">
        <f>IF(D101=0, "-", D83/D101)</f>
        <v>6.6138798323241738E-2</v>
      </c>
      <c r="F83" s="81">
        <v>2008</v>
      </c>
      <c r="G83" s="34">
        <f>IF(F101=0, "-", F83/F101)</f>
        <v>5.0612491808237133E-2</v>
      </c>
      <c r="H83" s="65">
        <v>2558</v>
      </c>
      <c r="I83" s="9">
        <f>IF(H101=0, "-", H83/H101)</f>
        <v>6.7253845142631788E-2</v>
      </c>
      <c r="J83" s="8">
        <f t="shared" si="6"/>
        <v>-0.21478873239436619</v>
      </c>
      <c r="K83" s="9">
        <f t="shared" si="7"/>
        <v>-0.21501172791243159</v>
      </c>
    </row>
    <row r="84" spans="1:11" x14ac:dyDescent="0.2">
      <c r="A84" s="7" t="s">
        <v>423</v>
      </c>
      <c r="B84" s="65">
        <v>339</v>
      </c>
      <c r="C84" s="34">
        <f>IF(B101=0, "-", B84/B101)</f>
        <v>8.9540412044374004E-2</v>
      </c>
      <c r="D84" s="65">
        <v>382</v>
      </c>
      <c r="E84" s="9">
        <f>IF(D101=0, "-", D84/D101)</f>
        <v>8.8961341406613881E-2</v>
      </c>
      <c r="F84" s="81">
        <v>3931</v>
      </c>
      <c r="G84" s="34">
        <f>IF(F101=0, "-", F84/F101)</f>
        <v>9.9082522558854663E-2</v>
      </c>
      <c r="H84" s="65">
        <v>3639</v>
      </c>
      <c r="I84" s="9">
        <f>IF(H101=0, "-", H84/H101)</f>
        <v>9.5675036150913634E-2</v>
      </c>
      <c r="J84" s="8">
        <f t="shared" si="6"/>
        <v>-0.112565445026178</v>
      </c>
      <c r="K84" s="9">
        <f t="shared" si="7"/>
        <v>8.0241824677109094E-2</v>
      </c>
    </row>
    <row r="85" spans="1:11" x14ac:dyDescent="0.2">
      <c r="A85" s="7" t="s">
        <v>424</v>
      </c>
      <c r="B85" s="65">
        <v>4</v>
      </c>
      <c r="C85" s="34">
        <f>IF(B101=0, "-", B85/B101)</f>
        <v>1.0565240359218173E-3</v>
      </c>
      <c r="D85" s="65">
        <v>2</v>
      </c>
      <c r="E85" s="9">
        <f>IF(D101=0, "-", D85/D101)</f>
        <v>4.657661853749418E-4</v>
      </c>
      <c r="F85" s="81">
        <v>104</v>
      </c>
      <c r="G85" s="34">
        <f>IF(F101=0, "-", F85/F101)</f>
        <v>2.6213641175580984E-3</v>
      </c>
      <c r="H85" s="65">
        <v>124</v>
      </c>
      <c r="I85" s="9">
        <f>IF(H101=0, "-", H85/H101)</f>
        <v>3.2601551202839489E-3</v>
      </c>
      <c r="J85" s="8">
        <f t="shared" si="6"/>
        <v>1</v>
      </c>
      <c r="K85" s="9">
        <f t="shared" si="7"/>
        <v>-0.16129032258064516</v>
      </c>
    </row>
    <row r="86" spans="1:11" x14ac:dyDescent="0.2">
      <c r="A86" s="7" t="s">
        <v>425</v>
      </c>
      <c r="B86" s="65">
        <v>242</v>
      </c>
      <c r="C86" s="34">
        <f>IF(B101=0, "-", B86/B101)</f>
        <v>6.3919704173269948E-2</v>
      </c>
      <c r="D86" s="65">
        <v>227</v>
      </c>
      <c r="E86" s="9">
        <f>IF(D101=0, "-", D86/D101)</f>
        <v>5.286446204005589E-2</v>
      </c>
      <c r="F86" s="81">
        <v>2660</v>
      </c>
      <c r="G86" s="34">
        <f>IF(F101=0, "-", F86/F101)</f>
        <v>6.7046428391389828E-2</v>
      </c>
      <c r="H86" s="65">
        <v>3090</v>
      </c>
      <c r="I86" s="9">
        <f>IF(H101=0, "-", H86/H101)</f>
        <v>8.1240962271591957E-2</v>
      </c>
      <c r="J86" s="8">
        <f t="shared" si="6"/>
        <v>6.6079295154185022E-2</v>
      </c>
      <c r="K86" s="9">
        <f t="shared" si="7"/>
        <v>-0.13915857605177995</v>
      </c>
    </row>
    <row r="87" spans="1:11" x14ac:dyDescent="0.2">
      <c r="A87" s="7" t="s">
        <v>426</v>
      </c>
      <c r="B87" s="65">
        <v>750</v>
      </c>
      <c r="C87" s="34">
        <f>IF(B101=0, "-", B87/B101)</f>
        <v>0.19809825673534073</v>
      </c>
      <c r="D87" s="65">
        <v>553</v>
      </c>
      <c r="E87" s="9">
        <f>IF(D101=0, "-", D87/D101)</f>
        <v>0.12878435025617141</v>
      </c>
      <c r="F87" s="81">
        <v>6607</v>
      </c>
      <c r="G87" s="34">
        <f>IF(F101=0, "-", F87/F101)</f>
        <v>0.16653223773756112</v>
      </c>
      <c r="H87" s="65">
        <v>5221</v>
      </c>
      <c r="I87" s="9">
        <f>IF(H101=0, "-", H87/H101)</f>
        <v>0.13726830550808466</v>
      </c>
      <c r="J87" s="8">
        <f t="shared" si="6"/>
        <v>0.3562386980108499</v>
      </c>
      <c r="K87" s="9">
        <f t="shared" si="7"/>
        <v>0.26546638574985637</v>
      </c>
    </row>
    <row r="88" spans="1:11" x14ac:dyDescent="0.2">
      <c r="A88" s="7" t="s">
        <v>427</v>
      </c>
      <c r="B88" s="65">
        <v>69</v>
      </c>
      <c r="C88" s="34">
        <f>IF(B101=0, "-", B88/B101)</f>
        <v>1.8225039619651346E-2</v>
      </c>
      <c r="D88" s="65">
        <v>84</v>
      </c>
      <c r="E88" s="9">
        <f>IF(D101=0, "-", D88/D101)</f>
        <v>1.9562179785747556E-2</v>
      </c>
      <c r="F88" s="81">
        <v>1673</v>
      </c>
      <c r="G88" s="34">
        <f>IF(F101=0, "-", F88/F101)</f>
        <v>4.2168674698795178E-2</v>
      </c>
      <c r="H88" s="65">
        <v>585</v>
      </c>
      <c r="I88" s="9">
        <f>IF(H101=0, "-", H88/H101)</f>
        <v>1.538057052714605E-2</v>
      </c>
      <c r="J88" s="8">
        <f t="shared" si="6"/>
        <v>-0.17857142857142858</v>
      </c>
      <c r="K88" s="9">
        <f t="shared" si="7"/>
        <v>1.8598290598290599</v>
      </c>
    </row>
    <row r="89" spans="1:11" x14ac:dyDescent="0.2">
      <c r="A89" s="7" t="s">
        <v>428</v>
      </c>
      <c r="B89" s="65">
        <v>303</v>
      </c>
      <c r="C89" s="34">
        <f>IF(B101=0, "-", B89/B101)</f>
        <v>8.0031695721077656E-2</v>
      </c>
      <c r="D89" s="65">
        <v>291</v>
      </c>
      <c r="E89" s="9">
        <f>IF(D101=0, "-", D89/D101)</f>
        <v>6.7768979972054028E-2</v>
      </c>
      <c r="F89" s="81">
        <v>2999</v>
      </c>
      <c r="G89" s="34">
        <f>IF(F101=0, "-", F89/F101)</f>
        <v>7.5591067197660941E-2</v>
      </c>
      <c r="H89" s="65">
        <v>2038</v>
      </c>
      <c r="I89" s="9">
        <f>IF(H101=0, "-", H89/H101)</f>
        <v>5.3582226896279742E-2</v>
      </c>
      <c r="J89" s="8">
        <f t="shared" si="6"/>
        <v>4.1237113402061855E-2</v>
      </c>
      <c r="K89" s="9">
        <f t="shared" si="7"/>
        <v>0.47154072620215898</v>
      </c>
    </row>
    <row r="90" spans="1:11" x14ac:dyDescent="0.2">
      <c r="A90" s="7" t="s">
        <v>429</v>
      </c>
      <c r="B90" s="65">
        <v>303</v>
      </c>
      <c r="C90" s="34">
        <f>IF(B101=0, "-", B90/B101)</f>
        <v>8.0031695721077656E-2</v>
      </c>
      <c r="D90" s="65">
        <v>839</v>
      </c>
      <c r="E90" s="9">
        <f>IF(D101=0, "-", D90/D101)</f>
        <v>0.19538891476478806</v>
      </c>
      <c r="F90" s="81">
        <v>4322</v>
      </c>
      <c r="G90" s="34">
        <f>IF(F101=0, "-", F90/F101)</f>
        <v>0.10893784342390482</v>
      </c>
      <c r="H90" s="65">
        <v>4590</v>
      </c>
      <c r="I90" s="9">
        <f>IF(H101=0, "-", H90/H101)</f>
        <v>0.12067832259760747</v>
      </c>
      <c r="J90" s="8">
        <f t="shared" si="6"/>
        <v>-0.63885578069129911</v>
      </c>
      <c r="K90" s="9">
        <f t="shared" si="7"/>
        <v>-5.8387799564270156E-2</v>
      </c>
    </row>
    <row r="91" spans="1:11" x14ac:dyDescent="0.2">
      <c r="A91" s="7" t="s">
        <v>430</v>
      </c>
      <c r="B91" s="65">
        <v>32</v>
      </c>
      <c r="C91" s="34">
        <f>IF(B101=0, "-", B91/B101)</f>
        <v>8.4521922873745381E-3</v>
      </c>
      <c r="D91" s="65">
        <v>14</v>
      </c>
      <c r="E91" s="9">
        <f>IF(D101=0, "-", D91/D101)</f>
        <v>3.2603632976245926E-3</v>
      </c>
      <c r="F91" s="81">
        <v>294</v>
      </c>
      <c r="G91" s="34">
        <f>IF(F101=0, "-", F91/F101)</f>
        <v>7.4103947169430863E-3</v>
      </c>
      <c r="H91" s="65">
        <v>277</v>
      </c>
      <c r="I91" s="9">
        <f>IF(H101=0, "-", H91/H101)</f>
        <v>7.2827658735375314E-3</v>
      </c>
      <c r="J91" s="8">
        <f t="shared" si="6"/>
        <v>1.2857142857142858</v>
      </c>
      <c r="K91" s="9">
        <f t="shared" si="7"/>
        <v>6.1371841155234655E-2</v>
      </c>
    </row>
    <row r="92" spans="1:11" x14ac:dyDescent="0.2">
      <c r="A92" s="7" t="s">
        <v>431</v>
      </c>
      <c r="B92" s="65">
        <v>8</v>
      </c>
      <c r="C92" s="34">
        <f>IF(B101=0, "-", B92/B101)</f>
        <v>2.1130480718436345E-3</v>
      </c>
      <c r="D92" s="65">
        <v>5</v>
      </c>
      <c r="E92" s="9">
        <f>IF(D101=0, "-", D92/D101)</f>
        <v>1.1644154634373545E-3</v>
      </c>
      <c r="F92" s="81">
        <v>73</v>
      </c>
      <c r="G92" s="34">
        <f>IF(F101=0, "-", F92/F101)</f>
        <v>1.8399959671321269E-3</v>
      </c>
      <c r="H92" s="65">
        <v>72</v>
      </c>
      <c r="I92" s="9">
        <f>IF(H101=0, "-", H92/H101)</f>
        <v>1.8929932956487446E-3</v>
      </c>
      <c r="J92" s="8">
        <f t="shared" si="6"/>
        <v>0.6</v>
      </c>
      <c r="K92" s="9">
        <f t="shared" si="7"/>
        <v>1.3888888888888888E-2</v>
      </c>
    </row>
    <row r="93" spans="1:11" x14ac:dyDescent="0.2">
      <c r="A93" s="7" t="s">
        <v>432</v>
      </c>
      <c r="B93" s="65">
        <v>50</v>
      </c>
      <c r="C93" s="34">
        <f>IF(B101=0, "-", B93/B101)</f>
        <v>1.3206550449022716E-2</v>
      </c>
      <c r="D93" s="65">
        <v>98</v>
      </c>
      <c r="E93" s="9">
        <f>IF(D101=0, "-", D93/D101)</f>
        <v>2.2822543083372147E-2</v>
      </c>
      <c r="F93" s="81">
        <v>679</v>
      </c>
      <c r="G93" s="34">
        <f>IF(F101=0, "-", F93/F101)</f>
        <v>1.7114483036749509E-2</v>
      </c>
      <c r="H93" s="65">
        <v>742</v>
      </c>
      <c r="I93" s="9">
        <f>IF(H101=0, "-", H93/H101)</f>
        <v>1.950834757460234E-2</v>
      </c>
      <c r="J93" s="8">
        <f t="shared" si="6"/>
        <v>-0.48979591836734693</v>
      </c>
      <c r="K93" s="9">
        <f t="shared" si="7"/>
        <v>-8.4905660377358486E-2</v>
      </c>
    </row>
    <row r="94" spans="1:11" x14ac:dyDescent="0.2">
      <c r="A94" s="7" t="s">
        <v>433</v>
      </c>
      <c r="B94" s="65">
        <v>60</v>
      </c>
      <c r="C94" s="34">
        <f>IF(B101=0, "-", B94/B101)</f>
        <v>1.5847860538827259E-2</v>
      </c>
      <c r="D94" s="65">
        <v>29</v>
      </c>
      <c r="E94" s="9">
        <f>IF(D101=0, "-", D94/D101)</f>
        <v>6.7536096879366554E-3</v>
      </c>
      <c r="F94" s="81">
        <v>620</v>
      </c>
      <c r="G94" s="34">
        <f>IF(F101=0, "-", F94/F101)</f>
        <v>1.5627363008519433E-2</v>
      </c>
      <c r="H94" s="65">
        <v>306</v>
      </c>
      <c r="I94" s="9">
        <f>IF(H101=0, "-", H94/H101)</f>
        <v>8.0452215065071643E-3</v>
      </c>
      <c r="J94" s="8">
        <f t="shared" si="6"/>
        <v>1.0689655172413792</v>
      </c>
      <c r="K94" s="9">
        <f t="shared" si="7"/>
        <v>1.0261437908496731</v>
      </c>
    </row>
    <row r="95" spans="1:11" x14ac:dyDescent="0.2">
      <c r="A95" s="7" t="s">
        <v>434</v>
      </c>
      <c r="B95" s="65">
        <v>10</v>
      </c>
      <c r="C95" s="34">
        <f>IF(B101=0, "-", B95/B101)</f>
        <v>2.6413100898045432E-3</v>
      </c>
      <c r="D95" s="65">
        <v>12</v>
      </c>
      <c r="E95" s="9">
        <f>IF(D101=0, "-", D95/D101)</f>
        <v>2.7945971122496508E-3</v>
      </c>
      <c r="F95" s="81">
        <v>106</v>
      </c>
      <c r="G95" s="34">
        <f>IF(F101=0, "-", F95/F101)</f>
        <v>2.6717749659726773E-3</v>
      </c>
      <c r="H95" s="65">
        <v>68</v>
      </c>
      <c r="I95" s="9">
        <f>IF(H101=0, "-", H95/H101)</f>
        <v>1.7878270014460365E-3</v>
      </c>
      <c r="J95" s="8">
        <f t="shared" si="6"/>
        <v>-0.16666666666666666</v>
      </c>
      <c r="K95" s="9">
        <f t="shared" si="7"/>
        <v>0.55882352941176472</v>
      </c>
    </row>
    <row r="96" spans="1:11" x14ac:dyDescent="0.2">
      <c r="A96" s="7" t="s">
        <v>435</v>
      </c>
      <c r="B96" s="65">
        <v>316</v>
      </c>
      <c r="C96" s="34">
        <f>IF(B101=0, "-", B96/B101)</f>
        <v>8.3465398837823557E-2</v>
      </c>
      <c r="D96" s="65">
        <v>360</v>
      </c>
      <c r="E96" s="9">
        <f>IF(D101=0, "-", D96/D101)</f>
        <v>8.3837913367489525E-2</v>
      </c>
      <c r="F96" s="81">
        <v>2922</v>
      </c>
      <c r="G96" s="34">
        <f>IF(F101=0, "-", F96/F101)</f>
        <v>7.3650249533699655E-2</v>
      </c>
      <c r="H96" s="65">
        <v>2473</v>
      </c>
      <c r="I96" s="9">
        <f>IF(H101=0, "-", H96/H101)</f>
        <v>6.5019061390824237E-2</v>
      </c>
      <c r="J96" s="8">
        <f t="shared" si="6"/>
        <v>-0.12222222222222222</v>
      </c>
      <c r="K96" s="9">
        <f t="shared" si="7"/>
        <v>0.18156085725839061</v>
      </c>
    </row>
    <row r="97" spans="1:11" x14ac:dyDescent="0.2">
      <c r="A97" s="7" t="s">
        <v>436</v>
      </c>
      <c r="B97" s="65">
        <v>740</v>
      </c>
      <c r="C97" s="34">
        <f>IF(B101=0, "-", B97/B101)</f>
        <v>0.19545694664553617</v>
      </c>
      <c r="D97" s="65">
        <v>808</v>
      </c>
      <c r="E97" s="9">
        <f>IF(D101=0, "-", D97/D101)</f>
        <v>0.18816953889147647</v>
      </c>
      <c r="F97" s="81">
        <v>8148</v>
      </c>
      <c r="G97" s="34">
        <f>IF(F101=0, "-", F97/F101)</f>
        <v>0.2053737964409941</v>
      </c>
      <c r="H97" s="65">
        <v>9124</v>
      </c>
      <c r="I97" s="9">
        <f>IF(H101=0, "-", H97/H101)</f>
        <v>0.23988431707637703</v>
      </c>
      <c r="J97" s="8">
        <f t="shared" si="6"/>
        <v>-8.4158415841584164E-2</v>
      </c>
      <c r="K97" s="9">
        <f t="shared" si="7"/>
        <v>-0.10697062691801841</v>
      </c>
    </row>
    <row r="98" spans="1:11" x14ac:dyDescent="0.2">
      <c r="A98" s="7" t="s">
        <v>437</v>
      </c>
      <c r="B98" s="65">
        <v>0</v>
      </c>
      <c r="C98" s="34">
        <f>IF(B101=0, "-", B98/B101)</f>
        <v>0</v>
      </c>
      <c r="D98" s="65">
        <v>2</v>
      </c>
      <c r="E98" s="9">
        <f>IF(D101=0, "-", D98/D101)</f>
        <v>4.657661853749418E-4</v>
      </c>
      <c r="F98" s="81">
        <v>1</v>
      </c>
      <c r="G98" s="34">
        <f>IF(F101=0, "-", F98/F101)</f>
        <v>2.5205424207289409E-5</v>
      </c>
      <c r="H98" s="65">
        <v>105</v>
      </c>
      <c r="I98" s="9">
        <f>IF(H101=0, "-", H98/H101)</f>
        <v>2.7606152228210859E-3</v>
      </c>
      <c r="J98" s="8">
        <f t="shared" si="6"/>
        <v>-1</v>
      </c>
      <c r="K98" s="9">
        <f t="shared" si="7"/>
        <v>-0.99047619047619051</v>
      </c>
    </row>
    <row r="99" spans="1:11" x14ac:dyDescent="0.2">
      <c r="A99" s="7" t="s">
        <v>438</v>
      </c>
      <c r="B99" s="65">
        <v>97</v>
      </c>
      <c r="C99" s="34">
        <f>IF(B101=0, "-", B99/B101)</f>
        <v>2.5620707871104067E-2</v>
      </c>
      <c r="D99" s="65">
        <v>137</v>
      </c>
      <c r="E99" s="9">
        <f>IF(D101=0, "-", D99/D101)</f>
        <v>3.1904983698183509E-2</v>
      </c>
      <c r="F99" s="81">
        <v>1163</v>
      </c>
      <c r="G99" s="34">
        <f>IF(F101=0, "-", F99/F101)</f>
        <v>2.9313908353077581E-2</v>
      </c>
      <c r="H99" s="65">
        <v>1509</v>
      </c>
      <c r="I99" s="9">
        <f>IF(H101=0, "-", H99/H101)</f>
        <v>3.9673984487971603E-2</v>
      </c>
      <c r="J99" s="8">
        <f t="shared" si="6"/>
        <v>-0.29197080291970801</v>
      </c>
      <c r="K99" s="9">
        <f t="shared" si="7"/>
        <v>-0.22929092113982771</v>
      </c>
    </row>
    <row r="100" spans="1:11" x14ac:dyDescent="0.2">
      <c r="A100" s="2"/>
      <c r="B100" s="68"/>
      <c r="C100" s="33"/>
      <c r="D100" s="68"/>
      <c r="E100" s="6"/>
      <c r="F100" s="82"/>
      <c r="G100" s="33"/>
      <c r="H100" s="68"/>
      <c r="I100" s="6"/>
      <c r="J100" s="5"/>
      <c r="K100" s="6"/>
    </row>
    <row r="101" spans="1:11" s="43" customFormat="1" x14ac:dyDescent="0.2">
      <c r="A101" s="162" t="s">
        <v>647</v>
      </c>
      <c r="B101" s="71">
        <f>SUM(B79:B100)</f>
        <v>3786</v>
      </c>
      <c r="C101" s="40">
        <f>B101/21249</f>
        <v>0.1781730904983764</v>
      </c>
      <c r="D101" s="71">
        <f>SUM(D79:D100)</f>
        <v>4294</v>
      </c>
      <c r="E101" s="41">
        <f>D101/26370</f>
        <v>0.16283655669321198</v>
      </c>
      <c r="F101" s="77">
        <f>SUM(F79:F100)</f>
        <v>39674</v>
      </c>
      <c r="G101" s="42">
        <f>F101/272733</f>
        <v>0.14546827849948485</v>
      </c>
      <c r="H101" s="71">
        <f>SUM(H79:H100)</f>
        <v>38035</v>
      </c>
      <c r="I101" s="41">
        <f>H101/226467</f>
        <v>0.16794941426344678</v>
      </c>
      <c r="J101" s="37">
        <f>IF(D101=0, "-", IF((B101-D101)/D101&lt;10, (B101-D101)/D101, "&gt;999%"))</f>
        <v>-0.11830461108523521</v>
      </c>
      <c r="K101" s="38">
        <f>IF(H101=0, "-", IF((F101-H101)/H101&lt;10, (F101-H101)/H101, "&gt;999%"))</f>
        <v>4.3091889049559615E-2</v>
      </c>
    </row>
    <row r="102" spans="1:11" x14ac:dyDescent="0.2">
      <c r="B102" s="83"/>
      <c r="D102" s="83"/>
      <c r="F102" s="83"/>
      <c r="H102" s="83"/>
    </row>
    <row r="103" spans="1:11" x14ac:dyDescent="0.2">
      <c r="A103" s="163" t="s">
        <v>156</v>
      </c>
      <c r="B103" s="61" t="s">
        <v>12</v>
      </c>
      <c r="C103" s="62" t="s">
        <v>13</v>
      </c>
      <c r="D103" s="61" t="s">
        <v>12</v>
      </c>
      <c r="E103" s="63" t="s">
        <v>13</v>
      </c>
      <c r="F103" s="62" t="s">
        <v>12</v>
      </c>
      <c r="G103" s="62" t="s">
        <v>13</v>
      </c>
      <c r="H103" s="61" t="s">
        <v>12</v>
      </c>
      <c r="I103" s="63" t="s">
        <v>13</v>
      </c>
      <c r="J103" s="61"/>
      <c r="K103" s="63"/>
    </row>
    <row r="104" spans="1:11" x14ac:dyDescent="0.2">
      <c r="A104" s="7" t="s">
        <v>439</v>
      </c>
      <c r="B104" s="65">
        <v>7</v>
      </c>
      <c r="C104" s="34">
        <f>IF(B120=0, "-", B104/B120)</f>
        <v>9.497964721845319E-3</v>
      </c>
      <c r="D104" s="65">
        <v>3</v>
      </c>
      <c r="E104" s="9">
        <f>IF(D120=0, "-", D104/D120)</f>
        <v>3.4013605442176869E-3</v>
      </c>
      <c r="F104" s="81">
        <v>82</v>
      </c>
      <c r="G104" s="34">
        <f>IF(F120=0, "-", F104/F120)</f>
        <v>8.4597131950892388E-3</v>
      </c>
      <c r="H104" s="65">
        <v>114</v>
      </c>
      <c r="I104" s="9">
        <f>IF(H120=0, "-", H104/H120)</f>
        <v>1.3384994716449454E-2</v>
      </c>
      <c r="J104" s="8">
        <f t="shared" ref="J104:J118" si="8">IF(D104=0, "-", IF((B104-D104)/D104&lt;10, (B104-D104)/D104, "&gt;999%"))</f>
        <v>1.3333333333333333</v>
      </c>
      <c r="K104" s="9">
        <f t="shared" ref="K104:K118" si="9">IF(H104=0, "-", IF((F104-H104)/H104&lt;10, (F104-H104)/H104, "&gt;999%"))</f>
        <v>-0.2807017543859649</v>
      </c>
    </row>
    <row r="105" spans="1:11" x14ac:dyDescent="0.2">
      <c r="A105" s="7" t="s">
        <v>440</v>
      </c>
      <c r="B105" s="65">
        <v>69</v>
      </c>
      <c r="C105" s="34">
        <f>IF(B120=0, "-", B105/B120)</f>
        <v>9.3622795115332433E-2</v>
      </c>
      <c r="D105" s="65">
        <v>89</v>
      </c>
      <c r="E105" s="9">
        <f>IF(D120=0, "-", D105/D120)</f>
        <v>0.10090702947845805</v>
      </c>
      <c r="F105" s="81">
        <v>1080</v>
      </c>
      <c r="G105" s="34">
        <f>IF(F120=0, "-", F105/F120)</f>
        <v>0.11142061281337047</v>
      </c>
      <c r="H105" s="65">
        <v>776</v>
      </c>
      <c r="I105" s="9">
        <f>IF(H120=0, "-", H105/H120)</f>
        <v>9.111189385934014E-2</v>
      </c>
      <c r="J105" s="8">
        <f t="shared" si="8"/>
        <v>-0.2247191011235955</v>
      </c>
      <c r="K105" s="9">
        <f t="shared" si="9"/>
        <v>0.39175257731958762</v>
      </c>
    </row>
    <row r="106" spans="1:11" x14ac:dyDescent="0.2">
      <c r="A106" s="7" t="s">
        <v>441</v>
      </c>
      <c r="B106" s="65">
        <v>123</v>
      </c>
      <c r="C106" s="34">
        <f>IF(B120=0, "-", B106/B120)</f>
        <v>0.16689280868385345</v>
      </c>
      <c r="D106" s="65">
        <v>150</v>
      </c>
      <c r="E106" s="9">
        <f>IF(D120=0, "-", D106/D120)</f>
        <v>0.17006802721088435</v>
      </c>
      <c r="F106" s="81">
        <v>1598</v>
      </c>
      <c r="G106" s="34">
        <f>IF(F120=0, "-", F106/F120)</f>
        <v>0.16486124007015371</v>
      </c>
      <c r="H106" s="65">
        <v>1504</v>
      </c>
      <c r="I106" s="9">
        <f>IF(H120=0, "-", H106/H120)</f>
        <v>0.17658800046964893</v>
      </c>
      <c r="J106" s="8">
        <f t="shared" si="8"/>
        <v>-0.18</v>
      </c>
      <c r="K106" s="9">
        <f t="shared" si="9"/>
        <v>6.25E-2</v>
      </c>
    </row>
    <row r="107" spans="1:11" x14ac:dyDescent="0.2">
      <c r="A107" s="7" t="s">
        <v>442</v>
      </c>
      <c r="B107" s="65">
        <v>39</v>
      </c>
      <c r="C107" s="34">
        <f>IF(B120=0, "-", B107/B120)</f>
        <v>5.2917232021709636E-2</v>
      </c>
      <c r="D107" s="65">
        <v>18</v>
      </c>
      <c r="E107" s="9">
        <f>IF(D120=0, "-", D107/D120)</f>
        <v>2.0408163265306121E-2</v>
      </c>
      <c r="F107" s="81">
        <v>401</v>
      </c>
      <c r="G107" s="34">
        <f>IF(F120=0, "-", F107/F120)</f>
        <v>4.137006086866811E-2</v>
      </c>
      <c r="H107" s="65">
        <v>509</v>
      </c>
      <c r="I107" s="9">
        <f>IF(H120=0, "-", H107/H120)</f>
        <v>5.9762827286603266E-2</v>
      </c>
      <c r="J107" s="8">
        <f t="shared" si="8"/>
        <v>1.1666666666666667</v>
      </c>
      <c r="K107" s="9">
        <f t="shared" si="9"/>
        <v>-0.21218074656188604</v>
      </c>
    </row>
    <row r="108" spans="1:11" x14ac:dyDescent="0.2">
      <c r="A108" s="7" t="s">
        <v>443</v>
      </c>
      <c r="B108" s="65">
        <v>16</v>
      </c>
      <c r="C108" s="34">
        <f>IF(B120=0, "-", B108/B120)</f>
        <v>2.1709633649932156E-2</v>
      </c>
      <c r="D108" s="65">
        <v>0</v>
      </c>
      <c r="E108" s="9">
        <f>IF(D120=0, "-", D108/D120)</f>
        <v>0</v>
      </c>
      <c r="F108" s="81">
        <v>56</v>
      </c>
      <c r="G108" s="34">
        <f>IF(F120=0, "-", F108/F120)</f>
        <v>5.777365108841432E-3</v>
      </c>
      <c r="H108" s="65">
        <v>0</v>
      </c>
      <c r="I108" s="9">
        <f>IF(H120=0, "-", H108/H120)</f>
        <v>0</v>
      </c>
      <c r="J108" s="8" t="str">
        <f t="shared" si="8"/>
        <v>-</v>
      </c>
      <c r="K108" s="9" t="str">
        <f t="shared" si="9"/>
        <v>-</v>
      </c>
    </row>
    <row r="109" spans="1:11" x14ac:dyDescent="0.2">
      <c r="A109" s="7" t="s">
        <v>444</v>
      </c>
      <c r="B109" s="65">
        <v>31</v>
      </c>
      <c r="C109" s="34">
        <f>IF(B120=0, "-", B109/B120)</f>
        <v>4.2062415196743558E-2</v>
      </c>
      <c r="D109" s="65">
        <v>0</v>
      </c>
      <c r="E109" s="9">
        <f>IF(D120=0, "-", D109/D120)</f>
        <v>0</v>
      </c>
      <c r="F109" s="81">
        <v>46</v>
      </c>
      <c r="G109" s="34">
        <f>IF(F120=0, "-", F109/F120)</f>
        <v>4.7456927679768906E-3</v>
      </c>
      <c r="H109" s="65">
        <v>0</v>
      </c>
      <c r="I109" s="9">
        <f>IF(H120=0, "-", H109/H120)</f>
        <v>0</v>
      </c>
      <c r="J109" s="8" t="str">
        <f t="shared" si="8"/>
        <v>-</v>
      </c>
      <c r="K109" s="9" t="str">
        <f t="shared" si="9"/>
        <v>-</v>
      </c>
    </row>
    <row r="110" spans="1:11" x14ac:dyDescent="0.2">
      <c r="A110" s="7" t="s">
        <v>445</v>
      </c>
      <c r="B110" s="65">
        <v>8</v>
      </c>
      <c r="C110" s="34">
        <f>IF(B120=0, "-", B110/B120)</f>
        <v>1.0854816824966078E-2</v>
      </c>
      <c r="D110" s="65">
        <v>17</v>
      </c>
      <c r="E110" s="9">
        <f>IF(D120=0, "-", D110/D120)</f>
        <v>1.927437641723356E-2</v>
      </c>
      <c r="F110" s="81">
        <v>219</v>
      </c>
      <c r="G110" s="34">
        <f>IF(F120=0, "-", F110/F120)</f>
        <v>2.2593624264933457E-2</v>
      </c>
      <c r="H110" s="65">
        <v>322</v>
      </c>
      <c r="I110" s="9">
        <f>IF(H120=0, "-", H110/H120)</f>
        <v>3.7806739462251965E-2</v>
      </c>
      <c r="J110" s="8">
        <f t="shared" si="8"/>
        <v>-0.52941176470588236</v>
      </c>
      <c r="K110" s="9">
        <f t="shared" si="9"/>
        <v>-0.31987577639751552</v>
      </c>
    </row>
    <row r="111" spans="1:11" x14ac:dyDescent="0.2">
      <c r="A111" s="7" t="s">
        <v>446</v>
      </c>
      <c r="B111" s="65">
        <v>1</v>
      </c>
      <c r="C111" s="34">
        <f>IF(B120=0, "-", B111/B120)</f>
        <v>1.3568521031207597E-3</v>
      </c>
      <c r="D111" s="65">
        <v>45</v>
      </c>
      <c r="E111" s="9">
        <f>IF(D120=0, "-", D111/D120)</f>
        <v>5.1020408163265307E-2</v>
      </c>
      <c r="F111" s="81">
        <v>296</v>
      </c>
      <c r="G111" s="34">
        <f>IF(F120=0, "-", F111/F120)</f>
        <v>3.0537501289590426E-2</v>
      </c>
      <c r="H111" s="65">
        <v>387</v>
      </c>
      <c r="I111" s="9">
        <f>IF(H120=0, "-", H111/H120)</f>
        <v>4.5438534695315252E-2</v>
      </c>
      <c r="J111" s="8">
        <f t="shared" si="8"/>
        <v>-0.97777777777777775</v>
      </c>
      <c r="K111" s="9">
        <f t="shared" si="9"/>
        <v>-0.23514211886304909</v>
      </c>
    </row>
    <row r="112" spans="1:11" x14ac:dyDescent="0.2">
      <c r="A112" s="7" t="s">
        <v>447</v>
      </c>
      <c r="B112" s="65">
        <v>23</v>
      </c>
      <c r="C112" s="34">
        <f>IF(B120=0, "-", B112/B120)</f>
        <v>3.1207598371777476E-2</v>
      </c>
      <c r="D112" s="65">
        <v>124</v>
      </c>
      <c r="E112" s="9">
        <f>IF(D120=0, "-", D112/D120)</f>
        <v>0.14058956916099774</v>
      </c>
      <c r="F112" s="81">
        <v>848</v>
      </c>
      <c r="G112" s="34">
        <f>IF(F120=0, "-", F112/F120)</f>
        <v>8.7485814505313106E-2</v>
      </c>
      <c r="H112" s="65">
        <v>890</v>
      </c>
      <c r="I112" s="9">
        <f>IF(H120=0, "-", H112/H120)</f>
        <v>0.10449688857578959</v>
      </c>
      <c r="J112" s="8">
        <f t="shared" si="8"/>
        <v>-0.81451612903225812</v>
      </c>
      <c r="K112" s="9">
        <f t="shared" si="9"/>
        <v>-4.7191011235955059E-2</v>
      </c>
    </row>
    <row r="113" spans="1:11" x14ac:dyDescent="0.2">
      <c r="A113" s="7" t="s">
        <v>448</v>
      </c>
      <c r="B113" s="65">
        <v>14</v>
      </c>
      <c r="C113" s="34">
        <f>IF(B120=0, "-", B113/B120)</f>
        <v>1.8995929443690638E-2</v>
      </c>
      <c r="D113" s="65">
        <v>13</v>
      </c>
      <c r="E113" s="9">
        <f>IF(D120=0, "-", D113/D120)</f>
        <v>1.4739229024943311E-2</v>
      </c>
      <c r="F113" s="81">
        <v>140</v>
      </c>
      <c r="G113" s="34">
        <f>IF(F120=0, "-", F113/F120)</f>
        <v>1.444341277210358E-2</v>
      </c>
      <c r="H113" s="65">
        <v>77</v>
      </c>
      <c r="I113" s="9">
        <f>IF(H120=0, "-", H113/H120)</f>
        <v>9.0407420453211228E-3</v>
      </c>
      <c r="J113" s="8">
        <f t="shared" si="8"/>
        <v>7.6923076923076927E-2</v>
      </c>
      <c r="K113" s="9">
        <f t="shared" si="9"/>
        <v>0.81818181818181823</v>
      </c>
    </row>
    <row r="114" spans="1:11" x14ac:dyDescent="0.2">
      <c r="A114" s="7" t="s">
        <v>449</v>
      </c>
      <c r="B114" s="65">
        <v>54</v>
      </c>
      <c r="C114" s="34">
        <f>IF(B120=0, "-", B114/B120)</f>
        <v>7.3270013568521031E-2</v>
      </c>
      <c r="D114" s="65">
        <v>95</v>
      </c>
      <c r="E114" s="9">
        <f>IF(D120=0, "-", D114/D120)</f>
        <v>0.10770975056689343</v>
      </c>
      <c r="F114" s="81">
        <v>1247</v>
      </c>
      <c r="G114" s="34">
        <f>IF(F120=0, "-", F114/F120)</f>
        <v>0.12864954090580832</v>
      </c>
      <c r="H114" s="65">
        <v>276</v>
      </c>
      <c r="I114" s="9">
        <f>IF(H120=0, "-", H114/H120)</f>
        <v>3.240577668193026E-2</v>
      </c>
      <c r="J114" s="8">
        <f t="shared" si="8"/>
        <v>-0.43157894736842106</v>
      </c>
      <c r="K114" s="9">
        <f t="shared" si="9"/>
        <v>3.5181159420289854</v>
      </c>
    </row>
    <row r="115" spans="1:11" x14ac:dyDescent="0.2">
      <c r="A115" s="7" t="s">
        <v>450</v>
      </c>
      <c r="B115" s="65">
        <v>13</v>
      </c>
      <c r="C115" s="34">
        <f>IF(B120=0, "-", B115/B120)</f>
        <v>1.7639077340569877E-2</v>
      </c>
      <c r="D115" s="65">
        <v>35</v>
      </c>
      <c r="E115" s="9">
        <f>IF(D120=0, "-", D115/D120)</f>
        <v>3.968253968253968E-2</v>
      </c>
      <c r="F115" s="81">
        <v>306</v>
      </c>
      <c r="G115" s="34">
        <f>IF(F120=0, "-", F115/F120)</f>
        <v>3.1569173630454965E-2</v>
      </c>
      <c r="H115" s="65">
        <v>462</v>
      </c>
      <c r="I115" s="9">
        <f>IF(H120=0, "-", H115/H120)</f>
        <v>5.4244452271926737E-2</v>
      </c>
      <c r="J115" s="8">
        <f t="shared" si="8"/>
        <v>-0.62857142857142856</v>
      </c>
      <c r="K115" s="9">
        <f t="shared" si="9"/>
        <v>-0.33766233766233766</v>
      </c>
    </row>
    <row r="116" spans="1:11" x14ac:dyDescent="0.2">
      <c r="A116" s="7" t="s">
        <v>451</v>
      </c>
      <c r="B116" s="65">
        <v>142</v>
      </c>
      <c r="C116" s="34">
        <f>IF(B120=0, "-", B116/B120)</f>
        <v>0.19267299864314791</v>
      </c>
      <c r="D116" s="65">
        <v>142</v>
      </c>
      <c r="E116" s="9">
        <f>IF(D120=0, "-", D116/D120)</f>
        <v>0.16099773242630386</v>
      </c>
      <c r="F116" s="81">
        <v>1489</v>
      </c>
      <c r="G116" s="34">
        <f>IF(F120=0, "-", F116/F120)</f>
        <v>0.15361601155473023</v>
      </c>
      <c r="H116" s="65">
        <v>1852</v>
      </c>
      <c r="I116" s="9">
        <f>IF(H120=0, "-", H116/H120)</f>
        <v>0.21744745802512622</v>
      </c>
      <c r="J116" s="8">
        <f t="shared" si="8"/>
        <v>0</v>
      </c>
      <c r="K116" s="9">
        <f t="shared" si="9"/>
        <v>-0.19600431965442763</v>
      </c>
    </row>
    <row r="117" spans="1:11" x14ac:dyDescent="0.2">
      <c r="A117" s="7" t="s">
        <v>452</v>
      </c>
      <c r="B117" s="65">
        <v>98</v>
      </c>
      <c r="C117" s="34">
        <f>IF(B120=0, "-", B117/B120)</f>
        <v>0.13297150610583447</v>
      </c>
      <c r="D117" s="65">
        <v>74</v>
      </c>
      <c r="E117" s="9">
        <f>IF(D120=0, "-", D117/D120)</f>
        <v>8.390022675736962E-2</v>
      </c>
      <c r="F117" s="81">
        <v>757</v>
      </c>
      <c r="G117" s="34">
        <f>IF(F120=0, "-", F117/F120)</f>
        <v>7.8097596203445779E-2</v>
      </c>
      <c r="H117" s="65">
        <v>697</v>
      </c>
      <c r="I117" s="9">
        <f>IF(H120=0, "-", H117/H120)</f>
        <v>8.1836327345309379E-2</v>
      </c>
      <c r="J117" s="8">
        <f t="shared" si="8"/>
        <v>0.32432432432432434</v>
      </c>
      <c r="K117" s="9">
        <f t="shared" si="9"/>
        <v>8.608321377331421E-2</v>
      </c>
    </row>
    <row r="118" spans="1:11" x14ac:dyDescent="0.2">
      <c r="A118" s="7" t="s">
        <v>453</v>
      </c>
      <c r="B118" s="65">
        <v>99</v>
      </c>
      <c r="C118" s="34">
        <f>IF(B120=0, "-", B118/B120)</f>
        <v>0.13432835820895522</v>
      </c>
      <c r="D118" s="65">
        <v>77</v>
      </c>
      <c r="E118" s="9">
        <f>IF(D120=0, "-", D118/D120)</f>
        <v>8.7301587301587297E-2</v>
      </c>
      <c r="F118" s="81">
        <v>1128</v>
      </c>
      <c r="G118" s="34">
        <f>IF(F120=0, "-", F118/F120)</f>
        <v>0.11637264004952028</v>
      </c>
      <c r="H118" s="65">
        <v>651</v>
      </c>
      <c r="I118" s="9">
        <f>IF(H120=0, "-", H118/H120)</f>
        <v>7.6435364564987673E-2</v>
      </c>
      <c r="J118" s="8">
        <f t="shared" si="8"/>
        <v>0.2857142857142857</v>
      </c>
      <c r="K118" s="9">
        <f t="shared" si="9"/>
        <v>0.73271889400921664</v>
      </c>
    </row>
    <row r="119" spans="1:11" x14ac:dyDescent="0.2">
      <c r="A119" s="2"/>
      <c r="B119" s="68"/>
      <c r="C119" s="33"/>
      <c r="D119" s="68"/>
      <c r="E119" s="6"/>
      <c r="F119" s="82"/>
      <c r="G119" s="33"/>
      <c r="H119" s="68"/>
      <c r="I119" s="6"/>
      <c r="J119" s="5"/>
      <c r="K119" s="6"/>
    </row>
    <row r="120" spans="1:11" s="43" customFormat="1" x14ac:dyDescent="0.2">
      <c r="A120" s="162" t="s">
        <v>646</v>
      </c>
      <c r="B120" s="71">
        <f>SUM(B104:B119)</f>
        <v>737</v>
      </c>
      <c r="C120" s="40">
        <f>B120/21249</f>
        <v>3.4683985128711937E-2</v>
      </c>
      <c r="D120" s="71">
        <f>SUM(D104:D119)</f>
        <v>882</v>
      </c>
      <c r="E120" s="41">
        <f>D120/26370</f>
        <v>3.3447098976109216E-2</v>
      </c>
      <c r="F120" s="77">
        <f>SUM(F104:F119)</f>
        <v>9693</v>
      </c>
      <c r="G120" s="42">
        <f>F120/272733</f>
        <v>3.5540253654673254E-2</v>
      </c>
      <c r="H120" s="71">
        <f>SUM(H104:H119)</f>
        <v>8517</v>
      </c>
      <c r="I120" s="41">
        <f>H120/226467</f>
        <v>3.7608128336578839E-2</v>
      </c>
      <c r="J120" s="37">
        <f>IF(D120=0, "-", IF((B120-D120)/D120&lt;10, (B120-D120)/D120, "&gt;999%"))</f>
        <v>-0.16439909297052155</v>
      </c>
      <c r="K120" s="38">
        <f>IF(H120=0, "-", IF((F120-H120)/H120&lt;10, (F120-H120)/H120, "&gt;999%"))</f>
        <v>0.13807678760126804</v>
      </c>
    </row>
    <row r="121" spans="1:11" x14ac:dyDescent="0.2">
      <c r="B121" s="83"/>
      <c r="D121" s="83"/>
      <c r="F121" s="83"/>
      <c r="H121" s="83"/>
    </row>
    <row r="122" spans="1:11" s="43" customFormat="1" x14ac:dyDescent="0.2">
      <c r="A122" s="162" t="s">
        <v>645</v>
      </c>
      <c r="B122" s="71">
        <v>4523</v>
      </c>
      <c r="C122" s="40">
        <f>B122/21249</f>
        <v>0.21285707562708833</v>
      </c>
      <c r="D122" s="71">
        <v>5176</v>
      </c>
      <c r="E122" s="41">
        <f>D122/26370</f>
        <v>0.19628365566932121</v>
      </c>
      <c r="F122" s="77">
        <v>49367</v>
      </c>
      <c r="G122" s="42">
        <f>F122/272733</f>
        <v>0.1810085321541581</v>
      </c>
      <c r="H122" s="71">
        <v>46552</v>
      </c>
      <c r="I122" s="41">
        <f>H122/226467</f>
        <v>0.20555754260002562</v>
      </c>
      <c r="J122" s="37">
        <f>IF(D122=0, "-", IF((B122-D122)/D122&lt;10, (B122-D122)/D122, "&gt;999%"))</f>
        <v>-0.12615919629057187</v>
      </c>
      <c r="K122" s="38">
        <f>IF(H122=0, "-", IF((F122-H122)/H122&lt;10, (F122-H122)/H122, "&gt;999%"))</f>
        <v>6.0470012029558345E-2</v>
      </c>
    </row>
    <row r="123" spans="1:11" x14ac:dyDescent="0.2">
      <c r="B123" s="83"/>
      <c r="D123" s="83"/>
      <c r="F123" s="83"/>
      <c r="H123" s="83"/>
    </row>
    <row r="124" spans="1:11" ht="15.75" x14ac:dyDescent="0.25">
      <c r="A124" s="164" t="s">
        <v>125</v>
      </c>
      <c r="B124" s="196" t="s">
        <v>1</v>
      </c>
      <c r="C124" s="200"/>
      <c r="D124" s="200"/>
      <c r="E124" s="197"/>
      <c r="F124" s="196" t="s">
        <v>14</v>
      </c>
      <c r="G124" s="200"/>
      <c r="H124" s="200"/>
      <c r="I124" s="197"/>
      <c r="J124" s="196" t="s">
        <v>15</v>
      </c>
      <c r="K124" s="197"/>
    </row>
    <row r="125" spans="1:11" x14ac:dyDescent="0.2">
      <c r="A125" s="22"/>
      <c r="B125" s="196">
        <f>VALUE(RIGHT($B$2, 4))</f>
        <v>2021</v>
      </c>
      <c r="C125" s="197"/>
      <c r="D125" s="196">
        <f>B125-1</f>
        <v>2020</v>
      </c>
      <c r="E125" s="204"/>
      <c r="F125" s="196">
        <f>B125</f>
        <v>2021</v>
      </c>
      <c r="G125" s="204"/>
      <c r="H125" s="196">
        <f>D125</f>
        <v>2020</v>
      </c>
      <c r="I125" s="204"/>
      <c r="J125" s="140" t="s">
        <v>4</v>
      </c>
      <c r="K125" s="141" t="s">
        <v>2</v>
      </c>
    </row>
    <row r="126" spans="1:11" x14ac:dyDescent="0.2">
      <c r="A126" s="163" t="s">
        <v>157</v>
      </c>
      <c r="B126" s="61" t="s">
        <v>12</v>
      </c>
      <c r="C126" s="62" t="s">
        <v>13</v>
      </c>
      <c r="D126" s="61" t="s">
        <v>12</v>
      </c>
      <c r="E126" s="63" t="s">
        <v>13</v>
      </c>
      <c r="F126" s="62" t="s">
        <v>12</v>
      </c>
      <c r="G126" s="62" t="s">
        <v>13</v>
      </c>
      <c r="H126" s="61" t="s">
        <v>12</v>
      </c>
      <c r="I126" s="63" t="s">
        <v>13</v>
      </c>
      <c r="J126" s="61"/>
      <c r="K126" s="63"/>
    </row>
    <row r="127" spans="1:11" x14ac:dyDescent="0.2">
      <c r="A127" s="7" t="s">
        <v>454</v>
      </c>
      <c r="B127" s="65">
        <v>0</v>
      </c>
      <c r="C127" s="34">
        <f>IF(B154=0, "-", B127/B154)</f>
        <v>0</v>
      </c>
      <c r="D127" s="65">
        <v>29</v>
      </c>
      <c r="E127" s="9">
        <f>IF(D154=0, "-", D127/D154)</f>
        <v>1.1354737666405637E-2</v>
      </c>
      <c r="F127" s="81">
        <v>13</v>
      </c>
      <c r="G127" s="34">
        <f>IF(F154=0, "-", F127/F154)</f>
        <v>4.4216183123023026E-4</v>
      </c>
      <c r="H127" s="65">
        <v>775</v>
      </c>
      <c r="I127" s="9">
        <f>IF(H154=0, "-", H127/H154)</f>
        <v>3.4074920858248328E-2</v>
      </c>
      <c r="J127" s="8">
        <f t="shared" ref="J127:J152" si="10">IF(D127=0, "-", IF((B127-D127)/D127&lt;10, (B127-D127)/D127, "&gt;999%"))</f>
        <v>-1</v>
      </c>
      <c r="K127" s="9">
        <f t="shared" ref="K127:K152" si="11">IF(H127=0, "-", IF((F127-H127)/H127&lt;10, (F127-H127)/H127, "&gt;999%"))</f>
        <v>-0.98322580645161295</v>
      </c>
    </row>
    <row r="128" spans="1:11" x14ac:dyDescent="0.2">
      <c r="A128" s="7" t="s">
        <v>455</v>
      </c>
      <c r="B128" s="65">
        <v>210</v>
      </c>
      <c r="C128" s="34">
        <f>IF(B154=0, "-", B128/B154)</f>
        <v>9.1383812010443863E-2</v>
      </c>
      <c r="D128" s="65">
        <v>171</v>
      </c>
      <c r="E128" s="9">
        <f>IF(D154=0, "-", D128/D154)</f>
        <v>6.6953797963978073E-2</v>
      </c>
      <c r="F128" s="81">
        <v>2871</v>
      </c>
      <c r="G128" s="34">
        <f>IF(F154=0, "-", F128/F154)</f>
        <v>9.7649739804768543E-2</v>
      </c>
      <c r="H128" s="65">
        <v>2114</v>
      </c>
      <c r="I128" s="9">
        <f>IF(H154=0, "-", H128/H154)</f>
        <v>9.2947590573338026E-2</v>
      </c>
      <c r="J128" s="8">
        <f t="shared" si="10"/>
        <v>0.22807017543859648</v>
      </c>
      <c r="K128" s="9">
        <f t="shared" si="11"/>
        <v>0.35808893093661304</v>
      </c>
    </row>
    <row r="129" spans="1:11" x14ac:dyDescent="0.2">
      <c r="A129" s="7" t="s">
        <v>456</v>
      </c>
      <c r="B129" s="65">
        <v>4</v>
      </c>
      <c r="C129" s="34">
        <f>IF(B154=0, "-", B129/B154)</f>
        <v>1.7406440382941688E-3</v>
      </c>
      <c r="D129" s="65">
        <v>2</v>
      </c>
      <c r="E129" s="9">
        <f>IF(D154=0, "-", D129/D154)</f>
        <v>7.8308535630383712E-4</v>
      </c>
      <c r="F129" s="81">
        <v>98</v>
      </c>
      <c r="G129" s="34">
        <f>IF(F154=0, "-", F129/F154)</f>
        <v>3.333219958504813E-3</v>
      </c>
      <c r="H129" s="65">
        <v>37</v>
      </c>
      <c r="I129" s="9">
        <f>IF(H154=0, "-", H129/H154)</f>
        <v>1.6268026732325009E-3</v>
      </c>
      <c r="J129" s="8">
        <f t="shared" si="10"/>
        <v>1</v>
      </c>
      <c r="K129" s="9">
        <f t="shared" si="11"/>
        <v>1.6486486486486487</v>
      </c>
    </row>
    <row r="130" spans="1:11" x14ac:dyDescent="0.2">
      <c r="A130" s="7" t="s">
        <v>457</v>
      </c>
      <c r="B130" s="65">
        <v>0</v>
      </c>
      <c r="C130" s="34">
        <f>IF(B154=0, "-", B130/B154)</f>
        <v>0</v>
      </c>
      <c r="D130" s="65">
        <v>0</v>
      </c>
      <c r="E130" s="9">
        <f>IF(D154=0, "-", D130/D154)</f>
        <v>0</v>
      </c>
      <c r="F130" s="81">
        <v>0</v>
      </c>
      <c r="G130" s="34">
        <f>IF(F154=0, "-", F130/F154)</f>
        <v>0</v>
      </c>
      <c r="H130" s="65">
        <v>523</v>
      </c>
      <c r="I130" s="9">
        <f>IF(H154=0, "-", H130/H154)</f>
        <v>2.2995075624340486E-2</v>
      </c>
      <c r="J130" s="8" t="str">
        <f t="shared" si="10"/>
        <v>-</v>
      </c>
      <c r="K130" s="9">
        <f t="shared" si="11"/>
        <v>-1</v>
      </c>
    </row>
    <row r="131" spans="1:11" x14ac:dyDescent="0.2">
      <c r="A131" s="7" t="s">
        <v>458</v>
      </c>
      <c r="B131" s="65">
        <v>0</v>
      </c>
      <c r="C131" s="34">
        <f>IF(B154=0, "-", B131/B154)</f>
        <v>0</v>
      </c>
      <c r="D131" s="65">
        <v>0</v>
      </c>
      <c r="E131" s="9">
        <f>IF(D154=0, "-", D131/D154)</f>
        <v>0</v>
      </c>
      <c r="F131" s="81">
        <v>0</v>
      </c>
      <c r="G131" s="34">
        <f>IF(F154=0, "-", F131/F154)</f>
        <v>0</v>
      </c>
      <c r="H131" s="65">
        <v>323</v>
      </c>
      <c r="I131" s="9">
        <f>IF(H154=0, "-", H131/H154)</f>
        <v>1.4201547660921562E-2</v>
      </c>
      <c r="J131" s="8" t="str">
        <f t="shared" si="10"/>
        <v>-</v>
      </c>
      <c r="K131" s="9">
        <f t="shared" si="11"/>
        <v>-1</v>
      </c>
    </row>
    <row r="132" spans="1:11" x14ac:dyDescent="0.2">
      <c r="A132" s="7" t="s">
        <v>459</v>
      </c>
      <c r="B132" s="65">
        <v>137</v>
      </c>
      <c r="C132" s="34">
        <f>IF(B154=0, "-", B132/B154)</f>
        <v>5.961705831157528E-2</v>
      </c>
      <c r="D132" s="65">
        <v>29</v>
      </c>
      <c r="E132" s="9">
        <f>IF(D154=0, "-", D132/D154)</f>
        <v>1.1354737666405637E-2</v>
      </c>
      <c r="F132" s="81">
        <v>1064</v>
      </c>
      <c r="G132" s="34">
        <f>IF(F154=0, "-", F132/F154)</f>
        <v>3.6189245263766538E-2</v>
      </c>
      <c r="H132" s="65">
        <v>29</v>
      </c>
      <c r="I132" s="9">
        <f>IF(H154=0, "-", H132/H154)</f>
        <v>1.2750615546957438E-3</v>
      </c>
      <c r="J132" s="8">
        <f t="shared" si="10"/>
        <v>3.7241379310344827</v>
      </c>
      <c r="K132" s="9" t="str">
        <f t="shared" si="11"/>
        <v>&gt;999%</v>
      </c>
    </row>
    <row r="133" spans="1:11" x14ac:dyDescent="0.2">
      <c r="A133" s="7" t="s">
        <v>460</v>
      </c>
      <c r="B133" s="65">
        <v>76</v>
      </c>
      <c r="C133" s="34">
        <f>IF(B154=0, "-", B133/B154)</f>
        <v>3.3072236727589209E-2</v>
      </c>
      <c r="D133" s="65">
        <v>154</v>
      </c>
      <c r="E133" s="9">
        <f>IF(D154=0, "-", D133/D154)</f>
        <v>6.0297572435395456E-2</v>
      </c>
      <c r="F133" s="81">
        <v>1547</v>
      </c>
      <c r="G133" s="34">
        <f>IF(F154=0, "-", F133/F154)</f>
        <v>5.2617257916397403E-2</v>
      </c>
      <c r="H133" s="65">
        <v>1328</v>
      </c>
      <c r="I133" s="9">
        <f>IF(H154=0, "-", H133/H154)</f>
        <v>5.8389025677101657E-2</v>
      </c>
      <c r="J133" s="8">
        <f t="shared" si="10"/>
        <v>-0.50649350649350644</v>
      </c>
      <c r="K133" s="9">
        <f t="shared" si="11"/>
        <v>0.16490963855421686</v>
      </c>
    </row>
    <row r="134" spans="1:11" x14ac:dyDescent="0.2">
      <c r="A134" s="7" t="s">
        <v>461</v>
      </c>
      <c r="B134" s="65">
        <v>155</v>
      </c>
      <c r="C134" s="34">
        <f>IF(B154=0, "-", B134/B154)</f>
        <v>6.7449956483899037E-2</v>
      </c>
      <c r="D134" s="65">
        <v>187</v>
      </c>
      <c r="E134" s="9">
        <f>IF(D154=0, "-", D134/D154)</f>
        <v>7.3218480814408765E-2</v>
      </c>
      <c r="F134" s="81">
        <v>2004</v>
      </c>
      <c r="G134" s="34">
        <f>IF(F154=0, "-", F134/F154)</f>
        <v>6.8160946906567807E-2</v>
      </c>
      <c r="H134" s="65">
        <v>1231</v>
      </c>
      <c r="I134" s="9">
        <f>IF(H154=0, "-", H134/H154)</f>
        <v>5.4124164614843477E-2</v>
      </c>
      <c r="J134" s="8">
        <f t="shared" si="10"/>
        <v>-0.17112299465240641</v>
      </c>
      <c r="K134" s="9">
        <f t="shared" si="11"/>
        <v>0.62794476035743296</v>
      </c>
    </row>
    <row r="135" spans="1:11" x14ac:dyDescent="0.2">
      <c r="A135" s="7" t="s">
        <v>462</v>
      </c>
      <c r="B135" s="65">
        <v>93</v>
      </c>
      <c r="C135" s="34">
        <f>IF(B154=0, "-", B135/B154)</f>
        <v>4.0469973890339427E-2</v>
      </c>
      <c r="D135" s="65">
        <v>142</v>
      </c>
      <c r="E135" s="9">
        <f>IF(D154=0, "-", D135/D154)</f>
        <v>5.5599060297572438E-2</v>
      </c>
      <c r="F135" s="81">
        <v>1023</v>
      </c>
      <c r="G135" s="34">
        <f>IF(F154=0, "-", F135/F154)</f>
        <v>3.4794734872963508E-2</v>
      </c>
      <c r="H135" s="65">
        <v>977</v>
      </c>
      <c r="I135" s="9">
        <f>IF(H154=0, "-", H135/H154)</f>
        <v>4.295638410130144E-2</v>
      </c>
      <c r="J135" s="8">
        <f t="shared" si="10"/>
        <v>-0.34507042253521125</v>
      </c>
      <c r="K135" s="9">
        <f t="shared" si="11"/>
        <v>4.7082906857727737E-2</v>
      </c>
    </row>
    <row r="136" spans="1:11" x14ac:dyDescent="0.2">
      <c r="A136" s="7" t="s">
        <v>463</v>
      </c>
      <c r="B136" s="65">
        <v>27</v>
      </c>
      <c r="C136" s="34">
        <f>IF(B154=0, "-", B136/B154)</f>
        <v>1.1749347258485639E-2</v>
      </c>
      <c r="D136" s="65">
        <v>29</v>
      </c>
      <c r="E136" s="9">
        <f>IF(D154=0, "-", D136/D154)</f>
        <v>1.1354737666405637E-2</v>
      </c>
      <c r="F136" s="81">
        <v>451</v>
      </c>
      <c r="G136" s="34">
        <f>IF(F154=0, "-", F136/F154)</f>
        <v>1.5339614298833373E-2</v>
      </c>
      <c r="H136" s="65">
        <v>314</v>
      </c>
      <c r="I136" s="9">
        <f>IF(H154=0, "-", H136/H154)</f>
        <v>1.3805838902567711E-2</v>
      </c>
      <c r="J136" s="8">
        <f t="shared" si="10"/>
        <v>-6.8965517241379309E-2</v>
      </c>
      <c r="K136" s="9">
        <f t="shared" si="11"/>
        <v>0.43630573248407645</v>
      </c>
    </row>
    <row r="137" spans="1:11" x14ac:dyDescent="0.2">
      <c r="A137" s="7" t="s">
        <v>464</v>
      </c>
      <c r="B137" s="65">
        <v>71</v>
      </c>
      <c r="C137" s="34">
        <f>IF(B154=0, "-", B137/B154)</f>
        <v>3.0896431679721496E-2</v>
      </c>
      <c r="D137" s="65">
        <v>221</v>
      </c>
      <c r="E137" s="9">
        <f>IF(D154=0, "-", D137/D154)</f>
        <v>8.6530931871573999E-2</v>
      </c>
      <c r="F137" s="81">
        <v>1554</v>
      </c>
      <c r="G137" s="34">
        <f>IF(F154=0, "-", F137/F154)</f>
        <v>5.2855345056290602E-2</v>
      </c>
      <c r="H137" s="65">
        <v>1230</v>
      </c>
      <c r="I137" s="9">
        <f>IF(H154=0, "-", H137/H154)</f>
        <v>5.4080196975026383E-2</v>
      </c>
      <c r="J137" s="8">
        <f t="shared" si="10"/>
        <v>-0.67873303167420818</v>
      </c>
      <c r="K137" s="9">
        <f t="shared" si="11"/>
        <v>0.26341463414634148</v>
      </c>
    </row>
    <row r="138" spans="1:11" x14ac:dyDescent="0.2">
      <c r="A138" s="7" t="s">
        <v>465</v>
      </c>
      <c r="B138" s="65">
        <v>46</v>
      </c>
      <c r="C138" s="34">
        <f>IF(B154=0, "-", B138/B154)</f>
        <v>2.0017406440382943E-2</v>
      </c>
      <c r="D138" s="65">
        <v>27</v>
      </c>
      <c r="E138" s="9">
        <f>IF(D154=0, "-", D138/D154)</f>
        <v>1.0571652310101801E-2</v>
      </c>
      <c r="F138" s="81">
        <v>299</v>
      </c>
      <c r="G138" s="34">
        <f>IF(F154=0, "-", F138/F154)</f>
        <v>1.0169722118295296E-2</v>
      </c>
      <c r="H138" s="65">
        <v>108</v>
      </c>
      <c r="I138" s="9">
        <f>IF(H154=0, "-", H138/H154)</f>
        <v>4.7485051002462185E-3</v>
      </c>
      <c r="J138" s="8">
        <f t="shared" si="10"/>
        <v>0.70370370370370372</v>
      </c>
      <c r="K138" s="9">
        <f t="shared" si="11"/>
        <v>1.7685185185185186</v>
      </c>
    </row>
    <row r="139" spans="1:11" x14ac:dyDescent="0.2">
      <c r="A139" s="7" t="s">
        <v>466</v>
      </c>
      <c r="B139" s="65">
        <v>74</v>
      </c>
      <c r="C139" s="34">
        <f>IF(B154=0, "-", B139/B154)</f>
        <v>3.2201914708442123E-2</v>
      </c>
      <c r="D139" s="65">
        <v>158</v>
      </c>
      <c r="E139" s="9">
        <f>IF(D154=0, "-", D139/D154)</f>
        <v>6.1863743148003129E-2</v>
      </c>
      <c r="F139" s="81">
        <v>1616</v>
      </c>
      <c r="G139" s="34">
        <f>IF(F154=0, "-", F139/F154)</f>
        <v>5.4964116866773237E-2</v>
      </c>
      <c r="H139" s="65">
        <v>912</v>
      </c>
      <c r="I139" s="9">
        <f>IF(H154=0, "-", H139/H154)</f>
        <v>4.0098487513190291E-2</v>
      </c>
      <c r="J139" s="8">
        <f t="shared" si="10"/>
        <v>-0.53164556962025311</v>
      </c>
      <c r="K139" s="9">
        <f t="shared" si="11"/>
        <v>0.77192982456140347</v>
      </c>
    </row>
    <row r="140" spans="1:11" x14ac:dyDescent="0.2">
      <c r="A140" s="7" t="s">
        <v>467</v>
      </c>
      <c r="B140" s="65">
        <v>308</v>
      </c>
      <c r="C140" s="34">
        <f>IF(B154=0, "-", B140/B154)</f>
        <v>0.134029590948651</v>
      </c>
      <c r="D140" s="65">
        <v>209</v>
      </c>
      <c r="E140" s="9">
        <f>IF(D154=0, "-", D140/D154)</f>
        <v>8.183241973375098E-2</v>
      </c>
      <c r="F140" s="81">
        <v>2158</v>
      </c>
      <c r="G140" s="34">
        <f>IF(F154=0, "-", F140/F154)</f>
        <v>7.3398863984218229E-2</v>
      </c>
      <c r="H140" s="65">
        <v>1951</v>
      </c>
      <c r="I140" s="9">
        <f>IF(H154=0, "-", H140/H154)</f>
        <v>8.5780865283151597E-2</v>
      </c>
      <c r="J140" s="8">
        <f t="shared" si="10"/>
        <v>0.47368421052631576</v>
      </c>
      <c r="K140" s="9">
        <f t="shared" si="11"/>
        <v>0.10609943618657099</v>
      </c>
    </row>
    <row r="141" spans="1:11" x14ac:dyDescent="0.2">
      <c r="A141" s="7" t="s">
        <v>468</v>
      </c>
      <c r="B141" s="65">
        <v>0</v>
      </c>
      <c r="C141" s="34">
        <f>IF(B154=0, "-", B141/B154)</f>
        <v>0</v>
      </c>
      <c r="D141" s="65">
        <v>71</v>
      </c>
      <c r="E141" s="9">
        <f>IF(D154=0, "-", D141/D154)</f>
        <v>2.7799530148786219E-2</v>
      </c>
      <c r="F141" s="81">
        <v>373</v>
      </c>
      <c r="G141" s="34">
        <f>IF(F154=0, "-", F141/F154)</f>
        <v>1.2686643311451992E-2</v>
      </c>
      <c r="H141" s="65">
        <v>296</v>
      </c>
      <c r="I141" s="9">
        <f>IF(H154=0, "-", H141/H154)</f>
        <v>1.3014421385860007E-2</v>
      </c>
      <c r="J141" s="8">
        <f t="shared" si="10"/>
        <v>-1</v>
      </c>
      <c r="K141" s="9">
        <f t="shared" si="11"/>
        <v>0.26013513513513514</v>
      </c>
    </row>
    <row r="142" spans="1:11" x14ac:dyDescent="0.2">
      <c r="A142" s="7" t="s">
        <v>469</v>
      </c>
      <c r="B142" s="65">
        <v>12</v>
      </c>
      <c r="C142" s="34">
        <f>IF(B154=0, "-", B142/B154)</f>
        <v>5.2219321148825066E-3</v>
      </c>
      <c r="D142" s="65">
        <v>109</v>
      </c>
      <c r="E142" s="9">
        <f>IF(D154=0, "-", D142/D154)</f>
        <v>4.2678151918559122E-2</v>
      </c>
      <c r="F142" s="81">
        <v>1514</v>
      </c>
      <c r="G142" s="34">
        <f>IF(F154=0, "-", F142/F154)</f>
        <v>5.1494847114043743E-2</v>
      </c>
      <c r="H142" s="65">
        <v>957</v>
      </c>
      <c r="I142" s="9">
        <f>IF(H154=0, "-", H142/H154)</f>
        <v>4.2077031304959552E-2</v>
      </c>
      <c r="J142" s="8">
        <f t="shared" si="10"/>
        <v>-0.88990825688073394</v>
      </c>
      <c r="K142" s="9">
        <f t="shared" si="11"/>
        <v>0.58202716823406475</v>
      </c>
    </row>
    <row r="143" spans="1:11" x14ac:dyDescent="0.2">
      <c r="A143" s="7" t="s">
        <v>470</v>
      </c>
      <c r="B143" s="65">
        <v>0</v>
      </c>
      <c r="C143" s="34">
        <f>IF(B154=0, "-", B143/B154)</f>
        <v>0</v>
      </c>
      <c r="D143" s="65">
        <v>45</v>
      </c>
      <c r="E143" s="9">
        <f>IF(D154=0, "-", D143/D154)</f>
        <v>1.7619420516836334E-2</v>
      </c>
      <c r="F143" s="81">
        <v>81</v>
      </c>
      <c r="G143" s="34">
        <f>IF(F154=0, "-", F143/F154)</f>
        <v>2.7550083330498965E-3</v>
      </c>
      <c r="H143" s="65">
        <v>507</v>
      </c>
      <c r="I143" s="9">
        <f>IF(H154=0, "-", H143/H154)</f>
        <v>2.229159338726697E-2</v>
      </c>
      <c r="J143" s="8">
        <f t="shared" si="10"/>
        <v>-1</v>
      </c>
      <c r="K143" s="9">
        <f t="shared" si="11"/>
        <v>-0.84023668639053251</v>
      </c>
    </row>
    <row r="144" spans="1:11" x14ac:dyDescent="0.2">
      <c r="A144" s="7" t="s">
        <v>471</v>
      </c>
      <c r="B144" s="65">
        <v>7</v>
      </c>
      <c r="C144" s="34">
        <f>IF(B154=0, "-", B144/B154)</f>
        <v>3.0461270670147957E-3</v>
      </c>
      <c r="D144" s="65">
        <v>34</v>
      </c>
      <c r="E144" s="9">
        <f>IF(D154=0, "-", D144/D154)</f>
        <v>1.331245105716523E-2</v>
      </c>
      <c r="F144" s="81">
        <v>523</v>
      </c>
      <c r="G144" s="34">
        <f>IF(F154=0, "-", F144/F154)</f>
        <v>1.7788510594877724E-2</v>
      </c>
      <c r="H144" s="65">
        <v>429</v>
      </c>
      <c r="I144" s="9">
        <f>IF(H154=0, "-", H144/H154)</f>
        <v>1.8862117481533592E-2</v>
      </c>
      <c r="J144" s="8">
        <f t="shared" si="10"/>
        <v>-0.79411764705882348</v>
      </c>
      <c r="K144" s="9">
        <f t="shared" si="11"/>
        <v>0.21911421911421911</v>
      </c>
    </row>
    <row r="145" spans="1:11" x14ac:dyDescent="0.2">
      <c r="A145" s="7" t="s">
        <v>472</v>
      </c>
      <c r="B145" s="65">
        <v>18</v>
      </c>
      <c r="C145" s="34">
        <f>IF(B154=0, "-", B145/B154)</f>
        <v>7.832898172323759E-3</v>
      </c>
      <c r="D145" s="65">
        <v>13</v>
      </c>
      <c r="E145" s="9">
        <f>IF(D154=0, "-", D145/D154)</f>
        <v>5.0900548159749414E-3</v>
      </c>
      <c r="F145" s="81">
        <v>216</v>
      </c>
      <c r="G145" s="34">
        <f>IF(F154=0, "-", F145/F154)</f>
        <v>7.3466888881330563E-3</v>
      </c>
      <c r="H145" s="65">
        <v>104</v>
      </c>
      <c r="I145" s="9">
        <f>IF(H154=0, "-", H145/H154)</f>
        <v>4.5726345409778405E-3</v>
      </c>
      <c r="J145" s="8">
        <f t="shared" si="10"/>
        <v>0.38461538461538464</v>
      </c>
      <c r="K145" s="9">
        <f t="shared" si="11"/>
        <v>1.0769230769230769</v>
      </c>
    </row>
    <row r="146" spans="1:11" x14ac:dyDescent="0.2">
      <c r="A146" s="7" t="s">
        <v>473</v>
      </c>
      <c r="B146" s="65">
        <v>245</v>
      </c>
      <c r="C146" s="34">
        <f>IF(B154=0, "-", B146/B154)</f>
        <v>0.10661444734551784</v>
      </c>
      <c r="D146" s="65">
        <v>96</v>
      </c>
      <c r="E146" s="9">
        <f>IF(D154=0, "-", D146/D154)</f>
        <v>3.7588097102584185E-2</v>
      </c>
      <c r="F146" s="81">
        <v>2621</v>
      </c>
      <c r="G146" s="34">
        <f>IF(F154=0, "-", F146/F154)</f>
        <v>8.9146627665725661E-2</v>
      </c>
      <c r="H146" s="65">
        <v>1163</v>
      </c>
      <c r="I146" s="9">
        <f>IF(H154=0, "-", H146/H154)</f>
        <v>5.1134365107281039E-2</v>
      </c>
      <c r="J146" s="8">
        <f t="shared" si="10"/>
        <v>1.5520833333333333</v>
      </c>
      <c r="K146" s="9">
        <f t="shared" si="11"/>
        <v>1.2536543422184008</v>
      </c>
    </row>
    <row r="147" spans="1:11" x14ac:dyDescent="0.2">
      <c r="A147" s="7" t="s">
        <v>474</v>
      </c>
      <c r="B147" s="65">
        <v>0</v>
      </c>
      <c r="C147" s="34">
        <f>IF(B154=0, "-", B147/B154)</f>
        <v>0</v>
      </c>
      <c r="D147" s="65">
        <v>0</v>
      </c>
      <c r="E147" s="9">
        <f>IF(D154=0, "-", D147/D154)</f>
        <v>0</v>
      </c>
      <c r="F147" s="81">
        <v>1</v>
      </c>
      <c r="G147" s="34">
        <f>IF(F154=0, "-", F147/F154)</f>
        <v>3.4012448556171562E-5</v>
      </c>
      <c r="H147" s="65">
        <v>0</v>
      </c>
      <c r="I147" s="9">
        <f>IF(H154=0, "-", H147/H154)</f>
        <v>0</v>
      </c>
      <c r="J147" s="8" t="str">
        <f t="shared" si="10"/>
        <v>-</v>
      </c>
      <c r="K147" s="9" t="str">
        <f t="shared" si="11"/>
        <v>-</v>
      </c>
    </row>
    <row r="148" spans="1:11" x14ac:dyDescent="0.2">
      <c r="A148" s="7" t="s">
        <v>475</v>
      </c>
      <c r="B148" s="65">
        <v>26</v>
      </c>
      <c r="C148" s="34">
        <f>IF(B154=0, "-", B148/B154)</f>
        <v>1.1314186248912098E-2</v>
      </c>
      <c r="D148" s="65">
        <v>70</v>
      </c>
      <c r="E148" s="9">
        <f>IF(D154=0, "-", D148/D154)</f>
        <v>2.7407987470634301E-2</v>
      </c>
      <c r="F148" s="81">
        <v>701</v>
      </c>
      <c r="G148" s="34">
        <f>IF(F154=0, "-", F148/F154)</f>
        <v>2.3842726437876261E-2</v>
      </c>
      <c r="H148" s="65">
        <v>447</v>
      </c>
      <c r="I148" s="9">
        <f>IF(H154=0, "-", H148/H154)</f>
        <v>1.9653534998241295E-2</v>
      </c>
      <c r="J148" s="8">
        <f t="shared" si="10"/>
        <v>-0.62857142857142856</v>
      </c>
      <c r="K148" s="9">
        <f t="shared" si="11"/>
        <v>0.56823266219239377</v>
      </c>
    </row>
    <row r="149" spans="1:11" x14ac:dyDescent="0.2">
      <c r="A149" s="7" t="s">
        <v>476</v>
      </c>
      <c r="B149" s="65">
        <v>222</v>
      </c>
      <c r="C149" s="34">
        <f>IF(B154=0, "-", B149/B154)</f>
        <v>9.6605744125326368E-2</v>
      </c>
      <c r="D149" s="65">
        <v>246</v>
      </c>
      <c r="E149" s="9">
        <f>IF(D154=0, "-", D149/D154)</f>
        <v>9.6319498825371969E-2</v>
      </c>
      <c r="F149" s="81">
        <v>3004</v>
      </c>
      <c r="G149" s="34">
        <f>IF(F154=0, "-", F149/F154)</f>
        <v>0.10217339546273936</v>
      </c>
      <c r="H149" s="65">
        <v>2673</v>
      </c>
      <c r="I149" s="9">
        <f>IF(H154=0, "-", H149/H154)</f>
        <v>0.11752550123109391</v>
      </c>
      <c r="J149" s="8">
        <f t="shared" si="10"/>
        <v>-9.7560975609756101E-2</v>
      </c>
      <c r="K149" s="9">
        <f t="shared" si="11"/>
        <v>0.12383090160867939</v>
      </c>
    </row>
    <row r="150" spans="1:11" x14ac:dyDescent="0.2">
      <c r="A150" s="7" t="s">
        <v>477</v>
      </c>
      <c r="B150" s="65">
        <v>501</v>
      </c>
      <c r="C150" s="34">
        <f>IF(B154=0, "-", B150/B154)</f>
        <v>0.21801566579634465</v>
      </c>
      <c r="D150" s="65">
        <v>433</v>
      </c>
      <c r="E150" s="9">
        <f>IF(D154=0, "-", D150/D154)</f>
        <v>0.16953797963978073</v>
      </c>
      <c r="F150" s="81">
        <v>4389</v>
      </c>
      <c r="G150" s="34">
        <f>IF(F154=0, "-", F150/F154)</f>
        <v>0.14928063671303698</v>
      </c>
      <c r="H150" s="65">
        <v>3358</v>
      </c>
      <c r="I150" s="9">
        <f>IF(H154=0, "-", H150/H154)</f>
        <v>0.14764333450580372</v>
      </c>
      <c r="J150" s="8">
        <f t="shared" si="10"/>
        <v>0.15704387990762125</v>
      </c>
      <c r="K150" s="9">
        <f t="shared" si="11"/>
        <v>0.30702799285288862</v>
      </c>
    </row>
    <row r="151" spans="1:11" x14ac:dyDescent="0.2">
      <c r="A151" s="7" t="s">
        <v>478</v>
      </c>
      <c r="B151" s="65">
        <v>5</v>
      </c>
      <c r="C151" s="34">
        <f>IF(B154=0, "-", B151/B154)</f>
        <v>2.1758050478677109E-3</v>
      </c>
      <c r="D151" s="65">
        <v>0</v>
      </c>
      <c r="E151" s="9">
        <f>IF(D154=0, "-", D151/D154)</f>
        <v>0</v>
      </c>
      <c r="F151" s="81">
        <v>63</v>
      </c>
      <c r="G151" s="34">
        <f>IF(F154=0, "-", F151/F154)</f>
        <v>2.1427842590388082E-3</v>
      </c>
      <c r="H151" s="65">
        <v>0</v>
      </c>
      <c r="I151" s="9">
        <f>IF(H154=0, "-", H151/H154)</f>
        <v>0</v>
      </c>
      <c r="J151" s="8" t="str">
        <f t="shared" si="10"/>
        <v>-</v>
      </c>
      <c r="K151" s="9" t="str">
        <f t="shared" si="11"/>
        <v>-</v>
      </c>
    </row>
    <row r="152" spans="1:11" x14ac:dyDescent="0.2">
      <c r="A152" s="7" t="s">
        <v>479</v>
      </c>
      <c r="B152" s="65">
        <v>61</v>
      </c>
      <c r="C152" s="34">
        <f>IF(B154=0, "-", B152/B154)</f>
        <v>2.6544821583986074E-2</v>
      </c>
      <c r="D152" s="65">
        <v>79</v>
      </c>
      <c r="E152" s="9">
        <f>IF(D154=0, "-", D152/D154)</f>
        <v>3.0931871574001565E-2</v>
      </c>
      <c r="F152" s="81">
        <v>1217</v>
      </c>
      <c r="G152" s="34">
        <f>IF(F154=0, "-", F152/F154)</f>
        <v>4.1393149892860789E-2</v>
      </c>
      <c r="H152" s="65">
        <v>958</v>
      </c>
      <c r="I152" s="9">
        <f>IF(H154=0, "-", H152/H154)</f>
        <v>4.2120998944776646E-2</v>
      </c>
      <c r="J152" s="8">
        <f t="shared" si="10"/>
        <v>-0.22784810126582278</v>
      </c>
      <c r="K152" s="9">
        <f t="shared" si="11"/>
        <v>0.27035490605427975</v>
      </c>
    </row>
    <row r="153" spans="1:11" x14ac:dyDescent="0.2">
      <c r="A153" s="2"/>
      <c r="B153" s="68"/>
      <c r="C153" s="33"/>
      <c r="D153" s="68"/>
      <c r="E153" s="6"/>
      <c r="F153" s="82"/>
      <c r="G153" s="33"/>
      <c r="H153" s="68"/>
      <c r="I153" s="6"/>
      <c r="J153" s="5"/>
      <c r="K153" s="6"/>
    </row>
    <row r="154" spans="1:11" s="43" customFormat="1" x14ac:dyDescent="0.2">
      <c r="A154" s="162" t="s">
        <v>644</v>
      </c>
      <c r="B154" s="71">
        <f>SUM(B127:B153)</f>
        <v>2298</v>
      </c>
      <c r="C154" s="40">
        <f>B154/21249</f>
        <v>0.10814626570662149</v>
      </c>
      <c r="D154" s="71">
        <f>SUM(D127:D153)</f>
        <v>2554</v>
      </c>
      <c r="E154" s="41">
        <f>D154/26370</f>
        <v>9.6852483883200613E-2</v>
      </c>
      <c r="F154" s="77">
        <f>SUM(F127:F153)</f>
        <v>29401</v>
      </c>
      <c r="G154" s="42">
        <f>F154/272733</f>
        <v>0.10780140283720709</v>
      </c>
      <c r="H154" s="71">
        <f>SUM(H127:H153)</f>
        <v>22744</v>
      </c>
      <c r="I154" s="41">
        <f>H154/226467</f>
        <v>0.10042964317096972</v>
      </c>
      <c r="J154" s="37">
        <f>IF(D154=0, "-", IF((B154-D154)/D154&lt;10, (B154-D154)/D154, "&gt;999%"))</f>
        <v>-0.10023492560689115</v>
      </c>
      <c r="K154" s="38">
        <f>IF(H154=0, "-", IF((F154-H154)/H154&lt;10, (F154-H154)/H154, "&gt;999%"))</f>
        <v>0.29269257826239886</v>
      </c>
    </row>
    <row r="155" spans="1:11" x14ac:dyDescent="0.2">
      <c r="B155" s="83"/>
      <c r="D155" s="83"/>
      <c r="F155" s="83"/>
      <c r="H155" s="83"/>
    </row>
    <row r="156" spans="1:11" x14ac:dyDescent="0.2">
      <c r="A156" s="163" t="s">
        <v>158</v>
      </c>
      <c r="B156" s="61" t="s">
        <v>12</v>
      </c>
      <c r="C156" s="62" t="s">
        <v>13</v>
      </c>
      <c r="D156" s="61" t="s">
        <v>12</v>
      </c>
      <c r="E156" s="63" t="s">
        <v>13</v>
      </c>
      <c r="F156" s="62" t="s">
        <v>12</v>
      </c>
      <c r="G156" s="62" t="s">
        <v>13</v>
      </c>
      <c r="H156" s="61" t="s">
        <v>12</v>
      </c>
      <c r="I156" s="63" t="s">
        <v>13</v>
      </c>
      <c r="J156" s="61"/>
      <c r="K156" s="63"/>
    </row>
    <row r="157" spans="1:11" x14ac:dyDescent="0.2">
      <c r="A157" s="7" t="s">
        <v>480</v>
      </c>
      <c r="B157" s="65">
        <v>0</v>
      </c>
      <c r="C157" s="34">
        <f>IF(B178=0, "-", B157/B178)</f>
        <v>0</v>
      </c>
      <c r="D157" s="65">
        <v>2</v>
      </c>
      <c r="E157" s="9">
        <f>IF(D178=0, "-", D157/D178)</f>
        <v>3.0211480362537764E-3</v>
      </c>
      <c r="F157" s="81">
        <v>20</v>
      </c>
      <c r="G157" s="34">
        <f>IF(F178=0, "-", F157/F178)</f>
        <v>2.9390154298310064E-3</v>
      </c>
      <c r="H157" s="65">
        <v>11</v>
      </c>
      <c r="I157" s="9">
        <f>IF(H178=0, "-", H157/H178)</f>
        <v>2.0242914979757085E-3</v>
      </c>
      <c r="J157" s="8">
        <f t="shared" ref="J157:J176" si="12">IF(D157=0, "-", IF((B157-D157)/D157&lt;10, (B157-D157)/D157, "&gt;999%"))</f>
        <v>-1</v>
      </c>
      <c r="K157" s="9">
        <f t="shared" ref="K157:K176" si="13">IF(H157=0, "-", IF((F157-H157)/H157&lt;10, (F157-H157)/H157, "&gt;999%"))</f>
        <v>0.81818181818181823</v>
      </c>
    </row>
    <row r="158" spans="1:11" x14ac:dyDescent="0.2">
      <c r="A158" s="7" t="s">
        <v>481</v>
      </c>
      <c r="B158" s="65">
        <v>25</v>
      </c>
      <c r="C158" s="34">
        <f>IF(B178=0, "-", B158/B178)</f>
        <v>4.9115913555992138E-2</v>
      </c>
      <c r="D158" s="65">
        <v>78</v>
      </c>
      <c r="E158" s="9">
        <f>IF(D178=0, "-", D158/D178)</f>
        <v>0.11782477341389729</v>
      </c>
      <c r="F158" s="81">
        <v>470</v>
      </c>
      <c r="G158" s="34">
        <f>IF(F178=0, "-", F158/F178)</f>
        <v>6.906686260102865E-2</v>
      </c>
      <c r="H158" s="65">
        <v>420</v>
      </c>
      <c r="I158" s="9">
        <f>IF(H178=0, "-", H158/H178)</f>
        <v>7.7291129922708868E-2</v>
      </c>
      <c r="J158" s="8">
        <f t="shared" si="12"/>
        <v>-0.67948717948717952</v>
      </c>
      <c r="K158" s="9">
        <f t="shared" si="13"/>
        <v>0.11904761904761904</v>
      </c>
    </row>
    <row r="159" spans="1:11" x14ac:dyDescent="0.2">
      <c r="A159" s="7" t="s">
        <v>482</v>
      </c>
      <c r="B159" s="65">
        <v>8</v>
      </c>
      <c r="C159" s="34">
        <f>IF(B178=0, "-", B159/B178)</f>
        <v>1.5717092337917484E-2</v>
      </c>
      <c r="D159" s="65">
        <v>0</v>
      </c>
      <c r="E159" s="9">
        <f>IF(D178=0, "-", D159/D178)</f>
        <v>0</v>
      </c>
      <c r="F159" s="81">
        <v>19</v>
      </c>
      <c r="G159" s="34">
        <f>IF(F178=0, "-", F159/F178)</f>
        <v>2.7920646583394562E-3</v>
      </c>
      <c r="H159" s="65">
        <v>0</v>
      </c>
      <c r="I159" s="9">
        <f>IF(H178=0, "-", H159/H178)</f>
        <v>0</v>
      </c>
      <c r="J159" s="8" t="str">
        <f t="shared" si="12"/>
        <v>-</v>
      </c>
      <c r="K159" s="9" t="str">
        <f t="shared" si="13"/>
        <v>-</v>
      </c>
    </row>
    <row r="160" spans="1:11" x14ac:dyDescent="0.2">
      <c r="A160" s="7" t="s">
        <v>483</v>
      </c>
      <c r="B160" s="65">
        <v>137</v>
      </c>
      <c r="C160" s="34">
        <f>IF(B178=0, "-", B160/B178)</f>
        <v>0.26915520628683692</v>
      </c>
      <c r="D160" s="65">
        <v>102</v>
      </c>
      <c r="E160" s="9">
        <f>IF(D178=0, "-", D160/D178)</f>
        <v>0.15407854984894259</v>
      </c>
      <c r="F160" s="81">
        <v>1328</v>
      </c>
      <c r="G160" s="34">
        <f>IF(F178=0, "-", F160/F178)</f>
        <v>0.19515062454077883</v>
      </c>
      <c r="H160" s="65">
        <v>1083</v>
      </c>
      <c r="I160" s="9">
        <f>IF(H178=0, "-", H160/H178)</f>
        <v>0.1993006993006993</v>
      </c>
      <c r="J160" s="8">
        <f t="shared" si="12"/>
        <v>0.34313725490196079</v>
      </c>
      <c r="K160" s="9">
        <f t="shared" si="13"/>
        <v>0.22622345337026778</v>
      </c>
    </row>
    <row r="161" spans="1:11" x14ac:dyDescent="0.2">
      <c r="A161" s="7" t="s">
        <v>484</v>
      </c>
      <c r="B161" s="65">
        <v>19</v>
      </c>
      <c r="C161" s="34">
        <f>IF(B178=0, "-", B161/B178)</f>
        <v>3.732809430255403E-2</v>
      </c>
      <c r="D161" s="65">
        <v>15</v>
      </c>
      <c r="E161" s="9">
        <f>IF(D178=0, "-", D161/D178)</f>
        <v>2.2658610271903322E-2</v>
      </c>
      <c r="F161" s="81">
        <v>206</v>
      </c>
      <c r="G161" s="34">
        <f>IF(F178=0, "-", F161/F178)</f>
        <v>3.0271858927259369E-2</v>
      </c>
      <c r="H161" s="65">
        <v>186</v>
      </c>
      <c r="I161" s="9">
        <f>IF(H178=0, "-", H161/H178)</f>
        <v>3.4228928965771073E-2</v>
      </c>
      <c r="J161" s="8">
        <f t="shared" si="12"/>
        <v>0.26666666666666666</v>
      </c>
      <c r="K161" s="9">
        <f t="shared" si="13"/>
        <v>0.10752688172043011</v>
      </c>
    </row>
    <row r="162" spans="1:11" x14ac:dyDescent="0.2">
      <c r="A162" s="7" t="s">
        <v>485</v>
      </c>
      <c r="B162" s="65">
        <v>8</v>
      </c>
      <c r="C162" s="34">
        <f>IF(B178=0, "-", B162/B178)</f>
        <v>1.5717092337917484E-2</v>
      </c>
      <c r="D162" s="65">
        <v>2</v>
      </c>
      <c r="E162" s="9">
        <f>IF(D178=0, "-", D162/D178)</f>
        <v>3.0211480362537764E-3</v>
      </c>
      <c r="F162" s="81">
        <v>34</v>
      </c>
      <c r="G162" s="34">
        <f>IF(F178=0, "-", F162/F178)</f>
        <v>4.9963262307127117E-3</v>
      </c>
      <c r="H162" s="65">
        <v>5</v>
      </c>
      <c r="I162" s="9">
        <f>IF(H178=0, "-", H162/H178)</f>
        <v>9.2013249907986754E-4</v>
      </c>
      <c r="J162" s="8">
        <f t="shared" si="12"/>
        <v>3</v>
      </c>
      <c r="K162" s="9">
        <f t="shared" si="13"/>
        <v>5.8</v>
      </c>
    </row>
    <row r="163" spans="1:11" x14ac:dyDescent="0.2">
      <c r="A163" s="7" t="s">
        <v>486</v>
      </c>
      <c r="B163" s="65">
        <v>0</v>
      </c>
      <c r="C163" s="34">
        <f>IF(B178=0, "-", B163/B178)</f>
        <v>0</v>
      </c>
      <c r="D163" s="65">
        <v>0</v>
      </c>
      <c r="E163" s="9">
        <f>IF(D178=0, "-", D163/D178)</f>
        <v>0</v>
      </c>
      <c r="F163" s="81">
        <v>0</v>
      </c>
      <c r="G163" s="34">
        <f>IF(F178=0, "-", F163/F178)</f>
        <v>0</v>
      </c>
      <c r="H163" s="65">
        <v>1</v>
      </c>
      <c r="I163" s="9">
        <f>IF(H178=0, "-", H163/H178)</f>
        <v>1.840264998159735E-4</v>
      </c>
      <c r="J163" s="8" t="str">
        <f t="shared" si="12"/>
        <v>-</v>
      </c>
      <c r="K163" s="9">
        <f t="shared" si="13"/>
        <v>-1</v>
      </c>
    </row>
    <row r="164" spans="1:11" x14ac:dyDescent="0.2">
      <c r="A164" s="7" t="s">
        <v>487</v>
      </c>
      <c r="B164" s="65">
        <v>0</v>
      </c>
      <c r="C164" s="34">
        <f>IF(B178=0, "-", B164/B178)</f>
        <v>0</v>
      </c>
      <c r="D164" s="65">
        <v>4</v>
      </c>
      <c r="E164" s="9">
        <f>IF(D178=0, "-", D164/D178)</f>
        <v>6.0422960725075529E-3</v>
      </c>
      <c r="F164" s="81">
        <v>105</v>
      </c>
      <c r="G164" s="34">
        <f>IF(F178=0, "-", F164/F178)</f>
        <v>1.5429831006612785E-2</v>
      </c>
      <c r="H164" s="65">
        <v>78</v>
      </c>
      <c r="I164" s="9">
        <f>IF(H178=0, "-", H164/H178)</f>
        <v>1.4354066985645933E-2</v>
      </c>
      <c r="J164" s="8">
        <f t="shared" si="12"/>
        <v>-1</v>
      </c>
      <c r="K164" s="9">
        <f t="shared" si="13"/>
        <v>0.34615384615384615</v>
      </c>
    </row>
    <row r="165" spans="1:11" x14ac:dyDescent="0.2">
      <c r="A165" s="7" t="s">
        <v>488</v>
      </c>
      <c r="B165" s="65">
        <v>0</v>
      </c>
      <c r="C165" s="34">
        <f>IF(B178=0, "-", B165/B178)</f>
        <v>0</v>
      </c>
      <c r="D165" s="65">
        <v>0</v>
      </c>
      <c r="E165" s="9">
        <f>IF(D178=0, "-", D165/D178)</f>
        <v>0</v>
      </c>
      <c r="F165" s="81">
        <v>9</v>
      </c>
      <c r="G165" s="34">
        <f>IF(F178=0, "-", F165/F178)</f>
        <v>1.322556943423953E-3</v>
      </c>
      <c r="H165" s="65">
        <v>18</v>
      </c>
      <c r="I165" s="9">
        <f>IF(H178=0, "-", H165/H178)</f>
        <v>3.3124769966875228E-3</v>
      </c>
      <c r="J165" s="8" t="str">
        <f t="shared" si="12"/>
        <v>-</v>
      </c>
      <c r="K165" s="9">
        <f t="shared" si="13"/>
        <v>-0.5</v>
      </c>
    </row>
    <row r="166" spans="1:11" x14ac:dyDescent="0.2">
      <c r="A166" s="7" t="s">
        <v>489</v>
      </c>
      <c r="B166" s="65">
        <v>18</v>
      </c>
      <c r="C166" s="34">
        <f>IF(B178=0, "-", B166/B178)</f>
        <v>3.536345776031434E-2</v>
      </c>
      <c r="D166" s="65">
        <v>53</v>
      </c>
      <c r="E166" s="9">
        <f>IF(D178=0, "-", D166/D178)</f>
        <v>8.0060422960725075E-2</v>
      </c>
      <c r="F166" s="81">
        <v>422</v>
      </c>
      <c r="G166" s="34">
        <f>IF(F178=0, "-", F166/F178)</f>
        <v>6.2013225569434241E-2</v>
      </c>
      <c r="H166" s="65">
        <v>129</v>
      </c>
      <c r="I166" s="9">
        <f>IF(H178=0, "-", H166/H178)</f>
        <v>2.3739418476260581E-2</v>
      </c>
      <c r="J166" s="8">
        <f t="shared" si="12"/>
        <v>-0.660377358490566</v>
      </c>
      <c r="K166" s="9">
        <f t="shared" si="13"/>
        <v>2.2713178294573644</v>
      </c>
    </row>
    <row r="167" spans="1:11" x14ac:dyDescent="0.2">
      <c r="A167" s="7" t="s">
        <v>490</v>
      </c>
      <c r="B167" s="65">
        <v>5</v>
      </c>
      <c r="C167" s="34">
        <f>IF(B178=0, "-", B167/B178)</f>
        <v>9.823182711198428E-3</v>
      </c>
      <c r="D167" s="65">
        <v>61</v>
      </c>
      <c r="E167" s="9">
        <f>IF(D178=0, "-", D167/D178)</f>
        <v>9.2145015105740177E-2</v>
      </c>
      <c r="F167" s="81">
        <v>446</v>
      </c>
      <c r="G167" s="34">
        <f>IF(F178=0, "-", F167/F178)</f>
        <v>6.5540044085231453E-2</v>
      </c>
      <c r="H167" s="65">
        <v>466</v>
      </c>
      <c r="I167" s="9">
        <f>IF(H178=0, "-", H167/H178)</f>
        <v>8.5756348914243649E-2</v>
      </c>
      <c r="J167" s="8">
        <f t="shared" si="12"/>
        <v>-0.91803278688524592</v>
      </c>
      <c r="K167" s="9">
        <f t="shared" si="13"/>
        <v>-4.2918454935622317E-2</v>
      </c>
    </row>
    <row r="168" spans="1:11" x14ac:dyDescent="0.2">
      <c r="A168" s="7" t="s">
        <v>491</v>
      </c>
      <c r="B168" s="65">
        <v>0</v>
      </c>
      <c r="C168" s="34">
        <f>IF(B178=0, "-", B168/B178)</f>
        <v>0</v>
      </c>
      <c r="D168" s="65">
        <v>18</v>
      </c>
      <c r="E168" s="9">
        <f>IF(D178=0, "-", D168/D178)</f>
        <v>2.7190332326283987E-2</v>
      </c>
      <c r="F168" s="81">
        <v>157</v>
      </c>
      <c r="G168" s="34">
        <f>IF(F178=0, "-", F168/F178)</f>
        <v>2.3071271124173402E-2</v>
      </c>
      <c r="H168" s="65">
        <v>191</v>
      </c>
      <c r="I168" s="9">
        <f>IF(H178=0, "-", H168/H178)</f>
        <v>3.5149061464850938E-2</v>
      </c>
      <c r="J168" s="8">
        <f t="shared" si="12"/>
        <v>-1</v>
      </c>
      <c r="K168" s="9">
        <f t="shared" si="13"/>
        <v>-0.17801047120418848</v>
      </c>
    </row>
    <row r="169" spans="1:11" x14ac:dyDescent="0.2">
      <c r="A169" s="7" t="s">
        <v>492</v>
      </c>
      <c r="B169" s="65">
        <v>51</v>
      </c>
      <c r="C169" s="34">
        <f>IF(B178=0, "-", B169/B178)</f>
        <v>0.10019646365422397</v>
      </c>
      <c r="D169" s="65">
        <v>60</v>
      </c>
      <c r="E169" s="9">
        <f>IF(D178=0, "-", D169/D178)</f>
        <v>9.0634441087613288E-2</v>
      </c>
      <c r="F169" s="81">
        <v>572</v>
      </c>
      <c r="G169" s="34">
        <f>IF(F178=0, "-", F169/F178)</f>
        <v>8.4055841293166789E-2</v>
      </c>
      <c r="H169" s="65">
        <v>488</v>
      </c>
      <c r="I169" s="9">
        <f>IF(H178=0, "-", H169/H178)</f>
        <v>8.9804931910195063E-2</v>
      </c>
      <c r="J169" s="8">
        <f t="shared" si="12"/>
        <v>-0.15</v>
      </c>
      <c r="K169" s="9">
        <f t="shared" si="13"/>
        <v>0.1721311475409836</v>
      </c>
    </row>
    <row r="170" spans="1:11" x14ac:dyDescent="0.2">
      <c r="A170" s="7" t="s">
        <v>493</v>
      </c>
      <c r="B170" s="65">
        <v>7</v>
      </c>
      <c r="C170" s="34">
        <f>IF(B178=0, "-", B170/B178)</f>
        <v>1.37524557956778E-2</v>
      </c>
      <c r="D170" s="65">
        <v>10</v>
      </c>
      <c r="E170" s="9">
        <f>IF(D178=0, "-", D170/D178)</f>
        <v>1.5105740181268883E-2</v>
      </c>
      <c r="F170" s="81">
        <v>120</v>
      </c>
      <c r="G170" s="34">
        <f>IF(F178=0, "-", F170/F178)</f>
        <v>1.763409257898604E-2</v>
      </c>
      <c r="H170" s="65">
        <v>88</v>
      </c>
      <c r="I170" s="9">
        <f>IF(H178=0, "-", H170/H178)</f>
        <v>1.6194331983805668E-2</v>
      </c>
      <c r="J170" s="8">
        <f t="shared" si="12"/>
        <v>-0.3</v>
      </c>
      <c r="K170" s="9">
        <f t="shared" si="13"/>
        <v>0.36363636363636365</v>
      </c>
    </row>
    <row r="171" spans="1:11" x14ac:dyDescent="0.2">
      <c r="A171" s="7" t="s">
        <v>494</v>
      </c>
      <c r="B171" s="65">
        <v>33</v>
      </c>
      <c r="C171" s="34">
        <f>IF(B178=0, "-", B171/B178)</f>
        <v>6.4833005893909626E-2</v>
      </c>
      <c r="D171" s="65">
        <v>39</v>
      </c>
      <c r="E171" s="9">
        <f>IF(D178=0, "-", D171/D178)</f>
        <v>5.8912386706948643E-2</v>
      </c>
      <c r="F171" s="81">
        <v>390</v>
      </c>
      <c r="G171" s="34">
        <f>IF(F178=0, "-", F171/F178)</f>
        <v>5.7310800881704628E-2</v>
      </c>
      <c r="H171" s="65">
        <v>128</v>
      </c>
      <c r="I171" s="9">
        <f>IF(H178=0, "-", H171/H178)</f>
        <v>2.3555391976444608E-2</v>
      </c>
      <c r="J171" s="8">
        <f t="shared" si="12"/>
        <v>-0.15384615384615385</v>
      </c>
      <c r="K171" s="9">
        <f t="shared" si="13"/>
        <v>2.046875</v>
      </c>
    </row>
    <row r="172" spans="1:11" x14ac:dyDescent="0.2">
      <c r="A172" s="7" t="s">
        <v>495</v>
      </c>
      <c r="B172" s="65">
        <v>136</v>
      </c>
      <c r="C172" s="34">
        <f>IF(B178=0, "-", B172/B178)</f>
        <v>0.26719056974459726</v>
      </c>
      <c r="D172" s="65">
        <v>90</v>
      </c>
      <c r="E172" s="9">
        <f>IF(D178=0, "-", D172/D178)</f>
        <v>0.13595166163141995</v>
      </c>
      <c r="F172" s="81">
        <v>1408</v>
      </c>
      <c r="G172" s="34">
        <f>IF(F178=0, "-", F172/F178)</f>
        <v>0.20690668626010286</v>
      </c>
      <c r="H172" s="65">
        <v>1136</v>
      </c>
      <c r="I172" s="9">
        <f>IF(H178=0, "-", H172/H178)</f>
        <v>0.20905410379094588</v>
      </c>
      <c r="J172" s="8">
        <f t="shared" si="12"/>
        <v>0.51111111111111107</v>
      </c>
      <c r="K172" s="9">
        <f t="shared" si="13"/>
        <v>0.23943661971830985</v>
      </c>
    </row>
    <row r="173" spans="1:11" x14ac:dyDescent="0.2">
      <c r="A173" s="7" t="s">
        <v>496</v>
      </c>
      <c r="B173" s="65">
        <v>11</v>
      </c>
      <c r="C173" s="34">
        <f>IF(B178=0, "-", B173/B178)</f>
        <v>2.1611001964636542E-2</v>
      </c>
      <c r="D173" s="65">
        <v>23</v>
      </c>
      <c r="E173" s="9">
        <f>IF(D178=0, "-", D173/D178)</f>
        <v>3.4743202416918431E-2</v>
      </c>
      <c r="F173" s="81">
        <v>144</v>
      </c>
      <c r="G173" s="34">
        <f>IF(F178=0, "-", F173/F178)</f>
        <v>2.1160911094783248E-2</v>
      </c>
      <c r="H173" s="65">
        <v>180</v>
      </c>
      <c r="I173" s="9">
        <f>IF(H178=0, "-", H173/H178)</f>
        <v>3.3124769966875231E-2</v>
      </c>
      <c r="J173" s="8">
        <f t="shared" si="12"/>
        <v>-0.52173913043478259</v>
      </c>
      <c r="K173" s="9">
        <f t="shared" si="13"/>
        <v>-0.2</v>
      </c>
    </row>
    <row r="174" spans="1:11" x14ac:dyDescent="0.2">
      <c r="A174" s="7" t="s">
        <v>497</v>
      </c>
      <c r="B174" s="65">
        <v>9</v>
      </c>
      <c r="C174" s="34">
        <f>IF(B178=0, "-", B174/B178)</f>
        <v>1.768172888015717E-2</v>
      </c>
      <c r="D174" s="65">
        <v>37</v>
      </c>
      <c r="E174" s="9">
        <f>IF(D178=0, "-", D174/D178)</f>
        <v>5.5891238670694864E-2</v>
      </c>
      <c r="F174" s="81">
        <v>142</v>
      </c>
      <c r="G174" s="34">
        <f>IF(F178=0, "-", F174/F178)</f>
        <v>2.0867009551800146E-2</v>
      </c>
      <c r="H174" s="65">
        <v>263</v>
      </c>
      <c r="I174" s="9">
        <f>IF(H178=0, "-", H174/H178)</f>
        <v>4.8398969451601027E-2</v>
      </c>
      <c r="J174" s="8">
        <f t="shared" si="12"/>
        <v>-0.7567567567567568</v>
      </c>
      <c r="K174" s="9">
        <f t="shared" si="13"/>
        <v>-0.46007604562737642</v>
      </c>
    </row>
    <row r="175" spans="1:11" x14ac:dyDescent="0.2">
      <c r="A175" s="7" t="s">
        <v>498</v>
      </c>
      <c r="B175" s="65">
        <v>14</v>
      </c>
      <c r="C175" s="34">
        <f>IF(B178=0, "-", B175/B178)</f>
        <v>2.75049115913556E-2</v>
      </c>
      <c r="D175" s="65">
        <v>30</v>
      </c>
      <c r="E175" s="9">
        <f>IF(D178=0, "-", D175/D178)</f>
        <v>4.5317220543806644E-2</v>
      </c>
      <c r="F175" s="81">
        <v>398</v>
      </c>
      <c r="G175" s="34">
        <f>IF(F178=0, "-", F175/F178)</f>
        <v>5.848640705363703E-2</v>
      </c>
      <c r="H175" s="65">
        <v>346</v>
      </c>
      <c r="I175" s="9">
        <f>IF(H178=0, "-", H175/H178)</f>
        <v>6.3673168936326838E-2</v>
      </c>
      <c r="J175" s="8">
        <f t="shared" si="12"/>
        <v>-0.53333333333333333</v>
      </c>
      <c r="K175" s="9">
        <f t="shared" si="13"/>
        <v>0.15028901734104047</v>
      </c>
    </row>
    <row r="176" spans="1:11" x14ac:dyDescent="0.2">
      <c r="A176" s="7" t="s">
        <v>499</v>
      </c>
      <c r="B176" s="65">
        <v>28</v>
      </c>
      <c r="C176" s="34">
        <f>IF(B178=0, "-", B176/B178)</f>
        <v>5.50098231827112E-2</v>
      </c>
      <c r="D176" s="65">
        <v>38</v>
      </c>
      <c r="E176" s="9">
        <f>IF(D178=0, "-", D176/D178)</f>
        <v>5.7401812688821753E-2</v>
      </c>
      <c r="F176" s="81">
        <v>415</v>
      </c>
      <c r="G176" s="34">
        <f>IF(F178=0, "-", F176/F178)</f>
        <v>6.0984570168993391E-2</v>
      </c>
      <c r="H176" s="65">
        <v>217</v>
      </c>
      <c r="I176" s="9">
        <f>IF(H178=0, "-", H176/H178)</f>
        <v>3.9933750460066253E-2</v>
      </c>
      <c r="J176" s="8">
        <f t="shared" si="12"/>
        <v>-0.26315789473684209</v>
      </c>
      <c r="K176" s="9">
        <f t="shared" si="13"/>
        <v>0.9124423963133641</v>
      </c>
    </row>
    <row r="177" spans="1:11" x14ac:dyDescent="0.2">
      <c r="A177" s="2"/>
      <c r="B177" s="68"/>
      <c r="C177" s="33"/>
      <c r="D177" s="68"/>
      <c r="E177" s="6"/>
      <c r="F177" s="82"/>
      <c r="G177" s="33"/>
      <c r="H177" s="68"/>
      <c r="I177" s="6"/>
      <c r="J177" s="5"/>
      <c r="K177" s="6"/>
    </row>
    <row r="178" spans="1:11" s="43" customFormat="1" x14ac:dyDescent="0.2">
      <c r="A178" s="162" t="s">
        <v>643</v>
      </c>
      <c r="B178" s="71">
        <f>SUM(B157:B177)</f>
        <v>509</v>
      </c>
      <c r="C178" s="40">
        <f>B178/21249</f>
        <v>2.3954068426749495E-2</v>
      </c>
      <c r="D178" s="71">
        <f>SUM(D157:D177)</f>
        <v>662</v>
      </c>
      <c r="E178" s="41">
        <f>D178/26370</f>
        <v>2.5104285172544559E-2</v>
      </c>
      <c r="F178" s="77">
        <f>SUM(F157:F177)</f>
        <v>6805</v>
      </c>
      <c r="G178" s="42">
        <f>F178/272733</f>
        <v>2.4951142692670122E-2</v>
      </c>
      <c r="H178" s="71">
        <f>SUM(H157:H177)</f>
        <v>5434</v>
      </c>
      <c r="I178" s="41">
        <f>H178/226467</f>
        <v>2.3994665889511498E-2</v>
      </c>
      <c r="J178" s="37">
        <f>IF(D178=0, "-", IF((B178-D178)/D178&lt;10, (B178-D178)/D178, "&gt;999%"))</f>
        <v>-0.23111782477341389</v>
      </c>
      <c r="K178" s="38">
        <f>IF(H178=0, "-", IF((F178-H178)/H178&lt;10, (F178-H178)/H178, "&gt;999%"))</f>
        <v>0.25230033124769968</v>
      </c>
    </row>
    <row r="179" spans="1:11" x14ac:dyDescent="0.2">
      <c r="B179" s="83"/>
      <c r="D179" s="83"/>
      <c r="F179" s="83"/>
      <c r="H179" s="83"/>
    </row>
    <row r="180" spans="1:11" s="43" customFormat="1" x14ac:dyDescent="0.2">
      <c r="A180" s="162" t="s">
        <v>642</v>
      </c>
      <c r="B180" s="71">
        <v>2807</v>
      </c>
      <c r="C180" s="40">
        <f>B180/21249</f>
        <v>0.13210033413337099</v>
      </c>
      <c r="D180" s="71">
        <v>3216</v>
      </c>
      <c r="E180" s="41">
        <f>D180/26370</f>
        <v>0.12195676905574517</v>
      </c>
      <c r="F180" s="77">
        <v>36206</v>
      </c>
      <c r="G180" s="42">
        <f>F180/272733</f>
        <v>0.1327525455298772</v>
      </c>
      <c r="H180" s="71">
        <v>28178</v>
      </c>
      <c r="I180" s="41">
        <f>H180/226467</f>
        <v>0.12442430906048121</v>
      </c>
      <c r="J180" s="37">
        <f>IF(D180=0, "-", IF((B180-D180)/D180&lt;10, (B180-D180)/D180, "&gt;999%"))</f>
        <v>-0.1271766169154229</v>
      </c>
      <c r="K180" s="38">
        <f>IF(H180=0, "-", IF((F180-H180)/H180&lt;10, (F180-H180)/H180, "&gt;999%"))</f>
        <v>0.28490311590602596</v>
      </c>
    </row>
    <row r="181" spans="1:11" x14ac:dyDescent="0.2">
      <c r="B181" s="83"/>
      <c r="D181" s="83"/>
      <c r="F181" s="83"/>
      <c r="H181" s="83"/>
    </row>
    <row r="182" spans="1:11" ht="15.75" x14ac:dyDescent="0.25">
      <c r="A182" s="164" t="s">
        <v>126</v>
      </c>
      <c r="B182" s="196" t="s">
        <v>1</v>
      </c>
      <c r="C182" s="200"/>
      <c r="D182" s="200"/>
      <c r="E182" s="197"/>
      <c r="F182" s="196" t="s">
        <v>14</v>
      </c>
      <c r="G182" s="200"/>
      <c r="H182" s="200"/>
      <c r="I182" s="197"/>
      <c r="J182" s="196" t="s">
        <v>15</v>
      </c>
      <c r="K182" s="197"/>
    </row>
    <row r="183" spans="1:11" x14ac:dyDescent="0.2">
      <c r="A183" s="22"/>
      <c r="B183" s="196">
        <f>VALUE(RIGHT($B$2, 4))</f>
        <v>2021</v>
      </c>
      <c r="C183" s="197"/>
      <c r="D183" s="196">
        <f>B183-1</f>
        <v>2020</v>
      </c>
      <c r="E183" s="204"/>
      <c r="F183" s="196">
        <f>B183</f>
        <v>2021</v>
      </c>
      <c r="G183" s="204"/>
      <c r="H183" s="196">
        <f>D183</f>
        <v>2020</v>
      </c>
      <c r="I183" s="204"/>
      <c r="J183" s="140" t="s">
        <v>4</v>
      </c>
      <c r="K183" s="141" t="s">
        <v>2</v>
      </c>
    </row>
    <row r="184" spans="1:11" x14ac:dyDescent="0.2">
      <c r="A184" s="163" t="s">
        <v>159</v>
      </c>
      <c r="B184" s="61" t="s">
        <v>12</v>
      </c>
      <c r="C184" s="62" t="s">
        <v>13</v>
      </c>
      <c r="D184" s="61" t="s">
        <v>12</v>
      </c>
      <c r="E184" s="63" t="s">
        <v>13</v>
      </c>
      <c r="F184" s="62" t="s">
        <v>12</v>
      </c>
      <c r="G184" s="62" t="s">
        <v>13</v>
      </c>
      <c r="H184" s="61" t="s">
        <v>12</v>
      </c>
      <c r="I184" s="63" t="s">
        <v>13</v>
      </c>
      <c r="J184" s="61"/>
      <c r="K184" s="63"/>
    </row>
    <row r="185" spans="1:11" x14ac:dyDescent="0.2">
      <c r="A185" s="7" t="s">
        <v>500</v>
      </c>
      <c r="B185" s="65">
        <v>5</v>
      </c>
      <c r="C185" s="34">
        <f>IF(B188=0, "-", B185/B188)</f>
        <v>2.4390243902439025E-2</v>
      </c>
      <c r="D185" s="65">
        <v>107</v>
      </c>
      <c r="E185" s="9">
        <f>IF(D188=0, "-", D185/D188)</f>
        <v>0.20980392156862746</v>
      </c>
      <c r="F185" s="81">
        <v>891</v>
      </c>
      <c r="G185" s="34">
        <f>IF(F188=0, "-", F185/F188)</f>
        <v>0.22805221397491682</v>
      </c>
      <c r="H185" s="65">
        <v>759</v>
      </c>
      <c r="I185" s="9">
        <f>IF(H188=0, "-", H185/H188)</f>
        <v>0.2069247546346783</v>
      </c>
      <c r="J185" s="8">
        <f>IF(D185=0, "-", IF((B185-D185)/D185&lt;10, (B185-D185)/D185, "&gt;999%"))</f>
        <v>-0.95327102803738317</v>
      </c>
      <c r="K185" s="9">
        <f>IF(H185=0, "-", IF((F185-H185)/H185&lt;10, (F185-H185)/H185, "&gt;999%"))</f>
        <v>0.17391304347826086</v>
      </c>
    </row>
    <row r="186" spans="1:11" x14ac:dyDescent="0.2">
      <c r="A186" s="7" t="s">
        <v>501</v>
      </c>
      <c r="B186" s="65">
        <v>200</v>
      </c>
      <c r="C186" s="34">
        <f>IF(B188=0, "-", B186/B188)</f>
        <v>0.97560975609756095</v>
      </c>
      <c r="D186" s="65">
        <v>403</v>
      </c>
      <c r="E186" s="9">
        <f>IF(D188=0, "-", D186/D188)</f>
        <v>0.79019607843137252</v>
      </c>
      <c r="F186" s="81">
        <v>3016</v>
      </c>
      <c r="G186" s="34">
        <f>IF(F188=0, "-", F186/F188)</f>
        <v>0.77194778602508318</v>
      </c>
      <c r="H186" s="65">
        <v>2909</v>
      </c>
      <c r="I186" s="9">
        <f>IF(H188=0, "-", H186/H188)</f>
        <v>0.7930752453653217</v>
      </c>
      <c r="J186" s="8">
        <f>IF(D186=0, "-", IF((B186-D186)/D186&lt;10, (B186-D186)/D186, "&gt;999%"))</f>
        <v>-0.50372208436724564</v>
      </c>
      <c r="K186" s="9">
        <f>IF(H186=0, "-", IF((F186-H186)/H186&lt;10, (F186-H186)/H186, "&gt;999%"))</f>
        <v>3.6782399449982815E-2</v>
      </c>
    </row>
    <row r="187" spans="1:11" x14ac:dyDescent="0.2">
      <c r="A187" s="2"/>
      <c r="B187" s="68"/>
      <c r="C187" s="33"/>
      <c r="D187" s="68"/>
      <c r="E187" s="6"/>
      <c r="F187" s="82"/>
      <c r="G187" s="33"/>
      <c r="H187" s="68"/>
      <c r="I187" s="6"/>
      <c r="J187" s="5"/>
      <c r="K187" s="6"/>
    </row>
    <row r="188" spans="1:11" s="43" customFormat="1" x14ac:dyDescent="0.2">
      <c r="A188" s="162" t="s">
        <v>641</v>
      </c>
      <c r="B188" s="71">
        <f>SUM(B185:B187)</f>
        <v>205</v>
      </c>
      <c r="C188" s="40">
        <f>B188/21249</f>
        <v>9.6475128241328995E-3</v>
      </c>
      <c r="D188" s="71">
        <f>SUM(D185:D187)</f>
        <v>510</v>
      </c>
      <c r="E188" s="41">
        <f>D188/26370</f>
        <v>1.9340159271899887E-2</v>
      </c>
      <c r="F188" s="77">
        <f>SUM(F185:F187)</f>
        <v>3907</v>
      </c>
      <c r="G188" s="42">
        <f>F188/272733</f>
        <v>1.4325365833984152E-2</v>
      </c>
      <c r="H188" s="71">
        <f>SUM(H185:H187)</f>
        <v>3668</v>
      </c>
      <c r="I188" s="41">
        <f>H188/226467</f>
        <v>1.6196620258139154E-2</v>
      </c>
      <c r="J188" s="37">
        <f>IF(D188=0, "-", IF((B188-D188)/D188&lt;10, (B188-D188)/D188, "&gt;999%"))</f>
        <v>-0.59803921568627449</v>
      </c>
      <c r="K188" s="38">
        <f>IF(H188=0, "-", IF((F188-H188)/H188&lt;10, (F188-H188)/H188, "&gt;999%"))</f>
        <v>6.5158124318429655E-2</v>
      </c>
    </row>
    <row r="189" spans="1:11" x14ac:dyDescent="0.2">
      <c r="B189" s="83"/>
      <c r="D189" s="83"/>
      <c r="F189" s="83"/>
      <c r="H189" s="83"/>
    </row>
    <row r="190" spans="1:11" x14ac:dyDescent="0.2">
      <c r="A190" s="163" t="s">
        <v>160</v>
      </c>
      <c r="B190" s="61" t="s">
        <v>12</v>
      </c>
      <c r="C190" s="62" t="s">
        <v>13</v>
      </c>
      <c r="D190" s="61" t="s">
        <v>12</v>
      </c>
      <c r="E190" s="63" t="s">
        <v>13</v>
      </c>
      <c r="F190" s="62" t="s">
        <v>12</v>
      </c>
      <c r="G190" s="62" t="s">
        <v>13</v>
      </c>
      <c r="H190" s="61" t="s">
        <v>12</v>
      </c>
      <c r="I190" s="63" t="s">
        <v>13</v>
      </c>
      <c r="J190" s="61"/>
      <c r="K190" s="63"/>
    </row>
    <row r="191" spans="1:11" x14ac:dyDescent="0.2">
      <c r="A191" s="7" t="s">
        <v>502</v>
      </c>
      <c r="B191" s="65">
        <v>1</v>
      </c>
      <c r="C191" s="34">
        <f>IF(B204=0, "-", B191/B204)</f>
        <v>1.0416666666666666E-2</v>
      </c>
      <c r="D191" s="65">
        <v>0</v>
      </c>
      <c r="E191" s="9">
        <f>IF(D204=0, "-", D191/D204)</f>
        <v>0</v>
      </c>
      <c r="F191" s="81">
        <v>12</v>
      </c>
      <c r="G191" s="34">
        <f>IF(F204=0, "-", F191/F204)</f>
        <v>9.11854103343465E-3</v>
      </c>
      <c r="H191" s="65">
        <v>1</v>
      </c>
      <c r="I191" s="9">
        <f>IF(H204=0, "-", H191/H204)</f>
        <v>9.4607379375591296E-4</v>
      </c>
      <c r="J191" s="8" t="str">
        <f t="shared" ref="J191:J202" si="14">IF(D191=0, "-", IF((B191-D191)/D191&lt;10, (B191-D191)/D191, "&gt;999%"))</f>
        <v>-</v>
      </c>
      <c r="K191" s="9" t="str">
        <f t="shared" ref="K191:K202" si="15">IF(H191=0, "-", IF((F191-H191)/H191&lt;10, (F191-H191)/H191, "&gt;999%"))</f>
        <v>&gt;999%</v>
      </c>
    </row>
    <row r="192" spans="1:11" x14ac:dyDescent="0.2">
      <c r="A192" s="7" t="s">
        <v>503</v>
      </c>
      <c r="B192" s="65">
        <v>3</v>
      </c>
      <c r="C192" s="34">
        <f>IF(B204=0, "-", B192/B204)</f>
        <v>3.125E-2</v>
      </c>
      <c r="D192" s="65">
        <v>9</v>
      </c>
      <c r="E192" s="9">
        <f>IF(D204=0, "-", D192/D204)</f>
        <v>8.8235294117647065E-2</v>
      </c>
      <c r="F192" s="81">
        <v>64</v>
      </c>
      <c r="G192" s="34">
        <f>IF(F204=0, "-", F192/F204)</f>
        <v>4.8632218844984802E-2</v>
      </c>
      <c r="H192" s="65">
        <v>86</v>
      </c>
      <c r="I192" s="9">
        <f>IF(H204=0, "-", H192/H204)</f>
        <v>8.136234626300852E-2</v>
      </c>
      <c r="J192" s="8">
        <f t="shared" si="14"/>
        <v>-0.66666666666666663</v>
      </c>
      <c r="K192" s="9">
        <f t="shared" si="15"/>
        <v>-0.2558139534883721</v>
      </c>
    </row>
    <row r="193" spans="1:11" x14ac:dyDescent="0.2">
      <c r="A193" s="7" t="s">
        <v>504</v>
      </c>
      <c r="B193" s="65">
        <v>0</v>
      </c>
      <c r="C193" s="34">
        <f>IF(B204=0, "-", B193/B204)</f>
        <v>0</v>
      </c>
      <c r="D193" s="65">
        <v>1</v>
      </c>
      <c r="E193" s="9">
        <f>IF(D204=0, "-", D193/D204)</f>
        <v>9.8039215686274508E-3</v>
      </c>
      <c r="F193" s="81">
        <v>25</v>
      </c>
      <c r="G193" s="34">
        <f>IF(F204=0, "-", F193/F204)</f>
        <v>1.8996960486322188E-2</v>
      </c>
      <c r="H193" s="65">
        <v>11</v>
      </c>
      <c r="I193" s="9">
        <f>IF(H204=0, "-", H193/H204)</f>
        <v>1.0406811731315043E-2</v>
      </c>
      <c r="J193" s="8">
        <f t="shared" si="14"/>
        <v>-1</v>
      </c>
      <c r="K193" s="9">
        <f t="shared" si="15"/>
        <v>1.2727272727272727</v>
      </c>
    </row>
    <row r="194" spans="1:11" x14ac:dyDescent="0.2">
      <c r="A194" s="7" t="s">
        <v>505</v>
      </c>
      <c r="B194" s="65">
        <v>33</v>
      </c>
      <c r="C194" s="34">
        <f>IF(B204=0, "-", B194/B204)</f>
        <v>0.34375</v>
      </c>
      <c r="D194" s="65">
        <v>17</v>
      </c>
      <c r="E194" s="9">
        <f>IF(D204=0, "-", D194/D204)</f>
        <v>0.16666666666666666</v>
      </c>
      <c r="F194" s="81">
        <v>303</v>
      </c>
      <c r="G194" s="34">
        <f>IF(F204=0, "-", F194/F204)</f>
        <v>0.23024316109422494</v>
      </c>
      <c r="H194" s="65">
        <v>202</v>
      </c>
      <c r="I194" s="9">
        <f>IF(H204=0, "-", H194/H204)</f>
        <v>0.19110690633869443</v>
      </c>
      <c r="J194" s="8">
        <f t="shared" si="14"/>
        <v>0.94117647058823528</v>
      </c>
      <c r="K194" s="9">
        <f t="shared" si="15"/>
        <v>0.5</v>
      </c>
    </row>
    <row r="195" spans="1:11" x14ac:dyDescent="0.2">
      <c r="A195" s="7" t="s">
        <v>506</v>
      </c>
      <c r="B195" s="65">
        <v>0</v>
      </c>
      <c r="C195" s="34">
        <f>IF(B204=0, "-", B195/B204)</f>
        <v>0</v>
      </c>
      <c r="D195" s="65">
        <v>4</v>
      </c>
      <c r="E195" s="9">
        <f>IF(D204=0, "-", D195/D204)</f>
        <v>3.9215686274509803E-2</v>
      </c>
      <c r="F195" s="81">
        <v>21</v>
      </c>
      <c r="G195" s="34">
        <f>IF(F204=0, "-", F195/F204)</f>
        <v>1.5957446808510637E-2</v>
      </c>
      <c r="H195" s="65">
        <v>21</v>
      </c>
      <c r="I195" s="9">
        <f>IF(H204=0, "-", H195/H204)</f>
        <v>1.9867549668874173E-2</v>
      </c>
      <c r="J195" s="8">
        <f t="shared" si="14"/>
        <v>-1</v>
      </c>
      <c r="K195" s="9">
        <f t="shared" si="15"/>
        <v>0</v>
      </c>
    </row>
    <row r="196" spans="1:11" x14ac:dyDescent="0.2">
      <c r="A196" s="7" t="s">
        <v>507</v>
      </c>
      <c r="B196" s="65">
        <v>4</v>
      </c>
      <c r="C196" s="34">
        <f>IF(B204=0, "-", B196/B204)</f>
        <v>4.1666666666666664E-2</v>
      </c>
      <c r="D196" s="65">
        <v>18</v>
      </c>
      <c r="E196" s="9">
        <f>IF(D204=0, "-", D196/D204)</f>
        <v>0.17647058823529413</v>
      </c>
      <c r="F196" s="81">
        <v>138</v>
      </c>
      <c r="G196" s="34">
        <f>IF(F204=0, "-", F196/F204)</f>
        <v>0.10486322188449848</v>
      </c>
      <c r="H196" s="65">
        <v>193</v>
      </c>
      <c r="I196" s="9">
        <f>IF(H204=0, "-", H196/H204)</f>
        <v>0.1825922421948912</v>
      </c>
      <c r="J196" s="8">
        <f t="shared" si="14"/>
        <v>-0.77777777777777779</v>
      </c>
      <c r="K196" s="9">
        <f t="shared" si="15"/>
        <v>-0.28497409326424872</v>
      </c>
    </row>
    <row r="197" spans="1:11" x14ac:dyDescent="0.2">
      <c r="A197" s="7" t="s">
        <v>508</v>
      </c>
      <c r="B197" s="65">
        <v>2</v>
      </c>
      <c r="C197" s="34">
        <f>IF(B204=0, "-", B197/B204)</f>
        <v>2.0833333333333332E-2</v>
      </c>
      <c r="D197" s="65">
        <v>0</v>
      </c>
      <c r="E197" s="9">
        <f>IF(D204=0, "-", D197/D204)</f>
        <v>0</v>
      </c>
      <c r="F197" s="81">
        <v>52</v>
      </c>
      <c r="G197" s="34">
        <f>IF(F204=0, "-", F197/F204)</f>
        <v>3.9513677811550151E-2</v>
      </c>
      <c r="H197" s="65">
        <v>52</v>
      </c>
      <c r="I197" s="9">
        <f>IF(H204=0, "-", H197/H204)</f>
        <v>4.9195837275307477E-2</v>
      </c>
      <c r="J197" s="8" t="str">
        <f t="shared" si="14"/>
        <v>-</v>
      </c>
      <c r="K197" s="9">
        <f t="shared" si="15"/>
        <v>0</v>
      </c>
    </row>
    <row r="198" spans="1:11" x14ac:dyDescent="0.2">
      <c r="A198" s="7" t="s">
        <v>509</v>
      </c>
      <c r="B198" s="65">
        <v>0</v>
      </c>
      <c r="C198" s="34">
        <f>IF(B204=0, "-", B198/B204)</f>
        <v>0</v>
      </c>
      <c r="D198" s="65">
        <v>11</v>
      </c>
      <c r="E198" s="9">
        <f>IF(D204=0, "-", D198/D204)</f>
        <v>0.10784313725490197</v>
      </c>
      <c r="F198" s="81">
        <v>86</v>
      </c>
      <c r="G198" s="34">
        <f>IF(F204=0, "-", F198/F204)</f>
        <v>6.5349544072948323E-2</v>
      </c>
      <c r="H198" s="65">
        <v>88</v>
      </c>
      <c r="I198" s="9">
        <f>IF(H204=0, "-", H198/H204)</f>
        <v>8.3254493850520347E-2</v>
      </c>
      <c r="J198" s="8">
        <f t="shared" si="14"/>
        <v>-1</v>
      </c>
      <c r="K198" s="9">
        <f t="shared" si="15"/>
        <v>-2.2727272727272728E-2</v>
      </c>
    </row>
    <row r="199" spans="1:11" x14ac:dyDescent="0.2">
      <c r="A199" s="7" t="s">
        <v>510</v>
      </c>
      <c r="B199" s="65">
        <v>5</v>
      </c>
      <c r="C199" s="34">
        <f>IF(B204=0, "-", B199/B204)</f>
        <v>5.2083333333333336E-2</v>
      </c>
      <c r="D199" s="65">
        <v>19</v>
      </c>
      <c r="E199" s="9">
        <f>IF(D204=0, "-", D199/D204)</f>
        <v>0.18627450980392157</v>
      </c>
      <c r="F199" s="81">
        <v>206</v>
      </c>
      <c r="G199" s="34">
        <f>IF(F204=0, "-", F199/F204)</f>
        <v>0.15653495440729484</v>
      </c>
      <c r="H199" s="65">
        <v>91</v>
      </c>
      <c r="I199" s="9">
        <f>IF(H204=0, "-", H199/H204)</f>
        <v>8.6092715231788075E-2</v>
      </c>
      <c r="J199" s="8">
        <f t="shared" si="14"/>
        <v>-0.73684210526315785</v>
      </c>
      <c r="K199" s="9">
        <f t="shared" si="15"/>
        <v>1.2637362637362637</v>
      </c>
    </row>
    <row r="200" spans="1:11" x14ac:dyDescent="0.2">
      <c r="A200" s="7" t="s">
        <v>511</v>
      </c>
      <c r="B200" s="65">
        <v>46</v>
      </c>
      <c r="C200" s="34">
        <f>IF(B204=0, "-", B200/B204)</f>
        <v>0.47916666666666669</v>
      </c>
      <c r="D200" s="65">
        <v>23</v>
      </c>
      <c r="E200" s="9">
        <f>IF(D204=0, "-", D200/D204)</f>
        <v>0.22549019607843138</v>
      </c>
      <c r="F200" s="81">
        <v>404</v>
      </c>
      <c r="G200" s="34">
        <f>IF(F204=0, "-", F200/F204)</f>
        <v>0.30699088145896658</v>
      </c>
      <c r="H200" s="65">
        <v>303</v>
      </c>
      <c r="I200" s="9">
        <f>IF(H204=0, "-", H200/H204)</f>
        <v>0.28666035950804164</v>
      </c>
      <c r="J200" s="8">
        <f t="shared" si="14"/>
        <v>1</v>
      </c>
      <c r="K200" s="9">
        <f t="shared" si="15"/>
        <v>0.33333333333333331</v>
      </c>
    </row>
    <row r="201" spans="1:11" x14ac:dyDescent="0.2">
      <c r="A201" s="7" t="s">
        <v>512</v>
      </c>
      <c r="B201" s="65">
        <v>0</v>
      </c>
      <c r="C201" s="34">
        <f>IF(B204=0, "-", B201/B204)</f>
        <v>0</v>
      </c>
      <c r="D201" s="65">
        <v>0</v>
      </c>
      <c r="E201" s="9">
        <f>IF(D204=0, "-", D201/D204)</f>
        <v>0</v>
      </c>
      <c r="F201" s="81">
        <v>0</v>
      </c>
      <c r="G201" s="34">
        <f>IF(F204=0, "-", F201/F204)</f>
        <v>0</v>
      </c>
      <c r="H201" s="65">
        <v>2</v>
      </c>
      <c r="I201" s="9">
        <f>IF(H204=0, "-", H201/H204)</f>
        <v>1.8921475875118259E-3</v>
      </c>
      <c r="J201" s="8" t="str">
        <f t="shared" si="14"/>
        <v>-</v>
      </c>
      <c r="K201" s="9">
        <f t="shared" si="15"/>
        <v>-1</v>
      </c>
    </row>
    <row r="202" spans="1:11" x14ac:dyDescent="0.2">
      <c r="A202" s="7" t="s">
        <v>513</v>
      </c>
      <c r="B202" s="65">
        <v>2</v>
      </c>
      <c r="C202" s="34">
        <f>IF(B204=0, "-", B202/B204)</f>
        <v>2.0833333333333332E-2</v>
      </c>
      <c r="D202" s="65">
        <v>0</v>
      </c>
      <c r="E202" s="9">
        <f>IF(D204=0, "-", D202/D204)</f>
        <v>0</v>
      </c>
      <c r="F202" s="81">
        <v>5</v>
      </c>
      <c r="G202" s="34">
        <f>IF(F204=0, "-", F202/F204)</f>
        <v>3.7993920972644378E-3</v>
      </c>
      <c r="H202" s="65">
        <v>7</v>
      </c>
      <c r="I202" s="9">
        <f>IF(H204=0, "-", H202/H204)</f>
        <v>6.6225165562913907E-3</v>
      </c>
      <c r="J202" s="8" t="str">
        <f t="shared" si="14"/>
        <v>-</v>
      </c>
      <c r="K202" s="9">
        <f t="shared" si="15"/>
        <v>-0.2857142857142857</v>
      </c>
    </row>
    <row r="203" spans="1:11" x14ac:dyDescent="0.2">
      <c r="A203" s="2"/>
      <c r="B203" s="68"/>
      <c r="C203" s="33"/>
      <c r="D203" s="68"/>
      <c r="E203" s="6"/>
      <c r="F203" s="82"/>
      <c r="G203" s="33"/>
      <c r="H203" s="68"/>
      <c r="I203" s="6"/>
      <c r="J203" s="5"/>
      <c r="K203" s="6"/>
    </row>
    <row r="204" spans="1:11" s="43" customFormat="1" x14ac:dyDescent="0.2">
      <c r="A204" s="162" t="s">
        <v>640</v>
      </c>
      <c r="B204" s="71">
        <f>SUM(B191:B203)</f>
        <v>96</v>
      </c>
      <c r="C204" s="40">
        <f>B204/21249</f>
        <v>4.5178596639841879E-3</v>
      </c>
      <c r="D204" s="71">
        <f>SUM(D191:D203)</f>
        <v>102</v>
      </c>
      <c r="E204" s="41">
        <f>D204/26370</f>
        <v>3.8680318543799774E-3</v>
      </c>
      <c r="F204" s="77">
        <f>SUM(F191:F203)</f>
        <v>1316</v>
      </c>
      <c r="G204" s="42">
        <f>F204/272733</f>
        <v>4.8252320034612604E-3</v>
      </c>
      <c r="H204" s="71">
        <f>SUM(H191:H203)</f>
        <v>1057</v>
      </c>
      <c r="I204" s="41">
        <f>H204/226467</f>
        <v>4.6673466774408631E-3</v>
      </c>
      <c r="J204" s="37">
        <f>IF(D204=0, "-", IF((B204-D204)/D204&lt;10, (B204-D204)/D204, "&gt;999%"))</f>
        <v>-5.8823529411764705E-2</v>
      </c>
      <c r="K204" s="38">
        <f>IF(H204=0, "-", IF((F204-H204)/H204&lt;10, (F204-H204)/H204, "&gt;999%"))</f>
        <v>0.24503311258278146</v>
      </c>
    </row>
    <row r="205" spans="1:11" x14ac:dyDescent="0.2">
      <c r="B205" s="83"/>
      <c r="D205" s="83"/>
      <c r="F205" s="83"/>
      <c r="H205" s="83"/>
    </row>
    <row r="206" spans="1:11" s="43" customFormat="1" x14ac:dyDescent="0.2">
      <c r="A206" s="162" t="s">
        <v>639</v>
      </c>
      <c r="B206" s="71">
        <v>301</v>
      </c>
      <c r="C206" s="40">
        <f>B206/21249</f>
        <v>1.4165372488117087E-2</v>
      </c>
      <c r="D206" s="71">
        <v>612</v>
      </c>
      <c r="E206" s="41">
        <f>D206/26370</f>
        <v>2.3208191126279865E-2</v>
      </c>
      <c r="F206" s="77">
        <v>5223</v>
      </c>
      <c r="G206" s="42">
        <f>F206/272733</f>
        <v>1.9150597837445413E-2</v>
      </c>
      <c r="H206" s="71">
        <v>4725</v>
      </c>
      <c r="I206" s="41">
        <f>H206/226467</f>
        <v>2.0863966935580017E-2</v>
      </c>
      <c r="J206" s="37">
        <f>IF(D206=0, "-", IF((B206-D206)/D206&lt;10, (B206-D206)/D206, "&gt;999%"))</f>
        <v>-0.50816993464052285</v>
      </c>
      <c r="K206" s="38">
        <f>IF(H206=0, "-", IF((F206-H206)/H206&lt;10, (F206-H206)/H206, "&gt;999%"))</f>
        <v>0.10539682539682539</v>
      </c>
    </row>
    <row r="207" spans="1:11" x14ac:dyDescent="0.2">
      <c r="B207" s="83"/>
      <c r="D207" s="83"/>
      <c r="F207" s="83"/>
      <c r="H207" s="83"/>
    </row>
    <row r="208" spans="1:11" x14ac:dyDescent="0.2">
      <c r="A208" s="27" t="s">
        <v>637</v>
      </c>
      <c r="B208" s="71">
        <f>B212-B210</f>
        <v>9758</v>
      </c>
      <c r="C208" s="40">
        <f>B208/21249</f>
        <v>0.45922161042872606</v>
      </c>
      <c r="D208" s="71">
        <f>D212-D210</f>
        <v>11289</v>
      </c>
      <c r="E208" s="41">
        <f>D208/26370</f>
        <v>0.42810011376564278</v>
      </c>
      <c r="F208" s="77">
        <f>F212-F210</f>
        <v>117050</v>
      </c>
      <c r="G208" s="42">
        <f>F208/272733</f>
        <v>0.4291743206725992</v>
      </c>
      <c r="H208" s="71">
        <f>H212-H210</f>
        <v>92037</v>
      </c>
      <c r="I208" s="41">
        <f>H208/226467</f>
        <v>0.40640358197883136</v>
      </c>
      <c r="J208" s="37">
        <f>IF(D208=0, "-", IF((B208-D208)/D208&lt;10, (B208-D208)/D208, "&gt;999%"))</f>
        <v>-0.13561874391000089</v>
      </c>
      <c r="K208" s="38">
        <f>IF(H208=0, "-", IF((F208-H208)/H208&lt;10, (F208-H208)/H208, "&gt;999%"))</f>
        <v>0.27177113552158372</v>
      </c>
    </row>
    <row r="209" spans="1:11" x14ac:dyDescent="0.2">
      <c r="A209" s="27"/>
      <c r="B209" s="71"/>
      <c r="C209" s="40"/>
      <c r="D209" s="71"/>
      <c r="E209" s="41"/>
      <c r="F209" s="77"/>
      <c r="G209" s="42"/>
      <c r="H209" s="71"/>
      <c r="I209" s="41"/>
      <c r="J209" s="37"/>
      <c r="K209" s="38"/>
    </row>
    <row r="210" spans="1:11" x14ac:dyDescent="0.2">
      <c r="A210" s="27" t="s">
        <v>638</v>
      </c>
      <c r="B210" s="71">
        <v>1666</v>
      </c>
      <c r="C210" s="40">
        <f>B210/21249</f>
        <v>7.8403689585392247E-2</v>
      </c>
      <c r="D210" s="71">
        <v>2371</v>
      </c>
      <c r="E210" s="41">
        <f>D210/26370</f>
        <v>8.9912779673871818E-2</v>
      </c>
      <c r="F210" s="77">
        <v>24188</v>
      </c>
      <c r="G210" s="42">
        <f>F210/272733</f>
        <v>8.8687470896444506E-2</v>
      </c>
      <c r="H210" s="71">
        <v>20316</v>
      </c>
      <c r="I210" s="41">
        <f>H210/226467</f>
        <v>8.9708434341427223E-2</v>
      </c>
      <c r="J210" s="37">
        <f>IF(D210=0, "-", IF((B210-D210)/D210&lt;10, (B210-D210)/D210, "&gt;999%"))</f>
        <v>-0.29734289329396879</v>
      </c>
      <c r="K210" s="38">
        <f>IF(H210=0, "-", IF((F210-H210)/H210&lt;10, (F210-H210)/H210, "&gt;999%"))</f>
        <v>0.19058869856270919</v>
      </c>
    </row>
    <row r="211" spans="1:11" x14ac:dyDescent="0.2">
      <c r="A211" s="27"/>
      <c r="B211" s="71"/>
      <c r="C211" s="40"/>
      <c r="D211" s="71"/>
      <c r="E211" s="41"/>
      <c r="F211" s="77"/>
      <c r="G211" s="42"/>
      <c r="H211" s="71"/>
      <c r="I211" s="41"/>
      <c r="J211" s="37"/>
      <c r="K211" s="38"/>
    </row>
    <row r="212" spans="1:11" x14ac:dyDescent="0.2">
      <c r="A212" s="27" t="s">
        <v>636</v>
      </c>
      <c r="B212" s="71">
        <v>11424</v>
      </c>
      <c r="C212" s="40">
        <f>B212/21249</f>
        <v>0.53762530001411835</v>
      </c>
      <c r="D212" s="71">
        <v>13660</v>
      </c>
      <c r="E212" s="41">
        <f>D212/26370</f>
        <v>0.51801289343951462</v>
      </c>
      <c r="F212" s="77">
        <v>141238</v>
      </c>
      <c r="G212" s="42">
        <f>F212/272733</f>
        <v>0.51786179156904366</v>
      </c>
      <c r="H212" s="71">
        <v>112353</v>
      </c>
      <c r="I212" s="41">
        <f>H212/226467</f>
        <v>0.49611201632025859</v>
      </c>
      <c r="J212" s="37">
        <f>IF(D212=0, "-", IF((B212-D212)/D212&lt;10, (B212-D212)/D212, "&gt;999%"))</f>
        <v>-0.16368960468521229</v>
      </c>
      <c r="K212" s="38">
        <f>IF(H212=0, "-", IF((F212-H212)/H212&lt;10, (F212-H212)/H212, "&gt;999%"))</f>
        <v>0.25709148843377572</v>
      </c>
    </row>
  </sheetData>
  <mergeCells count="37">
    <mergeCell ref="B1:K1"/>
    <mergeCell ref="B2:K2"/>
    <mergeCell ref="B182:E182"/>
    <mergeCell ref="F182:I182"/>
    <mergeCell ref="J182:K182"/>
    <mergeCell ref="B183:C183"/>
    <mergeCell ref="D183:E183"/>
    <mergeCell ref="F183:G183"/>
    <mergeCell ref="H183:I183"/>
    <mergeCell ref="B124:E124"/>
    <mergeCell ref="F124:I124"/>
    <mergeCell ref="J124:K124"/>
    <mergeCell ref="B125:C125"/>
    <mergeCell ref="D125:E125"/>
    <mergeCell ref="F125:G125"/>
    <mergeCell ref="H125:I125"/>
    <mergeCell ref="B76:E76"/>
    <mergeCell ref="F76:I76"/>
    <mergeCell ref="J76:K76"/>
    <mergeCell ref="B77:C77"/>
    <mergeCell ref="D77:E77"/>
    <mergeCell ref="F77:G77"/>
    <mergeCell ref="H77:I77"/>
    <mergeCell ref="B27:E27"/>
    <mergeCell ref="F27:I27"/>
    <mergeCell ref="J27:K27"/>
    <mergeCell ref="B28:C28"/>
    <mergeCell ref="D28:E28"/>
    <mergeCell ref="F28:G28"/>
    <mergeCell ref="H28:I28"/>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7" max="16383" man="1"/>
    <brk id="122" max="16383" man="1"/>
    <brk id="18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664</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7</v>
      </c>
      <c r="C7" s="39">
        <f>IF(B48=0, "-", B7/B48)</f>
        <v>6.1274509803921568E-4</v>
      </c>
      <c r="D7" s="65">
        <v>3</v>
      </c>
      <c r="E7" s="21">
        <f>IF(D48=0, "-", D7/D48)</f>
        <v>2.1961932650073208E-4</v>
      </c>
      <c r="F7" s="81">
        <v>82</v>
      </c>
      <c r="G7" s="39">
        <f>IF(F48=0, "-", F7/F48)</f>
        <v>5.8058029708718615E-4</v>
      </c>
      <c r="H7" s="65">
        <v>114</v>
      </c>
      <c r="I7" s="21">
        <f>IF(H48=0, "-", H7/H48)</f>
        <v>1.0146591546287148E-3</v>
      </c>
      <c r="J7" s="20">
        <f t="shared" ref="J7:J46" si="0">IF(D7=0, "-", IF((B7-D7)/D7&lt;10, (B7-D7)/D7, "&gt;999%"))</f>
        <v>1.3333333333333333</v>
      </c>
      <c r="K7" s="21">
        <f t="shared" ref="K7:K46" si="1">IF(H7=0, "-", IF((F7-H7)/H7&lt;10, (F7-H7)/H7, "&gt;999%"))</f>
        <v>-0.2807017543859649</v>
      </c>
    </row>
    <row r="8" spans="1:11" x14ac:dyDescent="0.2">
      <c r="A8" s="7" t="s">
        <v>33</v>
      </c>
      <c r="B8" s="65">
        <v>1</v>
      </c>
      <c r="C8" s="39">
        <f>IF(B48=0, "-", B8/B48)</f>
        <v>8.7535014005602242E-5</v>
      </c>
      <c r="D8" s="65">
        <v>0</v>
      </c>
      <c r="E8" s="21">
        <f>IF(D48=0, "-", D8/D48)</f>
        <v>0</v>
      </c>
      <c r="F8" s="81">
        <v>12</v>
      </c>
      <c r="G8" s="39">
        <f>IF(F48=0, "-", F8/F48)</f>
        <v>8.4962970305441874E-5</v>
      </c>
      <c r="H8" s="65">
        <v>1</v>
      </c>
      <c r="I8" s="21">
        <f>IF(H48=0, "-", H8/H48)</f>
        <v>8.9005189002518848E-6</v>
      </c>
      <c r="J8" s="20" t="str">
        <f t="shared" si="0"/>
        <v>-</v>
      </c>
      <c r="K8" s="21" t="str">
        <f t="shared" si="1"/>
        <v>&gt;999%</v>
      </c>
    </row>
    <row r="9" spans="1:11" x14ac:dyDescent="0.2">
      <c r="A9" s="7" t="s">
        <v>34</v>
      </c>
      <c r="B9" s="65">
        <v>241</v>
      </c>
      <c r="C9" s="39">
        <f>IF(B48=0, "-", B9/B48)</f>
        <v>2.1095938375350141E-2</v>
      </c>
      <c r="D9" s="65">
        <v>409</v>
      </c>
      <c r="E9" s="21">
        <f>IF(D48=0, "-", D9/D48)</f>
        <v>2.9941434846266473E-2</v>
      </c>
      <c r="F9" s="81">
        <v>3510</v>
      </c>
      <c r="G9" s="39">
        <f>IF(F48=0, "-", F9/F48)</f>
        <v>2.4851668814341751E-2</v>
      </c>
      <c r="H9" s="65">
        <v>2601</v>
      </c>
      <c r="I9" s="21">
        <f>IF(H48=0, "-", H9/H48)</f>
        <v>2.3150249659555151E-2</v>
      </c>
      <c r="J9" s="20">
        <f t="shared" si="0"/>
        <v>-0.41075794621026895</v>
      </c>
      <c r="K9" s="21">
        <f t="shared" si="1"/>
        <v>0.34948096885813151</v>
      </c>
    </row>
    <row r="10" spans="1:11" x14ac:dyDescent="0.2">
      <c r="A10" s="7" t="s">
        <v>35</v>
      </c>
      <c r="B10" s="65">
        <v>0</v>
      </c>
      <c r="C10" s="39">
        <f>IF(B48=0, "-", B10/B48)</f>
        <v>0</v>
      </c>
      <c r="D10" s="65">
        <v>1</v>
      </c>
      <c r="E10" s="21">
        <f>IF(D48=0, "-", D10/D48)</f>
        <v>7.3206442166910687E-5</v>
      </c>
      <c r="F10" s="81">
        <v>25</v>
      </c>
      <c r="G10" s="39">
        <f>IF(F48=0, "-", F10/F48)</f>
        <v>1.7700618813633724E-4</v>
      </c>
      <c r="H10" s="65">
        <v>11</v>
      </c>
      <c r="I10" s="21">
        <f>IF(H48=0, "-", H10/H48)</f>
        <v>9.7905707902770737E-5</v>
      </c>
      <c r="J10" s="20">
        <f t="shared" si="0"/>
        <v>-1</v>
      </c>
      <c r="K10" s="21">
        <f t="shared" si="1"/>
        <v>1.2727272727272727</v>
      </c>
    </row>
    <row r="11" spans="1:11" x14ac:dyDescent="0.2">
      <c r="A11" s="7" t="s">
        <v>36</v>
      </c>
      <c r="B11" s="65">
        <v>414</v>
      </c>
      <c r="C11" s="39">
        <f>IF(B48=0, "-", B11/B48)</f>
        <v>3.6239495798319331E-2</v>
      </c>
      <c r="D11" s="65">
        <v>397</v>
      </c>
      <c r="E11" s="21">
        <f>IF(D48=0, "-", D11/D48)</f>
        <v>2.9062957540263543E-2</v>
      </c>
      <c r="F11" s="81">
        <v>5201</v>
      </c>
      <c r="G11" s="39">
        <f>IF(F48=0, "-", F11/F48)</f>
        <v>3.68243673798836E-2</v>
      </c>
      <c r="H11" s="65">
        <v>4862</v>
      </c>
      <c r="I11" s="21">
        <f>IF(H48=0, "-", H11/H48)</f>
        <v>4.3274322893024665E-2</v>
      </c>
      <c r="J11" s="20">
        <f t="shared" si="0"/>
        <v>4.2821158690176324E-2</v>
      </c>
      <c r="K11" s="21">
        <f t="shared" si="1"/>
        <v>6.9724393253805014E-2</v>
      </c>
    </row>
    <row r="12" spans="1:11" x14ac:dyDescent="0.2">
      <c r="A12" s="7" t="s">
        <v>40</v>
      </c>
      <c r="B12" s="65">
        <v>3</v>
      </c>
      <c r="C12" s="39">
        <f>IF(B48=0, "-", B12/B48)</f>
        <v>2.6260504201680671E-4</v>
      </c>
      <c r="D12" s="65">
        <v>7</v>
      </c>
      <c r="E12" s="21">
        <f>IF(D48=0, "-", D12/D48)</f>
        <v>5.1244509516837485E-4</v>
      </c>
      <c r="F12" s="81">
        <v>23</v>
      </c>
      <c r="G12" s="39">
        <f>IF(F48=0, "-", F12/F48)</f>
        <v>1.6284569308543028E-4</v>
      </c>
      <c r="H12" s="65">
        <v>35</v>
      </c>
      <c r="I12" s="21">
        <f>IF(H48=0, "-", H12/H48)</f>
        <v>3.1151816150881597E-4</v>
      </c>
      <c r="J12" s="20">
        <f t="shared" si="0"/>
        <v>-0.5714285714285714</v>
      </c>
      <c r="K12" s="21">
        <f t="shared" si="1"/>
        <v>-0.34285714285714286</v>
      </c>
    </row>
    <row r="13" spans="1:11" x14ac:dyDescent="0.2">
      <c r="A13" s="7" t="s">
        <v>44</v>
      </c>
      <c r="B13" s="65">
        <v>0</v>
      </c>
      <c r="C13" s="39">
        <f>IF(B48=0, "-", B13/B48)</f>
        <v>0</v>
      </c>
      <c r="D13" s="65">
        <v>3</v>
      </c>
      <c r="E13" s="21">
        <f>IF(D48=0, "-", D13/D48)</f>
        <v>2.1961932650073208E-4</v>
      </c>
      <c r="F13" s="81">
        <v>0</v>
      </c>
      <c r="G13" s="39">
        <f>IF(F48=0, "-", F13/F48)</f>
        <v>0</v>
      </c>
      <c r="H13" s="65">
        <v>39</v>
      </c>
      <c r="I13" s="21">
        <f>IF(H48=0, "-", H13/H48)</f>
        <v>3.471202371098235E-4</v>
      </c>
      <c r="J13" s="20">
        <f t="shared" si="0"/>
        <v>-1</v>
      </c>
      <c r="K13" s="21">
        <f t="shared" si="1"/>
        <v>-1</v>
      </c>
    </row>
    <row r="14" spans="1:11" x14ac:dyDescent="0.2">
      <c r="A14" s="7" t="s">
        <v>46</v>
      </c>
      <c r="B14" s="65">
        <v>402</v>
      </c>
      <c r="C14" s="39">
        <f>IF(B48=0, "-", B14/B48)</f>
        <v>3.5189075630252101E-2</v>
      </c>
      <c r="D14" s="65">
        <v>384</v>
      </c>
      <c r="E14" s="21">
        <f>IF(D48=0, "-", D14/D48)</f>
        <v>2.8111273792093706E-2</v>
      </c>
      <c r="F14" s="81">
        <v>4826</v>
      </c>
      <c r="G14" s="39">
        <f>IF(F48=0, "-", F14/F48)</f>
        <v>3.4169274557838539E-2</v>
      </c>
      <c r="H14" s="65">
        <v>3860</v>
      </c>
      <c r="I14" s="21">
        <f>IF(H48=0, "-", H14/H48)</f>
        <v>3.4356002954972271E-2</v>
      </c>
      <c r="J14" s="20">
        <f t="shared" si="0"/>
        <v>4.6875E-2</v>
      </c>
      <c r="K14" s="21">
        <f t="shared" si="1"/>
        <v>0.25025906735751297</v>
      </c>
    </row>
    <row r="15" spans="1:11" x14ac:dyDescent="0.2">
      <c r="A15" s="7" t="s">
        <v>49</v>
      </c>
      <c r="B15" s="65">
        <v>24</v>
      </c>
      <c r="C15" s="39">
        <f>IF(B48=0, "-", B15/B48)</f>
        <v>2.1008403361344537E-3</v>
      </c>
      <c r="D15" s="65">
        <v>2</v>
      </c>
      <c r="E15" s="21">
        <f>IF(D48=0, "-", D15/D48)</f>
        <v>1.4641288433382137E-4</v>
      </c>
      <c r="F15" s="81">
        <v>90</v>
      </c>
      <c r="G15" s="39">
        <f>IF(F48=0, "-", F15/F48)</f>
        <v>6.3722227729081412E-4</v>
      </c>
      <c r="H15" s="65">
        <v>5</v>
      </c>
      <c r="I15" s="21">
        <f>IF(H48=0, "-", H15/H48)</f>
        <v>4.4502594501259421E-5</v>
      </c>
      <c r="J15" s="20" t="str">
        <f t="shared" si="0"/>
        <v>&gt;999%</v>
      </c>
      <c r="K15" s="21" t="str">
        <f t="shared" si="1"/>
        <v>&gt;999%</v>
      </c>
    </row>
    <row r="16" spans="1:11" x14ac:dyDescent="0.2">
      <c r="A16" s="7" t="s">
        <v>50</v>
      </c>
      <c r="B16" s="65">
        <v>252</v>
      </c>
      <c r="C16" s="39">
        <f>IF(B48=0, "-", B16/B48)</f>
        <v>2.2058823529411766E-2</v>
      </c>
      <c r="D16" s="65">
        <v>65</v>
      </c>
      <c r="E16" s="21">
        <f>IF(D48=0, "-", D16/D48)</f>
        <v>4.7584187408491949E-3</v>
      </c>
      <c r="F16" s="81">
        <v>2284</v>
      </c>
      <c r="G16" s="39">
        <f>IF(F48=0, "-", F16/F48)</f>
        <v>1.6171285348135771E-2</v>
      </c>
      <c r="H16" s="65">
        <v>521</v>
      </c>
      <c r="I16" s="21">
        <f>IF(H48=0, "-", H16/H48)</f>
        <v>4.6371703470312322E-3</v>
      </c>
      <c r="J16" s="20">
        <f t="shared" si="0"/>
        <v>2.8769230769230769</v>
      </c>
      <c r="K16" s="21">
        <f t="shared" si="1"/>
        <v>3.3838771593090211</v>
      </c>
    </row>
    <row r="17" spans="1:11" x14ac:dyDescent="0.2">
      <c r="A17" s="7" t="s">
        <v>52</v>
      </c>
      <c r="B17" s="65">
        <v>0</v>
      </c>
      <c r="C17" s="39">
        <f>IF(B48=0, "-", B17/B48)</f>
        <v>0</v>
      </c>
      <c r="D17" s="65">
        <v>0</v>
      </c>
      <c r="E17" s="21">
        <f>IF(D48=0, "-", D17/D48)</f>
        <v>0</v>
      </c>
      <c r="F17" s="81">
        <v>0</v>
      </c>
      <c r="G17" s="39">
        <f>IF(F48=0, "-", F17/F48)</f>
        <v>0</v>
      </c>
      <c r="H17" s="65">
        <v>2188</v>
      </c>
      <c r="I17" s="21">
        <f>IF(H48=0, "-", H17/H48)</f>
        <v>1.9474335353751124E-2</v>
      </c>
      <c r="J17" s="20" t="str">
        <f t="shared" si="0"/>
        <v>-</v>
      </c>
      <c r="K17" s="21">
        <f t="shared" si="1"/>
        <v>-1</v>
      </c>
    </row>
    <row r="18" spans="1:11" x14ac:dyDescent="0.2">
      <c r="A18" s="7" t="s">
        <v>53</v>
      </c>
      <c r="B18" s="65">
        <v>661</v>
      </c>
      <c r="C18" s="39">
        <f>IF(B48=0, "-", B18/B48)</f>
        <v>5.7860644257703084E-2</v>
      </c>
      <c r="D18" s="65">
        <v>455</v>
      </c>
      <c r="E18" s="21">
        <f>IF(D48=0, "-", D18/D48)</f>
        <v>3.3308931185944364E-2</v>
      </c>
      <c r="F18" s="81">
        <v>4099</v>
      </c>
      <c r="G18" s="39">
        <f>IF(F48=0, "-", F18/F48)</f>
        <v>2.9021934606833853E-2</v>
      </c>
      <c r="H18" s="65">
        <v>4524</v>
      </c>
      <c r="I18" s="21">
        <f>IF(H48=0, "-", H18/H48)</f>
        <v>4.0265947504739524E-2</v>
      </c>
      <c r="J18" s="20">
        <f t="shared" si="0"/>
        <v>0.45274725274725275</v>
      </c>
      <c r="K18" s="21">
        <f t="shared" si="1"/>
        <v>-9.3943412908930143E-2</v>
      </c>
    </row>
    <row r="19" spans="1:11" x14ac:dyDescent="0.2">
      <c r="A19" s="7" t="s">
        <v>54</v>
      </c>
      <c r="B19" s="65">
        <v>990</v>
      </c>
      <c r="C19" s="39">
        <f>IF(B48=0, "-", B19/B48)</f>
        <v>8.6659663865546216E-2</v>
      </c>
      <c r="D19" s="65">
        <v>1204</v>
      </c>
      <c r="E19" s="21">
        <f>IF(D48=0, "-", D19/D48)</f>
        <v>8.8140556368960468E-2</v>
      </c>
      <c r="F19" s="81">
        <v>11332</v>
      </c>
      <c r="G19" s="39">
        <f>IF(F48=0, "-", F19/F48)</f>
        <v>8.0233364958438941E-2</v>
      </c>
      <c r="H19" s="65">
        <v>8527</v>
      </c>
      <c r="I19" s="21">
        <f>IF(H48=0, "-", H19/H48)</f>
        <v>7.5894724662447816E-2</v>
      </c>
      <c r="J19" s="20">
        <f t="shared" si="0"/>
        <v>-0.17774086378737541</v>
      </c>
      <c r="K19" s="21">
        <f t="shared" si="1"/>
        <v>0.3289550838512959</v>
      </c>
    </row>
    <row r="20" spans="1:11" x14ac:dyDescent="0.2">
      <c r="A20" s="7" t="s">
        <v>56</v>
      </c>
      <c r="B20" s="65">
        <v>0</v>
      </c>
      <c r="C20" s="39">
        <f>IF(B48=0, "-", B20/B48)</f>
        <v>0</v>
      </c>
      <c r="D20" s="65">
        <v>0</v>
      </c>
      <c r="E20" s="21">
        <f>IF(D48=0, "-", D20/D48)</f>
        <v>0</v>
      </c>
      <c r="F20" s="81">
        <v>0</v>
      </c>
      <c r="G20" s="39">
        <f>IF(F48=0, "-", F20/F48)</f>
        <v>0</v>
      </c>
      <c r="H20" s="65">
        <v>73</v>
      </c>
      <c r="I20" s="21">
        <f>IF(H48=0, "-", H20/H48)</f>
        <v>6.497378797183876E-4</v>
      </c>
      <c r="J20" s="20" t="str">
        <f t="shared" si="0"/>
        <v>-</v>
      </c>
      <c r="K20" s="21">
        <f t="shared" si="1"/>
        <v>-1</v>
      </c>
    </row>
    <row r="21" spans="1:11" x14ac:dyDescent="0.2">
      <c r="A21" s="7" t="s">
        <v>59</v>
      </c>
      <c r="B21" s="65">
        <v>155</v>
      </c>
      <c r="C21" s="39">
        <f>IF(B48=0, "-", B21/B48)</f>
        <v>1.3567927170868348E-2</v>
      </c>
      <c r="D21" s="65">
        <v>187</v>
      </c>
      <c r="E21" s="21">
        <f>IF(D48=0, "-", D21/D48)</f>
        <v>1.3689604685212299E-2</v>
      </c>
      <c r="F21" s="81">
        <v>2004</v>
      </c>
      <c r="G21" s="39">
        <f>IF(F48=0, "-", F21/F48)</f>
        <v>1.4188816041008794E-2</v>
      </c>
      <c r="H21" s="65">
        <v>1231</v>
      </c>
      <c r="I21" s="21">
        <f>IF(H48=0, "-", H21/H48)</f>
        <v>1.0956538766210069E-2</v>
      </c>
      <c r="J21" s="20">
        <f t="shared" si="0"/>
        <v>-0.17112299465240641</v>
      </c>
      <c r="K21" s="21">
        <f t="shared" si="1"/>
        <v>0.62794476035743296</v>
      </c>
    </row>
    <row r="22" spans="1:11" x14ac:dyDescent="0.2">
      <c r="A22" s="7" t="s">
        <v>62</v>
      </c>
      <c r="B22" s="65">
        <v>0</v>
      </c>
      <c r="C22" s="39">
        <f>IF(B48=0, "-", B22/B48)</f>
        <v>0</v>
      </c>
      <c r="D22" s="65">
        <v>17</v>
      </c>
      <c r="E22" s="21">
        <f>IF(D48=0, "-", D22/D48)</f>
        <v>1.2445095168374816E-3</v>
      </c>
      <c r="F22" s="81">
        <v>235</v>
      </c>
      <c r="G22" s="39">
        <f>IF(F48=0, "-", F22/F48)</f>
        <v>1.6638581684815701E-3</v>
      </c>
      <c r="H22" s="65">
        <v>231</v>
      </c>
      <c r="I22" s="21">
        <f>IF(H48=0, "-", H22/H48)</f>
        <v>2.0560198659581854E-3</v>
      </c>
      <c r="J22" s="20">
        <f t="shared" si="0"/>
        <v>-1</v>
      </c>
      <c r="K22" s="21">
        <f t="shared" si="1"/>
        <v>1.7316017316017316E-2</v>
      </c>
    </row>
    <row r="23" spans="1:11" x14ac:dyDescent="0.2">
      <c r="A23" s="7" t="s">
        <v>63</v>
      </c>
      <c r="B23" s="65">
        <v>205</v>
      </c>
      <c r="C23" s="39">
        <f>IF(B48=0, "-", B23/B48)</f>
        <v>1.7944677871148458E-2</v>
      </c>
      <c r="D23" s="65">
        <v>223</v>
      </c>
      <c r="E23" s="21">
        <f>IF(D48=0, "-", D23/D48)</f>
        <v>1.6325036603221082E-2</v>
      </c>
      <c r="F23" s="81">
        <v>2055</v>
      </c>
      <c r="G23" s="39">
        <f>IF(F48=0, "-", F23/F48)</f>
        <v>1.4549908664806922E-2</v>
      </c>
      <c r="H23" s="65">
        <v>1658</v>
      </c>
      <c r="I23" s="21">
        <f>IF(H48=0, "-", H23/H48)</f>
        <v>1.4757060336617625E-2</v>
      </c>
      <c r="J23" s="20">
        <f t="shared" si="0"/>
        <v>-8.0717488789237665E-2</v>
      </c>
      <c r="K23" s="21">
        <f t="shared" si="1"/>
        <v>0.23944511459589868</v>
      </c>
    </row>
    <row r="24" spans="1:11" x14ac:dyDescent="0.2">
      <c r="A24" s="7" t="s">
        <v>65</v>
      </c>
      <c r="B24" s="65">
        <v>646</v>
      </c>
      <c r="C24" s="39">
        <f>IF(B48=0, "-", B24/B48)</f>
        <v>5.6547619047619048E-2</v>
      </c>
      <c r="D24" s="65">
        <v>736</v>
      </c>
      <c r="E24" s="21">
        <f>IF(D48=0, "-", D24/D48)</f>
        <v>5.3879941434846264E-2</v>
      </c>
      <c r="F24" s="81">
        <v>9162</v>
      </c>
      <c r="G24" s="39">
        <f>IF(F48=0, "-", F24/F48)</f>
        <v>6.4869227828204867E-2</v>
      </c>
      <c r="H24" s="65">
        <v>6883</v>
      </c>
      <c r="I24" s="21">
        <f>IF(H48=0, "-", H24/H48)</f>
        <v>6.1262271590433723E-2</v>
      </c>
      <c r="J24" s="20">
        <f t="shared" si="0"/>
        <v>-0.12228260869565218</v>
      </c>
      <c r="K24" s="21">
        <f t="shared" si="1"/>
        <v>0.33110562254830744</v>
      </c>
    </row>
    <row r="25" spans="1:11" x14ac:dyDescent="0.2">
      <c r="A25" s="7" t="s">
        <v>66</v>
      </c>
      <c r="B25" s="65">
        <v>0</v>
      </c>
      <c r="C25" s="39">
        <f>IF(B48=0, "-", B25/B48)</f>
        <v>0</v>
      </c>
      <c r="D25" s="65">
        <v>4</v>
      </c>
      <c r="E25" s="21">
        <f>IF(D48=0, "-", D25/D48)</f>
        <v>2.9282576866764275E-4</v>
      </c>
      <c r="F25" s="81">
        <v>21</v>
      </c>
      <c r="G25" s="39">
        <f>IF(F48=0, "-", F25/F48)</f>
        <v>1.4868519803452329E-4</v>
      </c>
      <c r="H25" s="65">
        <v>21</v>
      </c>
      <c r="I25" s="21">
        <f>IF(H48=0, "-", H25/H48)</f>
        <v>1.8691089690528958E-4</v>
      </c>
      <c r="J25" s="20">
        <f t="shared" si="0"/>
        <v>-1</v>
      </c>
      <c r="K25" s="21">
        <f t="shared" si="1"/>
        <v>0</v>
      </c>
    </row>
    <row r="26" spans="1:11" x14ac:dyDescent="0.2">
      <c r="A26" s="7" t="s">
        <v>67</v>
      </c>
      <c r="B26" s="65">
        <v>38</v>
      </c>
      <c r="C26" s="39">
        <f>IF(B48=0, "-", B26/B48)</f>
        <v>3.326330532212885E-3</v>
      </c>
      <c r="D26" s="65">
        <v>212</v>
      </c>
      <c r="E26" s="21">
        <f>IF(D48=0, "-", D26/D48)</f>
        <v>1.5519765739385067E-2</v>
      </c>
      <c r="F26" s="81">
        <v>1730</v>
      </c>
      <c r="G26" s="39">
        <f>IF(F48=0, "-", F26/F48)</f>
        <v>1.2248828219034537E-2</v>
      </c>
      <c r="H26" s="65">
        <v>1740</v>
      </c>
      <c r="I26" s="21">
        <f>IF(H48=0, "-", H26/H48)</f>
        <v>1.5486902886438279E-2</v>
      </c>
      <c r="J26" s="20">
        <f t="shared" si="0"/>
        <v>-0.82075471698113212</v>
      </c>
      <c r="K26" s="21">
        <f t="shared" si="1"/>
        <v>-5.7471264367816091E-3</v>
      </c>
    </row>
    <row r="27" spans="1:11" x14ac:dyDescent="0.2">
      <c r="A27" s="7" t="s">
        <v>68</v>
      </c>
      <c r="B27" s="65">
        <v>46</v>
      </c>
      <c r="C27" s="39">
        <f>IF(B48=0, "-", B27/B48)</f>
        <v>4.0266106442577027E-3</v>
      </c>
      <c r="D27" s="65">
        <v>27</v>
      </c>
      <c r="E27" s="21">
        <f>IF(D48=0, "-", D27/D48)</f>
        <v>1.9765739385065885E-3</v>
      </c>
      <c r="F27" s="81">
        <v>299</v>
      </c>
      <c r="G27" s="39">
        <f>IF(F48=0, "-", F27/F48)</f>
        <v>2.1169940101105934E-3</v>
      </c>
      <c r="H27" s="65">
        <v>108</v>
      </c>
      <c r="I27" s="21">
        <f>IF(H48=0, "-", H27/H48)</f>
        <v>9.6125604122720358E-4</v>
      </c>
      <c r="J27" s="20">
        <f t="shared" si="0"/>
        <v>0.70370370370370372</v>
      </c>
      <c r="K27" s="21">
        <f t="shared" si="1"/>
        <v>1.7685185185185186</v>
      </c>
    </row>
    <row r="28" spans="1:11" x14ac:dyDescent="0.2">
      <c r="A28" s="7" t="s">
        <v>69</v>
      </c>
      <c r="B28" s="65">
        <v>124</v>
      </c>
      <c r="C28" s="39">
        <f>IF(B48=0, "-", B28/B48)</f>
        <v>1.0854341736694677E-2</v>
      </c>
      <c r="D28" s="65">
        <v>230</v>
      </c>
      <c r="E28" s="21">
        <f>IF(D48=0, "-", D28/D48)</f>
        <v>1.6837481698389459E-2</v>
      </c>
      <c r="F28" s="81">
        <v>1954</v>
      </c>
      <c r="G28" s="39">
        <f>IF(F48=0, "-", F28/F48)</f>
        <v>1.383480366473612E-2</v>
      </c>
      <c r="H28" s="65">
        <v>1765</v>
      </c>
      <c r="I28" s="21">
        <f>IF(H48=0, "-", H28/H48)</f>
        <v>1.5709415858944576E-2</v>
      </c>
      <c r="J28" s="20">
        <f t="shared" si="0"/>
        <v>-0.46086956521739131</v>
      </c>
      <c r="K28" s="21">
        <f t="shared" si="1"/>
        <v>0.10708215297450425</v>
      </c>
    </row>
    <row r="29" spans="1:11" x14ac:dyDescent="0.2">
      <c r="A29" s="7" t="s">
        <v>73</v>
      </c>
      <c r="B29" s="65">
        <v>7</v>
      </c>
      <c r="C29" s="39">
        <f>IF(B48=0, "-", B29/B48)</f>
        <v>6.1274509803921568E-4</v>
      </c>
      <c r="D29" s="65">
        <v>10</v>
      </c>
      <c r="E29" s="21">
        <f>IF(D48=0, "-", D29/D48)</f>
        <v>7.320644216691069E-4</v>
      </c>
      <c r="F29" s="81">
        <v>120</v>
      </c>
      <c r="G29" s="39">
        <f>IF(F48=0, "-", F29/F48)</f>
        <v>8.4962970305441879E-4</v>
      </c>
      <c r="H29" s="65">
        <v>88</v>
      </c>
      <c r="I29" s="21">
        <f>IF(H48=0, "-", H29/H48)</f>
        <v>7.8324566322216589E-4</v>
      </c>
      <c r="J29" s="20">
        <f t="shared" si="0"/>
        <v>-0.3</v>
      </c>
      <c r="K29" s="21">
        <f t="shared" si="1"/>
        <v>0.36363636363636365</v>
      </c>
    </row>
    <row r="30" spans="1:11" x14ac:dyDescent="0.2">
      <c r="A30" s="7" t="s">
        <v>74</v>
      </c>
      <c r="B30" s="65">
        <v>1544</v>
      </c>
      <c r="C30" s="39">
        <f>IF(B48=0, "-", B30/B48)</f>
        <v>0.13515406162464985</v>
      </c>
      <c r="D30" s="65">
        <v>1564</v>
      </c>
      <c r="E30" s="21">
        <f>IF(D48=0, "-", D30/D48)</f>
        <v>0.11449487554904832</v>
      </c>
      <c r="F30" s="81">
        <v>17003</v>
      </c>
      <c r="G30" s="39">
        <f>IF(F48=0, "-", F30/F48)</f>
        <v>0.12038544867528569</v>
      </c>
      <c r="H30" s="65">
        <v>13266</v>
      </c>
      <c r="I30" s="21">
        <f>IF(H48=0, "-", H30/H48)</f>
        <v>0.1180742837307415</v>
      </c>
      <c r="J30" s="20">
        <f t="shared" si="0"/>
        <v>-1.278772378516624E-2</v>
      </c>
      <c r="K30" s="21">
        <f t="shared" si="1"/>
        <v>0.28169757274234886</v>
      </c>
    </row>
    <row r="31" spans="1:11" x14ac:dyDescent="0.2">
      <c r="A31" s="7" t="s">
        <v>76</v>
      </c>
      <c r="B31" s="65">
        <v>500</v>
      </c>
      <c r="C31" s="39">
        <f>IF(B48=0, "-", B31/B48)</f>
        <v>4.3767507002801118E-2</v>
      </c>
      <c r="D31" s="65">
        <v>640</v>
      </c>
      <c r="E31" s="21">
        <f>IF(D48=0, "-", D31/D48)</f>
        <v>4.6852122986822842E-2</v>
      </c>
      <c r="F31" s="81">
        <v>6793</v>
      </c>
      <c r="G31" s="39">
        <f>IF(F48=0, "-", F31/F48)</f>
        <v>4.8096121440405558E-2</v>
      </c>
      <c r="H31" s="65">
        <v>5414</v>
      </c>
      <c r="I31" s="21">
        <f>IF(H48=0, "-", H31/H48)</f>
        <v>4.8187409325963701E-2</v>
      </c>
      <c r="J31" s="20">
        <f t="shared" si="0"/>
        <v>-0.21875</v>
      </c>
      <c r="K31" s="21">
        <f t="shared" si="1"/>
        <v>0.25471001108237901</v>
      </c>
    </row>
    <row r="32" spans="1:11" x14ac:dyDescent="0.2">
      <c r="A32" s="7" t="s">
        <v>79</v>
      </c>
      <c r="B32" s="65">
        <v>352</v>
      </c>
      <c r="C32" s="39">
        <f>IF(B48=0, "-", B32/B48)</f>
        <v>3.081232492997199E-2</v>
      </c>
      <c r="D32" s="65">
        <v>362</v>
      </c>
      <c r="E32" s="21">
        <f>IF(D48=0, "-", D32/D48)</f>
        <v>2.6500732064421668E-2</v>
      </c>
      <c r="F32" s="81">
        <v>5840</v>
      </c>
      <c r="G32" s="39">
        <f>IF(F48=0, "-", F32/F48)</f>
        <v>4.134864554864838E-2</v>
      </c>
      <c r="H32" s="65">
        <v>1674</v>
      </c>
      <c r="I32" s="21">
        <f>IF(H48=0, "-", H32/H48)</f>
        <v>1.4899468639021656E-2</v>
      </c>
      <c r="J32" s="20">
        <f t="shared" si="0"/>
        <v>-2.7624309392265192E-2</v>
      </c>
      <c r="K32" s="21">
        <f t="shared" si="1"/>
        <v>2.4886499402628437</v>
      </c>
    </row>
    <row r="33" spans="1:11" x14ac:dyDescent="0.2">
      <c r="A33" s="7" t="s">
        <v>80</v>
      </c>
      <c r="B33" s="65">
        <v>10</v>
      </c>
      <c r="C33" s="39">
        <f>IF(B48=0, "-", B33/B48)</f>
        <v>8.7535014005602244E-4</v>
      </c>
      <c r="D33" s="65">
        <v>18</v>
      </c>
      <c r="E33" s="21">
        <f>IF(D48=0, "-", D33/D48)</f>
        <v>1.3177159590043923E-3</v>
      </c>
      <c r="F33" s="81">
        <v>297</v>
      </c>
      <c r="G33" s="39">
        <f>IF(F48=0, "-", F33/F48)</f>
        <v>2.1028335150596864E-3</v>
      </c>
      <c r="H33" s="65">
        <v>228</v>
      </c>
      <c r="I33" s="21">
        <f>IF(H48=0, "-", H33/H48)</f>
        <v>2.0293183092574296E-3</v>
      </c>
      <c r="J33" s="20">
        <f t="shared" si="0"/>
        <v>-0.44444444444444442</v>
      </c>
      <c r="K33" s="21">
        <f t="shared" si="1"/>
        <v>0.30263157894736842</v>
      </c>
    </row>
    <row r="34" spans="1:11" x14ac:dyDescent="0.2">
      <c r="A34" s="7" t="s">
        <v>81</v>
      </c>
      <c r="B34" s="65">
        <v>784</v>
      </c>
      <c r="C34" s="39">
        <f>IF(B48=0, "-", B34/B48)</f>
        <v>6.8627450980392163E-2</v>
      </c>
      <c r="D34" s="65">
        <v>894</v>
      </c>
      <c r="E34" s="21">
        <f>IF(D48=0, "-", D34/D48)</f>
        <v>6.5446559297218154E-2</v>
      </c>
      <c r="F34" s="81">
        <v>9322</v>
      </c>
      <c r="G34" s="39">
        <f>IF(F48=0, "-", F34/F48)</f>
        <v>6.6002067432277434E-2</v>
      </c>
      <c r="H34" s="65">
        <v>6261</v>
      </c>
      <c r="I34" s="21">
        <f>IF(H48=0, "-", H34/H48)</f>
        <v>5.5726148834477053E-2</v>
      </c>
      <c r="J34" s="20">
        <f t="shared" si="0"/>
        <v>-0.12304250559284116</v>
      </c>
      <c r="K34" s="21">
        <f t="shared" si="1"/>
        <v>0.48889953681520526</v>
      </c>
    </row>
    <row r="35" spans="1:11" x14ac:dyDescent="0.2">
      <c r="A35" s="7" t="s">
        <v>83</v>
      </c>
      <c r="B35" s="65">
        <v>384</v>
      </c>
      <c r="C35" s="39">
        <f>IF(B48=0, "-", B35/B48)</f>
        <v>3.3613445378151259E-2</v>
      </c>
      <c r="D35" s="65">
        <v>1328</v>
      </c>
      <c r="E35" s="21">
        <f>IF(D48=0, "-", D35/D48)</f>
        <v>9.7218155197657391E-2</v>
      </c>
      <c r="F35" s="81">
        <v>7947</v>
      </c>
      <c r="G35" s="39">
        <f>IF(F48=0, "-", F35/F48)</f>
        <v>5.6266727084778881E-2</v>
      </c>
      <c r="H35" s="65">
        <v>8411</v>
      </c>
      <c r="I35" s="21">
        <f>IF(H48=0, "-", H35/H48)</f>
        <v>7.4862264470018605E-2</v>
      </c>
      <c r="J35" s="20">
        <f t="shared" si="0"/>
        <v>-0.71084337349397586</v>
      </c>
      <c r="K35" s="21">
        <f t="shared" si="1"/>
        <v>-5.5165854238497208E-2</v>
      </c>
    </row>
    <row r="36" spans="1:11" x14ac:dyDescent="0.2">
      <c r="A36" s="7" t="s">
        <v>84</v>
      </c>
      <c r="B36" s="65">
        <v>55</v>
      </c>
      <c r="C36" s="39">
        <f>IF(B48=0, "-", B36/B48)</f>
        <v>4.8144257703081235E-3</v>
      </c>
      <c r="D36" s="65">
        <v>19</v>
      </c>
      <c r="E36" s="21">
        <f>IF(D48=0, "-", D36/D48)</f>
        <v>1.3909224011713032E-3</v>
      </c>
      <c r="F36" s="81">
        <v>549</v>
      </c>
      <c r="G36" s="39">
        <f>IF(F48=0, "-", F36/F48)</f>
        <v>3.8870558914739658E-3</v>
      </c>
      <c r="H36" s="65">
        <v>356</v>
      </c>
      <c r="I36" s="21">
        <f>IF(H48=0, "-", H36/H48)</f>
        <v>3.1685847284896708E-3</v>
      </c>
      <c r="J36" s="20">
        <f t="shared" si="0"/>
        <v>1.8947368421052631</v>
      </c>
      <c r="K36" s="21">
        <f t="shared" si="1"/>
        <v>0.5421348314606742</v>
      </c>
    </row>
    <row r="37" spans="1:11" x14ac:dyDescent="0.2">
      <c r="A37" s="7" t="s">
        <v>85</v>
      </c>
      <c r="B37" s="65">
        <v>118</v>
      </c>
      <c r="C37" s="39">
        <f>IF(B48=0, "-", B37/B48)</f>
        <v>1.0329131652661064E-2</v>
      </c>
      <c r="D37" s="65">
        <v>134</v>
      </c>
      <c r="E37" s="21">
        <f>IF(D48=0, "-", D37/D48)</f>
        <v>9.8096632503660314E-3</v>
      </c>
      <c r="F37" s="81">
        <v>1043</v>
      </c>
      <c r="G37" s="39">
        <f>IF(F48=0, "-", F37/F48)</f>
        <v>7.3846981690479903E-3</v>
      </c>
      <c r="H37" s="65">
        <v>1140</v>
      </c>
      <c r="I37" s="21">
        <f>IF(H48=0, "-", H37/H48)</f>
        <v>1.0146591546287149E-2</v>
      </c>
      <c r="J37" s="20">
        <f t="shared" si="0"/>
        <v>-0.11940298507462686</v>
      </c>
      <c r="K37" s="21">
        <f t="shared" si="1"/>
        <v>-8.5087719298245615E-2</v>
      </c>
    </row>
    <row r="38" spans="1:11" x14ac:dyDescent="0.2">
      <c r="A38" s="7" t="s">
        <v>87</v>
      </c>
      <c r="B38" s="65">
        <v>76</v>
      </c>
      <c r="C38" s="39">
        <f>IF(B48=0, "-", B38/B48)</f>
        <v>6.6526610644257701E-3</v>
      </c>
      <c r="D38" s="65">
        <v>109</v>
      </c>
      <c r="E38" s="21">
        <f>IF(D48=0, "-", D38/D48)</f>
        <v>7.9795021961932642E-3</v>
      </c>
      <c r="F38" s="81">
        <v>972</v>
      </c>
      <c r="G38" s="39">
        <f>IF(F48=0, "-", F38/F48)</f>
        <v>6.8820005947407923E-3</v>
      </c>
      <c r="H38" s="65">
        <v>938</v>
      </c>
      <c r="I38" s="21">
        <f>IF(H48=0, "-", H38/H48)</f>
        <v>8.3486867284362672E-3</v>
      </c>
      <c r="J38" s="20">
        <f t="shared" si="0"/>
        <v>-0.30275229357798167</v>
      </c>
      <c r="K38" s="21">
        <f t="shared" si="1"/>
        <v>3.6247334754797439E-2</v>
      </c>
    </row>
    <row r="39" spans="1:11" x14ac:dyDescent="0.2">
      <c r="A39" s="7" t="s">
        <v>88</v>
      </c>
      <c r="B39" s="65">
        <v>2</v>
      </c>
      <c r="C39" s="39">
        <f>IF(B48=0, "-", B39/B48)</f>
        <v>1.7507002801120448E-4</v>
      </c>
      <c r="D39" s="65">
        <v>0</v>
      </c>
      <c r="E39" s="21">
        <f>IF(D48=0, "-", D39/D48)</f>
        <v>0</v>
      </c>
      <c r="F39" s="81">
        <v>5</v>
      </c>
      <c r="G39" s="39">
        <f>IF(F48=0, "-", F39/F48)</f>
        <v>3.5401237627267447E-5</v>
      </c>
      <c r="H39" s="65">
        <v>7</v>
      </c>
      <c r="I39" s="21">
        <f>IF(H48=0, "-", H39/H48)</f>
        <v>6.2303632301763197E-5</v>
      </c>
      <c r="J39" s="20" t="str">
        <f t="shared" si="0"/>
        <v>-</v>
      </c>
      <c r="K39" s="21">
        <f t="shared" si="1"/>
        <v>-0.2857142857142857</v>
      </c>
    </row>
    <row r="40" spans="1:11" x14ac:dyDescent="0.2">
      <c r="A40" s="7" t="s">
        <v>90</v>
      </c>
      <c r="B40" s="65">
        <v>124</v>
      </c>
      <c r="C40" s="39">
        <f>IF(B48=0, "-", B40/B48)</f>
        <v>1.0854341736694677E-2</v>
      </c>
      <c r="D40" s="65">
        <v>127</v>
      </c>
      <c r="E40" s="21">
        <f>IF(D48=0, "-", D40/D48)</f>
        <v>9.297218155197658E-3</v>
      </c>
      <c r="F40" s="81">
        <v>1876</v>
      </c>
      <c r="G40" s="39">
        <f>IF(F48=0, "-", F40/F48)</f>
        <v>1.3282544357750748E-2</v>
      </c>
      <c r="H40" s="65">
        <v>834</v>
      </c>
      <c r="I40" s="21">
        <f>IF(H48=0, "-", H40/H48)</f>
        <v>7.4230327628100716E-3</v>
      </c>
      <c r="J40" s="20">
        <f t="shared" si="0"/>
        <v>-2.3622047244094488E-2</v>
      </c>
      <c r="K40" s="21">
        <f t="shared" si="1"/>
        <v>1.249400479616307</v>
      </c>
    </row>
    <row r="41" spans="1:11" x14ac:dyDescent="0.2">
      <c r="A41" s="7" t="s">
        <v>91</v>
      </c>
      <c r="B41" s="65">
        <v>28</v>
      </c>
      <c r="C41" s="39">
        <f>IF(B48=0, "-", B41/B48)</f>
        <v>2.4509803921568627E-3</v>
      </c>
      <c r="D41" s="65">
        <v>25</v>
      </c>
      <c r="E41" s="21">
        <f>IF(D48=0, "-", D41/D48)</f>
        <v>1.8301610541727673E-3</v>
      </c>
      <c r="F41" s="81">
        <v>322</v>
      </c>
      <c r="G41" s="39">
        <f>IF(F48=0, "-", F41/F48)</f>
        <v>2.2798397031960236E-3</v>
      </c>
      <c r="H41" s="65">
        <v>196</v>
      </c>
      <c r="I41" s="21">
        <f>IF(H48=0, "-", H41/H48)</f>
        <v>1.7445017044493694E-3</v>
      </c>
      <c r="J41" s="20">
        <f t="shared" si="0"/>
        <v>0.12</v>
      </c>
      <c r="K41" s="21">
        <f t="shared" si="1"/>
        <v>0.6428571428571429</v>
      </c>
    </row>
    <row r="42" spans="1:11" x14ac:dyDescent="0.2">
      <c r="A42" s="7" t="s">
        <v>92</v>
      </c>
      <c r="B42" s="65">
        <v>666</v>
      </c>
      <c r="C42" s="39">
        <f>IF(B48=0, "-", B42/B48)</f>
        <v>5.8298319327731093E-2</v>
      </c>
      <c r="D42" s="65">
        <v>641</v>
      </c>
      <c r="E42" s="21">
        <f>IF(D48=0, "-", D42/D48)</f>
        <v>4.6925329428989748E-2</v>
      </c>
      <c r="F42" s="81">
        <v>7452</v>
      </c>
      <c r="G42" s="39">
        <f>IF(F48=0, "-", F42/F48)</f>
        <v>5.2762004559679408E-2</v>
      </c>
      <c r="H42" s="65">
        <v>4974</v>
      </c>
      <c r="I42" s="21">
        <f>IF(H48=0, "-", H42/H48)</f>
        <v>4.4271181009852875E-2</v>
      </c>
      <c r="J42" s="20">
        <f t="shared" si="0"/>
        <v>3.9001560062402497E-2</v>
      </c>
      <c r="K42" s="21">
        <f t="shared" si="1"/>
        <v>0.49819059107358266</v>
      </c>
    </row>
    <row r="43" spans="1:11" x14ac:dyDescent="0.2">
      <c r="A43" s="7" t="s">
        <v>93</v>
      </c>
      <c r="B43" s="65">
        <v>173</v>
      </c>
      <c r="C43" s="39">
        <f>IF(B48=0, "-", B43/B48)</f>
        <v>1.5143557422969188E-2</v>
      </c>
      <c r="D43" s="65">
        <v>141</v>
      </c>
      <c r="E43" s="21">
        <f>IF(D48=0, "-", D43/D48)</f>
        <v>1.0322108345534407E-2</v>
      </c>
      <c r="F43" s="81">
        <v>1681</v>
      </c>
      <c r="G43" s="39">
        <f>IF(F48=0, "-", F43/F48)</f>
        <v>1.1901896090287316E-2</v>
      </c>
      <c r="H43" s="65">
        <v>1391</v>
      </c>
      <c r="I43" s="21">
        <f>IF(H48=0, "-", H43/H48)</f>
        <v>1.2380621790250372E-2</v>
      </c>
      <c r="J43" s="20">
        <f t="shared" si="0"/>
        <v>0.22695035460992907</v>
      </c>
      <c r="K43" s="21">
        <f t="shared" si="1"/>
        <v>0.20848310567936737</v>
      </c>
    </row>
    <row r="44" spans="1:11" x14ac:dyDescent="0.2">
      <c r="A44" s="7" t="s">
        <v>94</v>
      </c>
      <c r="B44" s="65">
        <v>1914</v>
      </c>
      <c r="C44" s="39">
        <f>IF(B48=0, "-", B44/B48)</f>
        <v>0.16754201680672268</v>
      </c>
      <c r="D44" s="65">
        <v>2332</v>
      </c>
      <c r="E44" s="21">
        <f>IF(D48=0, "-", D44/D48)</f>
        <v>0.17071742313323574</v>
      </c>
      <c r="F44" s="81">
        <v>22565</v>
      </c>
      <c r="G44" s="39">
        <f>IF(F48=0, "-", F44/F48)</f>
        <v>0.15976578541185799</v>
      </c>
      <c r="H44" s="65">
        <v>20654</v>
      </c>
      <c r="I44" s="21">
        <f>IF(H48=0, "-", H44/H48)</f>
        <v>0.18383131736580244</v>
      </c>
      <c r="J44" s="20">
        <f t="shared" si="0"/>
        <v>-0.17924528301886791</v>
      </c>
      <c r="K44" s="21">
        <f t="shared" si="1"/>
        <v>9.252445046964268E-2</v>
      </c>
    </row>
    <row r="45" spans="1:11" x14ac:dyDescent="0.2">
      <c r="A45" s="7" t="s">
        <v>96</v>
      </c>
      <c r="B45" s="65">
        <v>343</v>
      </c>
      <c r="C45" s="39">
        <f>IF(B48=0, "-", B45/B48)</f>
        <v>3.002450980392157E-2</v>
      </c>
      <c r="D45" s="65">
        <v>486</v>
      </c>
      <c r="E45" s="21">
        <f>IF(D48=0, "-", D45/D48)</f>
        <v>3.5578330893118591E-2</v>
      </c>
      <c r="F45" s="81">
        <v>5881</v>
      </c>
      <c r="G45" s="39">
        <f>IF(F48=0, "-", F45/F48)</f>
        <v>4.1638935697191973E-2</v>
      </c>
      <c r="H45" s="65">
        <v>3854</v>
      </c>
      <c r="I45" s="21">
        <f>IF(H48=0, "-", H45/H48)</f>
        <v>3.4302599841570761E-2</v>
      </c>
      <c r="J45" s="20">
        <f t="shared" si="0"/>
        <v>-0.29423868312757201</v>
      </c>
      <c r="K45" s="21">
        <f t="shared" si="1"/>
        <v>0.52594706798131807</v>
      </c>
    </row>
    <row r="46" spans="1:11" x14ac:dyDescent="0.2">
      <c r="A46" s="7" t="s">
        <v>97</v>
      </c>
      <c r="B46" s="65">
        <v>135</v>
      </c>
      <c r="C46" s="39">
        <f>IF(B48=0, "-", B46/B48)</f>
        <v>1.1817226890756302E-2</v>
      </c>
      <c r="D46" s="65">
        <v>264</v>
      </c>
      <c r="E46" s="21">
        <f>IF(D48=0, "-", D46/D48)</f>
        <v>1.9326500732064423E-2</v>
      </c>
      <c r="F46" s="81">
        <v>2626</v>
      </c>
      <c r="G46" s="39">
        <f>IF(F48=0, "-", F46/F48)</f>
        <v>1.8592730001840866E-2</v>
      </c>
      <c r="H46" s="65">
        <v>1669</v>
      </c>
      <c r="I46" s="21">
        <f>IF(H48=0, "-", H46/H48)</f>
        <v>1.4854966044520395E-2</v>
      </c>
      <c r="J46" s="20">
        <f t="shared" si="0"/>
        <v>-0.48863636363636365</v>
      </c>
      <c r="K46" s="21">
        <f t="shared" si="1"/>
        <v>0.57339724385859792</v>
      </c>
    </row>
    <row r="47" spans="1:11" x14ac:dyDescent="0.2">
      <c r="A47" s="2"/>
      <c r="B47" s="68"/>
      <c r="C47" s="33"/>
      <c r="D47" s="68"/>
      <c r="E47" s="6"/>
      <c r="F47" s="82"/>
      <c r="G47" s="33"/>
      <c r="H47" s="68"/>
      <c r="I47" s="6"/>
      <c r="J47" s="5"/>
      <c r="K47" s="6"/>
    </row>
    <row r="48" spans="1:11" s="43" customFormat="1" x14ac:dyDescent="0.2">
      <c r="A48" s="162" t="s">
        <v>636</v>
      </c>
      <c r="B48" s="71">
        <f>SUM(B7:B47)</f>
        <v>11424</v>
      </c>
      <c r="C48" s="40">
        <v>1</v>
      </c>
      <c r="D48" s="71">
        <f>SUM(D7:D47)</f>
        <v>13660</v>
      </c>
      <c r="E48" s="41">
        <v>1</v>
      </c>
      <c r="F48" s="77">
        <f>SUM(F7:F47)</f>
        <v>141238</v>
      </c>
      <c r="G48" s="42">
        <v>1</v>
      </c>
      <c r="H48" s="71">
        <f>SUM(H7:H47)</f>
        <v>112353</v>
      </c>
      <c r="I48" s="41">
        <v>1</v>
      </c>
      <c r="J48" s="37">
        <f>IF(D48=0, "-", (B48-D48)/D48)</f>
        <v>-0.16368960468521229</v>
      </c>
      <c r="K48" s="38">
        <f>IF(H48=0, "-", (F48-H48)/H48)</f>
        <v>0.25709148843377572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5"/>
  <sheetViews>
    <sheetView tabSelected="1"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514</v>
      </c>
      <c r="B7" s="65">
        <v>1</v>
      </c>
      <c r="C7" s="34">
        <f>IF(B15=0, "-", B7/B15)</f>
        <v>0.04</v>
      </c>
      <c r="D7" s="65">
        <v>0</v>
      </c>
      <c r="E7" s="9">
        <f>IF(D15=0, "-", D7/D15)</f>
        <v>0</v>
      </c>
      <c r="F7" s="81">
        <v>72</v>
      </c>
      <c r="G7" s="34">
        <f>IF(F15=0, "-", F7/F15)</f>
        <v>0.15351812366737741</v>
      </c>
      <c r="H7" s="65">
        <v>0</v>
      </c>
      <c r="I7" s="9">
        <f>IF(H15=0, "-", H7/H15)</f>
        <v>0</v>
      </c>
      <c r="J7" s="8" t="str">
        <f t="shared" ref="J7:J13" si="0">IF(D7=0, "-", IF((B7-D7)/D7&lt;10, (B7-D7)/D7, "&gt;999%"))</f>
        <v>-</v>
      </c>
      <c r="K7" s="9" t="str">
        <f t="shared" ref="K7:K13" si="1">IF(H7=0, "-", IF((F7-H7)/H7&lt;10, (F7-H7)/H7, "&gt;999%"))</f>
        <v>-</v>
      </c>
    </row>
    <row r="8" spans="1:11" x14ac:dyDescent="0.2">
      <c r="A8" s="7" t="s">
        <v>515</v>
      </c>
      <c r="B8" s="65">
        <v>0</v>
      </c>
      <c r="C8" s="34">
        <f>IF(B15=0, "-", B8/B15)</f>
        <v>0</v>
      </c>
      <c r="D8" s="65">
        <v>1</v>
      </c>
      <c r="E8" s="9">
        <f>IF(D15=0, "-", D8/D15)</f>
        <v>4.3478260869565216E-2</v>
      </c>
      <c r="F8" s="81">
        <v>0</v>
      </c>
      <c r="G8" s="34">
        <f>IF(F15=0, "-", F8/F15)</f>
        <v>0</v>
      </c>
      <c r="H8" s="65">
        <v>12</v>
      </c>
      <c r="I8" s="9">
        <f>IF(H15=0, "-", H8/H15)</f>
        <v>3.4188034188034191E-2</v>
      </c>
      <c r="J8" s="8">
        <f t="shared" si="0"/>
        <v>-1</v>
      </c>
      <c r="K8" s="9">
        <f t="shared" si="1"/>
        <v>-1</v>
      </c>
    </row>
    <row r="9" spans="1:11" x14ac:dyDescent="0.2">
      <c r="A9" s="7" t="s">
        <v>516</v>
      </c>
      <c r="B9" s="65">
        <v>4</v>
      </c>
      <c r="C9" s="34">
        <f>IF(B15=0, "-", B9/B15)</f>
        <v>0.16</v>
      </c>
      <c r="D9" s="65">
        <v>0</v>
      </c>
      <c r="E9" s="9">
        <f>IF(D15=0, "-", D9/D15)</f>
        <v>0</v>
      </c>
      <c r="F9" s="81">
        <v>24</v>
      </c>
      <c r="G9" s="34">
        <f>IF(F15=0, "-", F9/F15)</f>
        <v>5.1172707889125799E-2</v>
      </c>
      <c r="H9" s="65">
        <v>0</v>
      </c>
      <c r="I9" s="9">
        <f>IF(H15=0, "-", H9/H15)</f>
        <v>0</v>
      </c>
      <c r="J9" s="8" t="str">
        <f t="shared" si="0"/>
        <v>-</v>
      </c>
      <c r="K9" s="9" t="str">
        <f t="shared" si="1"/>
        <v>-</v>
      </c>
    </row>
    <row r="10" spans="1:11" x14ac:dyDescent="0.2">
      <c r="A10" s="7" t="s">
        <v>517</v>
      </c>
      <c r="B10" s="65">
        <v>1</v>
      </c>
      <c r="C10" s="34">
        <f>IF(B15=0, "-", B10/B15)</f>
        <v>0.04</v>
      </c>
      <c r="D10" s="65">
        <v>2</v>
      </c>
      <c r="E10" s="9">
        <f>IF(D15=0, "-", D10/D15)</f>
        <v>8.6956521739130432E-2</v>
      </c>
      <c r="F10" s="81">
        <v>19</v>
      </c>
      <c r="G10" s="34">
        <f>IF(F15=0, "-", F10/F15)</f>
        <v>4.0511727078891259E-2</v>
      </c>
      <c r="H10" s="65">
        <v>30</v>
      </c>
      <c r="I10" s="9">
        <f>IF(H15=0, "-", H10/H15)</f>
        <v>8.5470085470085472E-2</v>
      </c>
      <c r="J10" s="8">
        <f t="shared" si="0"/>
        <v>-0.5</v>
      </c>
      <c r="K10" s="9">
        <f t="shared" si="1"/>
        <v>-0.36666666666666664</v>
      </c>
    </row>
    <row r="11" spans="1:11" x14ac:dyDescent="0.2">
      <c r="A11" s="7" t="s">
        <v>518</v>
      </c>
      <c r="B11" s="65">
        <v>0</v>
      </c>
      <c r="C11" s="34">
        <f>IF(B15=0, "-", B11/B15)</f>
        <v>0</v>
      </c>
      <c r="D11" s="65">
        <v>0</v>
      </c>
      <c r="E11" s="9">
        <f>IF(D15=0, "-", D11/D15)</f>
        <v>0</v>
      </c>
      <c r="F11" s="81">
        <v>49</v>
      </c>
      <c r="G11" s="34">
        <f>IF(F15=0, "-", F11/F15)</f>
        <v>0.1044776119402985</v>
      </c>
      <c r="H11" s="65">
        <v>20</v>
      </c>
      <c r="I11" s="9">
        <f>IF(H15=0, "-", H11/H15)</f>
        <v>5.6980056980056981E-2</v>
      </c>
      <c r="J11" s="8" t="str">
        <f t="shared" si="0"/>
        <v>-</v>
      </c>
      <c r="K11" s="9">
        <f t="shared" si="1"/>
        <v>1.45</v>
      </c>
    </row>
    <row r="12" spans="1:11" x14ac:dyDescent="0.2">
      <c r="A12" s="7" t="s">
        <v>519</v>
      </c>
      <c r="B12" s="65">
        <v>19</v>
      </c>
      <c r="C12" s="34">
        <f>IF(B15=0, "-", B12/B15)</f>
        <v>0.76</v>
      </c>
      <c r="D12" s="65">
        <v>20</v>
      </c>
      <c r="E12" s="9">
        <f>IF(D15=0, "-", D12/D15)</f>
        <v>0.86956521739130432</v>
      </c>
      <c r="F12" s="81">
        <v>291</v>
      </c>
      <c r="G12" s="34">
        <f>IF(F15=0, "-", F12/F15)</f>
        <v>0.6204690831556503</v>
      </c>
      <c r="H12" s="65">
        <v>287</v>
      </c>
      <c r="I12" s="9">
        <f>IF(H15=0, "-", H12/H15)</f>
        <v>0.81766381766381768</v>
      </c>
      <c r="J12" s="8">
        <f t="shared" si="0"/>
        <v>-0.05</v>
      </c>
      <c r="K12" s="9">
        <f t="shared" si="1"/>
        <v>1.3937282229965157E-2</v>
      </c>
    </row>
    <row r="13" spans="1:11" x14ac:dyDescent="0.2">
      <c r="A13" s="7" t="s">
        <v>520</v>
      </c>
      <c r="B13" s="65">
        <v>0</v>
      </c>
      <c r="C13" s="34">
        <f>IF(B15=0, "-", B13/B15)</f>
        <v>0</v>
      </c>
      <c r="D13" s="65">
        <v>0</v>
      </c>
      <c r="E13" s="9">
        <f>IF(D15=0, "-", D13/D15)</f>
        <v>0</v>
      </c>
      <c r="F13" s="81">
        <v>14</v>
      </c>
      <c r="G13" s="34">
        <f>IF(F15=0, "-", F13/F15)</f>
        <v>2.9850746268656716E-2</v>
      </c>
      <c r="H13" s="65">
        <v>2</v>
      </c>
      <c r="I13" s="9">
        <f>IF(H15=0, "-", H13/H15)</f>
        <v>5.6980056980056983E-3</v>
      </c>
      <c r="J13" s="8" t="str">
        <f t="shared" si="0"/>
        <v>-</v>
      </c>
      <c r="K13" s="9">
        <f t="shared" si="1"/>
        <v>6</v>
      </c>
    </row>
    <row r="14" spans="1:11" x14ac:dyDescent="0.2">
      <c r="A14" s="2"/>
      <c r="B14" s="68"/>
      <c r="C14" s="33"/>
      <c r="D14" s="68"/>
      <c r="E14" s="6"/>
      <c r="F14" s="82"/>
      <c r="G14" s="33"/>
      <c r="H14" s="68"/>
      <c r="I14" s="6"/>
      <c r="J14" s="5"/>
      <c r="K14" s="6"/>
    </row>
    <row r="15" spans="1:11" s="43" customFormat="1" x14ac:dyDescent="0.2">
      <c r="A15" s="162" t="s">
        <v>658</v>
      </c>
      <c r="B15" s="71">
        <f>SUM(B7:B14)</f>
        <v>25</v>
      </c>
      <c r="C15" s="40">
        <f>B15/21249</f>
        <v>1.1765259541625488E-3</v>
      </c>
      <c r="D15" s="71">
        <f>SUM(D7:D14)</f>
        <v>23</v>
      </c>
      <c r="E15" s="41">
        <f>D15/26370</f>
        <v>8.7220326128175957E-4</v>
      </c>
      <c r="F15" s="77">
        <f>SUM(F7:F14)</f>
        <v>469</v>
      </c>
      <c r="G15" s="42">
        <f>F15/272733</f>
        <v>1.7196305544250237E-3</v>
      </c>
      <c r="H15" s="71">
        <f>SUM(H7:H14)</f>
        <v>351</v>
      </c>
      <c r="I15" s="41">
        <f>H15/226467</f>
        <v>1.549894686643087E-3</v>
      </c>
      <c r="J15" s="37">
        <f>IF(D15=0, "-", IF((B15-D15)/D15&lt;10, (B15-D15)/D15, "&gt;999%"))</f>
        <v>8.6956521739130432E-2</v>
      </c>
      <c r="K15" s="38">
        <f>IF(H15=0, "-", IF((F15-H15)/H15&lt;10, (F15-H15)/H15, "&gt;999%"))</f>
        <v>0.33618233618233617</v>
      </c>
    </row>
    <row r="16" spans="1:11" x14ac:dyDescent="0.2">
      <c r="B16" s="83"/>
      <c r="D16" s="83"/>
      <c r="F16" s="83"/>
      <c r="H16" s="83"/>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521</v>
      </c>
      <c r="B18" s="65">
        <v>3</v>
      </c>
      <c r="C18" s="34">
        <f>IF(B20=0, "-", B18/B20)</f>
        <v>1</v>
      </c>
      <c r="D18" s="65">
        <v>1</v>
      </c>
      <c r="E18" s="9">
        <f>IF(D20=0, "-", D18/D20)</f>
        <v>1</v>
      </c>
      <c r="F18" s="81">
        <v>27</v>
      </c>
      <c r="G18" s="34">
        <f>IF(F20=0, "-", F18/F20)</f>
        <v>1</v>
      </c>
      <c r="H18" s="65">
        <v>30</v>
      </c>
      <c r="I18" s="9">
        <f>IF(H20=0, "-", H18/H20)</f>
        <v>1</v>
      </c>
      <c r="J18" s="8">
        <f>IF(D18=0, "-", IF((B18-D18)/D18&lt;10, (B18-D18)/D18, "&gt;999%"))</f>
        <v>2</v>
      </c>
      <c r="K18" s="9">
        <f>IF(H18=0, "-", IF((F18-H18)/H18&lt;10, (F18-H18)/H18, "&gt;999%"))</f>
        <v>-0.1</v>
      </c>
    </row>
    <row r="19" spans="1:11" x14ac:dyDescent="0.2">
      <c r="A19" s="2"/>
      <c r="B19" s="68"/>
      <c r="C19" s="33"/>
      <c r="D19" s="68"/>
      <c r="E19" s="6"/>
      <c r="F19" s="82"/>
      <c r="G19" s="33"/>
      <c r="H19" s="68"/>
      <c r="I19" s="6"/>
      <c r="J19" s="5"/>
      <c r="K19" s="6"/>
    </row>
    <row r="20" spans="1:11" s="43" customFormat="1" x14ac:dyDescent="0.2">
      <c r="A20" s="162" t="s">
        <v>657</v>
      </c>
      <c r="B20" s="71">
        <f>SUM(B18:B19)</f>
        <v>3</v>
      </c>
      <c r="C20" s="40">
        <f>B20/21249</f>
        <v>1.4118311449950587E-4</v>
      </c>
      <c r="D20" s="71">
        <f>SUM(D18:D19)</f>
        <v>1</v>
      </c>
      <c r="E20" s="41">
        <f>D20/26370</f>
        <v>3.7921880925293891E-5</v>
      </c>
      <c r="F20" s="77">
        <f>SUM(F18:F19)</f>
        <v>27</v>
      </c>
      <c r="G20" s="42">
        <f>F20/272733</f>
        <v>9.8997921043658077E-5</v>
      </c>
      <c r="H20" s="71">
        <f>SUM(H18:H19)</f>
        <v>30</v>
      </c>
      <c r="I20" s="41">
        <f>H20/226467</f>
        <v>1.32469631337016E-4</v>
      </c>
      <c r="J20" s="37">
        <f>IF(D20=0, "-", IF((B20-D20)/D20&lt;10, (B20-D20)/D20, "&gt;999%"))</f>
        <v>2</v>
      </c>
      <c r="K20" s="38">
        <f>IF(H20=0, "-", IF((F20-H20)/H20&lt;10, (F20-H20)/H20, "&gt;999%"))</f>
        <v>-0.1</v>
      </c>
    </row>
    <row r="21" spans="1:11" x14ac:dyDescent="0.2">
      <c r="B21" s="83"/>
      <c r="D21" s="83"/>
      <c r="F21" s="83"/>
      <c r="H21" s="83"/>
    </row>
    <row r="22" spans="1:11" x14ac:dyDescent="0.2">
      <c r="A22" s="163" t="s">
        <v>131</v>
      </c>
      <c r="B22" s="61" t="s">
        <v>12</v>
      </c>
      <c r="C22" s="62" t="s">
        <v>13</v>
      </c>
      <c r="D22" s="61" t="s">
        <v>12</v>
      </c>
      <c r="E22" s="63" t="s">
        <v>13</v>
      </c>
      <c r="F22" s="62" t="s">
        <v>12</v>
      </c>
      <c r="G22" s="62" t="s">
        <v>13</v>
      </c>
      <c r="H22" s="61" t="s">
        <v>12</v>
      </c>
      <c r="I22" s="63" t="s">
        <v>13</v>
      </c>
      <c r="J22" s="61"/>
      <c r="K22" s="63"/>
    </row>
    <row r="23" spans="1:11" x14ac:dyDescent="0.2">
      <c r="A23" s="7" t="s">
        <v>522</v>
      </c>
      <c r="B23" s="65">
        <v>0</v>
      </c>
      <c r="C23" s="34">
        <f>IF(B28=0, "-", B23/B28)</f>
        <v>0</v>
      </c>
      <c r="D23" s="65">
        <v>0</v>
      </c>
      <c r="E23" s="9">
        <f>IF(D28=0, "-", D23/D28)</f>
        <v>0</v>
      </c>
      <c r="F23" s="81">
        <v>0</v>
      </c>
      <c r="G23" s="34">
        <f>IF(F28=0, "-", F23/F28)</f>
        <v>0</v>
      </c>
      <c r="H23" s="65">
        <v>4</v>
      </c>
      <c r="I23" s="9">
        <f>IF(H28=0, "-", H23/H28)</f>
        <v>5.8997050147492625E-3</v>
      </c>
      <c r="J23" s="8" t="str">
        <f>IF(D23=0, "-", IF((B23-D23)/D23&lt;10, (B23-D23)/D23, "&gt;999%"))</f>
        <v>-</v>
      </c>
      <c r="K23" s="9">
        <f>IF(H23=0, "-", IF((F23-H23)/H23&lt;10, (F23-H23)/H23, "&gt;999%"))</f>
        <v>-1</v>
      </c>
    </row>
    <row r="24" spans="1:11" x14ac:dyDescent="0.2">
      <c r="A24" s="7" t="s">
        <v>523</v>
      </c>
      <c r="B24" s="65">
        <v>2</v>
      </c>
      <c r="C24" s="34">
        <f>IF(B28=0, "-", B24/B28)</f>
        <v>6.25E-2</v>
      </c>
      <c r="D24" s="65">
        <v>2</v>
      </c>
      <c r="E24" s="9">
        <f>IF(D28=0, "-", D24/D28)</f>
        <v>2.2727272727272728E-2</v>
      </c>
      <c r="F24" s="81">
        <v>86</v>
      </c>
      <c r="G24" s="34">
        <f>IF(F28=0, "-", F24/F28)</f>
        <v>0.15008726003490402</v>
      </c>
      <c r="H24" s="65">
        <v>25</v>
      </c>
      <c r="I24" s="9">
        <f>IF(H28=0, "-", H24/H28)</f>
        <v>3.687315634218289E-2</v>
      </c>
      <c r="J24" s="8">
        <f>IF(D24=0, "-", IF((B24-D24)/D24&lt;10, (B24-D24)/D24, "&gt;999%"))</f>
        <v>0</v>
      </c>
      <c r="K24" s="9">
        <f>IF(H24=0, "-", IF((F24-H24)/H24&lt;10, (F24-H24)/H24, "&gt;999%"))</f>
        <v>2.44</v>
      </c>
    </row>
    <row r="25" spans="1:11" x14ac:dyDescent="0.2">
      <c r="A25" s="7" t="s">
        <v>524</v>
      </c>
      <c r="B25" s="65">
        <v>24</v>
      </c>
      <c r="C25" s="34">
        <f>IF(B28=0, "-", B25/B28)</f>
        <v>0.75</v>
      </c>
      <c r="D25" s="65">
        <v>14</v>
      </c>
      <c r="E25" s="9">
        <f>IF(D28=0, "-", D25/D28)</f>
        <v>0.15909090909090909</v>
      </c>
      <c r="F25" s="81">
        <v>269</v>
      </c>
      <c r="G25" s="34">
        <f>IF(F28=0, "-", F25/F28)</f>
        <v>0.46945898778359513</v>
      </c>
      <c r="H25" s="65">
        <v>156</v>
      </c>
      <c r="I25" s="9">
        <f>IF(H28=0, "-", H25/H28)</f>
        <v>0.23008849557522124</v>
      </c>
      <c r="J25" s="8">
        <f>IF(D25=0, "-", IF((B25-D25)/D25&lt;10, (B25-D25)/D25, "&gt;999%"))</f>
        <v>0.7142857142857143</v>
      </c>
      <c r="K25" s="9">
        <f>IF(H25=0, "-", IF((F25-H25)/H25&lt;10, (F25-H25)/H25, "&gt;999%"))</f>
        <v>0.72435897435897434</v>
      </c>
    </row>
    <row r="26" spans="1:11" x14ac:dyDescent="0.2">
      <c r="A26" s="7" t="s">
        <v>525</v>
      </c>
      <c r="B26" s="65">
        <v>6</v>
      </c>
      <c r="C26" s="34">
        <f>IF(B28=0, "-", B26/B28)</f>
        <v>0.1875</v>
      </c>
      <c r="D26" s="65">
        <v>72</v>
      </c>
      <c r="E26" s="9">
        <f>IF(D28=0, "-", D26/D28)</f>
        <v>0.81818181818181823</v>
      </c>
      <c r="F26" s="81">
        <v>218</v>
      </c>
      <c r="G26" s="34">
        <f>IF(F28=0, "-", F26/F28)</f>
        <v>0.38045375218150085</v>
      </c>
      <c r="H26" s="65">
        <v>493</v>
      </c>
      <c r="I26" s="9">
        <f>IF(H28=0, "-", H26/H28)</f>
        <v>0.72713864306784659</v>
      </c>
      <c r="J26" s="8">
        <f>IF(D26=0, "-", IF((B26-D26)/D26&lt;10, (B26-D26)/D26, "&gt;999%"))</f>
        <v>-0.91666666666666663</v>
      </c>
      <c r="K26" s="9">
        <f>IF(H26=0, "-", IF((F26-H26)/H26&lt;10, (F26-H26)/H26, "&gt;999%"))</f>
        <v>-0.55780933062880322</v>
      </c>
    </row>
    <row r="27" spans="1:11" x14ac:dyDescent="0.2">
      <c r="A27" s="2"/>
      <c r="B27" s="68"/>
      <c r="C27" s="33"/>
      <c r="D27" s="68"/>
      <c r="E27" s="6"/>
      <c r="F27" s="82"/>
      <c r="G27" s="33"/>
      <c r="H27" s="68"/>
      <c r="I27" s="6"/>
      <c r="J27" s="5"/>
      <c r="K27" s="6"/>
    </row>
    <row r="28" spans="1:11" s="43" customFormat="1" x14ac:dyDescent="0.2">
      <c r="A28" s="162" t="s">
        <v>656</v>
      </c>
      <c r="B28" s="71">
        <f>SUM(B23:B27)</f>
        <v>32</v>
      </c>
      <c r="C28" s="40">
        <f>B28/21249</f>
        <v>1.5059532213280624E-3</v>
      </c>
      <c r="D28" s="71">
        <f>SUM(D23:D27)</f>
        <v>88</v>
      </c>
      <c r="E28" s="41">
        <f>D28/26370</f>
        <v>3.3371255214258628E-3</v>
      </c>
      <c r="F28" s="77">
        <f>SUM(F23:F27)</f>
        <v>573</v>
      </c>
      <c r="G28" s="42">
        <f>F28/272733</f>
        <v>2.1009558799265217E-3</v>
      </c>
      <c r="H28" s="71">
        <f>SUM(H23:H27)</f>
        <v>678</v>
      </c>
      <c r="I28" s="41">
        <f>H28/226467</f>
        <v>2.9938136682165612E-3</v>
      </c>
      <c r="J28" s="37">
        <f>IF(D28=0, "-", IF((B28-D28)/D28&lt;10, (B28-D28)/D28, "&gt;999%"))</f>
        <v>-0.63636363636363635</v>
      </c>
      <c r="K28" s="38">
        <f>IF(H28=0, "-", IF((F28-H28)/H28&lt;10, (F28-H28)/H28, "&gt;999%"))</f>
        <v>-0.15486725663716813</v>
      </c>
    </row>
    <row r="29" spans="1:11" x14ac:dyDescent="0.2">
      <c r="B29" s="83"/>
      <c r="D29" s="83"/>
      <c r="F29" s="83"/>
      <c r="H29" s="83"/>
    </row>
    <row r="30" spans="1:11" x14ac:dyDescent="0.2">
      <c r="A30" s="163" t="s">
        <v>132</v>
      </c>
      <c r="B30" s="61" t="s">
        <v>12</v>
      </c>
      <c r="C30" s="62" t="s">
        <v>13</v>
      </c>
      <c r="D30" s="61" t="s">
        <v>12</v>
      </c>
      <c r="E30" s="63" t="s">
        <v>13</v>
      </c>
      <c r="F30" s="62" t="s">
        <v>12</v>
      </c>
      <c r="G30" s="62" t="s">
        <v>13</v>
      </c>
      <c r="H30" s="61" t="s">
        <v>12</v>
      </c>
      <c r="I30" s="63" t="s">
        <v>13</v>
      </c>
      <c r="J30" s="61"/>
      <c r="K30" s="63"/>
    </row>
    <row r="31" spans="1:11" x14ac:dyDescent="0.2">
      <c r="A31" s="7" t="s">
        <v>526</v>
      </c>
      <c r="B31" s="65">
        <v>6</v>
      </c>
      <c r="C31" s="34">
        <f>IF(B43=0, "-", B31/B43)</f>
        <v>9.2165898617511521E-3</v>
      </c>
      <c r="D31" s="65">
        <v>110</v>
      </c>
      <c r="E31" s="9">
        <f>IF(D43=0, "-", D31/D43)</f>
        <v>8.9649551752241236E-2</v>
      </c>
      <c r="F31" s="81">
        <v>965</v>
      </c>
      <c r="G31" s="34">
        <f>IF(F43=0, "-", F31/F43)</f>
        <v>0.12847823192650779</v>
      </c>
      <c r="H31" s="65">
        <v>897</v>
      </c>
      <c r="I31" s="9">
        <f>IF(H43=0, "-", H31/H43)</f>
        <v>0.11607142857142858</v>
      </c>
      <c r="J31" s="8">
        <f t="shared" ref="J31:J41" si="2">IF(D31=0, "-", IF((B31-D31)/D31&lt;10, (B31-D31)/D31, "&gt;999%"))</f>
        <v>-0.94545454545454544</v>
      </c>
      <c r="K31" s="9">
        <f t="shared" ref="K31:K41" si="3">IF(H31=0, "-", IF((F31-H31)/H31&lt;10, (F31-H31)/H31, "&gt;999%"))</f>
        <v>7.58082497212932E-2</v>
      </c>
    </row>
    <row r="32" spans="1:11" x14ac:dyDescent="0.2">
      <c r="A32" s="7" t="s">
        <v>527</v>
      </c>
      <c r="B32" s="65">
        <v>0</v>
      </c>
      <c r="C32" s="34">
        <f>IF(B43=0, "-", B32/B43)</f>
        <v>0</v>
      </c>
      <c r="D32" s="65">
        <v>104</v>
      </c>
      <c r="E32" s="9">
        <f>IF(D43=0, "-", D32/D43)</f>
        <v>8.4759576202118991E-2</v>
      </c>
      <c r="F32" s="81">
        <v>546</v>
      </c>
      <c r="G32" s="34">
        <f>IF(F43=0, "-", F32/F43)</f>
        <v>7.2693383038210629E-2</v>
      </c>
      <c r="H32" s="65">
        <v>1145</v>
      </c>
      <c r="I32" s="9">
        <f>IF(H43=0, "-", H32/H43)</f>
        <v>0.14816252587991718</v>
      </c>
      <c r="J32" s="8">
        <f t="shared" si="2"/>
        <v>-1</v>
      </c>
      <c r="K32" s="9">
        <f t="shared" si="3"/>
        <v>-0.52314410480349349</v>
      </c>
    </row>
    <row r="33" spans="1:11" x14ac:dyDescent="0.2">
      <c r="A33" s="7" t="s">
        <v>528</v>
      </c>
      <c r="B33" s="65">
        <v>39</v>
      </c>
      <c r="C33" s="34">
        <f>IF(B43=0, "-", B33/B43)</f>
        <v>5.9907834101382486E-2</v>
      </c>
      <c r="D33" s="65">
        <v>0</v>
      </c>
      <c r="E33" s="9">
        <f>IF(D43=0, "-", D33/D43)</f>
        <v>0</v>
      </c>
      <c r="F33" s="81">
        <v>193</v>
      </c>
      <c r="G33" s="34">
        <f>IF(F43=0, "-", F33/F43)</f>
        <v>2.5695646385301557E-2</v>
      </c>
      <c r="H33" s="65">
        <v>0</v>
      </c>
      <c r="I33" s="9">
        <f>IF(H43=0, "-", H33/H43)</f>
        <v>0</v>
      </c>
      <c r="J33" s="8" t="str">
        <f t="shared" si="2"/>
        <v>-</v>
      </c>
      <c r="K33" s="9" t="str">
        <f t="shared" si="3"/>
        <v>-</v>
      </c>
    </row>
    <row r="34" spans="1:11" x14ac:dyDescent="0.2">
      <c r="A34" s="7" t="s">
        <v>529</v>
      </c>
      <c r="B34" s="65">
        <v>131</v>
      </c>
      <c r="C34" s="34">
        <f>IF(B43=0, "-", B34/B43)</f>
        <v>0.20122887864823349</v>
      </c>
      <c r="D34" s="65">
        <v>65</v>
      </c>
      <c r="E34" s="9">
        <f>IF(D43=0, "-", D34/D43)</f>
        <v>5.297473512632437E-2</v>
      </c>
      <c r="F34" s="81">
        <v>906</v>
      </c>
      <c r="G34" s="34">
        <f>IF(F43=0, "-", F34/F43)</f>
        <v>0.12062308614032752</v>
      </c>
      <c r="H34" s="65">
        <v>486</v>
      </c>
      <c r="I34" s="9">
        <f>IF(H43=0, "-", H34/H43)</f>
        <v>6.2888198757763969E-2</v>
      </c>
      <c r="J34" s="8">
        <f t="shared" si="2"/>
        <v>1.0153846153846153</v>
      </c>
      <c r="K34" s="9">
        <f t="shared" si="3"/>
        <v>0.86419753086419748</v>
      </c>
    </row>
    <row r="35" spans="1:11" x14ac:dyDescent="0.2">
      <c r="A35" s="7" t="s">
        <v>530</v>
      </c>
      <c r="B35" s="65">
        <v>9</v>
      </c>
      <c r="C35" s="34">
        <f>IF(B43=0, "-", B35/B43)</f>
        <v>1.3824884792626729E-2</v>
      </c>
      <c r="D35" s="65">
        <v>16</v>
      </c>
      <c r="E35" s="9">
        <f>IF(D43=0, "-", D35/D43)</f>
        <v>1.3039934800325998E-2</v>
      </c>
      <c r="F35" s="81">
        <v>131</v>
      </c>
      <c r="G35" s="34">
        <f>IF(F43=0, "-", F35/F43)</f>
        <v>1.7441086406603648E-2</v>
      </c>
      <c r="H35" s="65">
        <v>100</v>
      </c>
      <c r="I35" s="9">
        <f>IF(H43=0, "-", H35/H43)</f>
        <v>1.2939958592132506E-2</v>
      </c>
      <c r="J35" s="8">
        <f t="shared" si="2"/>
        <v>-0.4375</v>
      </c>
      <c r="K35" s="9">
        <f t="shared" si="3"/>
        <v>0.31</v>
      </c>
    </row>
    <row r="36" spans="1:11" x14ac:dyDescent="0.2">
      <c r="A36" s="7" t="s">
        <v>531</v>
      </c>
      <c r="B36" s="65">
        <v>36</v>
      </c>
      <c r="C36" s="34">
        <f>IF(B43=0, "-", B36/B43)</f>
        <v>5.5299539170506916E-2</v>
      </c>
      <c r="D36" s="65">
        <v>31</v>
      </c>
      <c r="E36" s="9">
        <f>IF(D43=0, "-", D36/D43)</f>
        <v>2.526487367563162E-2</v>
      </c>
      <c r="F36" s="81">
        <v>435</v>
      </c>
      <c r="G36" s="34">
        <f>IF(F43=0, "-", F36/F43)</f>
        <v>5.7915057915057917E-2</v>
      </c>
      <c r="H36" s="65">
        <v>572</v>
      </c>
      <c r="I36" s="9">
        <f>IF(H43=0, "-", H36/H43)</f>
        <v>7.4016563146997935E-2</v>
      </c>
      <c r="J36" s="8">
        <f t="shared" si="2"/>
        <v>0.16129032258064516</v>
      </c>
      <c r="K36" s="9">
        <f t="shared" si="3"/>
        <v>-0.2395104895104895</v>
      </c>
    </row>
    <row r="37" spans="1:11" x14ac:dyDescent="0.2">
      <c r="A37" s="7" t="s">
        <v>532</v>
      </c>
      <c r="B37" s="65">
        <v>41</v>
      </c>
      <c r="C37" s="34">
        <f>IF(B43=0, "-", B37/B43)</f>
        <v>6.2980030721966201E-2</v>
      </c>
      <c r="D37" s="65">
        <v>14</v>
      </c>
      <c r="E37" s="9">
        <f>IF(D43=0, "-", D37/D43)</f>
        <v>1.1409942950285249E-2</v>
      </c>
      <c r="F37" s="81">
        <v>361</v>
      </c>
      <c r="G37" s="34">
        <f>IF(F43=0, "-", F37/F43)</f>
        <v>4.8062841166289443E-2</v>
      </c>
      <c r="H37" s="65">
        <v>98</v>
      </c>
      <c r="I37" s="9">
        <f>IF(H43=0, "-", H37/H43)</f>
        <v>1.2681159420289856E-2</v>
      </c>
      <c r="J37" s="8">
        <f t="shared" si="2"/>
        <v>1.9285714285714286</v>
      </c>
      <c r="K37" s="9">
        <f t="shared" si="3"/>
        <v>2.6836734693877551</v>
      </c>
    </row>
    <row r="38" spans="1:11" x14ac:dyDescent="0.2">
      <c r="A38" s="7" t="s">
        <v>533</v>
      </c>
      <c r="B38" s="65">
        <v>9</v>
      </c>
      <c r="C38" s="34">
        <f>IF(B43=0, "-", B38/B43)</f>
        <v>1.3824884792626729E-2</v>
      </c>
      <c r="D38" s="65">
        <v>0</v>
      </c>
      <c r="E38" s="9">
        <f>IF(D43=0, "-", D38/D43)</f>
        <v>0</v>
      </c>
      <c r="F38" s="81">
        <v>105</v>
      </c>
      <c r="G38" s="34">
        <f>IF(F43=0, "-", F38/F43)</f>
        <v>1.3979496738117428E-2</v>
      </c>
      <c r="H38" s="65">
        <v>21</v>
      </c>
      <c r="I38" s="9">
        <f>IF(H43=0, "-", H38/H43)</f>
        <v>2.717391304347826E-3</v>
      </c>
      <c r="J38" s="8" t="str">
        <f t="shared" si="2"/>
        <v>-</v>
      </c>
      <c r="K38" s="9">
        <f t="shared" si="3"/>
        <v>4</v>
      </c>
    </row>
    <row r="39" spans="1:11" x14ac:dyDescent="0.2">
      <c r="A39" s="7" t="s">
        <v>534</v>
      </c>
      <c r="B39" s="65">
        <v>51</v>
      </c>
      <c r="C39" s="34">
        <f>IF(B43=0, "-", B39/B43)</f>
        <v>7.8341013824884786E-2</v>
      </c>
      <c r="D39" s="65">
        <v>116</v>
      </c>
      <c r="E39" s="9">
        <f>IF(D43=0, "-", D39/D43)</f>
        <v>9.4539527302363494E-2</v>
      </c>
      <c r="F39" s="81">
        <v>738</v>
      </c>
      <c r="G39" s="34">
        <f>IF(F43=0, "-", F39/F43)</f>
        <v>9.8255891359339639E-2</v>
      </c>
      <c r="H39" s="65">
        <v>623</v>
      </c>
      <c r="I39" s="9">
        <f>IF(H43=0, "-", H39/H43)</f>
        <v>8.0615942028985504E-2</v>
      </c>
      <c r="J39" s="8">
        <f t="shared" si="2"/>
        <v>-0.56034482758620685</v>
      </c>
      <c r="K39" s="9">
        <f t="shared" si="3"/>
        <v>0.18459069020866772</v>
      </c>
    </row>
    <row r="40" spans="1:11" x14ac:dyDescent="0.2">
      <c r="A40" s="7" t="s">
        <v>535</v>
      </c>
      <c r="B40" s="65">
        <v>295</v>
      </c>
      <c r="C40" s="34">
        <f>IF(B43=0, "-", B40/B43)</f>
        <v>0.45314900153609833</v>
      </c>
      <c r="D40" s="65">
        <v>747</v>
      </c>
      <c r="E40" s="9">
        <f>IF(D43=0, "-", D40/D43)</f>
        <v>0.60880195599022002</v>
      </c>
      <c r="F40" s="81">
        <v>2616</v>
      </c>
      <c r="G40" s="34">
        <f>IF(F43=0, "-", F40/F43)</f>
        <v>0.34828917587538277</v>
      </c>
      <c r="H40" s="65">
        <v>3596</v>
      </c>
      <c r="I40" s="9">
        <f>IF(H43=0, "-", H40/H43)</f>
        <v>0.46532091097308487</v>
      </c>
      <c r="J40" s="8">
        <f t="shared" si="2"/>
        <v>-0.60508701472556892</v>
      </c>
      <c r="K40" s="9">
        <f t="shared" si="3"/>
        <v>-0.27252502780867632</v>
      </c>
    </row>
    <row r="41" spans="1:11" x14ac:dyDescent="0.2">
      <c r="A41" s="7" t="s">
        <v>536</v>
      </c>
      <c r="B41" s="65">
        <v>34</v>
      </c>
      <c r="C41" s="34">
        <f>IF(B43=0, "-", B41/B43)</f>
        <v>5.2227342549923193E-2</v>
      </c>
      <c r="D41" s="65">
        <v>24</v>
      </c>
      <c r="E41" s="9">
        <f>IF(D43=0, "-", D41/D43)</f>
        <v>1.9559902200488997E-2</v>
      </c>
      <c r="F41" s="81">
        <v>515</v>
      </c>
      <c r="G41" s="34">
        <f>IF(F43=0, "-", F41/F43)</f>
        <v>6.8566103048861668E-2</v>
      </c>
      <c r="H41" s="65">
        <v>190</v>
      </c>
      <c r="I41" s="9">
        <f>IF(H43=0, "-", H41/H43)</f>
        <v>2.458592132505176E-2</v>
      </c>
      <c r="J41" s="8">
        <f t="shared" si="2"/>
        <v>0.41666666666666669</v>
      </c>
      <c r="K41" s="9">
        <f t="shared" si="3"/>
        <v>1.7105263157894737</v>
      </c>
    </row>
    <row r="42" spans="1:11" x14ac:dyDescent="0.2">
      <c r="A42" s="2"/>
      <c r="B42" s="68"/>
      <c r="C42" s="33"/>
      <c r="D42" s="68"/>
      <c r="E42" s="6"/>
      <c r="F42" s="82"/>
      <c r="G42" s="33"/>
      <c r="H42" s="68"/>
      <c r="I42" s="6"/>
      <c r="J42" s="5"/>
      <c r="K42" s="6"/>
    </row>
    <row r="43" spans="1:11" s="43" customFormat="1" x14ac:dyDescent="0.2">
      <c r="A43" s="162" t="s">
        <v>655</v>
      </c>
      <c r="B43" s="71">
        <f>SUM(B31:B42)</f>
        <v>651</v>
      </c>
      <c r="C43" s="40">
        <f>B43/21249</f>
        <v>3.063673584639277E-2</v>
      </c>
      <c r="D43" s="71">
        <f>SUM(D31:D42)</f>
        <v>1227</v>
      </c>
      <c r="E43" s="41">
        <f>D43/26370</f>
        <v>4.6530147895335612E-2</v>
      </c>
      <c r="F43" s="77">
        <f>SUM(F31:F42)</f>
        <v>7511</v>
      </c>
      <c r="G43" s="42">
        <f>F43/272733</f>
        <v>2.7539754998478366E-2</v>
      </c>
      <c r="H43" s="71">
        <f>SUM(H31:H42)</f>
        <v>7728</v>
      </c>
      <c r="I43" s="41">
        <f>H43/226467</f>
        <v>3.4124177032415319E-2</v>
      </c>
      <c r="J43" s="37">
        <f>IF(D43=0, "-", IF((B43-D43)/D43&lt;10, (B43-D43)/D43, "&gt;999%"))</f>
        <v>-0.46943765281173594</v>
      </c>
      <c r="K43" s="38">
        <f>IF(H43=0, "-", IF((F43-H43)/H43&lt;10, (F43-H43)/H43, "&gt;999%"))</f>
        <v>-2.8079710144927536E-2</v>
      </c>
    </row>
    <row r="44" spans="1:11" x14ac:dyDescent="0.2">
      <c r="B44" s="83"/>
      <c r="D44" s="83"/>
      <c r="F44" s="83"/>
      <c r="H44" s="83"/>
    </row>
    <row r="45" spans="1:11" x14ac:dyDescent="0.2">
      <c r="A45" s="163" t="s">
        <v>133</v>
      </c>
      <c r="B45" s="61" t="s">
        <v>12</v>
      </c>
      <c r="C45" s="62" t="s">
        <v>13</v>
      </c>
      <c r="D45" s="61" t="s">
        <v>12</v>
      </c>
      <c r="E45" s="63" t="s">
        <v>13</v>
      </c>
      <c r="F45" s="62" t="s">
        <v>12</v>
      </c>
      <c r="G45" s="62" t="s">
        <v>13</v>
      </c>
      <c r="H45" s="61" t="s">
        <v>12</v>
      </c>
      <c r="I45" s="63" t="s">
        <v>13</v>
      </c>
      <c r="J45" s="61"/>
      <c r="K45" s="63"/>
    </row>
    <row r="46" spans="1:11" x14ac:dyDescent="0.2">
      <c r="A46" s="7" t="s">
        <v>537</v>
      </c>
      <c r="B46" s="65">
        <v>162</v>
      </c>
      <c r="C46" s="34">
        <f>IF(B58=0, "-", B46/B58)</f>
        <v>0.20250000000000001</v>
      </c>
      <c r="D46" s="65">
        <v>123</v>
      </c>
      <c r="E46" s="9">
        <f>IF(D58=0, "-", D46/D58)</f>
        <v>0.17496443812233287</v>
      </c>
      <c r="F46" s="81">
        <v>1544</v>
      </c>
      <c r="G46" s="34">
        <f>IF(F58=0, "-", F46/F58)</f>
        <v>0.18186101295641932</v>
      </c>
      <c r="H46" s="65">
        <v>983</v>
      </c>
      <c r="I46" s="9">
        <f>IF(H58=0, "-", H46/H58)</f>
        <v>0.15397869674185463</v>
      </c>
      <c r="J46" s="8">
        <f t="shared" ref="J46:J56" si="4">IF(D46=0, "-", IF((B46-D46)/D46&lt;10, (B46-D46)/D46, "&gt;999%"))</f>
        <v>0.31707317073170732</v>
      </c>
      <c r="K46" s="9">
        <f t="shared" ref="K46:K56" si="5">IF(H46=0, "-", IF((F46-H46)/H46&lt;10, (F46-H46)/H46, "&gt;999%"))</f>
        <v>0.57070193285859616</v>
      </c>
    </row>
    <row r="47" spans="1:11" x14ac:dyDescent="0.2">
      <c r="A47" s="7" t="s">
        <v>538</v>
      </c>
      <c r="B47" s="65">
        <v>5</v>
      </c>
      <c r="C47" s="34">
        <f>IF(B58=0, "-", B47/B58)</f>
        <v>6.2500000000000003E-3</v>
      </c>
      <c r="D47" s="65">
        <v>6</v>
      </c>
      <c r="E47" s="9">
        <f>IF(D58=0, "-", D47/D58)</f>
        <v>8.5348506401137988E-3</v>
      </c>
      <c r="F47" s="81">
        <v>153</v>
      </c>
      <c r="G47" s="34">
        <f>IF(F58=0, "-", F47/F58)</f>
        <v>1.802120141342756E-2</v>
      </c>
      <c r="H47" s="65">
        <v>187</v>
      </c>
      <c r="I47" s="9">
        <f>IF(H58=0, "-", H47/H58)</f>
        <v>2.9291979949874685E-2</v>
      </c>
      <c r="J47" s="8">
        <f t="shared" si="4"/>
        <v>-0.16666666666666666</v>
      </c>
      <c r="K47" s="9">
        <f t="shared" si="5"/>
        <v>-0.18181818181818182</v>
      </c>
    </row>
    <row r="48" spans="1:11" x14ac:dyDescent="0.2">
      <c r="A48" s="7" t="s">
        <v>539</v>
      </c>
      <c r="B48" s="65">
        <v>12</v>
      </c>
      <c r="C48" s="34">
        <f>IF(B58=0, "-", B48/B58)</f>
        <v>1.4999999999999999E-2</v>
      </c>
      <c r="D48" s="65">
        <v>0</v>
      </c>
      <c r="E48" s="9">
        <f>IF(D58=0, "-", D48/D58)</f>
        <v>0</v>
      </c>
      <c r="F48" s="81">
        <v>42</v>
      </c>
      <c r="G48" s="34">
        <f>IF(F58=0, "-", F48/F58)</f>
        <v>4.9469964664310955E-3</v>
      </c>
      <c r="H48" s="65">
        <v>0</v>
      </c>
      <c r="I48" s="9">
        <f>IF(H58=0, "-", H48/H58)</f>
        <v>0</v>
      </c>
      <c r="J48" s="8" t="str">
        <f t="shared" si="4"/>
        <v>-</v>
      </c>
      <c r="K48" s="9" t="str">
        <f t="shared" si="5"/>
        <v>-</v>
      </c>
    </row>
    <row r="49" spans="1:11" x14ac:dyDescent="0.2">
      <c r="A49" s="7" t="s">
        <v>540</v>
      </c>
      <c r="B49" s="65">
        <v>0</v>
      </c>
      <c r="C49" s="34">
        <f>IF(B58=0, "-", B49/B58)</f>
        <v>0</v>
      </c>
      <c r="D49" s="65">
        <v>0</v>
      </c>
      <c r="E49" s="9">
        <f>IF(D58=0, "-", D49/D58)</f>
        <v>0</v>
      </c>
      <c r="F49" s="81">
        <v>0</v>
      </c>
      <c r="G49" s="34">
        <f>IF(F58=0, "-", F49/F58)</f>
        <v>0</v>
      </c>
      <c r="H49" s="65">
        <v>347</v>
      </c>
      <c r="I49" s="9">
        <f>IF(H58=0, "-", H49/H58)</f>
        <v>5.4354636591478697E-2</v>
      </c>
      <c r="J49" s="8" t="str">
        <f t="shared" si="4"/>
        <v>-</v>
      </c>
      <c r="K49" s="9">
        <f t="shared" si="5"/>
        <v>-1</v>
      </c>
    </row>
    <row r="50" spans="1:11" x14ac:dyDescent="0.2">
      <c r="A50" s="7" t="s">
        <v>541</v>
      </c>
      <c r="B50" s="65">
        <v>124</v>
      </c>
      <c r="C50" s="34">
        <f>IF(B58=0, "-", B50/B58)</f>
        <v>0.155</v>
      </c>
      <c r="D50" s="65">
        <v>175</v>
      </c>
      <c r="E50" s="9">
        <f>IF(D58=0, "-", D50/D58)</f>
        <v>0.24893314366998578</v>
      </c>
      <c r="F50" s="81">
        <v>1624</v>
      </c>
      <c r="G50" s="34">
        <f>IF(F58=0, "-", F50/F58)</f>
        <v>0.19128386336866901</v>
      </c>
      <c r="H50" s="65">
        <v>1015</v>
      </c>
      <c r="I50" s="9">
        <f>IF(H58=0, "-", H50/H58)</f>
        <v>0.15899122807017543</v>
      </c>
      <c r="J50" s="8">
        <f t="shared" si="4"/>
        <v>-0.29142857142857143</v>
      </c>
      <c r="K50" s="9">
        <f t="shared" si="5"/>
        <v>0.6</v>
      </c>
    </row>
    <row r="51" spans="1:11" x14ac:dyDescent="0.2">
      <c r="A51" s="7" t="s">
        <v>542</v>
      </c>
      <c r="B51" s="65">
        <v>61</v>
      </c>
      <c r="C51" s="34">
        <f>IF(B58=0, "-", B51/B58)</f>
        <v>7.6249999999999998E-2</v>
      </c>
      <c r="D51" s="65">
        <v>47</v>
      </c>
      <c r="E51" s="9">
        <f>IF(D58=0, "-", D51/D58)</f>
        <v>6.6856330014224752E-2</v>
      </c>
      <c r="F51" s="81">
        <v>901</v>
      </c>
      <c r="G51" s="34">
        <f>IF(F58=0, "-", F51/F58)</f>
        <v>0.10612485276796231</v>
      </c>
      <c r="H51" s="65">
        <v>705</v>
      </c>
      <c r="I51" s="9">
        <f>IF(H58=0, "-", H51/H58)</f>
        <v>0.11043233082706767</v>
      </c>
      <c r="J51" s="8">
        <f t="shared" si="4"/>
        <v>0.2978723404255319</v>
      </c>
      <c r="K51" s="9">
        <f t="shared" si="5"/>
        <v>0.27801418439716313</v>
      </c>
    </row>
    <row r="52" spans="1:11" x14ac:dyDescent="0.2">
      <c r="A52" s="7" t="s">
        <v>543</v>
      </c>
      <c r="B52" s="65">
        <v>0</v>
      </c>
      <c r="C52" s="34">
        <f>IF(B58=0, "-", B52/B58)</f>
        <v>0</v>
      </c>
      <c r="D52" s="65">
        <v>0</v>
      </c>
      <c r="E52" s="9">
        <f>IF(D58=0, "-", D52/D58)</f>
        <v>0</v>
      </c>
      <c r="F52" s="81">
        <v>0</v>
      </c>
      <c r="G52" s="34">
        <f>IF(F58=0, "-", F52/F58)</f>
        <v>0</v>
      </c>
      <c r="H52" s="65">
        <v>4</v>
      </c>
      <c r="I52" s="9">
        <f>IF(H58=0, "-", H52/H58)</f>
        <v>6.2656641604010022E-4</v>
      </c>
      <c r="J52" s="8" t="str">
        <f t="shared" si="4"/>
        <v>-</v>
      </c>
      <c r="K52" s="9">
        <f t="shared" si="5"/>
        <v>-1</v>
      </c>
    </row>
    <row r="53" spans="1:11" x14ac:dyDescent="0.2">
      <c r="A53" s="7" t="s">
        <v>544</v>
      </c>
      <c r="B53" s="65">
        <v>73</v>
      </c>
      <c r="C53" s="34">
        <f>IF(B58=0, "-", B53/B58)</f>
        <v>9.1249999999999998E-2</v>
      </c>
      <c r="D53" s="65">
        <v>53</v>
      </c>
      <c r="E53" s="9">
        <f>IF(D58=0, "-", D53/D58)</f>
        <v>7.5391180654338544E-2</v>
      </c>
      <c r="F53" s="81">
        <v>711</v>
      </c>
      <c r="G53" s="34">
        <f>IF(F58=0, "-", F53/F58)</f>
        <v>8.3745583038869253E-2</v>
      </c>
      <c r="H53" s="65">
        <v>597</v>
      </c>
      <c r="I53" s="9">
        <f>IF(H58=0, "-", H53/H58)</f>
        <v>9.3515037593984968E-2</v>
      </c>
      <c r="J53" s="8">
        <f t="shared" si="4"/>
        <v>0.37735849056603776</v>
      </c>
      <c r="K53" s="9">
        <f t="shared" si="5"/>
        <v>0.19095477386934673</v>
      </c>
    </row>
    <row r="54" spans="1:11" x14ac:dyDescent="0.2">
      <c r="A54" s="7" t="s">
        <v>545</v>
      </c>
      <c r="B54" s="65">
        <v>53</v>
      </c>
      <c r="C54" s="34">
        <f>IF(B58=0, "-", B54/B58)</f>
        <v>6.6250000000000003E-2</v>
      </c>
      <c r="D54" s="65">
        <v>44</v>
      </c>
      <c r="E54" s="9">
        <f>IF(D58=0, "-", D54/D58)</f>
        <v>6.2588904694167849E-2</v>
      </c>
      <c r="F54" s="81">
        <v>816</v>
      </c>
      <c r="G54" s="34">
        <f>IF(F58=0, "-", F54/F58)</f>
        <v>9.6113074204946997E-2</v>
      </c>
      <c r="H54" s="65">
        <v>644</v>
      </c>
      <c r="I54" s="9">
        <f>IF(H58=0, "-", H54/H58)</f>
        <v>0.10087719298245613</v>
      </c>
      <c r="J54" s="8">
        <f t="shared" si="4"/>
        <v>0.20454545454545456</v>
      </c>
      <c r="K54" s="9">
        <f t="shared" si="5"/>
        <v>0.26708074534161491</v>
      </c>
    </row>
    <row r="55" spans="1:11" x14ac:dyDescent="0.2">
      <c r="A55" s="7" t="s">
        <v>546</v>
      </c>
      <c r="B55" s="65">
        <v>310</v>
      </c>
      <c r="C55" s="34">
        <f>IF(B58=0, "-", B55/B58)</f>
        <v>0.38750000000000001</v>
      </c>
      <c r="D55" s="65">
        <v>255</v>
      </c>
      <c r="E55" s="9">
        <f>IF(D58=0, "-", D55/D58)</f>
        <v>0.36273115220483643</v>
      </c>
      <c r="F55" s="81">
        <v>2699</v>
      </c>
      <c r="G55" s="34">
        <f>IF(F58=0, "-", F55/F58)</f>
        <v>0.31790341578327447</v>
      </c>
      <c r="H55" s="65">
        <v>1881</v>
      </c>
      <c r="I55" s="9">
        <f>IF(H58=0, "-", H55/H58)</f>
        <v>0.29464285714285715</v>
      </c>
      <c r="J55" s="8">
        <f t="shared" si="4"/>
        <v>0.21568627450980393</v>
      </c>
      <c r="K55" s="9">
        <f t="shared" si="5"/>
        <v>0.4348750664540138</v>
      </c>
    </row>
    <row r="56" spans="1:11" x14ac:dyDescent="0.2">
      <c r="A56" s="7" t="s">
        <v>547</v>
      </c>
      <c r="B56" s="65">
        <v>0</v>
      </c>
      <c r="C56" s="34">
        <f>IF(B58=0, "-", B56/B58)</f>
        <v>0</v>
      </c>
      <c r="D56" s="65">
        <v>0</v>
      </c>
      <c r="E56" s="9">
        <f>IF(D58=0, "-", D56/D58)</f>
        <v>0</v>
      </c>
      <c r="F56" s="81">
        <v>0</v>
      </c>
      <c r="G56" s="34">
        <f>IF(F58=0, "-", F56/F58)</f>
        <v>0</v>
      </c>
      <c r="H56" s="65">
        <v>21</v>
      </c>
      <c r="I56" s="9">
        <f>IF(H58=0, "-", H56/H58)</f>
        <v>3.2894736842105261E-3</v>
      </c>
      <c r="J56" s="8" t="str">
        <f t="shared" si="4"/>
        <v>-</v>
      </c>
      <c r="K56" s="9">
        <f t="shared" si="5"/>
        <v>-1</v>
      </c>
    </row>
    <row r="57" spans="1:11" x14ac:dyDescent="0.2">
      <c r="A57" s="2"/>
      <c r="B57" s="68"/>
      <c r="C57" s="33"/>
      <c r="D57" s="68"/>
      <c r="E57" s="6"/>
      <c r="F57" s="82"/>
      <c r="G57" s="33"/>
      <c r="H57" s="68"/>
      <c r="I57" s="6"/>
      <c r="J57" s="5"/>
      <c r="K57" s="6"/>
    </row>
    <row r="58" spans="1:11" s="43" customFormat="1" x14ac:dyDescent="0.2">
      <c r="A58" s="162" t="s">
        <v>654</v>
      </c>
      <c r="B58" s="71">
        <f>SUM(B46:B57)</f>
        <v>800</v>
      </c>
      <c r="C58" s="40">
        <f>B58/21249</f>
        <v>3.764883053320156E-2</v>
      </c>
      <c r="D58" s="71">
        <f>SUM(D46:D57)</f>
        <v>703</v>
      </c>
      <c r="E58" s="41">
        <f>D58/26370</f>
        <v>2.6659082290481608E-2</v>
      </c>
      <c r="F58" s="77">
        <f>SUM(F46:F57)</f>
        <v>8490</v>
      </c>
      <c r="G58" s="42">
        <f>F58/272733</f>
        <v>3.1129346283728043E-2</v>
      </c>
      <c r="H58" s="71">
        <f>SUM(H46:H57)</f>
        <v>6384</v>
      </c>
      <c r="I58" s="41">
        <f>H58/226467</f>
        <v>2.8189537548517003E-2</v>
      </c>
      <c r="J58" s="37">
        <f>IF(D58=0, "-", IF((B58-D58)/D58&lt;10, (B58-D58)/D58, "&gt;999%"))</f>
        <v>0.13798008534850639</v>
      </c>
      <c r="K58" s="38">
        <f>IF(H58=0, "-", IF((F58-H58)/H58&lt;10, (F58-H58)/H58, "&gt;999%"))</f>
        <v>0.32988721804511278</v>
      </c>
    </row>
    <row r="59" spans="1:11" x14ac:dyDescent="0.2">
      <c r="B59" s="83"/>
      <c r="D59" s="83"/>
      <c r="F59" s="83"/>
      <c r="H59" s="83"/>
    </row>
    <row r="60" spans="1:11" x14ac:dyDescent="0.2">
      <c r="A60" s="163" t="s">
        <v>134</v>
      </c>
      <c r="B60" s="61" t="s">
        <v>12</v>
      </c>
      <c r="C60" s="62" t="s">
        <v>13</v>
      </c>
      <c r="D60" s="61" t="s">
        <v>12</v>
      </c>
      <c r="E60" s="63" t="s">
        <v>13</v>
      </c>
      <c r="F60" s="62" t="s">
        <v>12</v>
      </c>
      <c r="G60" s="62" t="s">
        <v>13</v>
      </c>
      <c r="H60" s="61" t="s">
        <v>12</v>
      </c>
      <c r="I60" s="63" t="s">
        <v>13</v>
      </c>
      <c r="J60" s="61"/>
      <c r="K60" s="63"/>
    </row>
    <row r="61" spans="1:11" x14ac:dyDescent="0.2">
      <c r="A61" s="7" t="s">
        <v>548</v>
      </c>
      <c r="B61" s="65">
        <v>52</v>
      </c>
      <c r="C61" s="34">
        <f>IF(B83=0, "-", B61/B83)</f>
        <v>1.5020219526285385E-2</v>
      </c>
      <c r="D61" s="65">
        <v>15</v>
      </c>
      <c r="E61" s="9">
        <f>IF(D83=0, "-", D61/D83)</f>
        <v>3.8981288981288983E-3</v>
      </c>
      <c r="F61" s="81">
        <v>647</v>
      </c>
      <c r="G61" s="34">
        <f>IF(F83=0, "-", F61/F83)</f>
        <v>1.4596728708403835E-2</v>
      </c>
      <c r="H61" s="65">
        <v>15</v>
      </c>
      <c r="I61" s="9">
        <f>IF(H83=0, "-", H61/H83)</f>
        <v>4.3628748436636515E-4</v>
      </c>
      <c r="J61" s="8">
        <f t="shared" ref="J61:J81" si="6">IF(D61=0, "-", IF((B61-D61)/D61&lt;10, (B61-D61)/D61, "&gt;999%"))</f>
        <v>2.4666666666666668</v>
      </c>
      <c r="K61" s="9" t="str">
        <f t="shared" ref="K61:K81" si="7">IF(H61=0, "-", IF((F61-H61)/H61&lt;10, (F61-H61)/H61, "&gt;999%"))</f>
        <v>&gt;999%</v>
      </c>
    </row>
    <row r="62" spans="1:11" x14ac:dyDescent="0.2">
      <c r="A62" s="7" t="s">
        <v>549</v>
      </c>
      <c r="B62" s="65">
        <v>4</v>
      </c>
      <c r="C62" s="34">
        <f>IF(B83=0, "-", B62/B83)</f>
        <v>1.1554015020219526E-3</v>
      </c>
      <c r="D62" s="65">
        <v>0</v>
      </c>
      <c r="E62" s="9">
        <f>IF(D83=0, "-", D62/D83)</f>
        <v>0</v>
      </c>
      <c r="F62" s="81">
        <v>4</v>
      </c>
      <c r="G62" s="34">
        <f>IF(F83=0, "-", F62/F83)</f>
        <v>9.0242526790750135E-5</v>
      </c>
      <c r="H62" s="65">
        <v>0</v>
      </c>
      <c r="I62" s="9">
        <f>IF(H83=0, "-", H62/H83)</f>
        <v>0</v>
      </c>
      <c r="J62" s="8" t="str">
        <f t="shared" si="6"/>
        <v>-</v>
      </c>
      <c r="K62" s="9" t="str">
        <f t="shared" si="7"/>
        <v>-</v>
      </c>
    </row>
    <row r="63" spans="1:11" x14ac:dyDescent="0.2">
      <c r="A63" s="7" t="s">
        <v>550</v>
      </c>
      <c r="B63" s="65">
        <v>1276</v>
      </c>
      <c r="C63" s="34">
        <f>IF(B83=0, "-", B63/B83)</f>
        <v>0.36857307914500287</v>
      </c>
      <c r="D63" s="65">
        <v>1243</v>
      </c>
      <c r="E63" s="9">
        <f>IF(D83=0, "-", D63/D83)</f>
        <v>0.32302494802494802</v>
      </c>
      <c r="F63" s="81">
        <v>14994</v>
      </c>
      <c r="G63" s="34">
        <f>IF(F83=0, "-", F63/F83)</f>
        <v>0.33827411167512689</v>
      </c>
      <c r="H63" s="65">
        <v>11649</v>
      </c>
      <c r="I63" s="9">
        <f>IF(H83=0, "-", H63/H83)</f>
        <v>0.33882086035891917</v>
      </c>
      <c r="J63" s="8">
        <f t="shared" si="6"/>
        <v>2.6548672566371681E-2</v>
      </c>
      <c r="K63" s="9">
        <f t="shared" si="7"/>
        <v>0.28714911151171774</v>
      </c>
    </row>
    <row r="64" spans="1:11" x14ac:dyDescent="0.2">
      <c r="A64" s="7" t="s">
        <v>551</v>
      </c>
      <c r="B64" s="65">
        <v>1</v>
      </c>
      <c r="C64" s="34">
        <f>IF(B83=0, "-", B64/B83)</f>
        <v>2.8885037550548814E-4</v>
      </c>
      <c r="D64" s="65">
        <v>3</v>
      </c>
      <c r="E64" s="9">
        <f>IF(D83=0, "-", D64/D83)</f>
        <v>7.7962577962577967E-4</v>
      </c>
      <c r="F64" s="81">
        <v>98</v>
      </c>
      <c r="G64" s="34">
        <f>IF(F83=0, "-", F64/F83)</f>
        <v>2.2109419063733784E-3</v>
      </c>
      <c r="H64" s="65">
        <v>73</v>
      </c>
      <c r="I64" s="9">
        <f>IF(H83=0, "-", H64/H83)</f>
        <v>2.1232657572496437E-3</v>
      </c>
      <c r="J64" s="8">
        <f t="shared" si="6"/>
        <v>-0.66666666666666663</v>
      </c>
      <c r="K64" s="9">
        <f t="shared" si="7"/>
        <v>0.34246575342465752</v>
      </c>
    </row>
    <row r="65" spans="1:11" x14ac:dyDescent="0.2">
      <c r="A65" s="7" t="s">
        <v>552</v>
      </c>
      <c r="B65" s="65">
        <v>96</v>
      </c>
      <c r="C65" s="34">
        <f>IF(B83=0, "-", B65/B83)</f>
        <v>2.7729636048526862E-2</v>
      </c>
      <c r="D65" s="65">
        <v>28</v>
      </c>
      <c r="E65" s="9">
        <f>IF(D83=0, "-", D65/D83)</f>
        <v>7.2765072765072769E-3</v>
      </c>
      <c r="F65" s="81">
        <v>1410</v>
      </c>
      <c r="G65" s="34">
        <f>IF(F83=0, "-", F65/F83)</f>
        <v>3.1810490693739424E-2</v>
      </c>
      <c r="H65" s="65">
        <v>28</v>
      </c>
      <c r="I65" s="9">
        <f>IF(H83=0, "-", H65/H83)</f>
        <v>8.1440330415054828E-4</v>
      </c>
      <c r="J65" s="8">
        <f t="shared" si="6"/>
        <v>2.4285714285714284</v>
      </c>
      <c r="K65" s="9" t="str">
        <f t="shared" si="7"/>
        <v>&gt;999%</v>
      </c>
    </row>
    <row r="66" spans="1:11" x14ac:dyDescent="0.2">
      <c r="A66" s="7" t="s">
        <v>553</v>
      </c>
      <c r="B66" s="65">
        <v>0</v>
      </c>
      <c r="C66" s="34">
        <f>IF(B83=0, "-", B66/B83)</f>
        <v>0</v>
      </c>
      <c r="D66" s="65">
        <v>27</v>
      </c>
      <c r="E66" s="9">
        <f>IF(D83=0, "-", D66/D83)</f>
        <v>7.016632016632017E-3</v>
      </c>
      <c r="F66" s="81">
        <v>0</v>
      </c>
      <c r="G66" s="34">
        <f>IF(F83=0, "-", F66/F83)</f>
        <v>0</v>
      </c>
      <c r="H66" s="65">
        <v>2222</v>
      </c>
      <c r="I66" s="9">
        <f>IF(H83=0, "-", H66/H83)</f>
        <v>6.462871935080422E-2</v>
      </c>
      <c r="J66" s="8">
        <f t="shared" si="6"/>
        <v>-1</v>
      </c>
      <c r="K66" s="9">
        <f t="shared" si="7"/>
        <v>-1</v>
      </c>
    </row>
    <row r="67" spans="1:11" x14ac:dyDescent="0.2">
      <c r="A67" s="7" t="s">
        <v>554</v>
      </c>
      <c r="B67" s="65">
        <v>254</v>
      </c>
      <c r="C67" s="34">
        <f>IF(B83=0, "-", B67/B83)</f>
        <v>7.3367995378393988E-2</v>
      </c>
      <c r="D67" s="65">
        <v>339</v>
      </c>
      <c r="E67" s="9">
        <f>IF(D83=0, "-", D67/D83)</f>
        <v>8.8097713097713096E-2</v>
      </c>
      <c r="F67" s="81">
        <v>3551</v>
      </c>
      <c r="G67" s="34">
        <f>IF(F83=0, "-", F67/F83)</f>
        <v>8.0112803158488441E-2</v>
      </c>
      <c r="H67" s="65">
        <v>1893</v>
      </c>
      <c r="I67" s="9">
        <f>IF(H83=0, "-", H67/H83)</f>
        <v>5.5059480527035284E-2</v>
      </c>
      <c r="J67" s="8">
        <f t="shared" si="6"/>
        <v>-0.25073746312684364</v>
      </c>
      <c r="K67" s="9">
        <f t="shared" si="7"/>
        <v>0.87585842577918649</v>
      </c>
    </row>
    <row r="68" spans="1:11" x14ac:dyDescent="0.2">
      <c r="A68" s="7" t="s">
        <v>555</v>
      </c>
      <c r="B68" s="65">
        <v>43</v>
      </c>
      <c r="C68" s="34">
        <f>IF(B83=0, "-", B68/B83)</f>
        <v>1.2420566146735991E-2</v>
      </c>
      <c r="D68" s="65">
        <v>26</v>
      </c>
      <c r="E68" s="9">
        <f>IF(D83=0, "-", D68/D83)</f>
        <v>6.7567567567567571E-3</v>
      </c>
      <c r="F68" s="81">
        <v>403</v>
      </c>
      <c r="G68" s="34">
        <f>IF(F83=0, "-", F68/F83)</f>
        <v>9.0919345741680771E-3</v>
      </c>
      <c r="H68" s="65">
        <v>161</v>
      </c>
      <c r="I68" s="9">
        <f>IF(H83=0, "-", H68/H83)</f>
        <v>4.6828189988656526E-3</v>
      </c>
      <c r="J68" s="8">
        <f t="shared" si="6"/>
        <v>0.65384615384615385</v>
      </c>
      <c r="K68" s="9">
        <f t="shared" si="7"/>
        <v>1.5031055900621118</v>
      </c>
    </row>
    <row r="69" spans="1:11" x14ac:dyDescent="0.2">
      <c r="A69" s="7" t="s">
        <v>556</v>
      </c>
      <c r="B69" s="65">
        <v>50</v>
      </c>
      <c r="C69" s="34">
        <f>IF(B83=0, "-", B69/B83)</f>
        <v>1.4442518775274409E-2</v>
      </c>
      <c r="D69" s="65">
        <v>187</v>
      </c>
      <c r="E69" s="9">
        <f>IF(D83=0, "-", D69/D83)</f>
        <v>4.8596673596673599E-2</v>
      </c>
      <c r="F69" s="81">
        <v>1394</v>
      </c>
      <c r="G69" s="34">
        <f>IF(F83=0, "-", F69/F83)</f>
        <v>3.1449520586576421E-2</v>
      </c>
      <c r="H69" s="65">
        <v>1109</v>
      </c>
      <c r="I69" s="9">
        <f>IF(H83=0, "-", H69/H83)</f>
        <v>3.2256188010819926E-2</v>
      </c>
      <c r="J69" s="8">
        <f t="shared" si="6"/>
        <v>-0.73262032085561501</v>
      </c>
      <c r="K69" s="9">
        <f t="shared" si="7"/>
        <v>0.25698827772768262</v>
      </c>
    </row>
    <row r="70" spans="1:11" x14ac:dyDescent="0.2">
      <c r="A70" s="7" t="s">
        <v>557</v>
      </c>
      <c r="B70" s="65">
        <v>199</v>
      </c>
      <c r="C70" s="34">
        <f>IF(B83=0, "-", B70/B83)</f>
        <v>5.7481224725592146E-2</v>
      </c>
      <c r="D70" s="65">
        <v>167</v>
      </c>
      <c r="E70" s="9">
        <f>IF(D83=0, "-", D70/D83)</f>
        <v>4.3399168399168402E-2</v>
      </c>
      <c r="F70" s="81">
        <v>2522</v>
      </c>
      <c r="G70" s="34">
        <f>IF(F83=0, "-", F70/F83)</f>
        <v>5.6897913141567967E-2</v>
      </c>
      <c r="H70" s="65">
        <v>1339</v>
      </c>
      <c r="I70" s="9">
        <f>IF(H83=0, "-", H70/H83)</f>
        <v>3.8945929437770858E-2</v>
      </c>
      <c r="J70" s="8">
        <f t="shared" si="6"/>
        <v>0.19161676646706588</v>
      </c>
      <c r="K70" s="9">
        <f t="shared" si="7"/>
        <v>0.88349514563106801</v>
      </c>
    </row>
    <row r="71" spans="1:11" x14ac:dyDescent="0.2">
      <c r="A71" s="7" t="s">
        <v>558</v>
      </c>
      <c r="B71" s="65">
        <v>0</v>
      </c>
      <c r="C71" s="34">
        <f>IF(B83=0, "-", B71/B83)</f>
        <v>0</v>
      </c>
      <c r="D71" s="65">
        <v>0</v>
      </c>
      <c r="E71" s="9">
        <f>IF(D83=0, "-", D71/D83)</f>
        <v>0</v>
      </c>
      <c r="F71" s="81">
        <v>2</v>
      </c>
      <c r="G71" s="34">
        <f>IF(F83=0, "-", F71/F83)</f>
        <v>4.5121263395375068E-5</v>
      </c>
      <c r="H71" s="65">
        <v>81</v>
      </c>
      <c r="I71" s="9">
        <f>IF(H83=0, "-", H71/H83)</f>
        <v>2.3559524155783718E-3</v>
      </c>
      <c r="J71" s="8" t="str">
        <f t="shared" si="6"/>
        <v>-</v>
      </c>
      <c r="K71" s="9">
        <f t="shared" si="7"/>
        <v>-0.97530864197530864</v>
      </c>
    </row>
    <row r="72" spans="1:11" x14ac:dyDescent="0.2">
      <c r="A72" s="7" t="s">
        <v>559</v>
      </c>
      <c r="B72" s="65">
        <v>0</v>
      </c>
      <c r="C72" s="34">
        <f>IF(B83=0, "-", B72/B83)</f>
        <v>0</v>
      </c>
      <c r="D72" s="65">
        <v>75</v>
      </c>
      <c r="E72" s="9">
        <f>IF(D83=0, "-", D72/D83)</f>
        <v>1.9490644490644492E-2</v>
      </c>
      <c r="F72" s="81">
        <v>19</v>
      </c>
      <c r="G72" s="34">
        <f>IF(F83=0, "-", F72/F83)</f>
        <v>4.2865200225606319E-4</v>
      </c>
      <c r="H72" s="65">
        <v>733</v>
      </c>
      <c r="I72" s="9">
        <f>IF(H83=0, "-", H72/H83)</f>
        <v>2.131991506936971E-2</v>
      </c>
      <c r="J72" s="8">
        <f t="shared" si="6"/>
        <v>-1</v>
      </c>
      <c r="K72" s="9">
        <f t="shared" si="7"/>
        <v>-0.97407912687585263</v>
      </c>
    </row>
    <row r="73" spans="1:11" x14ac:dyDescent="0.2">
      <c r="A73" s="7" t="s">
        <v>560</v>
      </c>
      <c r="B73" s="65">
        <v>252</v>
      </c>
      <c r="C73" s="34">
        <f>IF(B83=0, "-", B73/B83)</f>
        <v>7.2790294627383012E-2</v>
      </c>
      <c r="D73" s="65">
        <v>251</v>
      </c>
      <c r="E73" s="9">
        <f>IF(D83=0, "-", D73/D83)</f>
        <v>6.5228690228690225E-2</v>
      </c>
      <c r="F73" s="81">
        <v>3340</v>
      </c>
      <c r="G73" s="34">
        <f>IF(F83=0, "-", F73/F83)</f>
        <v>7.5352509870276363E-2</v>
      </c>
      <c r="H73" s="65">
        <v>2810</v>
      </c>
      <c r="I73" s="9">
        <f>IF(H83=0, "-", H73/H83)</f>
        <v>8.173118873796574E-2</v>
      </c>
      <c r="J73" s="8">
        <f t="shared" si="6"/>
        <v>3.9840637450199202E-3</v>
      </c>
      <c r="K73" s="9">
        <f t="shared" si="7"/>
        <v>0.18861209964412812</v>
      </c>
    </row>
    <row r="74" spans="1:11" x14ac:dyDescent="0.2">
      <c r="A74" s="7" t="s">
        <v>561</v>
      </c>
      <c r="B74" s="65">
        <v>378</v>
      </c>
      <c r="C74" s="34">
        <f>IF(B83=0, "-", B74/B83)</f>
        <v>0.10918544194107452</v>
      </c>
      <c r="D74" s="65">
        <v>220</v>
      </c>
      <c r="E74" s="9">
        <f>IF(D83=0, "-", D74/D83)</f>
        <v>5.7172557172557176E-2</v>
      </c>
      <c r="F74" s="81">
        <v>3194</v>
      </c>
      <c r="G74" s="34">
        <f>IF(F83=0, "-", F74/F83)</f>
        <v>7.2058657642413981E-2</v>
      </c>
      <c r="H74" s="65">
        <v>2208</v>
      </c>
      <c r="I74" s="9">
        <f>IF(H83=0, "-", H74/H83)</f>
        <v>6.4221517698728955E-2</v>
      </c>
      <c r="J74" s="8">
        <f t="shared" si="6"/>
        <v>0.71818181818181814</v>
      </c>
      <c r="K74" s="9">
        <f t="shared" si="7"/>
        <v>0.44655797101449274</v>
      </c>
    </row>
    <row r="75" spans="1:11" x14ac:dyDescent="0.2">
      <c r="A75" s="7" t="s">
        <v>562</v>
      </c>
      <c r="B75" s="65">
        <v>87</v>
      </c>
      <c r="C75" s="34">
        <f>IF(B83=0, "-", B75/B83)</f>
        <v>2.5129982668977469E-2</v>
      </c>
      <c r="D75" s="65">
        <v>62</v>
      </c>
      <c r="E75" s="9">
        <f>IF(D83=0, "-", D75/D83)</f>
        <v>1.6112266112266113E-2</v>
      </c>
      <c r="F75" s="81">
        <v>890</v>
      </c>
      <c r="G75" s="34">
        <f>IF(F83=0, "-", F75/F83)</f>
        <v>2.0078962210941905E-2</v>
      </c>
      <c r="H75" s="65">
        <v>750</v>
      </c>
      <c r="I75" s="9">
        <f>IF(H83=0, "-", H75/H83)</f>
        <v>2.1814374218318257E-2</v>
      </c>
      <c r="J75" s="8">
        <f t="shared" si="6"/>
        <v>0.40322580645161288</v>
      </c>
      <c r="K75" s="9">
        <f t="shared" si="7"/>
        <v>0.18666666666666668</v>
      </c>
    </row>
    <row r="76" spans="1:11" x14ac:dyDescent="0.2">
      <c r="A76" s="7" t="s">
        <v>563</v>
      </c>
      <c r="B76" s="65">
        <v>15</v>
      </c>
      <c r="C76" s="34">
        <f>IF(B83=0, "-", B76/B83)</f>
        <v>4.3327556325823222E-3</v>
      </c>
      <c r="D76" s="65">
        <v>0</v>
      </c>
      <c r="E76" s="9">
        <f>IF(D83=0, "-", D76/D83)</f>
        <v>0</v>
      </c>
      <c r="F76" s="81">
        <v>51</v>
      </c>
      <c r="G76" s="34">
        <f>IF(F83=0, "-", F76/F83)</f>
        <v>1.1505922165820643E-3</v>
      </c>
      <c r="H76" s="65">
        <v>2</v>
      </c>
      <c r="I76" s="9">
        <f>IF(H83=0, "-", H76/H83)</f>
        <v>5.817166458218202E-5</v>
      </c>
      <c r="J76" s="8" t="str">
        <f t="shared" si="6"/>
        <v>-</v>
      </c>
      <c r="K76" s="9" t="str">
        <f t="shared" si="7"/>
        <v>&gt;999%</v>
      </c>
    </row>
    <row r="77" spans="1:11" x14ac:dyDescent="0.2">
      <c r="A77" s="7" t="s">
        <v>564</v>
      </c>
      <c r="B77" s="65">
        <v>0</v>
      </c>
      <c r="C77" s="34">
        <f>IF(B83=0, "-", B77/B83)</f>
        <v>0</v>
      </c>
      <c r="D77" s="65">
        <v>0</v>
      </c>
      <c r="E77" s="9">
        <f>IF(D83=0, "-", D77/D83)</f>
        <v>0</v>
      </c>
      <c r="F77" s="81">
        <v>0</v>
      </c>
      <c r="G77" s="34">
        <f>IF(F83=0, "-", F77/F83)</f>
        <v>0</v>
      </c>
      <c r="H77" s="65">
        <v>2</v>
      </c>
      <c r="I77" s="9">
        <f>IF(H83=0, "-", H77/H83)</f>
        <v>5.817166458218202E-5</v>
      </c>
      <c r="J77" s="8" t="str">
        <f t="shared" si="6"/>
        <v>-</v>
      </c>
      <c r="K77" s="9">
        <f t="shared" si="7"/>
        <v>-1</v>
      </c>
    </row>
    <row r="78" spans="1:11" x14ac:dyDescent="0.2">
      <c r="A78" s="7" t="s">
        <v>565</v>
      </c>
      <c r="B78" s="65">
        <v>26</v>
      </c>
      <c r="C78" s="34">
        <f>IF(B83=0, "-", B78/B83)</f>
        <v>7.5101097631426923E-3</v>
      </c>
      <c r="D78" s="65">
        <v>68</v>
      </c>
      <c r="E78" s="9">
        <f>IF(D83=0, "-", D78/D83)</f>
        <v>1.7671517671517672E-2</v>
      </c>
      <c r="F78" s="81">
        <v>536</v>
      </c>
      <c r="G78" s="34">
        <f>IF(F83=0, "-", F78/F83)</f>
        <v>1.2092498589960518E-2</v>
      </c>
      <c r="H78" s="65">
        <v>297</v>
      </c>
      <c r="I78" s="9">
        <f>IF(H83=0, "-", H78/H83)</f>
        <v>8.6384921904540304E-3</v>
      </c>
      <c r="J78" s="8">
        <f t="shared" si="6"/>
        <v>-0.61764705882352944</v>
      </c>
      <c r="K78" s="9">
        <f t="shared" si="7"/>
        <v>0.80471380471380471</v>
      </c>
    </row>
    <row r="79" spans="1:11" x14ac:dyDescent="0.2">
      <c r="A79" s="7" t="s">
        <v>566</v>
      </c>
      <c r="B79" s="65">
        <v>530</v>
      </c>
      <c r="C79" s="34">
        <f>IF(B83=0, "-", B79/B83)</f>
        <v>0.15309069901790873</v>
      </c>
      <c r="D79" s="65">
        <v>909</v>
      </c>
      <c r="E79" s="9">
        <f>IF(D83=0, "-", D79/D83)</f>
        <v>0.23622661122661123</v>
      </c>
      <c r="F79" s="81">
        <v>7539</v>
      </c>
      <c r="G79" s="34">
        <f>IF(F83=0, "-", F79/F83)</f>
        <v>0.17008460236886633</v>
      </c>
      <c r="H79" s="65">
        <v>6215</v>
      </c>
      <c r="I79" s="9">
        <f>IF(H83=0, "-", H79/H83)</f>
        <v>0.18076844768913061</v>
      </c>
      <c r="J79" s="8">
        <f t="shared" si="6"/>
        <v>-0.41694169416941695</v>
      </c>
      <c r="K79" s="9">
        <f t="shared" si="7"/>
        <v>0.21303298471440063</v>
      </c>
    </row>
    <row r="80" spans="1:11" x14ac:dyDescent="0.2">
      <c r="A80" s="7" t="s">
        <v>567</v>
      </c>
      <c r="B80" s="65">
        <v>147</v>
      </c>
      <c r="C80" s="34">
        <f>IF(B83=0, "-", B80/B83)</f>
        <v>4.2461005199306762E-2</v>
      </c>
      <c r="D80" s="65">
        <v>197</v>
      </c>
      <c r="E80" s="9">
        <f>IF(D83=0, "-", D80/D83)</f>
        <v>5.1195426195426198E-2</v>
      </c>
      <c r="F80" s="81">
        <v>2107</v>
      </c>
      <c r="G80" s="34">
        <f>IF(F83=0, "-", F80/F83)</f>
        <v>4.7535250987027634E-2</v>
      </c>
      <c r="H80" s="65">
        <v>1531</v>
      </c>
      <c r="I80" s="9">
        <f>IF(H83=0, "-", H80/H83)</f>
        <v>4.4530409237660336E-2</v>
      </c>
      <c r="J80" s="8">
        <f t="shared" si="6"/>
        <v>-0.25380710659898476</v>
      </c>
      <c r="K80" s="9">
        <f t="shared" si="7"/>
        <v>0.37622468974526452</v>
      </c>
    </row>
    <row r="81" spans="1:11" x14ac:dyDescent="0.2">
      <c r="A81" s="7" t="s">
        <v>568</v>
      </c>
      <c r="B81" s="65">
        <v>52</v>
      </c>
      <c r="C81" s="34">
        <f>IF(B83=0, "-", B81/B83)</f>
        <v>1.5020219526285385E-2</v>
      </c>
      <c r="D81" s="65">
        <v>31</v>
      </c>
      <c r="E81" s="9">
        <f>IF(D83=0, "-", D81/D83)</f>
        <v>8.0561330561330566E-3</v>
      </c>
      <c r="F81" s="81">
        <v>1624</v>
      </c>
      <c r="G81" s="34">
        <f>IF(F83=0, "-", F81/F83)</f>
        <v>3.6638465877044557E-2</v>
      </c>
      <c r="H81" s="65">
        <v>1263</v>
      </c>
      <c r="I81" s="9">
        <f>IF(H83=0, "-", H81/H83)</f>
        <v>3.6735406183647942E-2</v>
      </c>
      <c r="J81" s="8">
        <f t="shared" si="6"/>
        <v>0.67741935483870963</v>
      </c>
      <c r="K81" s="9">
        <f t="shared" si="7"/>
        <v>0.28582739509105304</v>
      </c>
    </row>
    <row r="82" spans="1:11" x14ac:dyDescent="0.2">
      <c r="A82" s="2"/>
      <c r="B82" s="68"/>
      <c r="C82" s="33"/>
      <c r="D82" s="68"/>
      <c r="E82" s="6"/>
      <c r="F82" s="82"/>
      <c r="G82" s="33"/>
      <c r="H82" s="68"/>
      <c r="I82" s="6"/>
      <c r="J82" s="5"/>
      <c r="K82" s="6"/>
    </row>
    <row r="83" spans="1:11" s="43" customFormat="1" x14ac:dyDescent="0.2">
      <c r="A83" s="162" t="s">
        <v>653</v>
      </c>
      <c r="B83" s="71">
        <f>SUM(B61:B82)</f>
        <v>3462</v>
      </c>
      <c r="C83" s="40">
        <f>B83/21249</f>
        <v>0.16292531413242975</v>
      </c>
      <c r="D83" s="71">
        <f>SUM(D61:D82)</f>
        <v>3848</v>
      </c>
      <c r="E83" s="41">
        <f>D83/26370</f>
        <v>0.1459233978005309</v>
      </c>
      <c r="F83" s="77">
        <f>SUM(F61:F82)</f>
        <v>44325</v>
      </c>
      <c r="G83" s="42">
        <f>F83/272733</f>
        <v>0.16252158704667202</v>
      </c>
      <c r="H83" s="71">
        <f>SUM(H61:H82)</f>
        <v>34381</v>
      </c>
      <c r="I83" s="41">
        <f>H83/226467</f>
        <v>0.15181461316659822</v>
      </c>
      <c r="J83" s="37">
        <f>IF(D83=0, "-", IF((B83-D83)/D83&lt;10, (B83-D83)/D83, "&gt;999%"))</f>
        <v>-0.10031185031185032</v>
      </c>
      <c r="K83" s="38">
        <f>IF(H83=0, "-", IF((F83-H83)/H83&lt;10, (F83-H83)/H83, "&gt;999%"))</f>
        <v>0.28922951630260901</v>
      </c>
    </row>
    <row r="84" spans="1:11" x14ac:dyDescent="0.2">
      <c r="B84" s="83"/>
      <c r="D84" s="83"/>
      <c r="F84" s="83"/>
      <c r="H84" s="83"/>
    </row>
    <row r="85" spans="1:11" x14ac:dyDescent="0.2">
      <c r="A85" s="27" t="s">
        <v>652</v>
      </c>
      <c r="B85" s="71">
        <v>4973</v>
      </c>
      <c r="C85" s="40">
        <f>B85/21249</f>
        <v>0.23403454280201422</v>
      </c>
      <c r="D85" s="71">
        <v>5890</v>
      </c>
      <c r="E85" s="41">
        <f>D85/26370</f>
        <v>0.22335987864998105</v>
      </c>
      <c r="F85" s="77">
        <v>61395</v>
      </c>
      <c r="G85" s="42">
        <f>F85/272733</f>
        <v>0.22511027268427364</v>
      </c>
      <c r="H85" s="71">
        <v>49552</v>
      </c>
      <c r="I85" s="41">
        <f>H85/226467</f>
        <v>0.2188045057337272</v>
      </c>
      <c r="J85" s="37">
        <f>IF(D85=0, "-", IF((B85-D85)/D85&lt;10, (B85-D85)/D85, "&gt;999%"))</f>
        <v>-0.15568760611205432</v>
      </c>
      <c r="K85" s="38">
        <f>IF(H85=0, "-", IF((F85-H85)/H85&lt;10, (F85-H85)/H85, "&gt;999%"))</f>
        <v>0.23900145301905071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665</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56</v>
      </c>
      <c r="C7" s="39">
        <f>IF(B29=0, "-", B7/B29)</f>
        <v>1.1260808365171928E-2</v>
      </c>
      <c r="D7" s="65">
        <v>15</v>
      </c>
      <c r="E7" s="21">
        <f>IF(D29=0, "-", D7/D29)</f>
        <v>2.5466893039049238E-3</v>
      </c>
      <c r="F7" s="81">
        <v>651</v>
      </c>
      <c r="G7" s="39">
        <f>IF(F29=0, "-", F7/F29)</f>
        <v>1.0603469337893965E-2</v>
      </c>
      <c r="H7" s="65">
        <v>15</v>
      </c>
      <c r="I7" s="21">
        <f>IF(H29=0, "-", H7/H29)</f>
        <v>3.0271230222796256E-4</v>
      </c>
      <c r="J7" s="20">
        <f t="shared" ref="J7:J27" si="0">IF(D7=0, "-", IF((B7-D7)/D7&lt;10, (B7-D7)/D7, "&gt;999%"))</f>
        <v>2.7333333333333334</v>
      </c>
      <c r="K7" s="21" t="str">
        <f t="shared" ref="K7:K27" si="1">IF(H7=0, "-", IF((F7-H7)/H7&lt;10, (F7-H7)/H7, "&gt;999%"))</f>
        <v>&gt;999%</v>
      </c>
    </row>
    <row r="8" spans="1:11" x14ac:dyDescent="0.2">
      <c r="A8" s="7" t="s">
        <v>45</v>
      </c>
      <c r="B8" s="65">
        <v>0</v>
      </c>
      <c r="C8" s="39">
        <f>IF(B29=0, "-", B8/B29)</f>
        <v>0</v>
      </c>
      <c r="D8" s="65">
        <v>0</v>
      </c>
      <c r="E8" s="21">
        <f>IF(D29=0, "-", D8/D29)</f>
        <v>0</v>
      </c>
      <c r="F8" s="81">
        <v>0</v>
      </c>
      <c r="G8" s="39">
        <f>IF(F29=0, "-", F8/F29)</f>
        <v>0</v>
      </c>
      <c r="H8" s="65">
        <v>4</v>
      </c>
      <c r="I8" s="21">
        <f>IF(H29=0, "-", H8/H29)</f>
        <v>8.0723280594123341E-5</v>
      </c>
      <c r="J8" s="20" t="str">
        <f t="shared" si="0"/>
        <v>-</v>
      </c>
      <c r="K8" s="21">
        <f t="shared" si="1"/>
        <v>-1</v>
      </c>
    </row>
    <row r="9" spans="1:11" x14ac:dyDescent="0.2">
      <c r="A9" s="7" t="s">
        <v>46</v>
      </c>
      <c r="B9" s="65">
        <v>1445</v>
      </c>
      <c r="C9" s="39">
        <f>IF(B29=0, "-", B9/B29)</f>
        <v>0.29056907299416851</v>
      </c>
      <c r="D9" s="65">
        <v>1476</v>
      </c>
      <c r="E9" s="21">
        <f>IF(D29=0, "-", D9/D29)</f>
        <v>0.25059422750424448</v>
      </c>
      <c r="F9" s="81">
        <v>17575</v>
      </c>
      <c r="G9" s="39">
        <f>IF(F29=0, "-", F9/F29)</f>
        <v>0.28626109618047074</v>
      </c>
      <c r="H9" s="65">
        <v>13529</v>
      </c>
      <c r="I9" s="21">
        <f>IF(H29=0, "-", H9/H29)</f>
        <v>0.27302631578947367</v>
      </c>
      <c r="J9" s="20">
        <f t="shared" si="0"/>
        <v>-2.1002710027100271E-2</v>
      </c>
      <c r="K9" s="21">
        <f t="shared" si="1"/>
        <v>0.29906127577795844</v>
      </c>
    </row>
    <row r="10" spans="1:11" x14ac:dyDescent="0.2">
      <c r="A10" s="7" t="s">
        <v>50</v>
      </c>
      <c r="B10" s="65">
        <v>114</v>
      </c>
      <c r="C10" s="39">
        <f>IF(B29=0, "-", B10/B29)</f>
        <v>2.2923788457671426E-2</v>
      </c>
      <c r="D10" s="65">
        <v>37</v>
      </c>
      <c r="E10" s="21">
        <f>IF(D29=0, "-", D10/D29)</f>
        <v>6.2818336162988112E-3</v>
      </c>
      <c r="F10" s="81">
        <v>1703</v>
      </c>
      <c r="G10" s="39">
        <f>IF(F29=0, "-", F10/F29)</f>
        <v>2.7738415180389282E-2</v>
      </c>
      <c r="H10" s="65">
        <v>288</v>
      </c>
      <c r="I10" s="21">
        <f>IF(H29=0, "-", H10/H29)</f>
        <v>5.8120762027768806E-3</v>
      </c>
      <c r="J10" s="20">
        <f t="shared" si="0"/>
        <v>2.0810810810810811</v>
      </c>
      <c r="K10" s="21">
        <f t="shared" si="1"/>
        <v>4.9131944444444446</v>
      </c>
    </row>
    <row r="11" spans="1:11" x14ac:dyDescent="0.2">
      <c r="A11" s="7" t="s">
        <v>52</v>
      </c>
      <c r="B11" s="65">
        <v>0</v>
      </c>
      <c r="C11" s="39">
        <f>IF(B29=0, "-", B11/B29)</f>
        <v>0</v>
      </c>
      <c r="D11" s="65">
        <v>27</v>
      </c>
      <c r="E11" s="21">
        <f>IF(D29=0, "-", D11/D29)</f>
        <v>4.5840407470288625E-3</v>
      </c>
      <c r="F11" s="81">
        <v>0</v>
      </c>
      <c r="G11" s="39">
        <f>IF(F29=0, "-", F11/F29)</f>
        <v>0</v>
      </c>
      <c r="H11" s="65">
        <v>2569</v>
      </c>
      <c r="I11" s="21">
        <f>IF(H29=0, "-", H11/H29)</f>
        <v>5.1844526961575717E-2</v>
      </c>
      <c r="J11" s="20">
        <f t="shared" si="0"/>
        <v>-1</v>
      </c>
      <c r="K11" s="21">
        <f t="shared" si="1"/>
        <v>-1</v>
      </c>
    </row>
    <row r="12" spans="1:11" x14ac:dyDescent="0.2">
      <c r="A12" s="7" t="s">
        <v>54</v>
      </c>
      <c r="B12" s="65">
        <v>39</v>
      </c>
      <c r="C12" s="39">
        <f>IF(B29=0, "-", B12/B29)</f>
        <v>7.8423486828875927E-3</v>
      </c>
      <c r="D12" s="65">
        <v>104</v>
      </c>
      <c r="E12" s="21">
        <f>IF(D29=0, "-", D12/D29)</f>
        <v>1.7657045840407469E-2</v>
      </c>
      <c r="F12" s="81">
        <v>739</v>
      </c>
      <c r="G12" s="39">
        <f>IF(F29=0, "-", F12/F29)</f>
        <v>1.2036810815212965E-2</v>
      </c>
      <c r="H12" s="65">
        <v>1145</v>
      </c>
      <c r="I12" s="21">
        <f>IF(H29=0, "-", H12/H29)</f>
        <v>2.3107039070067809E-2</v>
      </c>
      <c r="J12" s="20">
        <f t="shared" si="0"/>
        <v>-0.625</v>
      </c>
      <c r="K12" s="21">
        <f t="shared" si="1"/>
        <v>-0.35458515283842795</v>
      </c>
    </row>
    <row r="13" spans="1:11" x14ac:dyDescent="0.2">
      <c r="A13" s="7" t="s">
        <v>59</v>
      </c>
      <c r="B13" s="65">
        <v>378</v>
      </c>
      <c r="C13" s="39">
        <f>IF(B29=0, "-", B13/B29)</f>
        <v>7.6010456464910517E-2</v>
      </c>
      <c r="D13" s="65">
        <v>514</v>
      </c>
      <c r="E13" s="21">
        <f>IF(D29=0, "-", D13/D29)</f>
        <v>8.7266553480475378E-2</v>
      </c>
      <c r="F13" s="81">
        <v>5175</v>
      </c>
      <c r="G13" s="39">
        <f>IF(F29=0, "-", F13/F29)</f>
        <v>8.42902516491571E-2</v>
      </c>
      <c r="H13" s="65">
        <v>2908</v>
      </c>
      <c r="I13" s="21">
        <f>IF(H29=0, "-", H13/H29)</f>
        <v>5.8685824991927669E-2</v>
      </c>
      <c r="J13" s="20">
        <f t="shared" si="0"/>
        <v>-0.26459143968871596</v>
      </c>
      <c r="K13" s="21">
        <f t="shared" si="1"/>
        <v>0.77957359009628613</v>
      </c>
    </row>
    <row r="14" spans="1:11" x14ac:dyDescent="0.2">
      <c r="A14" s="7" t="s">
        <v>60</v>
      </c>
      <c r="B14" s="65">
        <v>0</v>
      </c>
      <c r="C14" s="39">
        <f>IF(B29=0, "-", B14/B29)</f>
        <v>0</v>
      </c>
      <c r="D14" s="65">
        <v>1</v>
      </c>
      <c r="E14" s="21">
        <f>IF(D29=0, "-", D14/D29)</f>
        <v>1.6977928692699492E-4</v>
      </c>
      <c r="F14" s="81">
        <v>0</v>
      </c>
      <c r="G14" s="39">
        <f>IF(F29=0, "-", F14/F29)</f>
        <v>0</v>
      </c>
      <c r="H14" s="65">
        <v>12</v>
      </c>
      <c r="I14" s="21">
        <f>IF(H29=0, "-", H14/H29)</f>
        <v>2.4216984178237002E-4</v>
      </c>
      <c r="J14" s="20">
        <f t="shared" si="0"/>
        <v>-1</v>
      </c>
      <c r="K14" s="21">
        <f t="shared" si="1"/>
        <v>-1</v>
      </c>
    </row>
    <row r="15" spans="1:11" x14ac:dyDescent="0.2">
      <c r="A15" s="7" t="s">
        <v>63</v>
      </c>
      <c r="B15" s="65">
        <v>43</v>
      </c>
      <c r="C15" s="39">
        <f>IF(B29=0, "-", B15/B29)</f>
        <v>8.6466921375427299E-3</v>
      </c>
      <c r="D15" s="65">
        <v>26</v>
      </c>
      <c r="E15" s="21">
        <f>IF(D29=0, "-", D15/D29)</f>
        <v>4.4142614601018672E-3</v>
      </c>
      <c r="F15" s="81">
        <v>403</v>
      </c>
      <c r="G15" s="39">
        <f>IF(F29=0, "-", F15/F29)</f>
        <v>6.5640524472676924E-3</v>
      </c>
      <c r="H15" s="65">
        <v>161</v>
      </c>
      <c r="I15" s="21">
        <f>IF(H29=0, "-", H15/H29)</f>
        <v>3.2491120439134646E-3</v>
      </c>
      <c r="J15" s="20">
        <f t="shared" si="0"/>
        <v>0.65384615384615385</v>
      </c>
      <c r="K15" s="21">
        <f t="shared" si="1"/>
        <v>1.5031055900621118</v>
      </c>
    </row>
    <row r="16" spans="1:11" x14ac:dyDescent="0.2">
      <c r="A16" s="7" t="s">
        <v>68</v>
      </c>
      <c r="B16" s="65">
        <v>194</v>
      </c>
      <c r="C16" s="39">
        <f>IF(B29=0, "-", B16/B29)</f>
        <v>3.901065755077418E-2</v>
      </c>
      <c r="D16" s="65">
        <v>268</v>
      </c>
      <c r="E16" s="21">
        <f>IF(D29=0, "-", D16/D29)</f>
        <v>4.5500848896434638E-2</v>
      </c>
      <c r="F16" s="81">
        <v>2455</v>
      </c>
      <c r="G16" s="39">
        <f>IF(F29=0, "-", F16/F29)</f>
        <v>3.9986969622933466E-2</v>
      </c>
      <c r="H16" s="65">
        <v>1695</v>
      </c>
      <c r="I16" s="21">
        <f>IF(H29=0, "-", H16/H29)</f>
        <v>3.4206490151759771E-2</v>
      </c>
      <c r="J16" s="20">
        <f t="shared" si="0"/>
        <v>-0.27611940298507465</v>
      </c>
      <c r="K16" s="21">
        <f t="shared" si="1"/>
        <v>0.44837758112094395</v>
      </c>
    </row>
    <row r="17" spans="1:11" x14ac:dyDescent="0.2">
      <c r="A17" s="7" t="s">
        <v>74</v>
      </c>
      <c r="B17" s="65">
        <v>260</v>
      </c>
      <c r="C17" s="39">
        <f>IF(B29=0, "-", B17/B29)</f>
        <v>5.2282324552583956E-2</v>
      </c>
      <c r="D17" s="65">
        <v>214</v>
      </c>
      <c r="E17" s="21">
        <f>IF(D29=0, "-", D17/D29)</f>
        <v>3.6332767402376911E-2</v>
      </c>
      <c r="F17" s="81">
        <v>3423</v>
      </c>
      <c r="G17" s="39">
        <f>IF(F29=0, "-", F17/F29)</f>
        <v>5.5753725873442461E-2</v>
      </c>
      <c r="H17" s="65">
        <v>2044</v>
      </c>
      <c r="I17" s="21">
        <f>IF(H29=0, "-", H17/H29)</f>
        <v>4.1249596383597029E-2</v>
      </c>
      <c r="J17" s="20">
        <f t="shared" si="0"/>
        <v>0.21495327102803738</v>
      </c>
      <c r="K17" s="21">
        <f t="shared" si="1"/>
        <v>0.67465753424657537</v>
      </c>
    </row>
    <row r="18" spans="1:11" x14ac:dyDescent="0.2">
      <c r="A18" s="7" t="s">
        <v>76</v>
      </c>
      <c r="B18" s="65">
        <v>0</v>
      </c>
      <c r="C18" s="39">
        <f>IF(B29=0, "-", B18/B29)</f>
        <v>0</v>
      </c>
      <c r="D18" s="65">
        <v>0</v>
      </c>
      <c r="E18" s="21">
        <f>IF(D29=0, "-", D18/D29)</f>
        <v>0</v>
      </c>
      <c r="F18" s="81">
        <v>2</v>
      </c>
      <c r="G18" s="39">
        <f>IF(F29=0, "-", F18/F29)</f>
        <v>3.2575942666340907E-5</v>
      </c>
      <c r="H18" s="65">
        <v>81</v>
      </c>
      <c r="I18" s="21">
        <f>IF(H29=0, "-", H18/H29)</f>
        <v>1.6346464320309978E-3</v>
      </c>
      <c r="J18" s="20" t="str">
        <f t="shared" si="0"/>
        <v>-</v>
      </c>
      <c r="K18" s="21">
        <f t="shared" si="1"/>
        <v>-0.97530864197530864</v>
      </c>
    </row>
    <row r="19" spans="1:11" x14ac:dyDescent="0.2">
      <c r="A19" s="7" t="s">
        <v>78</v>
      </c>
      <c r="B19" s="65">
        <v>37</v>
      </c>
      <c r="C19" s="39">
        <f>IF(B29=0, "-", B19/B29)</f>
        <v>7.4401769555600241E-3</v>
      </c>
      <c r="D19" s="65">
        <v>108</v>
      </c>
      <c r="E19" s="21">
        <f>IF(D29=0, "-", D19/D29)</f>
        <v>1.833616298811545E-2</v>
      </c>
      <c r="F19" s="81">
        <v>473</v>
      </c>
      <c r="G19" s="39">
        <f>IF(F29=0, "-", F19/F29)</f>
        <v>7.7042104405896242E-3</v>
      </c>
      <c r="H19" s="65">
        <v>1339</v>
      </c>
      <c r="I19" s="21">
        <f>IF(H29=0, "-", H19/H29)</f>
        <v>2.7022118178882788E-2</v>
      </c>
      <c r="J19" s="20">
        <f t="shared" si="0"/>
        <v>-0.65740740740740744</v>
      </c>
      <c r="K19" s="21">
        <f t="shared" si="1"/>
        <v>-0.64675130694548166</v>
      </c>
    </row>
    <row r="20" spans="1:11" x14ac:dyDescent="0.2">
      <c r="A20" s="7" t="s">
        <v>81</v>
      </c>
      <c r="B20" s="65">
        <v>366</v>
      </c>
      <c r="C20" s="39">
        <f>IF(B29=0, "-", B20/B29)</f>
        <v>7.3597426100945107E-2</v>
      </c>
      <c r="D20" s="65">
        <v>318</v>
      </c>
      <c r="E20" s="21">
        <f>IF(D29=0, "-", D20/D29)</f>
        <v>5.398981324278438E-2</v>
      </c>
      <c r="F20" s="81">
        <v>4412</v>
      </c>
      <c r="G20" s="39">
        <f>IF(F29=0, "-", F20/F29)</f>
        <v>7.1862529521948035E-2</v>
      </c>
      <c r="H20" s="65">
        <v>3505</v>
      </c>
      <c r="I20" s="21">
        <f>IF(H29=0, "-", H20/H29)</f>
        <v>7.0733774620600584E-2</v>
      </c>
      <c r="J20" s="20">
        <f t="shared" si="0"/>
        <v>0.15094339622641509</v>
      </c>
      <c r="K20" s="21">
        <f t="shared" si="1"/>
        <v>0.2587731811697575</v>
      </c>
    </row>
    <row r="21" spans="1:11" x14ac:dyDescent="0.2">
      <c r="A21" s="7" t="s">
        <v>83</v>
      </c>
      <c r="B21" s="65">
        <v>431</v>
      </c>
      <c r="C21" s="39">
        <f>IF(B29=0, "-", B21/B29)</f>
        <v>8.6668007239091086E-2</v>
      </c>
      <c r="D21" s="65">
        <v>264</v>
      </c>
      <c r="E21" s="21">
        <f>IF(D29=0, "-", D21/D29)</f>
        <v>4.4821731748726654E-2</v>
      </c>
      <c r="F21" s="81">
        <v>4010</v>
      </c>
      <c r="G21" s="39">
        <f>IF(F29=0, "-", F21/F29)</f>
        <v>6.5314765046013523E-2</v>
      </c>
      <c r="H21" s="65">
        <v>2852</v>
      </c>
      <c r="I21" s="21">
        <f>IF(H29=0, "-", H21/H29)</f>
        <v>5.7555699063609946E-2</v>
      </c>
      <c r="J21" s="20">
        <f t="shared" si="0"/>
        <v>0.63257575757575757</v>
      </c>
      <c r="K21" s="21">
        <f t="shared" si="1"/>
        <v>0.40603085553997192</v>
      </c>
    </row>
    <row r="22" spans="1:11" x14ac:dyDescent="0.2">
      <c r="A22" s="7" t="s">
        <v>84</v>
      </c>
      <c r="B22" s="65">
        <v>11</v>
      </c>
      <c r="C22" s="39">
        <f>IF(B29=0, "-", B22/B29)</f>
        <v>2.2119445003016287E-3</v>
      </c>
      <c r="D22" s="65">
        <v>2</v>
      </c>
      <c r="E22" s="21">
        <f>IF(D29=0, "-", D22/D29)</f>
        <v>3.3955857385398983E-4</v>
      </c>
      <c r="F22" s="81">
        <v>191</v>
      </c>
      <c r="G22" s="39">
        <f>IF(F29=0, "-", F22/F29)</f>
        <v>3.1110025246355567E-3</v>
      </c>
      <c r="H22" s="65">
        <v>46</v>
      </c>
      <c r="I22" s="21">
        <f>IF(H29=0, "-", H22/H29)</f>
        <v>9.2831772683241848E-4</v>
      </c>
      <c r="J22" s="20">
        <f t="shared" si="0"/>
        <v>4.5</v>
      </c>
      <c r="K22" s="21">
        <f t="shared" si="1"/>
        <v>3.152173913043478</v>
      </c>
    </row>
    <row r="23" spans="1:11" x14ac:dyDescent="0.2">
      <c r="A23" s="7" t="s">
        <v>86</v>
      </c>
      <c r="B23" s="65">
        <v>102</v>
      </c>
      <c r="C23" s="39">
        <f>IF(B29=0, "-", B23/B29)</f>
        <v>2.0510758093706012E-2</v>
      </c>
      <c r="D23" s="65">
        <v>62</v>
      </c>
      <c r="E23" s="21">
        <f>IF(D29=0, "-", D23/D29)</f>
        <v>1.0526315789473684E-2</v>
      </c>
      <c r="F23" s="81">
        <v>941</v>
      </c>
      <c r="G23" s="39">
        <f>IF(F29=0, "-", F23/F29)</f>
        <v>1.5326981024513396E-2</v>
      </c>
      <c r="H23" s="65">
        <v>754</v>
      </c>
      <c r="I23" s="21">
        <f>IF(H29=0, "-", H23/H29)</f>
        <v>1.5216338391992251E-2</v>
      </c>
      <c r="J23" s="20">
        <f t="shared" si="0"/>
        <v>0.64516129032258063</v>
      </c>
      <c r="K23" s="21">
        <f t="shared" si="1"/>
        <v>0.24801061007957559</v>
      </c>
    </row>
    <row r="24" spans="1:11" x14ac:dyDescent="0.2">
      <c r="A24" s="7" t="s">
        <v>87</v>
      </c>
      <c r="B24" s="65">
        <v>75</v>
      </c>
      <c r="C24" s="39">
        <f>IF(B29=0, "-", B24/B29)</f>
        <v>1.5081439774783833E-2</v>
      </c>
      <c r="D24" s="65">
        <v>130</v>
      </c>
      <c r="E24" s="21">
        <f>IF(D29=0, "-", D24/D29)</f>
        <v>2.2071307300509338E-2</v>
      </c>
      <c r="F24" s="81">
        <v>1056</v>
      </c>
      <c r="G24" s="39">
        <f>IF(F29=0, "-", F24/F29)</f>
        <v>1.7200097727828E-2</v>
      </c>
      <c r="H24" s="65">
        <v>799</v>
      </c>
      <c r="I24" s="21">
        <f>IF(H29=0, "-", H24/H29)</f>
        <v>1.6124475298676139E-2</v>
      </c>
      <c r="J24" s="20">
        <f t="shared" si="0"/>
        <v>-0.42307692307692307</v>
      </c>
      <c r="K24" s="21">
        <f t="shared" si="1"/>
        <v>0.32165206508135169</v>
      </c>
    </row>
    <row r="25" spans="1:11" x14ac:dyDescent="0.2">
      <c r="A25" s="7" t="s">
        <v>91</v>
      </c>
      <c r="B25" s="65">
        <v>26</v>
      </c>
      <c r="C25" s="39">
        <f>IF(B29=0, "-", B25/B29)</f>
        <v>5.2282324552583954E-3</v>
      </c>
      <c r="D25" s="65">
        <v>68</v>
      </c>
      <c r="E25" s="21">
        <f>IF(D29=0, "-", D25/D29)</f>
        <v>1.1544991511035654E-2</v>
      </c>
      <c r="F25" s="81">
        <v>536</v>
      </c>
      <c r="G25" s="39">
        <f>IF(F29=0, "-", F25/F29)</f>
        <v>8.7303526345793633E-3</v>
      </c>
      <c r="H25" s="65">
        <v>297</v>
      </c>
      <c r="I25" s="21">
        <f>IF(H29=0, "-", H25/H29)</f>
        <v>5.993703584113658E-3</v>
      </c>
      <c r="J25" s="20">
        <f t="shared" si="0"/>
        <v>-0.61764705882352944</v>
      </c>
      <c r="K25" s="21">
        <f t="shared" si="1"/>
        <v>0.80471380471380471</v>
      </c>
    </row>
    <row r="26" spans="1:11" x14ac:dyDescent="0.2">
      <c r="A26" s="7" t="s">
        <v>94</v>
      </c>
      <c r="B26" s="65">
        <v>1304</v>
      </c>
      <c r="C26" s="39">
        <f>IF(B29=0, "-", B26/B29)</f>
        <v>0.26221596621757493</v>
      </c>
      <c r="D26" s="65">
        <v>2129</v>
      </c>
      <c r="E26" s="21">
        <f>IF(D29=0, "-", D26/D29)</f>
        <v>0.36146010186757216</v>
      </c>
      <c r="F26" s="81">
        <v>15279</v>
      </c>
      <c r="G26" s="39">
        <f>IF(F29=0, "-", F26/F29)</f>
        <v>0.24886391399951135</v>
      </c>
      <c r="H26" s="65">
        <v>13540</v>
      </c>
      <c r="I26" s="21">
        <f>IF(H29=0, "-", H26/H29)</f>
        <v>0.27324830481110751</v>
      </c>
      <c r="J26" s="20">
        <f t="shared" si="0"/>
        <v>-0.38750587130108033</v>
      </c>
      <c r="K26" s="21">
        <f t="shared" si="1"/>
        <v>0.12843426883308715</v>
      </c>
    </row>
    <row r="27" spans="1:11" x14ac:dyDescent="0.2">
      <c r="A27" s="7" t="s">
        <v>96</v>
      </c>
      <c r="B27" s="65">
        <v>92</v>
      </c>
      <c r="C27" s="39">
        <f>IF(B29=0, "-", B27/B29)</f>
        <v>1.8499899457068168E-2</v>
      </c>
      <c r="D27" s="65">
        <v>127</v>
      </c>
      <c r="E27" s="21">
        <f>IF(D29=0, "-", D27/D29)</f>
        <v>2.1561969439728355E-2</v>
      </c>
      <c r="F27" s="81">
        <v>2371</v>
      </c>
      <c r="G27" s="39">
        <f>IF(F29=0, "-", F27/F29)</f>
        <v>3.8618780030947146E-2</v>
      </c>
      <c r="H27" s="65">
        <v>1969</v>
      </c>
      <c r="I27" s="21">
        <f>IF(H29=0, "-", H27/H29)</f>
        <v>3.9736034872457214E-2</v>
      </c>
      <c r="J27" s="20">
        <f t="shared" si="0"/>
        <v>-0.27559055118110237</v>
      </c>
      <c r="K27" s="21">
        <f t="shared" si="1"/>
        <v>0.20416455053326563</v>
      </c>
    </row>
    <row r="28" spans="1:11" x14ac:dyDescent="0.2">
      <c r="A28" s="2"/>
      <c r="B28" s="68"/>
      <c r="C28" s="33"/>
      <c r="D28" s="68"/>
      <c r="E28" s="6"/>
      <c r="F28" s="82"/>
      <c r="G28" s="33"/>
      <c r="H28" s="68"/>
      <c r="I28" s="6"/>
      <c r="J28" s="5"/>
      <c r="K28" s="6"/>
    </row>
    <row r="29" spans="1:11" s="43" customFormat="1" x14ac:dyDescent="0.2">
      <c r="A29" s="162" t="s">
        <v>652</v>
      </c>
      <c r="B29" s="71">
        <f>SUM(B7:B28)</f>
        <v>4973</v>
      </c>
      <c r="C29" s="40">
        <v>1</v>
      </c>
      <c r="D29" s="71">
        <f>SUM(D7:D28)</f>
        <v>5890</v>
      </c>
      <c r="E29" s="41">
        <v>1</v>
      </c>
      <c r="F29" s="77">
        <f>SUM(F7:F28)</f>
        <v>61395</v>
      </c>
      <c r="G29" s="42">
        <v>1</v>
      </c>
      <c r="H29" s="71">
        <f>SUM(H7:H28)</f>
        <v>49552</v>
      </c>
      <c r="I29" s="41">
        <v>1</v>
      </c>
      <c r="J29" s="37">
        <f>IF(D29=0, "-", (B29-D29)/D29)</f>
        <v>-0.15568760611205432</v>
      </c>
      <c r="K29" s="38">
        <f>IF(H29=0, "-", (F29-H29)/H29)</f>
        <v>0.23900145301905071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569</v>
      </c>
      <c r="B7" s="65">
        <v>34</v>
      </c>
      <c r="C7" s="34">
        <f>IF(B22=0, "-", B7/B22)</f>
        <v>0.10526315789473684</v>
      </c>
      <c r="D7" s="65">
        <v>20</v>
      </c>
      <c r="E7" s="9">
        <f>IF(D22=0, "-", D7/D22)</f>
        <v>4.4843049327354258E-2</v>
      </c>
      <c r="F7" s="81">
        <v>307</v>
      </c>
      <c r="G7" s="34">
        <f>IF(F22=0, "-", F7/F22)</f>
        <v>5.1286334781156032E-2</v>
      </c>
      <c r="H7" s="65">
        <v>178</v>
      </c>
      <c r="I7" s="9">
        <f>IF(H22=0, "-", H7/H22)</f>
        <v>3.9189784236019376E-2</v>
      </c>
      <c r="J7" s="8">
        <f t="shared" ref="J7:J20" si="0">IF(D7=0, "-", IF((B7-D7)/D7&lt;10, (B7-D7)/D7, "&gt;999%"))</f>
        <v>0.7</v>
      </c>
      <c r="K7" s="9">
        <f t="shared" ref="K7:K20" si="1">IF(H7=0, "-", IF((F7-H7)/H7&lt;10, (F7-H7)/H7, "&gt;999%"))</f>
        <v>0.7247191011235955</v>
      </c>
    </row>
    <row r="8" spans="1:11" x14ac:dyDescent="0.2">
      <c r="A8" s="7" t="s">
        <v>570</v>
      </c>
      <c r="B8" s="65">
        <v>5</v>
      </c>
      <c r="C8" s="34">
        <f>IF(B22=0, "-", B8/B22)</f>
        <v>1.5479876160990712E-2</v>
      </c>
      <c r="D8" s="65">
        <v>58</v>
      </c>
      <c r="E8" s="9">
        <f>IF(D22=0, "-", D8/D22)</f>
        <v>0.13004484304932734</v>
      </c>
      <c r="F8" s="81">
        <v>530</v>
      </c>
      <c r="G8" s="34">
        <f>IF(F22=0, "-", F8/F22)</f>
        <v>8.8539926495155366E-2</v>
      </c>
      <c r="H8" s="65">
        <v>426</v>
      </c>
      <c r="I8" s="9">
        <f>IF(H22=0, "-", H8/H22)</f>
        <v>9.3791281373844126E-2</v>
      </c>
      <c r="J8" s="8">
        <f t="shared" si="0"/>
        <v>-0.91379310344827591</v>
      </c>
      <c r="K8" s="9">
        <f t="shared" si="1"/>
        <v>0.24413145539906103</v>
      </c>
    </row>
    <row r="9" spans="1:11" x14ac:dyDescent="0.2">
      <c r="A9" s="7" t="s">
        <v>571</v>
      </c>
      <c r="B9" s="65">
        <v>46</v>
      </c>
      <c r="C9" s="34">
        <f>IF(B22=0, "-", B9/B22)</f>
        <v>0.14241486068111456</v>
      </c>
      <c r="D9" s="65">
        <v>37</v>
      </c>
      <c r="E9" s="9">
        <f>IF(D22=0, "-", D9/D22)</f>
        <v>8.2959641255605385E-2</v>
      </c>
      <c r="F9" s="81">
        <v>561</v>
      </c>
      <c r="G9" s="34">
        <f>IF(F22=0, "-", F9/F22)</f>
        <v>9.371867691279652E-2</v>
      </c>
      <c r="H9" s="65">
        <v>369</v>
      </c>
      <c r="I9" s="9">
        <f>IF(H22=0, "-", H9/H22)</f>
        <v>8.1241743725231172E-2</v>
      </c>
      <c r="J9" s="8">
        <f t="shared" si="0"/>
        <v>0.24324324324324326</v>
      </c>
      <c r="K9" s="9">
        <f t="shared" si="1"/>
        <v>0.52032520325203258</v>
      </c>
    </row>
    <row r="10" spans="1:11" x14ac:dyDescent="0.2">
      <c r="A10" s="7" t="s">
        <v>572</v>
      </c>
      <c r="B10" s="65">
        <v>54</v>
      </c>
      <c r="C10" s="34">
        <f>IF(B22=0, "-", B10/B22)</f>
        <v>0.16718266253869968</v>
      </c>
      <c r="D10" s="65">
        <v>38</v>
      </c>
      <c r="E10" s="9">
        <f>IF(D22=0, "-", D10/D22)</f>
        <v>8.520179372197309E-2</v>
      </c>
      <c r="F10" s="81">
        <v>537</v>
      </c>
      <c r="G10" s="34">
        <f>IF(F22=0, "-", F10/F22)</f>
        <v>8.9709321750751761E-2</v>
      </c>
      <c r="H10" s="65">
        <v>486</v>
      </c>
      <c r="I10" s="9">
        <f>IF(H22=0, "-", H10/H22)</f>
        <v>0.10700132100396301</v>
      </c>
      <c r="J10" s="8">
        <f t="shared" si="0"/>
        <v>0.42105263157894735</v>
      </c>
      <c r="K10" s="9">
        <f t="shared" si="1"/>
        <v>0.10493827160493827</v>
      </c>
    </row>
    <row r="11" spans="1:11" x14ac:dyDescent="0.2">
      <c r="A11" s="7" t="s">
        <v>573</v>
      </c>
      <c r="B11" s="65">
        <v>1</v>
      </c>
      <c r="C11" s="34">
        <f>IF(B22=0, "-", B11/B22)</f>
        <v>3.0959752321981426E-3</v>
      </c>
      <c r="D11" s="65">
        <v>0</v>
      </c>
      <c r="E11" s="9">
        <f>IF(D22=0, "-", D11/D22)</f>
        <v>0</v>
      </c>
      <c r="F11" s="81">
        <v>8</v>
      </c>
      <c r="G11" s="34">
        <f>IF(F22=0, "-", F11/F22)</f>
        <v>1.3364517206815904E-3</v>
      </c>
      <c r="H11" s="65">
        <v>3</v>
      </c>
      <c r="I11" s="9">
        <f>IF(H22=0, "-", H11/H22)</f>
        <v>6.6050198150594452E-4</v>
      </c>
      <c r="J11" s="8" t="str">
        <f t="shared" si="0"/>
        <v>-</v>
      </c>
      <c r="K11" s="9">
        <f t="shared" si="1"/>
        <v>1.6666666666666667</v>
      </c>
    </row>
    <row r="12" spans="1:11" x14ac:dyDescent="0.2">
      <c r="A12" s="7" t="s">
        <v>574</v>
      </c>
      <c r="B12" s="65">
        <v>0</v>
      </c>
      <c r="C12" s="34">
        <f>IF(B22=0, "-", B12/B22)</f>
        <v>0</v>
      </c>
      <c r="D12" s="65">
        <v>0</v>
      </c>
      <c r="E12" s="9">
        <f>IF(D22=0, "-", D12/D22)</f>
        <v>0</v>
      </c>
      <c r="F12" s="81">
        <v>0</v>
      </c>
      <c r="G12" s="34">
        <f>IF(F22=0, "-", F12/F22)</f>
        <v>0</v>
      </c>
      <c r="H12" s="65">
        <v>3</v>
      </c>
      <c r="I12" s="9">
        <f>IF(H22=0, "-", H12/H22)</f>
        <v>6.6050198150594452E-4</v>
      </c>
      <c r="J12" s="8" t="str">
        <f t="shared" si="0"/>
        <v>-</v>
      </c>
      <c r="K12" s="9">
        <f t="shared" si="1"/>
        <v>-1</v>
      </c>
    </row>
    <row r="13" spans="1:11" x14ac:dyDescent="0.2">
      <c r="A13" s="7" t="s">
        <v>575</v>
      </c>
      <c r="B13" s="65">
        <v>64</v>
      </c>
      <c r="C13" s="34">
        <f>IF(B22=0, "-", B13/B22)</f>
        <v>0.19814241486068113</v>
      </c>
      <c r="D13" s="65">
        <v>58</v>
      </c>
      <c r="E13" s="9">
        <f>IF(D22=0, "-", D13/D22)</f>
        <v>0.13004484304932734</v>
      </c>
      <c r="F13" s="81">
        <v>1119</v>
      </c>
      <c r="G13" s="34">
        <f>IF(F22=0, "-", F13/F22)</f>
        <v>0.18693618443033747</v>
      </c>
      <c r="H13" s="65">
        <v>830</v>
      </c>
      <c r="I13" s="9">
        <f>IF(H22=0, "-", H13/H22)</f>
        <v>0.18273888154997797</v>
      </c>
      <c r="J13" s="8">
        <f t="shared" si="0"/>
        <v>0.10344827586206896</v>
      </c>
      <c r="K13" s="9">
        <f t="shared" si="1"/>
        <v>0.34819277108433733</v>
      </c>
    </row>
    <row r="14" spans="1:11" x14ac:dyDescent="0.2">
      <c r="A14" s="7" t="s">
        <v>576</v>
      </c>
      <c r="B14" s="65">
        <v>35</v>
      </c>
      <c r="C14" s="34">
        <f>IF(B22=0, "-", B14/B22)</f>
        <v>0.10835913312693499</v>
      </c>
      <c r="D14" s="65">
        <v>34</v>
      </c>
      <c r="E14" s="9">
        <f>IF(D22=0, "-", D14/D22)</f>
        <v>7.623318385650224E-2</v>
      </c>
      <c r="F14" s="81">
        <v>364</v>
      </c>
      <c r="G14" s="34">
        <f>IF(F22=0, "-", F14/F22)</f>
        <v>6.0808553291012361E-2</v>
      </c>
      <c r="H14" s="65">
        <v>309</v>
      </c>
      <c r="I14" s="9">
        <f>IF(H22=0, "-", H14/H22)</f>
        <v>6.8031704095112291E-2</v>
      </c>
      <c r="J14" s="8">
        <f t="shared" si="0"/>
        <v>2.9411764705882353E-2</v>
      </c>
      <c r="K14" s="9">
        <f t="shared" si="1"/>
        <v>0.17799352750809061</v>
      </c>
    </row>
    <row r="15" spans="1:11" x14ac:dyDescent="0.2">
      <c r="A15" s="7" t="s">
        <v>577</v>
      </c>
      <c r="B15" s="65">
        <v>1</v>
      </c>
      <c r="C15" s="34">
        <f>IF(B22=0, "-", B15/B22)</f>
        <v>3.0959752321981426E-3</v>
      </c>
      <c r="D15" s="65">
        <v>16</v>
      </c>
      <c r="E15" s="9">
        <f>IF(D22=0, "-", D15/D22)</f>
        <v>3.5874439461883408E-2</v>
      </c>
      <c r="F15" s="81">
        <v>188</v>
      </c>
      <c r="G15" s="34">
        <f>IF(F22=0, "-", F15/F22)</f>
        <v>3.1406615436017374E-2</v>
      </c>
      <c r="H15" s="65">
        <v>88</v>
      </c>
      <c r="I15" s="9">
        <f>IF(H22=0, "-", H15/H22)</f>
        <v>1.9374724790841038E-2</v>
      </c>
      <c r="J15" s="8">
        <f t="shared" si="0"/>
        <v>-0.9375</v>
      </c>
      <c r="K15" s="9">
        <f t="shared" si="1"/>
        <v>1.1363636363636365</v>
      </c>
    </row>
    <row r="16" spans="1:11" x14ac:dyDescent="0.2">
      <c r="A16" s="7" t="s">
        <v>578</v>
      </c>
      <c r="B16" s="65">
        <v>20</v>
      </c>
      <c r="C16" s="34">
        <f>IF(B22=0, "-", B16/B22)</f>
        <v>6.1919504643962849E-2</v>
      </c>
      <c r="D16" s="65">
        <v>22</v>
      </c>
      <c r="E16" s="9">
        <f>IF(D22=0, "-", D16/D22)</f>
        <v>4.9327354260089683E-2</v>
      </c>
      <c r="F16" s="81">
        <v>431</v>
      </c>
      <c r="G16" s="34">
        <f>IF(F22=0, "-", F16/F22)</f>
        <v>7.2001336451720688E-2</v>
      </c>
      <c r="H16" s="65">
        <v>38</v>
      </c>
      <c r="I16" s="9">
        <f>IF(H22=0, "-", H16/H22)</f>
        <v>8.3663584324086306E-3</v>
      </c>
      <c r="J16" s="8">
        <f t="shared" si="0"/>
        <v>-9.0909090909090912E-2</v>
      </c>
      <c r="K16" s="9" t="str">
        <f t="shared" si="1"/>
        <v>&gt;999%</v>
      </c>
    </row>
    <row r="17" spans="1:11" x14ac:dyDescent="0.2">
      <c r="A17" s="7" t="s">
        <v>579</v>
      </c>
      <c r="B17" s="65">
        <v>40</v>
      </c>
      <c r="C17" s="34">
        <f>IF(B22=0, "-", B17/B22)</f>
        <v>0.1238390092879257</v>
      </c>
      <c r="D17" s="65">
        <v>83</v>
      </c>
      <c r="E17" s="9">
        <f>IF(D22=0, "-", D17/D22)</f>
        <v>0.18609865470852019</v>
      </c>
      <c r="F17" s="81">
        <v>1236</v>
      </c>
      <c r="G17" s="34">
        <f>IF(F22=0, "-", F17/F22)</f>
        <v>0.20648179084530571</v>
      </c>
      <c r="H17" s="65">
        <v>833</v>
      </c>
      <c r="I17" s="9">
        <f>IF(H22=0, "-", H17/H22)</f>
        <v>0.18339938353148394</v>
      </c>
      <c r="J17" s="8">
        <f t="shared" si="0"/>
        <v>-0.51807228915662651</v>
      </c>
      <c r="K17" s="9">
        <f t="shared" si="1"/>
        <v>0.4837935174069628</v>
      </c>
    </row>
    <row r="18" spans="1:11" x14ac:dyDescent="0.2">
      <c r="A18" s="7" t="s">
        <v>580</v>
      </c>
      <c r="B18" s="65">
        <v>3</v>
      </c>
      <c r="C18" s="34">
        <f>IF(B22=0, "-", B18/B22)</f>
        <v>9.2879256965944269E-3</v>
      </c>
      <c r="D18" s="65">
        <v>0</v>
      </c>
      <c r="E18" s="9">
        <f>IF(D22=0, "-", D18/D22)</f>
        <v>0</v>
      </c>
      <c r="F18" s="81">
        <v>13</v>
      </c>
      <c r="G18" s="34">
        <f>IF(F22=0, "-", F18/F22)</f>
        <v>2.1717340461075841E-3</v>
      </c>
      <c r="H18" s="65">
        <v>13</v>
      </c>
      <c r="I18" s="9">
        <f>IF(H22=0, "-", H18/H22)</f>
        <v>2.8621752531924264E-3</v>
      </c>
      <c r="J18" s="8" t="str">
        <f t="shared" si="0"/>
        <v>-</v>
      </c>
      <c r="K18" s="9">
        <f t="shared" si="1"/>
        <v>0</v>
      </c>
    </row>
    <row r="19" spans="1:11" x14ac:dyDescent="0.2">
      <c r="A19" s="7" t="s">
        <v>581</v>
      </c>
      <c r="B19" s="65">
        <v>12</v>
      </c>
      <c r="C19" s="34">
        <f>IF(B22=0, "-", B19/B22)</f>
        <v>3.7151702786377708E-2</v>
      </c>
      <c r="D19" s="65">
        <v>61</v>
      </c>
      <c r="E19" s="9">
        <f>IF(D22=0, "-", D19/D22)</f>
        <v>0.1367713004484305</v>
      </c>
      <c r="F19" s="81">
        <v>440</v>
      </c>
      <c r="G19" s="34">
        <f>IF(F22=0, "-", F19/F22)</f>
        <v>7.3504844637487465E-2</v>
      </c>
      <c r="H19" s="65">
        <v>671</v>
      </c>
      <c r="I19" s="9">
        <f>IF(H22=0, "-", H19/H22)</f>
        <v>0.14773227653016294</v>
      </c>
      <c r="J19" s="8">
        <f t="shared" si="0"/>
        <v>-0.80327868852459017</v>
      </c>
      <c r="K19" s="9">
        <f t="shared" si="1"/>
        <v>-0.34426229508196721</v>
      </c>
    </row>
    <row r="20" spans="1:11" x14ac:dyDescent="0.2">
      <c r="A20" s="7" t="s">
        <v>582</v>
      </c>
      <c r="B20" s="65">
        <v>8</v>
      </c>
      <c r="C20" s="34">
        <f>IF(B22=0, "-", B20/B22)</f>
        <v>2.4767801857585141E-2</v>
      </c>
      <c r="D20" s="65">
        <v>19</v>
      </c>
      <c r="E20" s="9">
        <f>IF(D22=0, "-", D20/D22)</f>
        <v>4.2600896860986545E-2</v>
      </c>
      <c r="F20" s="81">
        <v>252</v>
      </c>
      <c r="G20" s="34">
        <f>IF(F22=0, "-", F20/F22)</f>
        <v>4.2098229201470098E-2</v>
      </c>
      <c r="H20" s="65">
        <v>295</v>
      </c>
      <c r="I20" s="9">
        <f>IF(H22=0, "-", H20/H22)</f>
        <v>6.4949361514751211E-2</v>
      </c>
      <c r="J20" s="8">
        <f t="shared" si="0"/>
        <v>-0.57894736842105265</v>
      </c>
      <c r="K20" s="9">
        <f t="shared" si="1"/>
        <v>-0.14576271186440679</v>
      </c>
    </row>
    <row r="21" spans="1:11" x14ac:dyDescent="0.2">
      <c r="A21" s="2"/>
      <c r="B21" s="68"/>
      <c r="C21" s="33"/>
      <c r="D21" s="68"/>
      <c r="E21" s="6"/>
      <c r="F21" s="82"/>
      <c r="G21" s="33"/>
      <c r="H21" s="68"/>
      <c r="I21" s="6"/>
      <c r="J21" s="5"/>
      <c r="K21" s="6"/>
    </row>
    <row r="22" spans="1:11" s="43" customFormat="1" x14ac:dyDescent="0.2">
      <c r="A22" s="162" t="s">
        <v>662</v>
      </c>
      <c r="B22" s="71">
        <f>SUM(B7:B21)</f>
        <v>323</v>
      </c>
      <c r="C22" s="40">
        <f>B22/21249</f>
        <v>1.5200715327780131E-2</v>
      </c>
      <c r="D22" s="71">
        <f>SUM(D7:D21)</f>
        <v>446</v>
      </c>
      <c r="E22" s="41">
        <f>D22/26370</f>
        <v>1.6913158892681076E-2</v>
      </c>
      <c r="F22" s="77">
        <f>SUM(F7:F21)</f>
        <v>5986</v>
      </c>
      <c r="G22" s="42">
        <f>F22/272733</f>
        <v>2.1948205754345824E-2</v>
      </c>
      <c r="H22" s="71">
        <f>SUM(H7:H21)</f>
        <v>4542</v>
      </c>
      <c r="I22" s="41">
        <f>H22/226467</f>
        <v>2.0055902184424219E-2</v>
      </c>
      <c r="J22" s="37">
        <f>IF(D22=0, "-", IF((B22-D22)/D22&lt;10, (B22-D22)/D22, "&gt;999%"))</f>
        <v>-0.27578475336322872</v>
      </c>
      <c r="K22" s="38">
        <f>IF(H22=0, "-", IF((F22-H22)/H22&lt;10, (F22-H22)/H22, "&gt;999%"))</f>
        <v>0.31792162043152794</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583</v>
      </c>
      <c r="B25" s="65">
        <v>3</v>
      </c>
      <c r="C25" s="34">
        <f>IF(B38=0, "-", B25/B38)</f>
        <v>1.5544041450777202E-2</v>
      </c>
      <c r="D25" s="65">
        <v>2</v>
      </c>
      <c r="E25" s="9">
        <f>IF(D38=0, "-", D25/D38)</f>
        <v>1.2500000000000001E-2</v>
      </c>
      <c r="F25" s="81">
        <v>17</v>
      </c>
      <c r="G25" s="34">
        <f>IF(F38=0, "-", F25/F38)</f>
        <v>8.8265835929387335E-3</v>
      </c>
      <c r="H25" s="65">
        <v>10</v>
      </c>
      <c r="I25" s="9">
        <f>IF(H38=0, "-", H25/H38)</f>
        <v>6.3532401524777635E-3</v>
      </c>
      <c r="J25" s="8">
        <f t="shared" ref="J25:J36" si="2">IF(D25=0, "-", IF((B25-D25)/D25&lt;10, (B25-D25)/D25, "&gt;999%"))</f>
        <v>0.5</v>
      </c>
      <c r="K25" s="9">
        <f t="shared" ref="K25:K36" si="3">IF(H25=0, "-", IF((F25-H25)/H25&lt;10, (F25-H25)/H25, "&gt;999%"))</f>
        <v>0.7</v>
      </c>
    </row>
    <row r="26" spans="1:11" x14ac:dyDescent="0.2">
      <c r="A26" s="7" t="s">
        <v>584</v>
      </c>
      <c r="B26" s="65">
        <v>0</v>
      </c>
      <c r="C26" s="34">
        <f>IF(B38=0, "-", B26/B38)</f>
        <v>0</v>
      </c>
      <c r="D26" s="65">
        <v>0</v>
      </c>
      <c r="E26" s="9">
        <f>IF(D38=0, "-", D26/D38)</f>
        <v>0</v>
      </c>
      <c r="F26" s="81">
        <v>3</v>
      </c>
      <c r="G26" s="34">
        <f>IF(F38=0, "-", F26/F38)</f>
        <v>1.557632398753894E-3</v>
      </c>
      <c r="H26" s="65">
        <v>1</v>
      </c>
      <c r="I26" s="9">
        <f>IF(H38=0, "-", H26/H38)</f>
        <v>6.3532401524777639E-4</v>
      </c>
      <c r="J26" s="8" t="str">
        <f t="shared" si="2"/>
        <v>-</v>
      </c>
      <c r="K26" s="9">
        <f t="shared" si="3"/>
        <v>2</v>
      </c>
    </row>
    <row r="27" spans="1:11" x14ac:dyDescent="0.2">
      <c r="A27" s="7" t="s">
        <v>585</v>
      </c>
      <c r="B27" s="65">
        <v>30</v>
      </c>
      <c r="C27" s="34">
        <f>IF(B38=0, "-", B27/B38)</f>
        <v>0.15544041450777202</v>
      </c>
      <c r="D27" s="65">
        <v>23</v>
      </c>
      <c r="E27" s="9">
        <f>IF(D38=0, "-", D27/D38)</f>
        <v>0.14374999999999999</v>
      </c>
      <c r="F27" s="81">
        <v>390</v>
      </c>
      <c r="G27" s="34">
        <f>IF(F38=0, "-", F27/F38)</f>
        <v>0.20249221183800623</v>
      </c>
      <c r="H27" s="65">
        <v>267</v>
      </c>
      <c r="I27" s="9">
        <f>IF(H38=0, "-", H27/H38)</f>
        <v>0.16963151207115629</v>
      </c>
      <c r="J27" s="8">
        <f t="shared" si="2"/>
        <v>0.30434782608695654</v>
      </c>
      <c r="K27" s="9">
        <f t="shared" si="3"/>
        <v>0.4606741573033708</v>
      </c>
    </row>
    <row r="28" spans="1:11" x14ac:dyDescent="0.2">
      <c r="A28" s="7" t="s">
        <v>586</v>
      </c>
      <c r="B28" s="65">
        <v>59</v>
      </c>
      <c r="C28" s="34">
        <f>IF(B38=0, "-", B28/B38)</f>
        <v>0.30569948186528495</v>
      </c>
      <c r="D28" s="65">
        <v>58</v>
      </c>
      <c r="E28" s="9">
        <f>IF(D38=0, "-", D28/D38)</f>
        <v>0.36249999999999999</v>
      </c>
      <c r="F28" s="81">
        <v>657</v>
      </c>
      <c r="G28" s="34">
        <f>IF(F38=0, "-", F28/F38)</f>
        <v>0.34112149532710279</v>
      </c>
      <c r="H28" s="65">
        <v>586</v>
      </c>
      <c r="I28" s="9">
        <f>IF(H38=0, "-", H28/H38)</f>
        <v>0.37229987293519695</v>
      </c>
      <c r="J28" s="8">
        <f t="shared" si="2"/>
        <v>1.7241379310344827E-2</v>
      </c>
      <c r="K28" s="9">
        <f t="shared" si="3"/>
        <v>0.12116040955631399</v>
      </c>
    </row>
    <row r="29" spans="1:11" x14ac:dyDescent="0.2">
      <c r="A29" s="7" t="s">
        <v>587</v>
      </c>
      <c r="B29" s="65">
        <v>2</v>
      </c>
      <c r="C29" s="34">
        <f>IF(B38=0, "-", B29/B38)</f>
        <v>1.0362694300518135E-2</v>
      </c>
      <c r="D29" s="65">
        <v>0</v>
      </c>
      <c r="E29" s="9">
        <f>IF(D38=0, "-", D29/D38)</f>
        <v>0</v>
      </c>
      <c r="F29" s="81">
        <v>4</v>
      </c>
      <c r="G29" s="34">
        <f>IF(F38=0, "-", F29/F38)</f>
        <v>2.0768431983385254E-3</v>
      </c>
      <c r="H29" s="65">
        <v>2</v>
      </c>
      <c r="I29" s="9">
        <f>IF(H38=0, "-", H29/H38)</f>
        <v>1.2706480304955528E-3</v>
      </c>
      <c r="J29" s="8" t="str">
        <f t="shared" si="2"/>
        <v>-</v>
      </c>
      <c r="K29" s="9">
        <f t="shared" si="3"/>
        <v>1</v>
      </c>
    </row>
    <row r="30" spans="1:11" x14ac:dyDescent="0.2">
      <c r="A30" s="7" t="s">
        <v>588</v>
      </c>
      <c r="B30" s="65">
        <v>0</v>
      </c>
      <c r="C30" s="34">
        <f>IF(B38=0, "-", B30/B38)</f>
        <v>0</v>
      </c>
      <c r="D30" s="65">
        <v>0</v>
      </c>
      <c r="E30" s="9">
        <f>IF(D38=0, "-", D30/D38)</f>
        <v>0</v>
      </c>
      <c r="F30" s="81">
        <v>4</v>
      </c>
      <c r="G30" s="34">
        <f>IF(F38=0, "-", F30/F38)</f>
        <v>2.0768431983385254E-3</v>
      </c>
      <c r="H30" s="65">
        <v>0</v>
      </c>
      <c r="I30" s="9">
        <f>IF(H38=0, "-", H30/H38)</f>
        <v>0</v>
      </c>
      <c r="J30" s="8" t="str">
        <f t="shared" si="2"/>
        <v>-</v>
      </c>
      <c r="K30" s="9" t="str">
        <f t="shared" si="3"/>
        <v>-</v>
      </c>
    </row>
    <row r="31" spans="1:11" x14ac:dyDescent="0.2">
      <c r="A31" s="7" t="s">
        <v>589</v>
      </c>
      <c r="B31" s="65">
        <v>84</v>
      </c>
      <c r="C31" s="34">
        <f>IF(B38=0, "-", B31/B38)</f>
        <v>0.43523316062176165</v>
      </c>
      <c r="D31" s="65">
        <v>63</v>
      </c>
      <c r="E31" s="9">
        <f>IF(D38=0, "-", D31/D38)</f>
        <v>0.39374999999999999</v>
      </c>
      <c r="F31" s="81">
        <v>700</v>
      </c>
      <c r="G31" s="34">
        <f>IF(F38=0, "-", F31/F38)</f>
        <v>0.36344755970924197</v>
      </c>
      <c r="H31" s="65">
        <v>532</v>
      </c>
      <c r="I31" s="9">
        <f>IF(H38=0, "-", H31/H38)</f>
        <v>0.33799237611181704</v>
      </c>
      <c r="J31" s="8">
        <f t="shared" si="2"/>
        <v>0.33333333333333331</v>
      </c>
      <c r="K31" s="9">
        <f t="shared" si="3"/>
        <v>0.31578947368421051</v>
      </c>
    </row>
    <row r="32" spans="1:11" x14ac:dyDescent="0.2">
      <c r="A32" s="7" t="s">
        <v>590</v>
      </c>
      <c r="B32" s="65">
        <v>2</v>
      </c>
      <c r="C32" s="34">
        <f>IF(B38=0, "-", B32/B38)</f>
        <v>1.0362694300518135E-2</v>
      </c>
      <c r="D32" s="65">
        <v>1</v>
      </c>
      <c r="E32" s="9">
        <f>IF(D38=0, "-", D32/D38)</f>
        <v>6.2500000000000003E-3</v>
      </c>
      <c r="F32" s="81">
        <v>38</v>
      </c>
      <c r="G32" s="34">
        <f>IF(F38=0, "-", F32/F38)</f>
        <v>1.9730010384215992E-2</v>
      </c>
      <c r="H32" s="65">
        <v>73</v>
      </c>
      <c r="I32" s="9">
        <f>IF(H38=0, "-", H32/H38)</f>
        <v>4.6378653113087677E-2</v>
      </c>
      <c r="J32" s="8">
        <f t="shared" si="2"/>
        <v>1</v>
      </c>
      <c r="K32" s="9">
        <f t="shared" si="3"/>
        <v>-0.47945205479452052</v>
      </c>
    </row>
    <row r="33" spans="1:11" x14ac:dyDescent="0.2">
      <c r="A33" s="7" t="s">
        <v>591</v>
      </c>
      <c r="B33" s="65">
        <v>2</v>
      </c>
      <c r="C33" s="34">
        <f>IF(B38=0, "-", B33/B38)</f>
        <v>1.0362694300518135E-2</v>
      </c>
      <c r="D33" s="65">
        <v>3</v>
      </c>
      <c r="E33" s="9">
        <f>IF(D38=0, "-", D33/D38)</f>
        <v>1.8749999999999999E-2</v>
      </c>
      <c r="F33" s="81">
        <v>19</v>
      </c>
      <c r="G33" s="34">
        <f>IF(F38=0, "-", F33/F38)</f>
        <v>9.8650051921079958E-3</v>
      </c>
      <c r="H33" s="65">
        <v>16</v>
      </c>
      <c r="I33" s="9">
        <f>IF(H38=0, "-", H33/H38)</f>
        <v>1.0165184243964422E-2</v>
      </c>
      <c r="J33" s="8">
        <f t="shared" si="2"/>
        <v>-0.33333333333333331</v>
      </c>
      <c r="K33" s="9">
        <f t="shared" si="3"/>
        <v>0.1875</v>
      </c>
    </row>
    <row r="34" spans="1:11" x14ac:dyDescent="0.2">
      <c r="A34" s="7" t="s">
        <v>592</v>
      </c>
      <c r="B34" s="65">
        <v>3</v>
      </c>
      <c r="C34" s="34">
        <f>IF(B38=0, "-", B34/B38)</f>
        <v>1.5544041450777202E-2</v>
      </c>
      <c r="D34" s="65">
        <v>6</v>
      </c>
      <c r="E34" s="9">
        <f>IF(D38=0, "-", D34/D38)</f>
        <v>3.7499999999999999E-2</v>
      </c>
      <c r="F34" s="81">
        <v>19</v>
      </c>
      <c r="G34" s="34">
        <f>IF(F38=0, "-", F34/F38)</f>
        <v>9.8650051921079958E-3</v>
      </c>
      <c r="H34" s="65">
        <v>13</v>
      </c>
      <c r="I34" s="9">
        <f>IF(H38=0, "-", H34/H38)</f>
        <v>8.2592121982210925E-3</v>
      </c>
      <c r="J34" s="8">
        <f t="shared" si="2"/>
        <v>-0.5</v>
      </c>
      <c r="K34" s="9">
        <f t="shared" si="3"/>
        <v>0.46153846153846156</v>
      </c>
    </row>
    <row r="35" spans="1:11" x14ac:dyDescent="0.2">
      <c r="A35" s="7" t="s">
        <v>593</v>
      </c>
      <c r="B35" s="65">
        <v>6</v>
      </c>
      <c r="C35" s="34">
        <f>IF(B38=0, "-", B35/B38)</f>
        <v>3.1088082901554404E-2</v>
      </c>
      <c r="D35" s="65">
        <v>2</v>
      </c>
      <c r="E35" s="9">
        <f>IF(D38=0, "-", D35/D38)</f>
        <v>1.2500000000000001E-2</v>
      </c>
      <c r="F35" s="81">
        <v>66</v>
      </c>
      <c r="G35" s="34">
        <f>IF(F38=0, "-", F35/F38)</f>
        <v>3.4267912772585667E-2</v>
      </c>
      <c r="H35" s="65">
        <v>58</v>
      </c>
      <c r="I35" s="9">
        <f>IF(H38=0, "-", H35/H38)</f>
        <v>3.6848792884371026E-2</v>
      </c>
      <c r="J35" s="8">
        <f t="shared" si="2"/>
        <v>2</v>
      </c>
      <c r="K35" s="9">
        <f t="shared" si="3"/>
        <v>0.13793103448275862</v>
      </c>
    </row>
    <row r="36" spans="1:11" x14ac:dyDescent="0.2">
      <c r="A36" s="7" t="s">
        <v>594</v>
      </c>
      <c r="B36" s="65">
        <v>2</v>
      </c>
      <c r="C36" s="34">
        <f>IF(B38=0, "-", B36/B38)</f>
        <v>1.0362694300518135E-2</v>
      </c>
      <c r="D36" s="65">
        <v>2</v>
      </c>
      <c r="E36" s="9">
        <f>IF(D38=0, "-", D36/D38)</f>
        <v>1.2500000000000001E-2</v>
      </c>
      <c r="F36" s="81">
        <v>9</v>
      </c>
      <c r="G36" s="34">
        <f>IF(F38=0, "-", F36/F38)</f>
        <v>4.6728971962616819E-3</v>
      </c>
      <c r="H36" s="65">
        <v>16</v>
      </c>
      <c r="I36" s="9">
        <f>IF(H38=0, "-", H36/H38)</f>
        <v>1.0165184243964422E-2</v>
      </c>
      <c r="J36" s="8">
        <f t="shared" si="2"/>
        <v>0</v>
      </c>
      <c r="K36" s="9">
        <f t="shared" si="3"/>
        <v>-0.4375</v>
      </c>
    </row>
    <row r="37" spans="1:11" x14ac:dyDescent="0.2">
      <c r="A37" s="2"/>
      <c r="B37" s="68"/>
      <c r="C37" s="33"/>
      <c r="D37" s="68"/>
      <c r="E37" s="6"/>
      <c r="F37" s="82"/>
      <c r="G37" s="33"/>
      <c r="H37" s="68"/>
      <c r="I37" s="6"/>
      <c r="J37" s="5"/>
      <c r="K37" s="6"/>
    </row>
    <row r="38" spans="1:11" s="43" customFormat="1" x14ac:dyDescent="0.2">
      <c r="A38" s="162" t="s">
        <v>661</v>
      </c>
      <c r="B38" s="71">
        <f>SUM(B25:B37)</f>
        <v>193</v>
      </c>
      <c r="C38" s="40">
        <f>B38/21249</f>
        <v>9.0827803661348763E-3</v>
      </c>
      <c r="D38" s="71">
        <f>SUM(D25:D37)</f>
        <v>160</v>
      </c>
      <c r="E38" s="41">
        <f>D38/26370</f>
        <v>6.0675009480470228E-3</v>
      </c>
      <c r="F38" s="77">
        <f>SUM(F25:F37)</f>
        <v>1926</v>
      </c>
      <c r="G38" s="42">
        <f>F38/272733</f>
        <v>7.0618517011142769E-3</v>
      </c>
      <c r="H38" s="71">
        <f>SUM(H25:H37)</f>
        <v>1574</v>
      </c>
      <c r="I38" s="41">
        <f>H38/226467</f>
        <v>6.9502399908154388E-3</v>
      </c>
      <c r="J38" s="37">
        <f>IF(D38=0, "-", IF((B38-D38)/D38&lt;10, (B38-D38)/D38, "&gt;999%"))</f>
        <v>0.20624999999999999</v>
      </c>
      <c r="K38" s="38">
        <f>IF(H38=0, "-", IF((F38-H38)/H38&lt;10, (F38-H38)/H38, "&gt;999%"))</f>
        <v>0.22363405336721728</v>
      </c>
    </row>
    <row r="39" spans="1:11" x14ac:dyDescent="0.2">
      <c r="B39" s="83"/>
      <c r="D39" s="83"/>
      <c r="F39" s="83"/>
      <c r="H39" s="83"/>
    </row>
    <row r="40" spans="1:11" x14ac:dyDescent="0.2">
      <c r="A40" s="163" t="s">
        <v>137</v>
      </c>
      <c r="B40" s="61" t="s">
        <v>12</v>
      </c>
      <c r="C40" s="62" t="s">
        <v>13</v>
      </c>
      <c r="D40" s="61" t="s">
        <v>12</v>
      </c>
      <c r="E40" s="63" t="s">
        <v>13</v>
      </c>
      <c r="F40" s="62" t="s">
        <v>12</v>
      </c>
      <c r="G40" s="62" t="s">
        <v>13</v>
      </c>
      <c r="H40" s="61" t="s">
        <v>12</v>
      </c>
      <c r="I40" s="63" t="s">
        <v>13</v>
      </c>
      <c r="J40" s="61"/>
      <c r="K40" s="63"/>
    </row>
    <row r="41" spans="1:11" x14ac:dyDescent="0.2">
      <c r="A41" s="7" t="s">
        <v>595</v>
      </c>
      <c r="B41" s="65">
        <v>30</v>
      </c>
      <c r="C41" s="34">
        <f>IF(B59=0, "-", B41/B59)</f>
        <v>7.3349633251833746E-2</v>
      </c>
      <c r="D41" s="65">
        <v>30</v>
      </c>
      <c r="E41" s="9">
        <f>IF(D59=0, "-", D41/D59)</f>
        <v>7.7519379844961239E-2</v>
      </c>
      <c r="F41" s="81">
        <v>277</v>
      </c>
      <c r="G41" s="34">
        <f>IF(F59=0, "-", F41/F59)</f>
        <v>7.3787959509856157E-2</v>
      </c>
      <c r="H41" s="65">
        <v>197</v>
      </c>
      <c r="I41" s="9">
        <f>IF(H59=0, "-", H41/H59)</f>
        <v>6.0802469135802471E-2</v>
      </c>
      <c r="J41" s="8">
        <f t="shared" ref="J41:J57" si="4">IF(D41=0, "-", IF((B41-D41)/D41&lt;10, (B41-D41)/D41, "&gt;999%"))</f>
        <v>0</v>
      </c>
      <c r="K41" s="9">
        <f t="shared" ref="K41:K57" si="5">IF(H41=0, "-", IF((F41-H41)/H41&lt;10, (F41-H41)/H41, "&gt;999%"))</f>
        <v>0.40609137055837563</v>
      </c>
    </row>
    <row r="42" spans="1:11" x14ac:dyDescent="0.2">
      <c r="A42" s="7" t="s">
        <v>596</v>
      </c>
      <c r="B42" s="65">
        <v>1</v>
      </c>
      <c r="C42" s="34">
        <f>IF(B59=0, "-", B42/B59)</f>
        <v>2.4449877750611247E-3</v>
      </c>
      <c r="D42" s="65">
        <v>0</v>
      </c>
      <c r="E42" s="9">
        <f>IF(D59=0, "-", D42/D59)</f>
        <v>0</v>
      </c>
      <c r="F42" s="81">
        <v>18</v>
      </c>
      <c r="G42" s="34">
        <f>IF(F59=0, "-", F42/F59)</f>
        <v>4.7948854555141182E-3</v>
      </c>
      <c r="H42" s="65">
        <v>12</v>
      </c>
      <c r="I42" s="9">
        <f>IF(H59=0, "-", H42/H59)</f>
        <v>3.7037037037037038E-3</v>
      </c>
      <c r="J42" s="8" t="str">
        <f t="shared" si="4"/>
        <v>-</v>
      </c>
      <c r="K42" s="9">
        <f t="shared" si="5"/>
        <v>0.5</v>
      </c>
    </row>
    <row r="43" spans="1:11" x14ac:dyDescent="0.2">
      <c r="A43" s="7" t="s">
        <v>597</v>
      </c>
      <c r="B43" s="65">
        <v>6</v>
      </c>
      <c r="C43" s="34">
        <f>IF(B59=0, "-", B43/B59)</f>
        <v>1.4669926650366748E-2</v>
      </c>
      <c r="D43" s="65">
        <v>8</v>
      </c>
      <c r="E43" s="9">
        <f>IF(D59=0, "-", D43/D59)</f>
        <v>2.0671834625322998E-2</v>
      </c>
      <c r="F43" s="81">
        <v>133</v>
      </c>
      <c r="G43" s="34">
        <f>IF(F59=0, "-", F43/F59)</f>
        <v>3.5428875865743205E-2</v>
      </c>
      <c r="H43" s="65">
        <v>65</v>
      </c>
      <c r="I43" s="9">
        <f>IF(H59=0, "-", H43/H59)</f>
        <v>2.0061728395061727E-2</v>
      </c>
      <c r="J43" s="8">
        <f t="shared" si="4"/>
        <v>-0.25</v>
      </c>
      <c r="K43" s="9">
        <f t="shared" si="5"/>
        <v>1.0461538461538462</v>
      </c>
    </row>
    <row r="44" spans="1:11" x14ac:dyDescent="0.2">
      <c r="A44" s="7" t="s">
        <v>598</v>
      </c>
      <c r="B44" s="65">
        <v>14</v>
      </c>
      <c r="C44" s="34">
        <f>IF(B59=0, "-", B44/B59)</f>
        <v>3.4229828850855744E-2</v>
      </c>
      <c r="D44" s="65">
        <v>19</v>
      </c>
      <c r="E44" s="9">
        <f>IF(D59=0, "-", D44/D59)</f>
        <v>4.909560723514212E-2</v>
      </c>
      <c r="F44" s="81">
        <v>146</v>
      </c>
      <c r="G44" s="34">
        <f>IF(F59=0, "-", F44/F59)</f>
        <v>3.8891848694725624E-2</v>
      </c>
      <c r="H44" s="65">
        <v>113</v>
      </c>
      <c r="I44" s="9">
        <f>IF(H59=0, "-", H44/H59)</f>
        <v>3.4876543209876543E-2</v>
      </c>
      <c r="J44" s="8">
        <f t="shared" si="4"/>
        <v>-0.26315789473684209</v>
      </c>
      <c r="K44" s="9">
        <f t="shared" si="5"/>
        <v>0.29203539823008851</v>
      </c>
    </row>
    <row r="45" spans="1:11" x14ac:dyDescent="0.2">
      <c r="A45" s="7" t="s">
        <v>599</v>
      </c>
      <c r="B45" s="65">
        <v>21</v>
      </c>
      <c r="C45" s="34">
        <f>IF(B59=0, "-", B45/B59)</f>
        <v>5.1344743276283619E-2</v>
      </c>
      <c r="D45" s="65">
        <v>5</v>
      </c>
      <c r="E45" s="9">
        <f>IF(D59=0, "-", D45/D59)</f>
        <v>1.2919896640826873E-2</v>
      </c>
      <c r="F45" s="81">
        <v>130</v>
      </c>
      <c r="G45" s="34">
        <f>IF(F59=0, "-", F45/F59)</f>
        <v>3.4629728289824191E-2</v>
      </c>
      <c r="H45" s="65">
        <v>99</v>
      </c>
      <c r="I45" s="9">
        <f>IF(H59=0, "-", H45/H59)</f>
        <v>3.0555555555555555E-2</v>
      </c>
      <c r="J45" s="8">
        <f t="shared" si="4"/>
        <v>3.2</v>
      </c>
      <c r="K45" s="9">
        <f t="shared" si="5"/>
        <v>0.31313131313131315</v>
      </c>
    </row>
    <row r="46" spans="1:11" x14ac:dyDescent="0.2">
      <c r="A46" s="7" t="s">
        <v>600</v>
      </c>
      <c r="B46" s="65">
        <v>0</v>
      </c>
      <c r="C46" s="34">
        <f>IF(B59=0, "-", B46/B59)</f>
        <v>0</v>
      </c>
      <c r="D46" s="65">
        <v>0</v>
      </c>
      <c r="E46" s="9">
        <f>IF(D59=0, "-", D46/D59)</f>
        <v>0</v>
      </c>
      <c r="F46" s="81">
        <v>2</v>
      </c>
      <c r="G46" s="34">
        <f>IF(F59=0, "-", F46/F59)</f>
        <v>5.3276505061267978E-4</v>
      </c>
      <c r="H46" s="65">
        <v>0</v>
      </c>
      <c r="I46" s="9">
        <f>IF(H59=0, "-", H46/H59)</f>
        <v>0</v>
      </c>
      <c r="J46" s="8" t="str">
        <f t="shared" si="4"/>
        <v>-</v>
      </c>
      <c r="K46" s="9" t="str">
        <f t="shared" si="5"/>
        <v>-</v>
      </c>
    </row>
    <row r="47" spans="1:11" x14ac:dyDescent="0.2">
      <c r="A47" s="7" t="s">
        <v>57</v>
      </c>
      <c r="B47" s="65">
        <v>0</v>
      </c>
      <c r="C47" s="34">
        <f>IF(B59=0, "-", B47/B59)</f>
        <v>0</v>
      </c>
      <c r="D47" s="65">
        <v>0</v>
      </c>
      <c r="E47" s="9">
        <f>IF(D59=0, "-", D47/D59)</f>
        <v>0</v>
      </c>
      <c r="F47" s="81">
        <v>3</v>
      </c>
      <c r="G47" s="34">
        <f>IF(F59=0, "-", F47/F59)</f>
        <v>7.9914757591901967E-4</v>
      </c>
      <c r="H47" s="65">
        <v>17</v>
      </c>
      <c r="I47" s="9">
        <f>IF(H59=0, "-", H47/H59)</f>
        <v>5.2469135802469136E-3</v>
      </c>
      <c r="J47" s="8" t="str">
        <f t="shared" si="4"/>
        <v>-</v>
      </c>
      <c r="K47" s="9">
        <f t="shared" si="5"/>
        <v>-0.82352941176470584</v>
      </c>
    </row>
    <row r="48" spans="1:11" x14ac:dyDescent="0.2">
      <c r="A48" s="7" t="s">
        <v>601</v>
      </c>
      <c r="B48" s="65">
        <v>31</v>
      </c>
      <c r="C48" s="34">
        <f>IF(B59=0, "-", B48/B59)</f>
        <v>7.5794621026894868E-2</v>
      </c>
      <c r="D48" s="65">
        <v>20</v>
      </c>
      <c r="E48" s="9">
        <f>IF(D59=0, "-", D48/D59)</f>
        <v>5.1679586563307491E-2</v>
      </c>
      <c r="F48" s="81">
        <v>212</v>
      </c>
      <c r="G48" s="34">
        <f>IF(F59=0, "-", F48/F59)</f>
        <v>5.6473095364944062E-2</v>
      </c>
      <c r="H48" s="65">
        <v>223</v>
      </c>
      <c r="I48" s="9">
        <f>IF(H59=0, "-", H48/H59)</f>
        <v>6.8827160493827158E-2</v>
      </c>
      <c r="J48" s="8">
        <f t="shared" si="4"/>
        <v>0.55000000000000004</v>
      </c>
      <c r="K48" s="9">
        <f t="shared" si="5"/>
        <v>-4.9327354260089683E-2</v>
      </c>
    </row>
    <row r="49" spans="1:11" x14ac:dyDescent="0.2">
      <c r="A49" s="7" t="s">
        <v>602</v>
      </c>
      <c r="B49" s="65">
        <v>9</v>
      </c>
      <c r="C49" s="34">
        <f>IF(B59=0, "-", B49/B59)</f>
        <v>2.2004889975550123E-2</v>
      </c>
      <c r="D49" s="65">
        <v>9</v>
      </c>
      <c r="E49" s="9">
        <f>IF(D59=0, "-", D49/D59)</f>
        <v>2.3255813953488372E-2</v>
      </c>
      <c r="F49" s="81">
        <v>94</v>
      </c>
      <c r="G49" s="34">
        <f>IF(F59=0, "-", F49/F59)</f>
        <v>2.5039957378795951E-2</v>
      </c>
      <c r="H49" s="65">
        <v>85</v>
      </c>
      <c r="I49" s="9">
        <f>IF(H59=0, "-", H49/H59)</f>
        <v>2.6234567901234566E-2</v>
      </c>
      <c r="J49" s="8">
        <f t="shared" si="4"/>
        <v>0</v>
      </c>
      <c r="K49" s="9">
        <f t="shared" si="5"/>
        <v>0.10588235294117647</v>
      </c>
    </row>
    <row r="50" spans="1:11" x14ac:dyDescent="0.2">
      <c r="A50" s="7" t="s">
        <v>64</v>
      </c>
      <c r="B50" s="65">
        <v>89</v>
      </c>
      <c r="C50" s="34">
        <f>IF(B59=0, "-", B50/B59)</f>
        <v>0.2176039119804401</v>
      </c>
      <c r="D50" s="65">
        <v>94</v>
      </c>
      <c r="E50" s="9">
        <f>IF(D59=0, "-", D50/D59)</f>
        <v>0.24289405684754523</v>
      </c>
      <c r="F50" s="81">
        <v>757</v>
      </c>
      <c r="G50" s="34">
        <f>IF(F59=0, "-", F50/F59)</f>
        <v>0.20165157165689931</v>
      </c>
      <c r="H50" s="65">
        <v>634</v>
      </c>
      <c r="I50" s="9">
        <f>IF(H59=0, "-", H50/H59)</f>
        <v>0.195679012345679</v>
      </c>
      <c r="J50" s="8">
        <f t="shared" si="4"/>
        <v>-5.3191489361702128E-2</v>
      </c>
      <c r="K50" s="9">
        <f t="shared" si="5"/>
        <v>0.19400630914826497</v>
      </c>
    </row>
    <row r="51" spans="1:11" x14ac:dyDescent="0.2">
      <c r="A51" s="7" t="s">
        <v>603</v>
      </c>
      <c r="B51" s="65">
        <v>19</v>
      </c>
      <c r="C51" s="34">
        <f>IF(B59=0, "-", B51/B59)</f>
        <v>4.6454767726161368E-2</v>
      </c>
      <c r="D51" s="65">
        <v>17</v>
      </c>
      <c r="E51" s="9">
        <f>IF(D59=0, "-", D51/D59)</f>
        <v>4.3927648578811367E-2</v>
      </c>
      <c r="F51" s="81">
        <v>143</v>
      </c>
      <c r="G51" s="34">
        <f>IF(F59=0, "-", F51/F59)</f>
        <v>3.8092701118806603E-2</v>
      </c>
      <c r="H51" s="65">
        <v>193</v>
      </c>
      <c r="I51" s="9">
        <f>IF(H59=0, "-", H51/H59)</f>
        <v>5.9567901234567899E-2</v>
      </c>
      <c r="J51" s="8">
        <f t="shared" si="4"/>
        <v>0.11764705882352941</v>
      </c>
      <c r="K51" s="9">
        <f t="shared" si="5"/>
        <v>-0.25906735751295334</v>
      </c>
    </row>
    <row r="52" spans="1:11" x14ac:dyDescent="0.2">
      <c r="A52" s="7" t="s">
        <v>604</v>
      </c>
      <c r="B52" s="65">
        <v>8</v>
      </c>
      <c r="C52" s="34">
        <f>IF(B59=0, "-", B52/B59)</f>
        <v>1.9559902200488997E-2</v>
      </c>
      <c r="D52" s="65">
        <v>9</v>
      </c>
      <c r="E52" s="9">
        <f>IF(D59=0, "-", D52/D59)</f>
        <v>2.3255813953488372E-2</v>
      </c>
      <c r="F52" s="81">
        <v>45</v>
      </c>
      <c r="G52" s="34">
        <f>IF(F59=0, "-", F52/F59)</f>
        <v>1.1987213638785296E-2</v>
      </c>
      <c r="H52" s="65">
        <v>39</v>
      </c>
      <c r="I52" s="9">
        <f>IF(H59=0, "-", H52/H59)</f>
        <v>1.2037037037037037E-2</v>
      </c>
      <c r="J52" s="8">
        <f t="shared" si="4"/>
        <v>-0.1111111111111111</v>
      </c>
      <c r="K52" s="9">
        <f t="shared" si="5"/>
        <v>0.15384615384615385</v>
      </c>
    </row>
    <row r="53" spans="1:11" x14ac:dyDescent="0.2">
      <c r="A53" s="7" t="s">
        <v>605</v>
      </c>
      <c r="B53" s="65">
        <v>32</v>
      </c>
      <c r="C53" s="34">
        <f>IF(B59=0, "-", B53/B59)</f>
        <v>7.823960880195599E-2</v>
      </c>
      <c r="D53" s="65">
        <v>65</v>
      </c>
      <c r="E53" s="9">
        <f>IF(D59=0, "-", D53/D59)</f>
        <v>0.16795865633074936</v>
      </c>
      <c r="F53" s="81">
        <v>447</v>
      </c>
      <c r="G53" s="34">
        <f>IF(F59=0, "-", F53/F59)</f>
        <v>0.11907298881193394</v>
      </c>
      <c r="H53" s="65">
        <v>408</v>
      </c>
      <c r="I53" s="9">
        <f>IF(H59=0, "-", H53/H59)</f>
        <v>0.12592592592592591</v>
      </c>
      <c r="J53" s="8">
        <f t="shared" si="4"/>
        <v>-0.50769230769230766</v>
      </c>
      <c r="K53" s="9">
        <f t="shared" si="5"/>
        <v>9.5588235294117641E-2</v>
      </c>
    </row>
    <row r="54" spans="1:11" x14ac:dyDescent="0.2">
      <c r="A54" s="7" t="s">
        <v>606</v>
      </c>
      <c r="B54" s="65">
        <v>37</v>
      </c>
      <c r="C54" s="34">
        <f>IF(B59=0, "-", B54/B59)</f>
        <v>9.0464547677261614E-2</v>
      </c>
      <c r="D54" s="65">
        <v>35</v>
      </c>
      <c r="E54" s="9">
        <f>IF(D59=0, "-", D54/D59)</f>
        <v>9.0439276485788117E-2</v>
      </c>
      <c r="F54" s="81">
        <v>395</v>
      </c>
      <c r="G54" s="34">
        <f>IF(F59=0, "-", F54/F59)</f>
        <v>0.10522109749600426</v>
      </c>
      <c r="H54" s="65">
        <v>261</v>
      </c>
      <c r="I54" s="9">
        <f>IF(H59=0, "-", H54/H59)</f>
        <v>8.0555555555555561E-2</v>
      </c>
      <c r="J54" s="8">
        <f t="shared" si="4"/>
        <v>5.7142857142857141E-2</v>
      </c>
      <c r="K54" s="9">
        <f t="shared" si="5"/>
        <v>0.51340996168582376</v>
      </c>
    </row>
    <row r="55" spans="1:11" x14ac:dyDescent="0.2">
      <c r="A55" s="7" t="s">
        <v>607</v>
      </c>
      <c r="B55" s="65">
        <v>29</v>
      </c>
      <c r="C55" s="34">
        <f>IF(B59=0, "-", B55/B59)</f>
        <v>7.090464547677261E-2</v>
      </c>
      <c r="D55" s="65">
        <v>16</v>
      </c>
      <c r="E55" s="9">
        <f>IF(D59=0, "-", D55/D59)</f>
        <v>4.1343669250645997E-2</v>
      </c>
      <c r="F55" s="81">
        <v>215</v>
      </c>
      <c r="G55" s="34">
        <f>IF(F59=0, "-", F55/F59)</f>
        <v>5.7272242940863076E-2</v>
      </c>
      <c r="H55" s="65">
        <v>151</v>
      </c>
      <c r="I55" s="9">
        <f>IF(H59=0, "-", H55/H59)</f>
        <v>4.6604938271604938E-2</v>
      </c>
      <c r="J55" s="8">
        <f t="shared" si="4"/>
        <v>0.8125</v>
      </c>
      <c r="K55" s="9">
        <f t="shared" si="5"/>
        <v>0.42384105960264901</v>
      </c>
    </row>
    <row r="56" spans="1:11" x14ac:dyDescent="0.2">
      <c r="A56" s="7" t="s">
        <v>608</v>
      </c>
      <c r="B56" s="65">
        <v>82</v>
      </c>
      <c r="C56" s="34">
        <f>IF(B59=0, "-", B56/B59)</f>
        <v>0.20048899755501223</v>
      </c>
      <c r="D56" s="65">
        <v>58</v>
      </c>
      <c r="E56" s="9">
        <f>IF(D59=0, "-", D56/D59)</f>
        <v>0.14987080103359174</v>
      </c>
      <c r="F56" s="81">
        <v>691</v>
      </c>
      <c r="G56" s="34">
        <f>IF(F59=0, "-", F56/F59)</f>
        <v>0.18407032498668088</v>
      </c>
      <c r="H56" s="65">
        <v>704</v>
      </c>
      <c r="I56" s="9">
        <f>IF(H59=0, "-", H56/H59)</f>
        <v>0.21728395061728395</v>
      </c>
      <c r="J56" s="8">
        <f t="shared" si="4"/>
        <v>0.41379310344827586</v>
      </c>
      <c r="K56" s="9">
        <f t="shared" si="5"/>
        <v>-1.8465909090909092E-2</v>
      </c>
    </row>
    <row r="57" spans="1:11" x14ac:dyDescent="0.2">
      <c r="A57" s="7" t="s">
        <v>609</v>
      </c>
      <c r="B57" s="65">
        <v>1</v>
      </c>
      <c r="C57" s="34">
        <f>IF(B59=0, "-", B57/B59)</f>
        <v>2.4449877750611247E-3</v>
      </c>
      <c r="D57" s="65">
        <v>2</v>
      </c>
      <c r="E57" s="9">
        <f>IF(D59=0, "-", D57/D59)</f>
        <v>5.1679586563307496E-3</v>
      </c>
      <c r="F57" s="81">
        <v>46</v>
      </c>
      <c r="G57" s="34">
        <f>IF(F59=0, "-", F57/F59)</f>
        <v>1.2253596164091636E-2</v>
      </c>
      <c r="H57" s="65">
        <v>39</v>
      </c>
      <c r="I57" s="9">
        <f>IF(H59=0, "-", H57/H59)</f>
        <v>1.2037037037037037E-2</v>
      </c>
      <c r="J57" s="8">
        <f t="shared" si="4"/>
        <v>-0.5</v>
      </c>
      <c r="K57" s="9">
        <f t="shared" si="5"/>
        <v>0.17948717948717949</v>
      </c>
    </row>
    <row r="58" spans="1:11" x14ac:dyDescent="0.2">
      <c r="A58" s="2"/>
      <c r="B58" s="68"/>
      <c r="C58" s="33"/>
      <c r="D58" s="68"/>
      <c r="E58" s="6"/>
      <c r="F58" s="82"/>
      <c r="G58" s="33"/>
      <c r="H58" s="68"/>
      <c r="I58" s="6"/>
      <c r="J58" s="5"/>
      <c r="K58" s="6"/>
    </row>
    <row r="59" spans="1:11" s="43" customFormat="1" x14ac:dyDescent="0.2">
      <c r="A59" s="162" t="s">
        <v>660</v>
      </c>
      <c r="B59" s="71">
        <f>SUM(B41:B58)</f>
        <v>409</v>
      </c>
      <c r="C59" s="40">
        <f>B59/21249</f>
        <v>1.92479646100993E-2</v>
      </c>
      <c r="D59" s="71">
        <f>SUM(D41:D58)</f>
        <v>387</v>
      </c>
      <c r="E59" s="41">
        <f>D59/26370</f>
        <v>1.4675767918088738E-2</v>
      </c>
      <c r="F59" s="77">
        <f>SUM(F41:F58)</f>
        <v>3754</v>
      </c>
      <c r="G59" s="42">
        <f>F59/272733</f>
        <v>1.3764377614736758E-2</v>
      </c>
      <c r="H59" s="71">
        <f>SUM(H41:H58)</f>
        <v>3240</v>
      </c>
      <c r="I59" s="41">
        <f>H59/226467</f>
        <v>1.4306720184397726E-2</v>
      </c>
      <c r="J59" s="37">
        <f>IF(D59=0, "-", IF((B59-D59)/D59&lt;10, (B59-D59)/D59, "&gt;999%"))</f>
        <v>5.6847545219638244E-2</v>
      </c>
      <c r="K59" s="38">
        <f>IF(H59=0, "-", IF((F59-H59)/H59&lt;10, (F59-H59)/H59, "&gt;999%"))</f>
        <v>0.15864197530864196</v>
      </c>
    </row>
    <row r="60" spans="1:11" x14ac:dyDescent="0.2">
      <c r="B60" s="83"/>
      <c r="D60" s="83"/>
      <c r="F60" s="83"/>
      <c r="H60" s="83"/>
    </row>
    <row r="61" spans="1:11" x14ac:dyDescent="0.2">
      <c r="A61" s="27" t="s">
        <v>659</v>
      </c>
      <c r="B61" s="71">
        <v>925</v>
      </c>
      <c r="C61" s="40">
        <f>B61/21249</f>
        <v>4.3531460304014308E-2</v>
      </c>
      <c r="D61" s="71">
        <v>993</v>
      </c>
      <c r="E61" s="41">
        <f>D61/26370</f>
        <v>3.7656427758816835E-2</v>
      </c>
      <c r="F61" s="77">
        <v>11666</v>
      </c>
      <c r="G61" s="42">
        <f>F61/272733</f>
        <v>4.2774435070196862E-2</v>
      </c>
      <c r="H61" s="71">
        <v>9356</v>
      </c>
      <c r="I61" s="41">
        <f>H61/226467</f>
        <v>4.1312862359637388E-2</v>
      </c>
      <c r="J61" s="37">
        <f>IF(D61=0, "-", IF((B61-D61)/D61&lt;10, (B61-D61)/D61, "&gt;999%"))</f>
        <v>-6.8479355488418936E-2</v>
      </c>
      <c r="K61" s="38">
        <f>IF(H61=0, "-", IF((F61-H61)/H61&lt;10, (F61-H61)/H61, "&gt;999%"))</f>
        <v>0.24690038477982043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 customWidth="1"/>
    <col min="2" max="11" width="8.42578125" customWidth="1"/>
  </cols>
  <sheetData>
    <row r="1" spans="1:11" s="52" customFormat="1" ht="20.25" x14ac:dyDescent="0.3">
      <c r="A1" s="4" t="s">
        <v>10</v>
      </c>
      <c r="B1" s="198" t="s">
        <v>666</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33</v>
      </c>
      <c r="C7" s="39">
        <f>IF(B32=0, "-", B7/B32)</f>
        <v>3.5675675675675679E-2</v>
      </c>
      <c r="D7" s="65">
        <v>32</v>
      </c>
      <c r="E7" s="21">
        <f>IF(D32=0, "-", D7/D32)</f>
        <v>3.2225579053373615E-2</v>
      </c>
      <c r="F7" s="81">
        <v>294</v>
      </c>
      <c r="G7" s="39">
        <f>IF(F32=0, "-", F7/F32)</f>
        <v>2.5201440082290416E-2</v>
      </c>
      <c r="H7" s="65">
        <v>207</v>
      </c>
      <c r="I7" s="21">
        <f>IF(H32=0, "-", H7/H32)</f>
        <v>2.2124839675074819E-2</v>
      </c>
      <c r="J7" s="20">
        <f t="shared" ref="J7:J30" si="0">IF(D7=0, "-", IF((B7-D7)/D7&lt;10, (B7-D7)/D7, "&gt;999%"))</f>
        <v>3.125E-2</v>
      </c>
      <c r="K7" s="21">
        <f t="shared" ref="K7:K30" si="1">IF(H7=0, "-", IF((F7-H7)/H7&lt;10, (F7-H7)/H7, "&gt;999%"))</f>
        <v>0.42028985507246375</v>
      </c>
    </row>
    <row r="8" spans="1:11" x14ac:dyDescent="0.2">
      <c r="A8" s="7" t="s">
        <v>42</v>
      </c>
      <c r="B8" s="65">
        <v>1</v>
      </c>
      <c r="C8" s="39">
        <f>IF(B32=0, "-", B8/B32)</f>
        <v>1.0810810810810811E-3</v>
      </c>
      <c r="D8" s="65">
        <v>0</v>
      </c>
      <c r="E8" s="21">
        <f>IF(D32=0, "-", D8/D32)</f>
        <v>0</v>
      </c>
      <c r="F8" s="81">
        <v>21</v>
      </c>
      <c r="G8" s="39">
        <f>IF(F32=0, "-", F8/F32)</f>
        <v>1.8001028630207441E-3</v>
      </c>
      <c r="H8" s="65">
        <v>13</v>
      </c>
      <c r="I8" s="21">
        <f>IF(H32=0, "-", H8/H32)</f>
        <v>1.3894826849080804E-3</v>
      </c>
      <c r="J8" s="20" t="str">
        <f t="shared" si="0"/>
        <v>-</v>
      </c>
      <c r="K8" s="21">
        <f t="shared" si="1"/>
        <v>0.61538461538461542</v>
      </c>
    </row>
    <row r="9" spans="1:11" x14ac:dyDescent="0.2">
      <c r="A9" s="7" t="s">
        <v>45</v>
      </c>
      <c r="B9" s="65">
        <v>34</v>
      </c>
      <c r="C9" s="39">
        <f>IF(B32=0, "-", B9/B32)</f>
        <v>3.6756756756756756E-2</v>
      </c>
      <c r="D9" s="65">
        <v>20</v>
      </c>
      <c r="E9" s="21">
        <f>IF(D32=0, "-", D9/D32)</f>
        <v>2.014098690835851E-2</v>
      </c>
      <c r="F9" s="81">
        <v>307</v>
      </c>
      <c r="G9" s="39">
        <f>IF(F32=0, "-", F9/F32)</f>
        <v>2.6315789473684209E-2</v>
      </c>
      <c r="H9" s="65">
        <v>178</v>
      </c>
      <c r="I9" s="21">
        <f>IF(H32=0, "-", H9/H32)</f>
        <v>1.9025224454895254E-2</v>
      </c>
      <c r="J9" s="20">
        <f t="shared" si="0"/>
        <v>0.7</v>
      </c>
      <c r="K9" s="21">
        <f t="shared" si="1"/>
        <v>0.7247191011235955</v>
      </c>
    </row>
    <row r="10" spans="1:11" x14ac:dyDescent="0.2">
      <c r="A10" s="7" t="s">
        <v>46</v>
      </c>
      <c r="B10" s="65">
        <v>5</v>
      </c>
      <c r="C10" s="39">
        <f>IF(B32=0, "-", B10/B32)</f>
        <v>5.4054054054054057E-3</v>
      </c>
      <c r="D10" s="65">
        <v>58</v>
      </c>
      <c r="E10" s="21">
        <f>IF(D32=0, "-", D10/D32)</f>
        <v>5.8408862034239679E-2</v>
      </c>
      <c r="F10" s="81">
        <v>530</v>
      </c>
      <c r="G10" s="39">
        <f>IF(F32=0, "-", F10/F32)</f>
        <v>4.5431167495285446E-2</v>
      </c>
      <c r="H10" s="65">
        <v>426</v>
      </c>
      <c r="I10" s="21">
        <f>IF(H32=0, "-", H10/H32)</f>
        <v>4.5532278751603247E-2</v>
      </c>
      <c r="J10" s="20">
        <f t="shared" si="0"/>
        <v>-0.91379310344827591</v>
      </c>
      <c r="K10" s="21">
        <f t="shared" si="1"/>
        <v>0.24413145539906103</v>
      </c>
    </row>
    <row r="11" spans="1:11" x14ac:dyDescent="0.2">
      <c r="A11" s="7" t="s">
        <v>47</v>
      </c>
      <c r="B11" s="65">
        <v>6</v>
      </c>
      <c r="C11" s="39">
        <f>IF(B32=0, "-", B11/B32)</f>
        <v>6.4864864864864862E-3</v>
      </c>
      <c r="D11" s="65">
        <v>8</v>
      </c>
      <c r="E11" s="21">
        <f>IF(D32=0, "-", D11/D32)</f>
        <v>8.0563947633434038E-3</v>
      </c>
      <c r="F11" s="81">
        <v>133</v>
      </c>
      <c r="G11" s="39">
        <f>IF(F32=0, "-", F11/F32)</f>
        <v>1.1400651465798045E-2</v>
      </c>
      <c r="H11" s="65">
        <v>65</v>
      </c>
      <c r="I11" s="21">
        <f>IF(H32=0, "-", H11/H32)</f>
        <v>6.9474134245404015E-3</v>
      </c>
      <c r="J11" s="20">
        <f t="shared" si="0"/>
        <v>-0.25</v>
      </c>
      <c r="K11" s="21">
        <f t="shared" si="1"/>
        <v>1.0461538461538462</v>
      </c>
    </row>
    <row r="12" spans="1:11" x14ac:dyDescent="0.2">
      <c r="A12" s="7" t="s">
        <v>48</v>
      </c>
      <c r="B12" s="65">
        <v>90</v>
      </c>
      <c r="C12" s="39">
        <f>IF(B32=0, "-", B12/B32)</f>
        <v>9.7297297297297303E-2</v>
      </c>
      <c r="D12" s="65">
        <v>79</v>
      </c>
      <c r="E12" s="21">
        <f>IF(D32=0, "-", D12/D32)</f>
        <v>7.9556898288016112E-2</v>
      </c>
      <c r="F12" s="81">
        <v>1097</v>
      </c>
      <c r="G12" s="39">
        <f>IF(F32=0, "-", F12/F32)</f>
        <v>9.4033944796845528E-2</v>
      </c>
      <c r="H12" s="65">
        <v>749</v>
      </c>
      <c r="I12" s="21">
        <f>IF(H32=0, "-", H12/H32)</f>
        <v>8.0055579307396318E-2</v>
      </c>
      <c r="J12" s="20">
        <f t="shared" si="0"/>
        <v>0.13924050632911392</v>
      </c>
      <c r="K12" s="21">
        <f t="shared" si="1"/>
        <v>0.46461949265687585</v>
      </c>
    </row>
    <row r="13" spans="1:11" x14ac:dyDescent="0.2">
      <c r="A13" s="7" t="s">
        <v>51</v>
      </c>
      <c r="B13" s="65">
        <v>134</v>
      </c>
      <c r="C13" s="39">
        <f>IF(B32=0, "-", B13/B32)</f>
        <v>0.14486486486486486</v>
      </c>
      <c r="D13" s="65">
        <v>101</v>
      </c>
      <c r="E13" s="21">
        <f>IF(D32=0, "-", D13/D32)</f>
        <v>0.10171198388721048</v>
      </c>
      <c r="F13" s="81">
        <v>1324</v>
      </c>
      <c r="G13" s="39">
        <f>IF(F32=0, "-", F13/F32)</f>
        <v>0.11349219955426024</v>
      </c>
      <c r="H13" s="65">
        <v>1171</v>
      </c>
      <c r="I13" s="21">
        <f>IF(H32=0, "-", H13/H32)</f>
        <v>0.1251603249251817</v>
      </c>
      <c r="J13" s="20">
        <f t="shared" si="0"/>
        <v>0.32673267326732675</v>
      </c>
      <c r="K13" s="21">
        <f t="shared" si="1"/>
        <v>0.13065755764304013</v>
      </c>
    </row>
    <row r="14" spans="1:11" x14ac:dyDescent="0.2">
      <c r="A14" s="7" t="s">
        <v>55</v>
      </c>
      <c r="B14" s="65">
        <v>3</v>
      </c>
      <c r="C14" s="39">
        <f>IF(B32=0, "-", B14/B32)</f>
        <v>3.2432432432432431E-3</v>
      </c>
      <c r="D14" s="65">
        <v>0</v>
      </c>
      <c r="E14" s="21">
        <f>IF(D32=0, "-", D14/D32)</f>
        <v>0</v>
      </c>
      <c r="F14" s="81">
        <v>18</v>
      </c>
      <c r="G14" s="39">
        <f>IF(F32=0, "-", F14/F32)</f>
        <v>1.5429453111606378E-3</v>
      </c>
      <c r="H14" s="65">
        <v>8</v>
      </c>
      <c r="I14" s="21">
        <f>IF(H32=0, "-", H14/H32)</f>
        <v>8.5506626763574172E-4</v>
      </c>
      <c r="J14" s="20" t="str">
        <f t="shared" si="0"/>
        <v>-</v>
      </c>
      <c r="K14" s="21">
        <f t="shared" si="1"/>
        <v>1.25</v>
      </c>
    </row>
    <row r="15" spans="1:11" x14ac:dyDescent="0.2">
      <c r="A15" s="7" t="s">
        <v>57</v>
      </c>
      <c r="B15" s="65">
        <v>0</v>
      </c>
      <c r="C15" s="39">
        <f>IF(B32=0, "-", B15/B32)</f>
        <v>0</v>
      </c>
      <c r="D15" s="65">
        <v>0</v>
      </c>
      <c r="E15" s="21">
        <f>IF(D32=0, "-", D15/D32)</f>
        <v>0</v>
      </c>
      <c r="F15" s="81">
        <v>3</v>
      </c>
      <c r="G15" s="39">
        <f>IF(F32=0, "-", F15/F32)</f>
        <v>2.5715755186010627E-4</v>
      </c>
      <c r="H15" s="65">
        <v>17</v>
      </c>
      <c r="I15" s="21">
        <f>IF(H32=0, "-", H15/H32)</f>
        <v>1.8170158187259514E-3</v>
      </c>
      <c r="J15" s="20" t="str">
        <f t="shared" si="0"/>
        <v>-</v>
      </c>
      <c r="K15" s="21">
        <f t="shared" si="1"/>
        <v>-0.82352941176470584</v>
      </c>
    </row>
    <row r="16" spans="1:11" x14ac:dyDescent="0.2">
      <c r="A16" s="7" t="s">
        <v>58</v>
      </c>
      <c r="B16" s="65">
        <v>179</v>
      </c>
      <c r="C16" s="39">
        <f>IF(B32=0, "-", B16/B32)</f>
        <v>0.19351351351351351</v>
      </c>
      <c r="D16" s="65">
        <v>141</v>
      </c>
      <c r="E16" s="21">
        <f>IF(D32=0, "-", D16/D32)</f>
        <v>0.1419939577039275</v>
      </c>
      <c r="F16" s="81">
        <v>2031</v>
      </c>
      <c r="G16" s="39">
        <f>IF(F32=0, "-", F16/F32)</f>
        <v>0.17409566260929196</v>
      </c>
      <c r="H16" s="65">
        <v>1585</v>
      </c>
      <c r="I16" s="21">
        <f>IF(H32=0, "-", H16/H32)</f>
        <v>0.16941000427533134</v>
      </c>
      <c r="J16" s="20">
        <f t="shared" si="0"/>
        <v>0.26950354609929078</v>
      </c>
      <c r="K16" s="21">
        <f t="shared" si="1"/>
        <v>0.28138801261829655</v>
      </c>
    </row>
    <row r="17" spans="1:11" x14ac:dyDescent="0.2">
      <c r="A17" s="7" t="s">
        <v>61</v>
      </c>
      <c r="B17" s="65">
        <v>47</v>
      </c>
      <c r="C17" s="39">
        <f>IF(B32=0, "-", B17/B32)</f>
        <v>5.0810810810810812E-2</v>
      </c>
      <c r="D17" s="65">
        <v>60</v>
      </c>
      <c r="E17" s="21">
        <f>IF(D32=0, "-", D17/D32)</f>
        <v>6.0422960725075532E-2</v>
      </c>
      <c r="F17" s="81">
        <v>684</v>
      </c>
      <c r="G17" s="39">
        <f>IF(F32=0, "-", F17/F32)</f>
        <v>5.8631921824104233E-2</v>
      </c>
      <c r="H17" s="65">
        <v>555</v>
      </c>
      <c r="I17" s="21">
        <f>IF(H32=0, "-", H17/H32)</f>
        <v>5.9320222317229589E-2</v>
      </c>
      <c r="J17" s="20">
        <f t="shared" si="0"/>
        <v>-0.21666666666666667</v>
      </c>
      <c r="K17" s="21">
        <f t="shared" si="1"/>
        <v>0.23243243243243245</v>
      </c>
    </row>
    <row r="18" spans="1:11" x14ac:dyDescent="0.2">
      <c r="A18" s="7" t="s">
        <v>64</v>
      </c>
      <c r="B18" s="65">
        <v>89</v>
      </c>
      <c r="C18" s="39">
        <f>IF(B32=0, "-", B18/B32)</f>
        <v>9.6216216216216219E-2</v>
      </c>
      <c r="D18" s="65">
        <v>94</v>
      </c>
      <c r="E18" s="21">
        <f>IF(D32=0, "-", D18/D32)</f>
        <v>9.4662638469284993E-2</v>
      </c>
      <c r="F18" s="81">
        <v>757</v>
      </c>
      <c r="G18" s="39">
        <f>IF(F32=0, "-", F18/F32)</f>
        <v>6.4889422252700155E-2</v>
      </c>
      <c r="H18" s="65">
        <v>634</v>
      </c>
      <c r="I18" s="21">
        <f>IF(H32=0, "-", H18/H32)</f>
        <v>6.776400171013254E-2</v>
      </c>
      <c r="J18" s="20">
        <f t="shared" si="0"/>
        <v>-5.3191489361702128E-2</v>
      </c>
      <c r="K18" s="21">
        <f t="shared" si="1"/>
        <v>0.19400630914826497</v>
      </c>
    </row>
    <row r="19" spans="1:11" x14ac:dyDescent="0.2">
      <c r="A19" s="7" t="s">
        <v>68</v>
      </c>
      <c r="B19" s="65">
        <v>20</v>
      </c>
      <c r="C19" s="39">
        <f>IF(B32=0, "-", B19/B32)</f>
        <v>2.1621621621621623E-2</v>
      </c>
      <c r="D19" s="65">
        <v>22</v>
      </c>
      <c r="E19" s="21">
        <f>IF(D32=0, "-", D19/D32)</f>
        <v>2.2155085599194362E-2</v>
      </c>
      <c r="F19" s="81">
        <v>431</v>
      </c>
      <c r="G19" s="39">
        <f>IF(F32=0, "-", F19/F32)</f>
        <v>3.6944968283901938E-2</v>
      </c>
      <c r="H19" s="65">
        <v>38</v>
      </c>
      <c r="I19" s="21">
        <f>IF(H32=0, "-", H19/H32)</f>
        <v>4.061564771269773E-3</v>
      </c>
      <c r="J19" s="20">
        <f t="shared" si="0"/>
        <v>-9.0909090909090912E-2</v>
      </c>
      <c r="K19" s="21" t="str">
        <f t="shared" si="1"/>
        <v>&gt;999%</v>
      </c>
    </row>
    <row r="20" spans="1:11" x14ac:dyDescent="0.2">
      <c r="A20" s="7" t="s">
        <v>71</v>
      </c>
      <c r="B20" s="65">
        <v>19</v>
      </c>
      <c r="C20" s="39">
        <f>IF(B32=0, "-", B20/B32)</f>
        <v>2.0540540540540539E-2</v>
      </c>
      <c r="D20" s="65">
        <v>17</v>
      </c>
      <c r="E20" s="21">
        <f>IF(D32=0, "-", D20/D32)</f>
        <v>1.7119838872104734E-2</v>
      </c>
      <c r="F20" s="81">
        <v>143</v>
      </c>
      <c r="G20" s="39">
        <f>IF(F32=0, "-", F20/F32)</f>
        <v>1.2257843305331733E-2</v>
      </c>
      <c r="H20" s="65">
        <v>193</v>
      </c>
      <c r="I20" s="21">
        <f>IF(H32=0, "-", H20/H32)</f>
        <v>2.062847370671227E-2</v>
      </c>
      <c r="J20" s="20">
        <f t="shared" si="0"/>
        <v>0.11764705882352941</v>
      </c>
      <c r="K20" s="21">
        <f t="shared" si="1"/>
        <v>-0.25906735751295334</v>
      </c>
    </row>
    <row r="21" spans="1:11" x14ac:dyDescent="0.2">
      <c r="A21" s="7" t="s">
        <v>72</v>
      </c>
      <c r="B21" s="65">
        <v>10</v>
      </c>
      <c r="C21" s="39">
        <f>IF(B32=0, "-", B21/B32)</f>
        <v>1.0810810810810811E-2</v>
      </c>
      <c r="D21" s="65">
        <v>12</v>
      </c>
      <c r="E21" s="21">
        <f>IF(D32=0, "-", D21/D32)</f>
        <v>1.2084592145015106E-2</v>
      </c>
      <c r="F21" s="81">
        <v>64</v>
      </c>
      <c r="G21" s="39">
        <f>IF(F32=0, "-", F21/F32)</f>
        <v>5.4860277730156013E-3</v>
      </c>
      <c r="H21" s="65">
        <v>55</v>
      </c>
      <c r="I21" s="21">
        <f>IF(H32=0, "-", H21/H32)</f>
        <v>5.8785805899957246E-3</v>
      </c>
      <c r="J21" s="20">
        <f t="shared" si="0"/>
        <v>-0.16666666666666666</v>
      </c>
      <c r="K21" s="21">
        <f t="shared" si="1"/>
        <v>0.16363636363636364</v>
      </c>
    </row>
    <row r="22" spans="1:11" x14ac:dyDescent="0.2">
      <c r="A22" s="7" t="s">
        <v>77</v>
      </c>
      <c r="B22" s="65">
        <v>35</v>
      </c>
      <c r="C22" s="39">
        <f>IF(B32=0, "-", B22/B32)</f>
        <v>3.783783783783784E-2</v>
      </c>
      <c r="D22" s="65">
        <v>71</v>
      </c>
      <c r="E22" s="21">
        <f>IF(D32=0, "-", D22/D32)</f>
        <v>7.1500503524672715E-2</v>
      </c>
      <c r="F22" s="81">
        <v>466</v>
      </c>
      <c r="G22" s="39">
        <f>IF(F32=0, "-", F22/F32)</f>
        <v>3.9945139722269846E-2</v>
      </c>
      <c r="H22" s="65">
        <v>421</v>
      </c>
      <c r="I22" s="21">
        <f>IF(H32=0, "-", H22/H32)</f>
        <v>4.499786233433091E-2</v>
      </c>
      <c r="J22" s="20">
        <f t="shared" si="0"/>
        <v>-0.50704225352112675</v>
      </c>
      <c r="K22" s="21">
        <f t="shared" si="1"/>
        <v>0.10688836104513064</v>
      </c>
    </row>
    <row r="23" spans="1:11" x14ac:dyDescent="0.2">
      <c r="A23" s="7" t="s">
        <v>78</v>
      </c>
      <c r="B23" s="65">
        <v>40</v>
      </c>
      <c r="C23" s="39">
        <f>IF(B32=0, "-", B23/B32)</f>
        <v>4.3243243243243246E-2</v>
      </c>
      <c r="D23" s="65">
        <v>83</v>
      </c>
      <c r="E23" s="21">
        <f>IF(D32=0, "-", D23/D32)</f>
        <v>8.3585095669687817E-2</v>
      </c>
      <c r="F23" s="81">
        <v>1236</v>
      </c>
      <c r="G23" s="39">
        <f>IF(F32=0, "-", F23/F32)</f>
        <v>0.10594891136636379</v>
      </c>
      <c r="H23" s="65">
        <v>833</v>
      </c>
      <c r="I23" s="21">
        <f>IF(H32=0, "-", H23/H32)</f>
        <v>8.9033775117571615E-2</v>
      </c>
      <c r="J23" s="20">
        <f t="shared" si="0"/>
        <v>-0.51807228915662651</v>
      </c>
      <c r="K23" s="21">
        <f t="shared" si="1"/>
        <v>0.4837935174069628</v>
      </c>
    </row>
    <row r="24" spans="1:11" x14ac:dyDescent="0.2">
      <c r="A24" s="7" t="s">
        <v>84</v>
      </c>
      <c r="B24" s="65">
        <v>3</v>
      </c>
      <c r="C24" s="39">
        <f>IF(B32=0, "-", B24/B32)</f>
        <v>3.2432432432432431E-3</v>
      </c>
      <c r="D24" s="65">
        <v>0</v>
      </c>
      <c r="E24" s="21">
        <f>IF(D32=0, "-", D24/D32)</f>
        <v>0</v>
      </c>
      <c r="F24" s="81">
        <v>13</v>
      </c>
      <c r="G24" s="39">
        <f>IF(F32=0, "-", F24/F32)</f>
        <v>1.1143493913937938E-3</v>
      </c>
      <c r="H24" s="65">
        <v>13</v>
      </c>
      <c r="I24" s="21">
        <f>IF(H32=0, "-", H24/H32)</f>
        <v>1.3894826849080804E-3</v>
      </c>
      <c r="J24" s="20" t="str">
        <f t="shared" si="0"/>
        <v>-</v>
      </c>
      <c r="K24" s="21">
        <f t="shared" si="1"/>
        <v>0</v>
      </c>
    </row>
    <row r="25" spans="1:11" x14ac:dyDescent="0.2">
      <c r="A25" s="7" t="s">
        <v>87</v>
      </c>
      <c r="B25" s="65">
        <v>12</v>
      </c>
      <c r="C25" s="39">
        <f>IF(B32=0, "-", B25/B32)</f>
        <v>1.2972972972972972E-2</v>
      </c>
      <c r="D25" s="65">
        <v>61</v>
      </c>
      <c r="E25" s="21">
        <f>IF(D32=0, "-", D25/D32)</f>
        <v>6.1430010070493452E-2</v>
      </c>
      <c r="F25" s="81">
        <v>440</v>
      </c>
      <c r="G25" s="39">
        <f>IF(F32=0, "-", F25/F32)</f>
        <v>3.7716440939482253E-2</v>
      </c>
      <c r="H25" s="65">
        <v>671</v>
      </c>
      <c r="I25" s="21">
        <f>IF(H32=0, "-", H25/H32)</f>
        <v>7.1718683197947844E-2</v>
      </c>
      <c r="J25" s="20">
        <f t="shared" si="0"/>
        <v>-0.80327868852459017</v>
      </c>
      <c r="K25" s="21">
        <f t="shared" si="1"/>
        <v>-0.34426229508196721</v>
      </c>
    </row>
    <row r="26" spans="1:11" x14ac:dyDescent="0.2">
      <c r="A26" s="7" t="s">
        <v>89</v>
      </c>
      <c r="B26" s="65">
        <v>37</v>
      </c>
      <c r="C26" s="39">
        <f>IF(B32=0, "-", B26/B32)</f>
        <v>0.04</v>
      </c>
      <c r="D26" s="65">
        <v>35</v>
      </c>
      <c r="E26" s="21">
        <f>IF(D32=0, "-", D26/D32)</f>
        <v>3.5246727089627394E-2</v>
      </c>
      <c r="F26" s="81">
        <v>395</v>
      </c>
      <c r="G26" s="39">
        <f>IF(F32=0, "-", F26/F32)</f>
        <v>3.385907766158066E-2</v>
      </c>
      <c r="H26" s="65">
        <v>261</v>
      </c>
      <c r="I26" s="21">
        <f>IF(H32=0, "-", H26/H32)</f>
        <v>2.7896536981616076E-2</v>
      </c>
      <c r="J26" s="20">
        <f t="shared" si="0"/>
        <v>5.7142857142857141E-2</v>
      </c>
      <c r="K26" s="21">
        <f t="shared" si="1"/>
        <v>0.51340996168582376</v>
      </c>
    </row>
    <row r="27" spans="1:11" x14ac:dyDescent="0.2">
      <c r="A27" s="7" t="s">
        <v>95</v>
      </c>
      <c r="B27" s="65">
        <v>35</v>
      </c>
      <c r="C27" s="39">
        <f>IF(B32=0, "-", B27/B32)</f>
        <v>3.783783783783784E-2</v>
      </c>
      <c r="D27" s="65">
        <v>18</v>
      </c>
      <c r="E27" s="21">
        <f>IF(D32=0, "-", D27/D32)</f>
        <v>1.812688821752266E-2</v>
      </c>
      <c r="F27" s="81">
        <v>281</v>
      </c>
      <c r="G27" s="39">
        <f>IF(F32=0, "-", F27/F32)</f>
        <v>2.4087090690896623E-2</v>
      </c>
      <c r="H27" s="65">
        <v>209</v>
      </c>
      <c r="I27" s="21">
        <f>IF(H32=0, "-", H27/H32)</f>
        <v>2.2338606241983753E-2</v>
      </c>
      <c r="J27" s="20">
        <f t="shared" si="0"/>
        <v>0.94444444444444442</v>
      </c>
      <c r="K27" s="21">
        <f t="shared" si="1"/>
        <v>0.34449760765550241</v>
      </c>
    </row>
    <row r="28" spans="1:11" x14ac:dyDescent="0.2">
      <c r="A28" s="7" t="s">
        <v>96</v>
      </c>
      <c r="B28" s="65">
        <v>8</v>
      </c>
      <c r="C28" s="39">
        <f>IF(B32=0, "-", B28/B32)</f>
        <v>8.6486486486486488E-3</v>
      </c>
      <c r="D28" s="65">
        <v>19</v>
      </c>
      <c r="E28" s="21">
        <f>IF(D32=0, "-", D28/D32)</f>
        <v>1.9133937562940583E-2</v>
      </c>
      <c r="F28" s="81">
        <v>252</v>
      </c>
      <c r="G28" s="39">
        <f>IF(F32=0, "-", F28/F32)</f>
        <v>2.160123435624893E-2</v>
      </c>
      <c r="H28" s="65">
        <v>295</v>
      </c>
      <c r="I28" s="21">
        <f>IF(H32=0, "-", H28/H32)</f>
        <v>3.1530568619067979E-2</v>
      </c>
      <c r="J28" s="20">
        <f t="shared" si="0"/>
        <v>-0.57894736842105265</v>
      </c>
      <c r="K28" s="21">
        <f t="shared" si="1"/>
        <v>-0.14576271186440679</v>
      </c>
    </row>
    <row r="29" spans="1:11" x14ac:dyDescent="0.2">
      <c r="A29" s="7" t="s">
        <v>98</v>
      </c>
      <c r="B29" s="65">
        <v>84</v>
      </c>
      <c r="C29" s="39">
        <f>IF(B32=0, "-", B29/B32)</f>
        <v>9.0810810810810813E-2</v>
      </c>
      <c r="D29" s="65">
        <v>60</v>
      </c>
      <c r="E29" s="21">
        <f>IF(D32=0, "-", D29/D32)</f>
        <v>6.0422960725075532E-2</v>
      </c>
      <c r="F29" s="81">
        <v>700</v>
      </c>
      <c r="G29" s="39">
        <f>IF(F32=0, "-", F29/F32)</f>
        <v>6.0003428767358133E-2</v>
      </c>
      <c r="H29" s="65">
        <v>720</v>
      </c>
      <c r="I29" s="21">
        <f>IF(H32=0, "-", H29/H32)</f>
        <v>7.6955964087216763E-2</v>
      </c>
      <c r="J29" s="20">
        <f t="shared" si="0"/>
        <v>0.4</v>
      </c>
      <c r="K29" s="21">
        <f t="shared" si="1"/>
        <v>-2.7777777777777776E-2</v>
      </c>
    </row>
    <row r="30" spans="1:11" x14ac:dyDescent="0.2">
      <c r="A30" s="7" t="s">
        <v>99</v>
      </c>
      <c r="B30" s="65">
        <v>1</v>
      </c>
      <c r="C30" s="39">
        <f>IF(B32=0, "-", B30/B32)</f>
        <v>1.0810810810810811E-3</v>
      </c>
      <c r="D30" s="65">
        <v>2</v>
      </c>
      <c r="E30" s="21">
        <f>IF(D32=0, "-", D30/D32)</f>
        <v>2.014098690835851E-3</v>
      </c>
      <c r="F30" s="81">
        <v>46</v>
      </c>
      <c r="G30" s="39">
        <f>IF(F32=0, "-", F30/F32)</f>
        <v>3.9430824618549628E-3</v>
      </c>
      <c r="H30" s="65">
        <v>39</v>
      </c>
      <c r="I30" s="21">
        <f>IF(H32=0, "-", H30/H32)</f>
        <v>4.1684480547242407E-3</v>
      </c>
      <c r="J30" s="20">
        <f t="shared" si="0"/>
        <v>-0.5</v>
      </c>
      <c r="K30" s="21">
        <f t="shared" si="1"/>
        <v>0.17948717948717949</v>
      </c>
    </row>
    <row r="31" spans="1:11" x14ac:dyDescent="0.2">
      <c r="A31" s="2"/>
      <c r="B31" s="68"/>
      <c r="C31" s="33"/>
      <c r="D31" s="68"/>
      <c r="E31" s="6"/>
      <c r="F31" s="82"/>
      <c r="G31" s="33"/>
      <c r="H31" s="68"/>
      <c r="I31" s="6"/>
      <c r="J31" s="5"/>
      <c r="K31" s="6"/>
    </row>
    <row r="32" spans="1:11" s="43" customFormat="1" x14ac:dyDescent="0.2">
      <c r="A32" s="162" t="s">
        <v>659</v>
      </c>
      <c r="B32" s="71">
        <f>SUM(B7:B31)</f>
        <v>925</v>
      </c>
      <c r="C32" s="40">
        <v>1</v>
      </c>
      <c r="D32" s="71">
        <f>SUM(D7:D31)</f>
        <v>993</v>
      </c>
      <c r="E32" s="41">
        <v>1</v>
      </c>
      <c r="F32" s="77">
        <f>SUM(F7:F31)</f>
        <v>11666</v>
      </c>
      <c r="G32" s="42">
        <v>1</v>
      </c>
      <c r="H32" s="71">
        <f>SUM(H7:H31)</f>
        <v>9356</v>
      </c>
      <c r="I32" s="41">
        <v>1</v>
      </c>
      <c r="J32" s="37">
        <f>IF(D32=0, "-", (B32-D32)/D32)</f>
        <v>-6.8479355488418936E-2</v>
      </c>
      <c r="K32" s="38">
        <f>IF(H32=0, "-", (F32-H32)/H32)</f>
        <v>0.24690038477982043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2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330</v>
      </c>
      <c r="B8" s="65">
        <v>2</v>
      </c>
      <c r="C8" s="66">
        <v>0</v>
      </c>
      <c r="D8" s="65">
        <v>8</v>
      </c>
      <c r="E8" s="66">
        <v>3</v>
      </c>
      <c r="F8" s="67"/>
      <c r="G8" s="65">
        <f>B8-C8</f>
        <v>2</v>
      </c>
      <c r="H8" s="66">
        <f>D8-E8</f>
        <v>5</v>
      </c>
      <c r="I8" s="20" t="str">
        <f>IF(C8=0, "-", IF(G8/C8&lt;10, G8/C8, "&gt;999%"))</f>
        <v>-</v>
      </c>
      <c r="J8" s="21">
        <f>IF(E8=0, "-", IF(H8/E8&lt;10, H8/E8, "&gt;999%"))</f>
        <v>1.6666666666666667</v>
      </c>
    </row>
    <row r="9" spans="1:10" x14ac:dyDescent="0.2">
      <c r="A9" s="158" t="s">
        <v>261</v>
      </c>
      <c r="B9" s="65">
        <v>11</v>
      </c>
      <c r="C9" s="66">
        <v>9</v>
      </c>
      <c r="D9" s="65">
        <v>151</v>
      </c>
      <c r="E9" s="66">
        <v>106</v>
      </c>
      <c r="F9" s="67"/>
      <c r="G9" s="65">
        <f>B9-C9</f>
        <v>2</v>
      </c>
      <c r="H9" s="66">
        <f>D9-E9</f>
        <v>45</v>
      </c>
      <c r="I9" s="20">
        <f>IF(C9=0, "-", IF(G9/C9&lt;10, G9/C9, "&gt;999%"))</f>
        <v>0.22222222222222221</v>
      </c>
      <c r="J9" s="21">
        <f>IF(E9=0, "-", IF(H9/E9&lt;10, H9/E9, "&gt;999%"))</f>
        <v>0.42452830188679247</v>
      </c>
    </row>
    <row r="10" spans="1:10" x14ac:dyDescent="0.2">
      <c r="A10" s="158" t="s">
        <v>221</v>
      </c>
      <c r="B10" s="65">
        <v>1</v>
      </c>
      <c r="C10" s="66">
        <v>6</v>
      </c>
      <c r="D10" s="65">
        <v>35</v>
      </c>
      <c r="E10" s="66">
        <v>51</v>
      </c>
      <c r="F10" s="67"/>
      <c r="G10" s="65">
        <f>B10-C10</f>
        <v>-5</v>
      </c>
      <c r="H10" s="66">
        <f>D10-E10</f>
        <v>-16</v>
      </c>
      <c r="I10" s="20">
        <f>IF(C10=0, "-", IF(G10/C10&lt;10, G10/C10, "&gt;999%"))</f>
        <v>-0.83333333333333337</v>
      </c>
      <c r="J10" s="21">
        <f>IF(E10=0, "-", IF(H10/E10&lt;10, H10/E10, "&gt;999%"))</f>
        <v>-0.31372549019607843</v>
      </c>
    </row>
    <row r="11" spans="1:10" x14ac:dyDescent="0.2">
      <c r="A11" s="158" t="s">
        <v>439</v>
      </c>
      <c r="B11" s="65">
        <v>7</v>
      </c>
      <c r="C11" s="66">
        <v>3</v>
      </c>
      <c r="D11" s="65">
        <v>82</v>
      </c>
      <c r="E11" s="66">
        <v>114</v>
      </c>
      <c r="F11" s="67"/>
      <c r="G11" s="65">
        <f>B11-C11</f>
        <v>4</v>
      </c>
      <c r="H11" s="66">
        <f>D11-E11</f>
        <v>-32</v>
      </c>
      <c r="I11" s="20">
        <f>IF(C11=0, "-", IF(G11/C11&lt;10, G11/C11, "&gt;999%"))</f>
        <v>1.3333333333333333</v>
      </c>
      <c r="J11" s="21">
        <f>IF(E11=0, "-", IF(H11/E11&lt;10, H11/E11, "&gt;999%"))</f>
        <v>-0.2807017543859649</v>
      </c>
    </row>
    <row r="12" spans="1:10" s="160" customFormat="1" x14ac:dyDescent="0.2">
      <c r="A12" s="178" t="s">
        <v>667</v>
      </c>
      <c r="B12" s="71">
        <v>21</v>
      </c>
      <c r="C12" s="72">
        <v>18</v>
      </c>
      <c r="D12" s="71">
        <v>276</v>
      </c>
      <c r="E12" s="72">
        <v>274</v>
      </c>
      <c r="F12" s="73"/>
      <c r="G12" s="71">
        <f>B12-C12</f>
        <v>3</v>
      </c>
      <c r="H12" s="72">
        <f>D12-E12</f>
        <v>2</v>
      </c>
      <c r="I12" s="37">
        <f>IF(C12=0, "-", IF(G12/C12&lt;10, G12/C12, "&gt;999%"))</f>
        <v>0.16666666666666666</v>
      </c>
      <c r="J12" s="38">
        <f>IF(E12=0, "-", IF(H12/E12&lt;10, H12/E12, "&gt;999%"))</f>
        <v>7.2992700729927005E-3</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331</v>
      </c>
      <c r="B15" s="65">
        <v>0</v>
      </c>
      <c r="C15" s="66">
        <v>2</v>
      </c>
      <c r="D15" s="65">
        <v>9</v>
      </c>
      <c r="E15" s="66">
        <v>6</v>
      </c>
      <c r="F15" s="67"/>
      <c r="G15" s="65">
        <f>B15-C15</f>
        <v>-2</v>
      </c>
      <c r="H15" s="66">
        <f>D15-E15</f>
        <v>3</v>
      </c>
      <c r="I15" s="20">
        <f>IF(C15=0, "-", IF(G15/C15&lt;10, G15/C15, "&gt;999%"))</f>
        <v>-1</v>
      </c>
      <c r="J15" s="21">
        <f>IF(E15=0, "-", IF(H15/E15&lt;10, H15/E15, "&gt;999%"))</f>
        <v>0.5</v>
      </c>
    </row>
    <row r="16" spans="1:10" s="160" customFormat="1" x14ac:dyDescent="0.2">
      <c r="A16" s="178" t="s">
        <v>668</v>
      </c>
      <c r="B16" s="71">
        <v>0</v>
      </c>
      <c r="C16" s="72">
        <v>2</v>
      </c>
      <c r="D16" s="71">
        <v>9</v>
      </c>
      <c r="E16" s="72">
        <v>6</v>
      </c>
      <c r="F16" s="73"/>
      <c r="G16" s="71">
        <f>B16-C16</f>
        <v>-2</v>
      </c>
      <c r="H16" s="72">
        <f>D16-E16</f>
        <v>3</v>
      </c>
      <c r="I16" s="37">
        <f>IF(C16=0, "-", IF(G16/C16&lt;10, G16/C16, "&gt;999%"))</f>
        <v>-1</v>
      </c>
      <c r="J16" s="38">
        <f>IF(E16=0, "-", IF(H16/E16&lt;10, H16/E16, "&gt;999%"))</f>
        <v>0.5</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350</v>
      </c>
      <c r="B19" s="65">
        <v>1</v>
      </c>
      <c r="C19" s="66">
        <v>0</v>
      </c>
      <c r="D19" s="65">
        <v>22</v>
      </c>
      <c r="E19" s="66">
        <v>17</v>
      </c>
      <c r="F19" s="67"/>
      <c r="G19" s="65">
        <f>B19-C19</f>
        <v>1</v>
      </c>
      <c r="H19" s="66">
        <f>D19-E19</f>
        <v>5</v>
      </c>
      <c r="I19" s="20" t="str">
        <f>IF(C19=0, "-", IF(G19/C19&lt;10, G19/C19, "&gt;999%"))</f>
        <v>-</v>
      </c>
      <c r="J19" s="21">
        <f>IF(E19=0, "-", IF(H19/E19&lt;10, H19/E19, "&gt;999%"))</f>
        <v>0.29411764705882354</v>
      </c>
    </row>
    <row r="20" spans="1:10" x14ac:dyDescent="0.2">
      <c r="A20" s="158" t="s">
        <v>502</v>
      </c>
      <c r="B20" s="65">
        <v>1</v>
      </c>
      <c r="C20" s="66">
        <v>0</v>
      </c>
      <c r="D20" s="65">
        <v>12</v>
      </c>
      <c r="E20" s="66">
        <v>1</v>
      </c>
      <c r="F20" s="67"/>
      <c r="G20" s="65">
        <f>B20-C20</f>
        <v>1</v>
      </c>
      <c r="H20" s="66">
        <f>D20-E20</f>
        <v>11</v>
      </c>
      <c r="I20" s="20" t="str">
        <f>IF(C20=0, "-", IF(G20/C20&lt;10, G20/C20, "&gt;999%"))</f>
        <v>-</v>
      </c>
      <c r="J20" s="21" t="str">
        <f>IF(E20=0, "-", IF(H20/E20&lt;10, H20/E20, "&gt;999%"))</f>
        <v>&gt;999%</v>
      </c>
    </row>
    <row r="21" spans="1:10" s="160" customFormat="1" x14ac:dyDescent="0.2">
      <c r="A21" s="178" t="s">
        <v>669</v>
      </c>
      <c r="B21" s="71">
        <v>2</v>
      </c>
      <c r="C21" s="72">
        <v>0</v>
      </c>
      <c r="D21" s="71">
        <v>34</v>
      </c>
      <c r="E21" s="72">
        <v>18</v>
      </c>
      <c r="F21" s="73"/>
      <c r="G21" s="71">
        <f>B21-C21</f>
        <v>2</v>
      </c>
      <c r="H21" s="72">
        <f>D21-E21</f>
        <v>16</v>
      </c>
      <c r="I21" s="37" t="str">
        <f>IF(C21=0, "-", IF(G21/C21&lt;10, G21/C21, "&gt;999%"))</f>
        <v>-</v>
      </c>
      <c r="J21" s="38">
        <f>IF(E21=0, "-", IF(H21/E21&lt;10, H21/E21, "&gt;999%"))</f>
        <v>0.88888888888888884</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217</v>
      </c>
      <c r="B24" s="65">
        <v>4</v>
      </c>
      <c r="C24" s="66">
        <v>9</v>
      </c>
      <c r="D24" s="65">
        <v>110</v>
      </c>
      <c r="E24" s="66">
        <v>95</v>
      </c>
      <c r="F24" s="67"/>
      <c r="G24" s="65">
        <f t="shared" ref="G24:G41" si="0">B24-C24</f>
        <v>-5</v>
      </c>
      <c r="H24" s="66">
        <f t="shared" ref="H24:H41" si="1">D24-E24</f>
        <v>15</v>
      </c>
      <c r="I24" s="20">
        <f t="shared" ref="I24:I41" si="2">IF(C24=0, "-", IF(G24/C24&lt;10, G24/C24, "&gt;999%"))</f>
        <v>-0.55555555555555558</v>
      </c>
      <c r="J24" s="21">
        <f t="shared" ref="J24:J41" si="3">IF(E24=0, "-", IF(H24/E24&lt;10, H24/E24, "&gt;999%"))</f>
        <v>0.15789473684210525</v>
      </c>
    </row>
    <row r="25" spans="1:10" x14ac:dyDescent="0.2">
      <c r="A25" s="158" t="s">
        <v>240</v>
      </c>
      <c r="B25" s="65">
        <v>0</v>
      </c>
      <c r="C25" s="66">
        <v>42</v>
      </c>
      <c r="D25" s="65">
        <v>39</v>
      </c>
      <c r="E25" s="66">
        <v>462</v>
      </c>
      <c r="F25" s="67"/>
      <c r="G25" s="65">
        <f t="shared" si="0"/>
        <v>-42</v>
      </c>
      <c r="H25" s="66">
        <f t="shared" si="1"/>
        <v>-423</v>
      </c>
      <c r="I25" s="20">
        <f t="shared" si="2"/>
        <v>-1</v>
      </c>
      <c r="J25" s="21">
        <f t="shared" si="3"/>
        <v>-0.91558441558441561</v>
      </c>
    </row>
    <row r="26" spans="1:10" x14ac:dyDescent="0.2">
      <c r="A26" s="158" t="s">
        <v>321</v>
      </c>
      <c r="B26" s="65">
        <v>0</v>
      </c>
      <c r="C26" s="66">
        <v>1</v>
      </c>
      <c r="D26" s="65">
        <v>0</v>
      </c>
      <c r="E26" s="66">
        <v>34</v>
      </c>
      <c r="F26" s="67"/>
      <c r="G26" s="65">
        <f t="shared" si="0"/>
        <v>-1</v>
      </c>
      <c r="H26" s="66">
        <f t="shared" si="1"/>
        <v>-34</v>
      </c>
      <c r="I26" s="20">
        <f t="shared" si="2"/>
        <v>-1</v>
      </c>
      <c r="J26" s="21">
        <f t="shared" si="3"/>
        <v>-1</v>
      </c>
    </row>
    <row r="27" spans="1:10" x14ac:dyDescent="0.2">
      <c r="A27" s="158" t="s">
        <v>262</v>
      </c>
      <c r="B27" s="65">
        <v>6</v>
      </c>
      <c r="C27" s="66">
        <v>11</v>
      </c>
      <c r="D27" s="65">
        <v>180</v>
      </c>
      <c r="E27" s="66">
        <v>169</v>
      </c>
      <c r="F27" s="67"/>
      <c r="G27" s="65">
        <f t="shared" si="0"/>
        <v>-5</v>
      </c>
      <c r="H27" s="66">
        <f t="shared" si="1"/>
        <v>11</v>
      </c>
      <c r="I27" s="20">
        <f t="shared" si="2"/>
        <v>-0.45454545454545453</v>
      </c>
      <c r="J27" s="21">
        <f t="shared" si="3"/>
        <v>6.5088757396449703E-2</v>
      </c>
    </row>
    <row r="28" spans="1:10" x14ac:dyDescent="0.2">
      <c r="A28" s="158" t="s">
        <v>332</v>
      </c>
      <c r="B28" s="65">
        <v>0</v>
      </c>
      <c r="C28" s="66">
        <v>2</v>
      </c>
      <c r="D28" s="65">
        <v>23</v>
      </c>
      <c r="E28" s="66">
        <v>36</v>
      </c>
      <c r="F28" s="67"/>
      <c r="G28" s="65">
        <f t="shared" si="0"/>
        <v>-2</v>
      </c>
      <c r="H28" s="66">
        <f t="shared" si="1"/>
        <v>-13</v>
      </c>
      <c r="I28" s="20">
        <f t="shared" si="2"/>
        <v>-1</v>
      </c>
      <c r="J28" s="21">
        <f t="shared" si="3"/>
        <v>-0.3611111111111111</v>
      </c>
    </row>
    <row r="29" spans="1:10" x14ac:dyDescent="0.2">
      <c r="A29" s="158" t="s">
        <v>263</v>
      </c>
      <c r="B29" s="65">
        <v>5</v>
      </c>
      <c r="C29" s="66">
        <v>5</v>
      </c>
      <c r="D29" s="65">
        <v>119</v>
      </c>
      <c r="E29" s="66">
        <v>100</v>
      </c>
      <c r="F29" s="67"/>
      <c r="G29" s="65">
        <f t="shared" si="0"/>
        <v>0</v>
      </c>
      <c r="H29" s="66">
        <f t="shared" si="1"/>
        <v>19</v>
      </c>
      <c r="I29" s="20">
        <f t="shared" si="2"/>
        <v>0</v>
      </c>
      <c r="J29" s="21">
        <f t="shared" si="3"/>
        <v>0.19</v>
      </c>
    </row>
    <row r="30" spans="1:10" x14ac:dyDescent="0.2">
      <c r="A30" s="158" t="s">
        <v>281</v>
      </c>
      <c r="B30" s="65">
        <v>1</v>
      </c>
      <c r="C30" s="66">
        <v>5</v>
      </c>
      <c r="D30" s="65">
        <v>49</v>
      </c>
      <c r="E30" s="66">
        <v>39</v>
      </c>
      <c r="F30" s="67"/>
      <c r="G30" s="65">
        <f t="shared" si="0"/>
        <v>-4</v>
      </c>
      <c r="H30" s="66">
        <f t="shared" si="1"/>
        <v>10</v>
      </c>
      <c r="I30" s="20">
        <f t="shared" si="2"/>
        <v>-0.8</v>
      </c>
      <c r="J30" s="21">
        <f t="shared" si="3"/>
        <v>0.25641025641025639</v>
      </c>
    </row>
    <row r="31" spans="1:10" x14ac:dyDescent="0.2">
      <c r="A31" s="158" t="s">
        <v>282</v>
      </c>
      <c r="B31" s="65">
        <v>1</v>
      </c>
      <c r="C31" s="66">
        <v>3</v>
      </c>
      <c r="D31" s="65">
        <v>15</v>
      </c>
      <c r="E31" s="66">
        <v>22</v>
      </c>
      <c r="F31" s="67"/>
      <c r="G31" s="65">
        <f t="shared" si="0"/>
        <v>-2</v>
      </c>
      <c r="H31" s="66">
        <f t="shared" si="1"/>
        <v>-7</v>
      </c>
      <c r="I31" s="20">
        <f t="shared" si="2"/>
        <v>-0.66666666666666663</v>
      </c>
      <c r="J31" s="21">
        <f t="shared" si="3"/>
        <v>-0.31818181818181818</v>
      </c>
    </row>
    <row r="32" spans="1:10" x14ac:dyDescent="0.2">
      <c r="A32" s="158" t="s">
        <v>294</v>
      </c>
      <c r="B32" s="65">
        <v>0</v>
      </c>
      <c r="C32" s="66">
        <v>0</v>
      </c>
      <c r="D32" s="65">
        <v>5</v>
      </c>
      <c r="E32" s="66">
        <v>4</v>
      </c>
      <c r="F32" s="67"/>
      <c r="G32" s="65">
        <f t="shared" si="0"/>
        <v>0</v>
      </c>
      <c r="H32" s="66">
        <f t="shared" si="1"/>
        <v>1</v>
      </c>
      <c r="I32" s="20" t="str">
        <f t="shared" si="2"/>
        <v>-</v>
      </c>
      <c r="J32" s="21">
        <f t="shared" si="3"/>
        <v>0.25</v>
      </c>
    </row>
    <row r="33" spans="1:10" x14ac:dyDescent="0.2">
      <c r="A33" s="158" t="s">
        <v>480</v>
      </c>
      <c r="B33" s="65">
        <v>0</v>
      </c>
      <c r="C33" s="66">
        <v>2</v>
      </c>
      <c r="D33" s="65">
        <v>20</v>
      </c>
      <c r="E33" s="66">
        <v>11</v>
      </c>
      <c r="F33" s="67"/>
      <c r="G33" s="65">
        <f t="shared" si="0"/>
        <v>-2</v>
      </c>
      <c r="H33" s="66">
        <f t="shared" si="1"/>
        <v>9</v>
      </c>
      <c r="I33" s="20">
        <f t="shared" si="2"/>
        <v>-1</v>
      </c>
      <c r="J33" s="21">
        <f t="shared" si="3"/>
        <v>0.81818181818181823</v>
      </c>
    </row>
    <row r="34" spans="1:10" x14ac:dyDescent="0.2">
      <c r="A34" s="158" t="s">
        <v>407</v>
      </c>
      <c r="B34" s="65">
        <v>11</v>
      </c>
      <c r="C34" s="66">
        <v>29</v>
      </c>
      <c r="D34" s="65">
        <v>402</v>
      </c>
      <c r="E34" s="66">
        <v>273</v>
      </c>
      <c r="F34" s="67"/>
      <c r="G34" s="65">
        <f t="shared" si="0"/>
        <v>-18</v>
      </c>
      <c r="H34" s="66">
        <f t="shared" si="1"/>
        <v>129</v>
      </c>
      <c r="I34" s="20">
        <f t="shared" si="2"/>
        <v>-0.62068965517241381</v>
      </c>
      <c r="J34" s="21">
        <f t="shared" si="3"/>
        <v>0.47252747252747251</v>
      </c>
    </row>
    <row r="35" spans="1:10" x14ac:dyDescent="0.2">
      <c r="A35" s="158" t="s">
        <v>408</v>
      </c>
      <c r="B35" s="65">
        <v>133</v>
      </c>
      <c r="C35" s="66">
        <v>202</v>
      </c>
      <c r="D35" s="65">
        <v>1474</v>
      </c>
      <c r="E35" s="66">
        <v>1035</v>
      </c>
      <c r="F35" s="67"/>
      <c r="G35" s="65">
        <f t="shared" si="0"/>
        <v>-69</v>
      </c>
      <c r="H35" s="66">
        <f t="shared" si="1"/>
        <v>439</v>
      </c>
      <c r="I35" s="20">
        <f t="shared" si="2"/>
        <v>-0.34158415841584161</v>
      </c>
      <c r="J35" s="21">
        <f t="shared" si="3"/>
        <v>0.42415458937198069</v>
      </c>
    </row>
    <row r="36" spans="1:10" x14ac:dyDescent="0.2">
      <c r="A36" s="158" t="s">
        <v>440</v>
      </c>
      <c r="B36" s="65">
        <v>69</v>
      </c>
      <c r="C36" s="66">
        <v>89</v>
      </c>
      <c r="D36" s="65">
        <v>1080</v>
      </c>
      <c r="E36" s="66">
        <v>776</v>
      </c>
      <c r="F36" s="67"/>
      <c r="G36" s="65">
        <f t="shared" si="0"/>
        <v>-20</v>
      </c>
      <c r="H36" s="66">
        <f t="shared" si="1"/>
        <v>304</v>
      </c>
      <c r="I36" s="20">
        <f t="shared" si="2"/>
        <v>-0.2247191011235955</v>
      </c>
      <c r="J36" s="21">
        <f t="shared" si="3"/>
        <v>0.39175257731958762</v>
      </c>
    </row>
    <row r="37" spans="1:10" x14ac:dyDescent="0.2">
      <c r="A37" s="158" t="s">
        <v>481</v>
      </c>
      <c r="B37" s="65">
        <v>25</v>
      </c>
      <c r="C37" s="66">
        <v>78</v>
      </c>
      <c r="D37" s="65">
        <v>470</v>
      </c>
      <c r="E37" s="66">
        <v>420</v>
      </c>
      <c r="F37" s="67"/>
      <c r="G37" s="65">
        <f t="shared" si="0"/>
        <v>-53</v>
      </c>
      <c r="H37" s="66">
        <f t="shared" si="1"/>
        <v>50</v>
      </c>
      <c r="I37" s="20">
        <f t="shared" si="2"/>
        <v>-0.67948717948717952</v>
      </c>
      <c r="J37" s="21">
        <f t="shared" si="3"/>
        <v>0.11904761904761904</v>
      </c>
    </row>
    <row r="38" spans="1:10" x14ac:dyDescent="0.2">
      <c r="A38" s="158" t="s">
        <v>503</v>
      </c>
      <c r="B38" s="65">
        <v>3</v>
      </c>
      <c r="C38" s="66">
        <v>9</v>
      </c>
      <c r="D38" s="65">
        <v>64</v>
      </c>
      <c r="E38" s="66">
        <v>86</v>
      </c>
      <c r="F38" s="67"/>
      <c r="G38" s="65">
        <f t="shared" si="0"/>
        <v>-6</v>
      </c>
      <c r="H38" s="66">
        <f t="shared" si="1"/>
        <v>-22</v>
      </c>
      <c r="I38" s="20">
        <f t="shared" si="2"/>
        <v>-0.66666666666666663</v>
      </c>
      <c r="J38" s="21">
        <f t="shared" si="3"/>
        <v>-0.2558139534883721</v>
      </c>
    </row>
    <row r="39" spans="1:10" x14ac:dyDescent="0.2">
      <c r="A39" s="158" t="s">
        <v>351</v>
      </c>
      <c r="B39" s="65">
        <v>0</v>
      </c>
      <c r="C39" s="66">
        <v>0</v>
      </c>
      <c r="D39" s="65">
        <v>4</v>
      </c>
      <c r="E39" s="66">
        <v>3</v>
      </c>
      <c r="F39" s="67"/>
      <c r="G39" s="65">
        <f t="shared" si="0"/>
        <v>0</v>
      </c>
      <c r="H39" s="66">
        <f t="shared" si="1"/>
        <v>1</v>
      </c>
      <c r="I39" s="20" t="str">
        <f t="shared" si="2"/>
        <v>-</v>
      </c>
      <c r="J39" s="21">
        <f t="shared" si="3"/>
        <v>0.33333333333333331</v>
      </c>
    </row>
    <row r="40" spans="1:10" x14ac:dyDescent="0.2">
      <c r="A40" s="158" t="s">
        <v>333</v>
      </c>
      <c r="B40" s="65">
        <v>2</v>
      </c>
      <c r="C40" s="66">
        <v>0</v>
      </c>
      <c r="D40" s="65">
        <v>7</v>
      </c>
      <c r="E40" s="66">
        <v>5</v>
      </c>
      <c r="F40" s="67"/>
      <c r="G40" s="65">
        <f t="shared" si="0"/>
        <v>2</v>
      </c>
      <c r="H40" s="66">
        <f t="shared" si="1"/>
        <v>2</v>
      </c>
      <c r="I40" s="20" t="str">
        <f t="shared" si="2"/>
        <v>-</v>
      </c>
      <c r="J40" s="21">
        <f t="shared" si="3"/>
        <v>0.4</v>
      </c>
    </row>
    <row r="41" spans="1:10" s="160" customFormat="1" x14ac:dyDescent="0.2">
      <c r="A41" s="178" t="s">
        <v>670</v>
      </c>
      <c r="B41" s="71">
        <v>260</v>
      </c>
      <c r="C41" s="72">
        <v>487</v>
      </c>
      <c r="D41" s="71">
        <v>4061</v>
      </c>
      <c r="E41" s="72">
        <v>3570</v>
      </c>
      <c r="F41" s="73"/>
      <c r="G41" s="71">
        <f t="shared" si="0"/>
        <v>-227</v>
      </c>
      <c r="H41" s="72">
        <f t="shared" si="1"/>
        <v>491</v>
      </c>
      <c r="I41" s="37">
        <f t="shared" si="2"/>
        <v>-0.46611909650924027</v>
      </c>
      <c r="J41" s="38">
        <f t="shared" si="3"/>
        <v>0.13753501400560225</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504</v>
      </c>
      <c r="B44" s="65">
        <v>0</v>
      </c>
      <c r="C44" s="66">
        <v>1</v>
      </c>
      <c r="D44" s="65">
        <v>25</v>
      </c>
      <c r="E44" s="66">
        <v>11</v>
      </c>
      <c r="F44" s="67"/>
      <c r="G44" s="65">
        <f>B44-C44</f>
        <v>-1</v>
      </c>
      <c r="H44" s="66">
        <f>D44-E44</f>
        <v>14</v>
      </c>
      <c r="I44" s="20">
        <f>IF(C44=0, "-", IF(G44/C44&lt;10, G44/C44, "&gt;999%"))</f>
        <v>-1</v>
      </c>
      <c r="J44" s="21">
        <f>IF(E44=0, "-", IF(H44/E44&lt;10, H44/E44, "&gt;999%"))</f>
        <v>1.2727272727272727</v>
      </c>
    </row>
    <row r="45" spans="1:10" x14ac:dyDescent="0.2">
      <c r="A45" s="158" t="s">
        <v>352</v>
      </c>
      <c r="B45" s="65">
        <v>1</v>
      </c>
      <c r="C45" s="66">
        <v>2</v>
      </c>
      <c r="D45" s="65">
        <v>25</v>
      </c>
      <c r="E45" s="66">
        <v>22</v>
      </c>
      <c r="F45" s="67"/>
      <c r="G45" s="65">
        <f>B45-C45</f>
        <v>-1</v>
      </c>
      <c r="H45" s="66">
        <f>D45-E45</f>
        <v>3</v>
      </c>
      <c r="I45" s="20">
        <f>IF(C45=0, "-", IF(G45/C45&lt;10, G45/C45, "&gt;999%"))</f>
        <v>-0.5</v>
      </c>
      <c r="J45" s="21">
        <f>IF(E45=0, "-", IF(H45/E45&lt;10, H45/E45, "&gt;999%"))</f>
        <v>0.13636363636363635</v>
      </c>
    </row>
    <row r="46" spans="1:10" x14ac:dyDescent="0.2">
      <c r="A46" s="158" t="s">
        <v>295</v>
      </c>
      <c r="B46" s="65">
        <v>0</v>
      </c>
      <c r="C46" s="66">
        <v>0</v>
      </c>
      <c r="D46" s="65">
        <v>7</v>
      </c>
      <c r="E46" s="66">
        <v>4</v>
      </c>
      <c r="F46" s="67"/>
      <c r="G46" s="65">
        <f>B46-C46</f>
        <v>0</v>
      </c>
      <c r="H46" s="66">
        <f>D46-E46</f>
        <v>3</v>
      </c>
      <c r="I46" s="20" t="str">
        <f>IF(C46=0, "-", IF(G46/C46&lt;10, G46/C46, "&gt;999%"))</f>
        <v>-</v>
      </c>
      <c r="J46" s="21">
        <f>IF(E46=0, "-", IF(H46/E46&lt;10, H46/E46, "&gt;999%"))</f>
        <v>0.75</v>
      </c>
    </row>
    <row r="47" spans="1:10" s="160" customFormat="1" x14ac:dyDescent="0.2">
      <c r="A47" s="178" t="s">
        <v>671</v>
      </c>
      <c r="B47" s="71">
        <v>1</v>
      </c>
      <c r="C47" s="72">
        <v>3</v>
      </c>
      <c r="D47" s="71">
        <v>57</v>
      </c>
      <c r="E47" s="72">
        <v>37</v>
      </c>
      <c r="F47" s="73"/>
      <c r="G47" s="71">
        <f>B47-C47</f>
        <v>-2</v>
      </c>
      <c r="H47" s="72">
        <f>D47-E47</f>
        <v>20</v>
      </c>
      <c r="I47" s="37">
        <f>IF(C47=0, "-", IF(G47/C47&lt;10, G47/C47, "&gt;999%"))</f>
        <v>-0.66666666666666663</v>
      </c>
      <c r="J47" s="38">
        <f>IF(E47=0, "-", IF(H47/E47&lt;10, H47/E47, "&gt;999%"))</f>
        <v>0.54054054054054057</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241</v>
      </c>
      <c r="B50" s="65">
        <v>51</v>
      </c>
      <c r="C50" s="66">
        <v>51</v>
      </c>
      <c r="D50" s="65">
        <v>946</v>
      </c>
      <c r="E50" s="66">
        <v>697</v>
      </c>
      <c r="F50" s="67"/>
      <c r="G50" s="65">
        <f t="shared" ref="G50:G75" si="4">B50-C50</f>
        <v>0</v>
      </c>
      <c r="H50" s="66">
        <f t="shared" ref="H50:H75" si="5">D50-E50</f>
        <v>249</v>
      </c>
      <c r="I50" s="20">
        <f t="shared" ref="I50:I75" si="6">IF(C50=0, "-", IF(G50/C50&lt;10, G50/C50, "&gt;999%"))</f>
        <v>0</v>
      </c>
      <c r="J50" s="21">
        <f t="shared" ref="J50:J75" si="7">IF(E50=0, "-", IF(H50/E50&lt;10, H50/E50, "&gt;999%"))</f>
        <v>0.35724533715925394</v>
      </c>
    </row>
    <row r="51" spans="1:10" x14ac:dyDescent="0.2">
      <c r="A51" s="158" t="s">
        <v>242</v>
      </c>
      <c r="B51" s="65">
        <v>0</v>
      </c>
      <c r="C51" s="66">
        <v>0</v>
      </c>
      <c r="D51" s="65">
        <v>0</v>
      </c>
      <c r="E51" s="66">
        <v>2</v>
      </c>
      <c r="F51" s="67"/>
      <c r="G51" s="65">
        <f t="shared" si="4"/>
        <v>0</v>
      </c>
      <c r="H51" s="66">
        <f t="shared" si="5"/>
        <v>-2</v>
      </c>
      <c r="I51" s="20" t="str">
        <f t="shared" si="6"/>
        <v>-</v>
      </c>
      <c r="J51" s="21">
        <f t="shared" si="7"/>
        <v>-1</v>
      </c>
    </row>
    <row r="52" spans="1:10" x14ac:dyDescent="0.2">
      <c r="A52" s="158" t="s">
        <v>322</v>
      </c>
      <c r="B52" s="65">
        <v>4</v>
      </c>
      <c r="C52" s="66">
        <v>8</v>
      </c>
      <c r="D52" s="65">
        <v>142</v>
      </c>
      <c r="E52" s="66">
        <v>229</v>
      </c>
      <c r="F52" s="67"/>
      <c r="G52" s="65">
        <f t="shared" si="4"/>
        <v>-4</v>
      </c>
      <c r="H52" s="66">
        <f t="shared" si="5"/>
        <v>-87</v>
      </c>
      <c r="I52" s="20">
        <f t="shared" si="6"/>
        <v>-0.5</v>
      </c>
      <c r="J52" s="21">
        <f t="shared" si="7"/>
        <v>-0.37991266375545851</v>
      </c>
    </row>
    <row r="53" spans="1:10" x14ac:dyDescent="0.2">
      <c r="A53" s="158" t="s">
        <v>243</v>
      </c>
      <c r="B53" s="65">
        <v>44</v>
      </c>
      <c r="C53" s="66">
        <v>37</v>
      </c>
      <c r="D53" s="65">
        <v>670</v>
      </c>
      <c r="E53" s="66">
        <v>423</v>
      </c>
      <c r="F53" s="67"/>
      <c r="G53" s="65">
        <f t="shared" si="4"/>
        <v>7</v>
      </c>
      <c r="H53" s="66">
        <f t="shared" si="5"/>
        <v>247</v>
      </c>
      <c r="I53" s="20">
        <f t="shared" si="6"/>
        <v>0.1891891891891892</v>
      </c>
      <c r="J53" s="21">
        <f t="shared" si="7"/>
        <v>0.58392434988179664</v>
      </c>
    </row>
    <row r="54" spans="1:10" x14ac:dyDescent="0.2">
      <c r="A54" s="158" t="s">
        <v>264</v>
      </c>
      <c r="B54" s="65">
        <v>118</v>
      </c>
      <c r="C54" s="66">
        <v>99</v>
      </c>
      <c r="D54" s="65">
        <v>1521</v>
      </c>
      <c r="E54" s="66">
        <v>1183</v>
      </c>
      <c r="F54" s="67"/>
      <c r="G54" s="65">
        <f t="shared" si="4"/>
        <v>19</v>
      </c>
      <c r="H54" s="66">
        <f t="shared" si="5"/>
        <v>338</v>
      </c>
      <c r="I54" s="20">
        <f t="shared" si="6"/>
        <v>0.19191919191919191</v>
      </c>
      <c r="J54" s="21">
        <f t="shared" si="7"/>
        <v>0.2857142857142857</v>
      </c>
    </row>
    <row r="55" spans="1:10" x14ac:dyDescent="0.2">
      <c r="A55" s="158" t="s">
        <v>265</v>
      </c>
      <c r="B55" s="65">
        <v>0</v>
      </c>
      <c r="C55" s="66">
        <v>0</v>
      </c>
      <c r="D55" s="65">
        <v>0</v>
      </c>
      <c r="E55" s="66">
        <v>2</v>
      </c>
      <c r="F55" s="67"/>
      <c r="G55" s="65">
        <f t="shared" si="4"/>
        <v>0</v>
      </c>
      <c r="H55" s="66">
        <f t="shared" si="5"/>
        <v>-2</v>
      </c>
      <c r="I55" s="20" t="str">
        <f t="shared" si="6"/>
        <v>-</v>
      </c>
      <c r="J55" s="21">
        <f t="shared" si="7"/>
        <v>-1</v>
      </c>
    </row>
    <row r="56" spans="1:10" x14ac:dyDescent="0.2">
      <c r="A56" s="158" t="s">
        <v>334</v>
      </c>
      <c r="B56" s="65">
        <v>24</v>
      </c>
      <c r="C56" s="66">
        <v>21</v>
      </c>
      <c r="D56" s="65">
        <v>384</v>
      </c>
      <c r="E56" s="66">
        <v>196</v>
      </c>
      <c r="F56" s="67"/>
      <c r="G56" s="65">
        <f t="shared" si="4"/>
        <v>3</v>
      </c>
      <c r="H56" s="66">
        <f t="shared" si="5"/>
        <v>188</v>
      </c>
      <c r="I56" s="20">
        <f t="shared" si="6"/>
        <v>0.14285714285714285</v>
      </c>
      <c r="J56" s="21">
        <f t="shared" si="7"/>
        <v>0.95918367346938771</v>
      </c>
    </row>
    <row r="57" spans="1:10" x14ac:dyDescent="0.2">
      <c r="A57" s="158" t="s">
        <v>266</v>
      </c>
      <c r="B57" s="65">
        <v>24</v>
      </c>
      <c r="C57" s="66">
        <v>0</v>
      </c>
      <c r="D57" s="65">
        <v>75</v>
      </c>
      <c r="E57" s="66">
        <v>32</v>
      </c>
      <c r="F57" s="67"/>
      <c r="G57" s="65">
        <f t="shared" si="4"/>
        <v>24</v>
      </c>
      <c r="H57" s="66">
        <f t="shared" si="5"/>
        <v>43</v>
      </c>
      <c r="I57" s="20" t="str">
        <f t="shared" si="6"/>
        <v>-</v>
      </c>
      <c r="J57" s="21">
        <f t="shared" si="7"/>
        <v>1.34375</v>
      </c>
    </row>
    <row r="58" spans="1:10" x14ac:dyDescent="0.2">
      <c r="A58" s="158" t="s">
        <v>283</v>
      </c>
      <c r="B58" s="65">
        <v>17</v>
      </c>
      <c r="C58" s="66">
        <v>41</v>
      </c>
      <c r="D58" s="65">
        <v>341</v>
      </c>
      <c r="E58" s="66">
        <v>452</v>
      </c>
      <c r="F58" s="67"/>
      <c r="G58" s="65">
        <f t="shared" si="4"/>
        <v>-24</v>
      </c>
      <c r="H58" s="66">
        <f t="shared" si="5"/>
        <v>-111</v>
      </c>
      <c r="I58" s="20">
        <f t="shared" si="6"/>
        <v>-0.58536585365853655</v>
      </c>
      <c r="J58" s="21">
        <f t="shared" si="7"/>
        <v>-0.24557522123893805</v>
      </c>
    </row>
    <row r="59" spans="1:10" x14ac:dyDescent="0.2">
      <c r="A59" s="158" t="s">
        <v>353</v>
      </c>
      <c r="B59" s="65">
        <v>0</v>
      </c>
      <c r="C59" s="66">
        <v>0</v>
      </c>
      <c r="D59" s="65">
        <v>0</v>
      </c>
      <c r="E59" s="66">
        <v>8</v>
      </c>
      <c r="F59" s="67"/>
      <c r="G59" s="65">
        <f t="shared" si="4"/>
        <v>0</v>
      </c>
      <c r="H59" s="66">
        <f t="shared" si="5"/>
        <v>-8</v>
      </c>
      <c r="I59" s="20" t="str">
        <f t="shared" si="6"/>
        <v>-</v>
      </c>
      <c r="J59" s="21">
        <f t="shared" si="7"/>
        <v>-1</v>
      </c>
    </row>
    <row r="60" spans="1:10" x14ac:dyDescent="0.2">
      <c r="A60" s="158" t="s">
        <v>296</v>
      </c>
      <c r="B60" s="65">
        <v>0</v>
      </c>
      <c r="C60" s="66">
        <v>1</v>
      </c>
      <c r="D60" s="65">
        <v>17</v>
      </c>
      <c r="E60" s="66">
        <v>88</v>
      </c>
      <c r="F60" s="67"/>
      <c r="G60" s="65">
        <f t="shared" si="4"/>
        <v>-1</v>
      </c>
      <c r="H60" s="66">
        <f t="shared" si="5"/>
        <v>-71</v>
      </c>
      <c r="I60" s="20">
        <f t="shared" si="6"/>
        <v>-1</v>
      </c>
      <c r="J60" s="21">
        <f t="shared" si="7"/>
        <v>-0.80681818181818177</v>
      </c>
    </row>
    <row r="61" spans="1:10" x14ac:dyDescent="0.2">
      <c r="A61" s="158" t="s">
        <v>297</v>
      </c>
      <c r="B61" s="65">
        <v>0</v>
      </c>
      <c r="C61" s="66">
        <v>5</v>
      </c>
      <c r="D61" s="65">
        <v>35</v>
      </c>
      <c r="E61" s="66">
        <v>53</v>
      </c>
      <c r="F61" s="67"/>
      <c r="G61" s="65">
        <f t="shared" si="4"/>
        <v>-5</v>
      </c>
      <c r="H61" s="66">
        <f t="shared" si="5"/>
        <v>-18</v>
      </c>
      <c r="I61" s="20">
        <f t="shared" si="6"/>
        <v>-1</v>
      </c>
      <c r="J61" s="21">
        <f t="shared" si="7"/>
        <v>-0.33962264150943394</v>
      </c>
    </row>
    <row r="62" spans="1:10" x14ac:dyDescent="0.2">
      <c r="A62" s="158" t="s">
        <v>354</v>
      </c>
      <c r="B62" s="65">
        <v>1</v>
      </c>
      <c r="C62" s="66">
        <v>3</v>
      </c>
      <c r="D62" s="65">
        <v>18</v>
      </c>
      <c r="E62" s="66">
        <v>50</v>
      </c>
      <c r="F62" s="67"/>
      <c r="G62" s="65">
        <f t="shared" si="4"/>
        <v>-2</v>
      </c>
      <c r="H62" s="66">
        <f t="shared" si="5"/>
        <v>-32</v>
      </c>
      <c r="I62" s="20">
        <f t="shared" si="6"/>
        <v>-0.66666666666666663</v>
      </c>
      <c r="J62" s="21">
        <f t="shared" si="7"/>
        <v>-0.64</v>
      </c>
    </row>
    <row r="63" spans="1:10" x14ac:dyDescent="0.2">
      <c r="A63" s="158" t="s">
        <v>298</v>
      </c>
      <c r="B63" s="65">
        <v>0</v>
      </c>
      <c r="C63" s="66">
        <v>0</v>
      </c>
      <c r="D63" s="65">
        <v>16</v>
      </c>
      <c r="E63" s="66">
        <v>45</v>
      </c>
      <c r="F63" s="67"/>
      <c r="G63" s="65">
        <f t="shared" si="4"/>
        <v>0</v>
      </c>
      <c r="H63" s="66">
        <f t="shared" si="5"/>
        <v>-29</v>
      </c>
      <c r="I63" s="20" t="str">
        <f t="shared" si="6"/>
        <v>-</v>
      </c>
      <c r="J63" s="21">
        <f t="shared" si="7"/>
        <v>-0.64444444444444449</v>
      </c>
    </row>
    <row r="64" spans="1:10" x14ac:dyDescent="0.2">
      <c r="A64" s="158" t="s">
        <v>244</v>
      </c>
      <c r="B64" s="65">
        <v>0</v>
      </c>
      <c r="C64" s="66">
        <v>0</v>
      </c>
      <c r="D64" s="65">
        <v>23</v>
      </c>
      <c r="E64" s="66">
        <v>12</v>
      </c>
      <c r="F64" s="67"/>
      <c r="G64" s="65">
        <f t="shared" si="4"/>
        <v>0</v>
      </c>
      <c r="H64" s="66">
        <f t="shared" si="5"/>
        <v>11</v>
      </c>
      <c r="I64" s="20" t="str">
        <f t="shared" si="6"/>
        <v>-</v>
      </c>
      <c r="J64" s="21">
        <f t="shared" si="7"/>
        <v>0.91666666666666663</v>
      </c>
    </row>
    <row r="65" spans="1:10" x14ac:dyDescent="0.2">
      <c r="A65" s="158" t="s">
        <v>355</v>
      </c>
      <c r="B65" s="65">
        <v>0</v>
      </c>
      <c r="C65" s="66">
        <v>0</v>
      </c>
      <c r="D65" s="65">
        <v>0</v>
      </c>
      <c r="E65" s="66">
        <v>9</v>
      </c>
      <c r="F65" s="67"/>
      <c r="G65" s="65">
        <f t="shared" si="4"/>
        <v>0</v>
      </c>
      <c r="H65" s="66">
        <f t="shared" si="5"/>
        <v>-9</v>
      </c>
      <c r="I65" s="20" t="str">
        <f t="shared" si="6"/>
        <v>-</v>
      </c>
      <c r="J65" s="21">
        <f t="shared" si="7"/>
        <v>-1</v>
      </c>
    </row>
    <row r="66" spans="1:10" x14ac:dyDescent="0.2">
      <c r="A66" s="158" t="s">
        <v>482</v>
      </c>
      <c r="B66" s="65">
        <v>8</v>
      </c>
      <c r="C66" s="66">
        <v>0</v>
      </c>
      <c r="D66" s="65">
        <v>19</v>
      </c>
      <c r="E66" s="66">
        <v>0</v>
      </c>
      <c r="F66" s="67"/>
      <c r="G66" s="65">
        <f t="shared" si="4"/>
        <v>8</v>
      </c>
      <c r="H66" s="66">
        <f t="shared" si="5"/>
        <v>19</v>
      </c>
      <c r="I66" s="20" t="str">
        <f t="shared" si="6"/>
        <v>-</v>
      </c>
      <c r="J66" s="21" t="str">
        <f t="shared" si="7"/>
        <v>-</v>
      </c>
    </row>
    <row r="67" spans="1:10" x14ac:dyDescent="0.2">
      <c r="A67" s="158" t="s">
        <v>409</v>
      </c>
      <c r="B67" s="65">
        <v>45</v>
      </c>
      <c r="C67" s="66">
        <v>84</v>
      </c>
      <c r="D67" s="65">
        <v>1178</v>
      </c>
      <c r="E67" s="66">
        <v>1196</v>
      </c>
      <c r="F67" s="67"/>
      <c r="G67" s="65">
        <f t="shared" si="4"/>
        <v>-39</v>
      </c>
      <c r="H67" s="66">
        <f t="shared" si="5"/>
        <v>-18</v>
      </c>
      <c r="I67" s="20">
        <f t="shared" si="6"/>
        <v>-0.4642857142857143</v>
      </c>
      <c r="J67" s="21">
        <f t="shared" si="7"/>
        <v>-1.5050167224080268E-2</v>
      </c>
    </row>
    <row r="68" spans="1:10" x14ac:dyDescent="0.2">
      <c r="A68" s="158" t="s">
        <v>410</v>
      </c>
      <c r="B68" s="65">
        <v>10</v>
      </c>
      <c r="C68" s="66">
        <v>11</v>
      </c>
      <c r="D68" s="65">
        <v>168</v>
      </c>
      <c r="E68" s="66">
        <v>182</v>
      </c>
      <c r="F68" s="67"/>
      <c r="G68" s="65">
        <f t="shared" si="4"/>
        <v>-1</v>
      </c>
      <c r="H68" s="66">
        <f t="shared" si="5"/>
        <v>-14</v>
      </c>
      <c r="I68" s="20">
        <f t="shared" si="6"/>
        <v>-9.0909090909090912E-2</v>
      </c>
      <c r="J68" s="21">
        <f t="shared" si="7"/>
        <v>-7.6923076923076927E-2</v>
      </c>
    </row>
    <row r="69" spans="1:10" x14ac:dyDescent="0.2">
      <c r="A69" s="158" t="s">
        <v>441</v>
      </c>
      <c r="B69" s="65">
        <v>123</v>
      </c>
      <c r="C69" s="66">
        <v>150</v>
      </c>
      <c r="D69" s="65">
        <v>1598</v>
      </c>
      <c r="E69" s="66">
        <v>1504</v>
      </c>
      <c r="F69" s="67"/>
      <c r="G69" s="65">
        <f t="shared" si="4"/>
        <v>-27</v>
      </c>
      <c r="H69" s="66">
        <f t="shared" si="5"/>
        <v>94</v>
      </c>
      <c r="I69" s="20">
        <f t="shared" si="6"/>
        <v>-0.18</v>
      </c>
      <c r="J69" s="21">
        <f t="shared" si="7"/>
        <v>6.25E-2</v>
      </c>
    </row>
    <row r="70" spans="1:10" x14ac:dyDescent="0.2">
      <c r="A70" s="158" t="s">
        <v>442</v>
      </c>
      <c r="B70" s="65">
        <v>39</v>
      </c>
      <c r="C70" s="66">
        <v>18</v>
      </c>
      <c r="D70" s="65">
        <v>401</v>
      </c>
      <c r="E70" s="66">
        <v>509</v>
      </c>
      <c r="F70" s="67"/>
      <c r="G70" s="65">
        <f t="shared" si="4"/>
        <v>21</v>
      </c>
      <c r="H70" s="66">
        <f t="shared" si="5"/>
        <v>-108</v>
      </c>
      <c r="I70" s="20">
        <f t="shared" si="6"/>
        <v>1.1666666666666667</v>
      </c>
      <c r="J70" s="21">
        <f t="shared" si="7"/>
        <v>-0.21218074656188604</v>
      </c>
    </row>
    <row r="71" spans="1:10" x14ac:dyDescent="0.2">
      <c r="A71" s="158" t="s">
        <v>483</v>
      </c>
      <c r="B71" s="65">
        <v>137</v>
      </c>
      <c r="C71" s="66">
        <v>102</v>
      </c>
      <c r="D71" s="65">
        <v>1328</v>
      </c>
      <c r="E71" s="66">
        <v>1083</v>
      </c>
      <c r="F71" s="67"/>
      <c r="G71" s="65">
        <f t="shared" si="4"/>
        <v>35</v>
      </c>
      <c r="H71" s="66">
        <f t="shared" si="5"/>
        <v>245</v>
      </c>
      <c r="I71" s="20">
        <f t="shared" si="6"/>
        <v>0.34313725490196079</v>
      </c>
      <c r="J71" s="21">
        <f t="shared" si="7"/>
        <v>0.22622345337026778</v>
      </c>
    </row>
    <row r="72" spans="1:10" x14ac:dyDescent="0.2">
      <c r="A72" s="158" t="s">
        <v>484</v>
      </c>
      <c r="B72" s="65">
        <v>19</v>
      </c>
      <c r="C72" s="66">
        <v>15</v>
      </c>
      <c r="D72" s="65">
        <v>206</v>
      </c>
      <c r="E72" s="66">
        <v>186</v>
      </c>
      <c r="F72" s="67"/>
      <c r="G72" s="65">
        <f t="shared" si="4"/>
        <v>4</v>
      </c>
      <c r="H72" s="66">
        <f t="shared" si="5"/>
        <v>20</v>
      </c>
      <c r="I72" s="20">
        <f t="shared" si="6"/>
        <v>0.26666666666666666</v>
      </c>
      <c r="J72" s="21">
        <f t="shared" si="7"/>
        <v>0.10752688172043011</v>
      </c>
    </row>
    <row r="73" spans="1:10" x14ac:dyDescent="0.2">
      <c r="A73" s="158" t="s">
        <v>505</v>
      </c>
      <c r="B73" s="65">
        <v>33</v>
      </c>
      <c r="C73" s="66">
        <v>17</v>
      </c>
      <c r="D73" s="65">
        <v>303</v>
      </c>
      <c r="E73" s="66">
        <v>202</v>
      </c>
      <c r="F73" s="67"/>
      <c r="G73" s="65">
        <f t="shared" si="4"/>
        <v>16</v>
      </c>
      <c r="H73" s="66">
        <f t="shared" si="5"/>
        <v>101</v>
      </c>
      <c r="I73" s="20">
        <f t="shared" si="6"/>
        <v>0.94117647058823528</v>
      </c>
      <c r="J73" s="21">
        <f t="shared" si="7"/>
        <v>0.5</v>
      </c>
    </row>
    <row r="74" spans="1:10" x14ac:dyDescent="0.2">
      <c r="A74" s="158" t="s">
        <v>335</v>
      </c>
      <c r="B74" s="65">
        <v>1</v>
      </c>
      <c r="C74" s="66">
        <v>1</v>
      </c>
      <c r="D74" s="65">
        <v>27</v>
      </c>
      <c r="E74" s="66">
        <v>47</v>
      </c>
      <c r="F74" s="67"/>
      <c r="G74" s="65">
        <f t="shared" si="4"/>
        <v>0</v>
      </c>
      <c r="H74" s="66">
        <f t="shared" si="5"/>
        <v>-20</v>
      </c>
      <c r="I74" s="20">
        <f t="shared" si="6"/>
        <v>0</v>
      </c>
      <c r="J74" s="21">
        <f t="shared" si="7"/>
        <v>-0.42553191489361702</v>
      </c>
    </row>
    <row r="75" spans="1:10" s="160" customFormat="1" x14ac:dyDescent="0.2">
      <c r="A75" s="178" t="s">
        <v>672</v>
      </c>
      <c r="B75" s="71">
        <v>698</v>
      </c>
      <c r="C75" s="72">
        <v>664</v>
      </c>
      <c r="D75" s="71">
        <v>9416</v>
      </c>
      <c r="E75" s="72">
        <v>8390</v>
      </c>
      <c r="F75" s="73"/>
      <c r="G75" s="71">
        <f t="shared" si="4"/>
        <v>34</v>
      </c>
      <c r="H75" s="72">
        <f t="shared" si="5"/>
        <v>1026</v>
      </c>
      <c r="I75" s="37">
        <f t="shared" si="6"/>
        <v>5.1204819277108432E-2</v>
      </c>
      <c r="J75" s="38">
        <f t="shared" si="7"/>
        <v>0.12228843861740167</v>
      </c>
    </row>
    <row r="76" spans="1:10" x14ac:dyDescent="0.2">
      <c r="A76" s="177"/>
      <c r="B76" s="143"/>
      <c r="C76" s="144"/>
      <c r="D76" s="143"/>
      <c r="E76" s="144"/>
      <c r="F76" s="145"/>
      <c r="G76" s="143"/>
      <c r="H76" s="144"/>
      <c r="I76" s="151"/>
      <c r="J76" s="152"/>
    </row>
    <row r="77" spans="1:10" s="139" customFormat="1" x14ac:dyDescent="0.2">
      <c r="A77" s="159" t="s">
        <v>37</v>
      </c>
      <c r="B77" s="65"/>
      <c r="C77" s="66"/>
      <c r="D77" s="65"/>
      <c r="E77" s="66"/>
      <c r="F77" s="67"/>
      <c r="G77" s="65"/>
      <c r="H77" s="66"/>
      <c r="I77" s="20"/>
      <c r="J77" s="21"/>
    </row>
    <row r="78" spans="1:10" x14ac:dyDescent="0.2">
      <c r="A78" s="158" t="s">
        <v>37</v>
      </c>
      <c r="B78" s="65">
        <v>1</v>
      </c>
      <c r="C78" s="66">
        <v>0</v>
      </c>
      <c r="D78" s="65">
        <v>1</v>
      </c>
      <c r="E78" s="66">
        <v>0</v>
      </c>
      <c r="F78" s="67"/>
      <c r="G78" s="65">
        <f>B78-C78</f>
        <v>1</v>
      </c>
      <c r="H78" s="66">
        <f>D78-E78</f>
        <v>1</v>
      </c>
      <c r="I78" s="20" t="str">
        <f>IF(C78=0, "-", IF(G78/C78&lt;10, G78/C78, "&gt;999%"))</f>
        <v>-</v>
      </c>
      <c r="J78" s="21" t="str">
        <f>IF(E78=0, "-", IF(H78/E78&lt;10, H78/E78, "&gt;999%"))</f>
        <v>-</v>
      </c>
    </row>
    <row r="79" spans="1:10" s="160" customFormat="1" x14ac:dyDescent="0.2">
      <c r="A79" s="178" t="s">
        <v>673</v>
      </c>
      <c r="B79" s="71">
        <v>1</v>
      </c>
      <c r="C79" s="72">
        <v>0</v>
      </c>
      <c r="D79" s="71">
        <v>1</v>
      </c>
      <c r="E79" s="72">
        <v>0</v>
      </c>
      <c r="F79" s="73"/>
      <c r="G79" s="71">
        <f>B79-C79</f>
        <v>1</v>
      </c>
      <c r="H79" s="72">
        <f>D79-E79</f>
        <v>1</v>
      </c>
      <c r="I79" s="37" t="str">
        <f>IF(C79=0, "-", IF(G79/C79&lt;10, G79/C79, "&gt;999%"))</f>
        <v>-</v>
      </c>
      <c r="J79" s="38" t="str">
        <f>IF(E79=0, "-", IF(H79/E79&lt;10, H79/E79, "&gt;999%"))</f>
        <v>-</v>
      </c>
    </row>
    <row r="80" spans="1:10" x14ac:dyDescent="0.2">
      <c r="A80" s="177"/>
      <c r="B80" s="143"/>
      <c r="C80" s="144"/>
      <c r="D80" s="143"/>
      <c r="E80" s="144"/>
      <c r="F80" s="145"/>
      <c r="G80" s="143"/>
      <c r="H80" s="144"/>
      <c r="I80" s="151"/>
      <c r="J80" s="152"/>
    </row>
    <row r="81" spans="1:10" s="139" customFormat="1" x14ac:dyDescent="0.2">
      <c r="A81" s="159" t="s">
        <v>38</v>
      </c>
      <c r="B81" s="65"/>
      <c r="C81" s="66"/>
      <c r="D81" s="65"/>
      <c r="E81" s="66"/>
      <c r="F81" s="67"/>
      <c r="G81" s="65"/>
      <c r="H81" s="66"/>
      <c r="I81" s="20"/>
      <c r="J81" s="21"/>
    </row>
    <row r="82" spans="1:10" x14ac:dyDescent="0.2">
      <c r="A82" s="158" t="s">
        <v>548</v>
      </c>
      <c r="B82" s="65">
        <v>52</v>
      </c>
      <c r="C82" s="66">
        <v>15</v>
      </c>
      <c r="D82" s="65">
        <v>647</v>
      </c>
      <c r="E82" s="66">
        <v>15</v>
      </c>
      <c r="F82" s="67"/>
      <c r="G82" s="65">
        <f>B82-C82</f>
        <v>37</v>
      </c>
      <c r="H82" s="66">
        <f>D82-E82</f>
        <v>632</v>
      </c>
      <c r="I82" s="20">
        <f>IF(C82=0, "-", IF(G82/C82&lt;10, G82/C82, "&gt;999%"))</f>
        <v>2.4666666666666668</v>
      </c>
      <c r="J82" s="21" t="str">
        <f>IF(E82=0, "-", IF(H82/E82&lt;10, H82/E82, "&gt;999%"))</f>
        <v>&gt;999%</v>
      </c>
    </row>
    <row r="83" spans="1:10" x14ac:dyDescent="0.2">
      <c r="A83" s="158" t="s">
        <v>549</v>
      </c>
      <c r="B83" s="65">
        <v>4</v>
      </c>
      <c r="C83" s="66">
        <v>0</v>
      </c>
      <c r="D83" s="65">
        <v>4</v>
      </c>
      <c r="E83" s="66">
        <v>0</v>
      </c>
      <c r="F83" s="67"/>
      <c r="G83" s="65">
        <f>B83-C83</f>
        <v>4</v>
      </c>
      <c r="H83" s="66">
        <f>D83-E83</f>
        <v>4</v>
      </c>
      <c r="I83" s="20" t="str">
        <f>IF(C83=0, "-", IF(G83/C83&lt;10, G83/C83, "&gt;999%"))</f>
        <v>-</v>
      </c>
      <c r="J83" s="21" t="str">
        <f>IF(E83=0, "-", IF(H83/E83&lt;10, H83/E83, "&gt;999%"))</f>
        <v>-</v>
      </c>
    </row>
    <row r="84" spans="1:10" s="160" customFormat="1" x14ac:dyDescent="0.2">
      <c r="A84" s="178" t="s">
        <v>674</v>
      </c>
      <c r="B84" s="71">
        <v>56</v>
      </c>
      <c r="C84" s="72">
        <v>15</v>
      </c>
      <c r="D84" s="71">
        <v>651</v>
      </c>
      <c r="E84" s="72">
        <v>15</v>
      </c>
      <c r="F84" s="73"/>
      <c r="G84" s="71">
        <f>B84-C84</f>
        <v>41</v>
      </c>
      <c r="H84" s="72">
        <f>D84-E84</f>
        <v>636</v>
      </c>
      <c r="I84" s="37">
        <f>IF(C84=0, "-", IF(G84/C84&lt;10, G84/C84, "&gt;999%"))</f>
        <v>2.7333333333333334</v>
      </c>
      <c r="J84" s="38" t="str">
        <f>IF(E84=0, "-", IF(H84/E84&lt;10, H84/E84, "&gt;999%"))</f>
        <v>&gt;999%</v>
      </c>
    </row>
    <row r="85" spans="1:10" x14ac:dyDescent="0.2">
      <c r="A85" s="177"/>
      <c r="B85" s="143"/>
      <c r="C85" s="144"/>
      <c r="D85" s="143"/>
      <c r="E85" s="144"/>
      <c r="F85" s="145"/>
      <c r="G85" s="143"/>
      <c r="H85" s="144"/>
      <c r="I85" s="151"/>
      <c r="J85" s="152"/>
    </row>
    <row r="86" spans="1:10" s="139" customFormat="1" x14ac:dyDescent="0.2">
      <c r="A86" s="159" t="s">
        <v>39</v>
      </c>
      <c r="B86" s="65"/>
      <c r="C86" s="66"/>
      <c r="D86" s="65"/>
      <c r="E86" s="66"/>
      <c r="F86" s="67"/>
      <c r="G86" s="65"/>
      <c r="H86" s="66"/>
      <c r="I86" s="20"/>
      <c r="J86" s="21"/>
    </row>
    <row r="87" spans="1:10" x14ac:dyDescent="0.2">
      <c r="A87" s="158" t="s">
        <v>293</v>
      </c>
      <c r="B87" s="65">
        <v>1</v>
      </c>
      <c r="C87" s="66">
        <v>0</v>
      </c>
      <c r="D87" s="65">
        <v>28</v>
      </c>
      <c r="E87" s="66">
        <v>41</v>
      </c>
      <c r="F87" s="67"/>
      <c r="G87" s="65">
        <f>B87-C87</f>
        <v>1</v>
      </c>
      <c r="H87" s="66">
        <f>D87-E87</f>
        <v>-13</v>
      </c>
      <c r="I87" s="20" t="str">
        <f>IF(C87=0, "-", IF(G87/C87&lt;10, G87/C87, "&gt;999%"))</f>
        <v>-</v>
      </c>
      <c r="J87" s="21">
        <f>IF(E87=0, "-", IF(H87/E87&lt;10, H87/E87, "&gt;999%"))</f>
        <v>-0.31707317073170732</v>
      </c>
    </row>
    <row r="88" spans="1:10" s="160" customFormat="1" x14ac:dyDescent="0.2">
      <c r="A88" s="178" t="s">
        <v>675</v>
      </c>
      <c r="B88" s="71">
        <v>1</v>
      </c>
      <c r="C88" s="72">
        <v>0</v>
      </c>
      <c r="D88" s="71">
        <v>28</v>
      </c>
      <c r="E88" s="72">
        <v>41</v>
      </c>
      <c r="F88" s="73"/>
      <c r="G88" s="71">
        <f>B88-C88</f>
        <v>1</v>
      </c>
      <c r="H88" s="72">
        <f>D88-E88</f>
        <v>-13</v>
      </c>
      <c r="I88" s="37" t="str">
        <f>IF(C88=0, "-", IF(G88/C88&lt;10, G88/C88, "&gt;999%"))</f>
        <v>-</v>
      </c>
      <c r="J88" s="38">
        <f>IF(E88=0, "-", IF(H88/E88&lt;10, H88/E88, "&gt;999%"))</f>
        <v>-0.31707317073170732</v>
      </c>
    </row>
    <row r="89" spans="1:10" x14ac:dyDescent="0.2">
      <c r="A89" s="177"/>
      <c r="B89" s="143"/>
      <c r="C89" s="144"/>
      <c r="D89" s="143"/>
      <c r="E89" s="144"/>
      <c r="F89" s="145"/>
      <c r="G89" s="143"/>
      <c r="H89" s="144"/>
      <c r="I89" s="151"/>
      <c r="J89" s="152"/>
    </row>
    <row r="90" spans="1:10" s="139" customFormat="1" x14ac:dyDescent="0.2">
      <c r="A90" s="159" t="s">
        <v>40</v>
      </c>
      <c r="B90" s="65"/>
      <c r="C90" s="66"/>
      <c r="D90" s="65"/>
      <c r="E90" s="66"/>
      <c r="F90" s="67"/>
      <c r="G90" s="65"/>
      <c r="H90" s="66"/>
      <c r="I90" s="20"/>
      <c r="J90" s="21"/>
    </row>
    <row r="91" spans="1:10" x14ac:dyDescent="0.2">
      <c r="A91" s="158" t="s">
        <v>218</v>
      </c>
      <c r="B91" s="65">
        <v>6</v>
      </c>
      <c r="C91" s="66">
        <v>0</v>
      </c>
      <c r="D91" s="65">
        <v>32</v>
      </c>
      <c r="E91" s="66">
        <v>7</v>
      </c>
      <c r="F91" s="67"/>
      <c r="G91" s="65">
        <f t="shared" ref="G91:G96" si="8">B91-C91</f>
        <v>6</v>
      </c>
      <c r="H91" s="66">
        <f t="shared" ref="H91:H96" si="9">D91-E91</f>
        <v>25</v>
      </c>
      <c r="I91" s="20" t="str">
        <f t="shared" ref="I91:I96" si="10">IF(C91=0, "-", IF(G91/C91&lt;10, G91/C91, "&gt;999%"))</f>
        <v>-</v>
      </c>
      <c r="J91" s="21">
        <f t="shared" ref="J91:J96" si="11">IF(E91=0, "-", IF(H91/E91&lt;10, H91/E91, "&gt;999%"))</f>
        <v>3.5714285714285716</v>
      </c>
    </row>
    <row r="92" spans="1:10" x14ac:dyDescent="0.2">
      <c r="A92" s="158" t="s">
        <v>366</v>
      </c>
      <c r="B92" s="65">
        <v>0</v>
      </c>
      <c r="C92" s="66">
        <v>2</v>
      </c>
      <c r="D92" s="65">
        <v>1</v>
      </c>
      <c r="E92" s="66">
        <v>15</v>
      </c>
      <c r="F92" s="67"/>
      <c r="G92" s="65">
        <f t="shared" si="8"/>
        <v>-2</v>
      </c>
      <c r="H92" s="66">
        <f t="shared" si="9"/>
        <v>-14</v>
      </c>
      <c r="I92" s="20">
        <f t="shared" si="10"/>
        <v>-1</v>
      </c>
      <c r="J92" s="21">
        <f t="shared" si="11"/>
        <v>-0.93333333333333335</v>
      </c>
    </row>
    <row r="93" spans="1:10" x14ac:dyDescent="0.2">
      <c r="A93" s="158" t="s">
        <v>381</v>
      </c>
      <c r="B93" s="65">
        <v>0</v>
      </c>
      <c r="C93" s="66">
        <v>0</v>
      </c>
      <c r="D93" s="65">
        <v>2</v>
      </c>
      <c r="E93" s="66">
        <v>0</v>
      </c>
      <c r="F93" s="67"/>
      <c r="G93" s="65">
        <f t="shared" si="8"/>
        <v>0</v>
      </c>
      <c r="H93" s="66">
        <f t="shared" si="9"/>
        <v>2</v>
      </c>
      <c r="I93" s="20" t="str">
        <f t="shared" si="10"/>
        <v>-</v>
      </c>
      <c r="J93" s="21" t="str">
        <f t="shared" si="11"/>
        <v>-</v>
      </c>
    </row>
    <row r="94" spans="1:10" x14ac:dyDescent="0.2">
      <c r="A94" s="158" t="s">
        <v>367</v>
      </c>
      <c r="B94" s="65">
        <v>0</v>
      </c>
      <c r="C94" s="66">
        <v>0</v>
      </c>
      <c r="D94" s="65">
        <v>0</v>
      </c>
      <c r="E94" s="66">
        <v>2</v>
      </c>
      <c r="F94" s="67"/>
      <c r="G94" s="65">
        <f t="shared" si="8"/>
        <v>0</v>
      </c>
      <c r="H94" s="66">
        <f t="shared" si="9"/>
        <v>-2</v>
      </c>
      <c r="I94" s="20" t="str">
        <f t="shared" si="10"/>
        <v>-</v>
      </c>
      <c r="J94" s="21">
        <f t="shared" si="11"/>
        <v>-1</v>
      </c>
    </row>
    <row r="95" spans="1:10" x14ac:dyDescent="0.2">
      <c r="A95" s="158" t="s">
        <v>418</v>
      </c>
      <c r="B95" s="65">
        <v>3</v>
      </c>
      <c r="C95" s="66">
        <v>5</v>
      </c>
      <c r="D95" s="65">
        <v>20</v>
      </c>
      <c r="E95" s="66">
        <v>18</v>
      </c>
      <c r="F95" s="67"/>
      <c r="G95" s="65">
        <f t="shared" si="8"/>
        <v>-2</v>
      </c>
      <c r="H95" s="66">
        <f t="shared" si="9"/>
        <v>2</v>
      </c>
      <c r="I95" s="20">
        <f t="shared" si="10"/>
        <v>-0.4</v>
      </c>
      <c r="J95" s="21">
        <f t="shared" si="11"/>
        <v>0.1111111111111111</v>
      </c>
    </row>
    <row r="96" spans="1:10" s="160" customFormat="1" x14ac:dyDescent="0.2">
      <c r="A96" s="178" t="s">
        <v>676</v>
      </c>
      <c r="B96" s="71">
        <v>9</v>
      </c>
      <c r="C96" s="72">
        <v>7</v>
      </c>
      <c r="D96" s="71">
        <v>55</v>
      </c>
      <c r="E96" s="72">
        <v>42</v>
      </c>
      <c r="F96" s="73"/>
      <c r="G96" s="71">
        <f t="shared" si="8"/>
        <v>2</v>
      </c>
      <c r="H96" s="72">
        <f t="shared" si="9"/>
        <v>13</v>
      </c>
      <c r="I96" s="37">
        <f t="shared" si="10"/>
        <v>0.2857142857142857</v>
      </c>
      <c r="J96" s="38">
        <f t="shared" si="11"/>
        <v>0.30952380952380953</v>
      </c>
    </row>
    <row r="97" spans="1:10" x14ac:dyDescent="0.2">
      <c r="A97" s="177"/>
      <c r="B97" s="143"/>
      <c r="C97" s="144"/>
      <c r="D97" s="143"/>
      <c r="E97" s="144"/>
      <c r="F97" s="145"/>
      <c r="G97" s="143"/>
      <c r="H97" s="144"/>
      <c r="I97" s="151"/>
      <c r="J97" s="152"/>
    </row>
    <row r="98" spans="1:10" s="139" customFormat="1" x14ac:dyDescent="0.2">
      <c r="A98" s="159" t="s">
        <v>41</v>
      </c>
      <c r="B98" s="65"/>
      <c r="C98" s="66"/>
      <c r="D98" s="65"/>
      <c r="E98" s="66"/>
      <c r="F98" s="67"/>
      <c r="G98" s="65"/>
      <c r="H98" s="66"/>
      <c r="I98" s="20"/>
      <c r="J98" s="21"/>
    </row>
    <row r="99" spans="1:10" x14ac:dyDescent="0.2">
      <c r="A99" s="158" t="s">
        <v>595</v>
      </c>
      <c r="B99" s="65">
        <v>30</v>
      </c>
      <c r="C99" s="66">
        <v>30</v>
      </c>
      <c r="D99" s="65">
        <v>277</v>
      </c>
      <c r="E99" s="66">
        <v>197</v>
      </c>
      <c r="F99" s="67"/>
      <c r="G99" s="65">
        <f>B99-C99</f>
        <v>0</v>
      </c>
      <c r="H99" s="66">
        <f>D99-E99</f>
        <v>80</v>
      </c>
      <c r="I99" s="20">
        <f>IF(C99=0, "-", IF(G99/C99&lt;10, G99/C99, "&gt;999%"))</f>
        <v>0</v>
      </c>
      <c r="J99" s="21">
        <f>IF(E99=0, "-", IF(H99/E99&lt;10, H99/E99, "&gt;999%"))</f>
        <v>0.40609137055837563</v>
      </c>
    </row>
    <row r="100" spans="1:10" x14ac:dyDescent="0.2">
      <c r="A100" s="158" t="s">
        <v>583</v>
      </c>
      <c r="B100" s="65">
        <v>3</v>
      </c>
      <c r="C100" s="66">
        <v>2</v>
      </c>
      <c r="D100" s="65">
        <v>17</v>
      </c>
      <c r="E100" s="66">
        <v>10</v>
      </c>
      <c r="F100" s="67"/>
      <c r="G100" s="65">
        <f>B100-C100</f>
        <v>1</v>
      </c>
      <c r="H100" s="66">
        <f>D100-E100</f>
        <v>7</v>
      </c>
      <c r="I100" s="20">
        <f>IF(C100=0, "-", IF(G100/C100&lt;10, G100/C100, "&gt;999%"))</f>
        <v>0.5</v>
      </c>
      <c r="J100" s="21">
        <f>IF(E100=0, "-", IF(H100/E100&lt;10, H100/E100, "&gt;999%"))</f>
        <v>0.7</v>
      </c>
    </row>
    <row r="101" spans="1:10" s="160" customFormat="1" x14ac:dyDescent="0.2">
      <c r="A101" s="178" t="s">
        <v>677</v>
      </c>
      <c r="B101" s="71">
        <v>33</v>
      </c>
      <c r="C101" s="72">
        <v>32</v>
      </c>
      <c r="D101" s="71">
        <v>294</v>
      </c>
      <c r="E101" s="72">
        <v>207</v>
      </c>
      <c r="F101" s="73"/>
      <c r="G101" s="71">
        <f>B101-C101</f>
        <v>1</v>
      </c>
      <c r="H101" s="72">
        <f>D101-E101</f>
        <v>87</v>
      </c>
      <c r="I101" s="37">
        <f>IF(C101=0, "-", IF(G101/C101&lt;10, G101/C101, "&gt;999%"))</f>
        <v>3.125E-2</v>
      </c>
      <c r="J101" s="38">
        <f>IF(E101=0, "-", IF(H101/E101&lt;10, H101/E101, "&gt;999%"))</f>
        <v>0.42028985507246375</v>
      </c>
    </row>
    <row r="102" spans="1:10" x14ac:dyDescent="0.2">
      <c r="A102" s="177"/>
      <c r="B102" s="143"/>
      <c r="C102" s="144"/>
      <c r="D102" s="143"/>
      <c r="E102" s="144"/>
      <c r="F102" s="145"/>
      <c r="G102" s="143"/>
      <c r="H102" s="144"/>
      <c r="I102" s="151"/>
      <c r="J102" s="152"/>
    </row>
    <row r="103" spans="1:10" s="139" customFormat="1" x14ac:dyDescent="0.2">
      <c r="A103" s="159" t="s">
        <v>42</v>
      </c>
      <c r="B103" s="65"/>
      <c r="C103" s="66"/>
      <c r="D103" s="65"/>
      <c r="E103" s="66"/>
      <c r="F103" s="67"/>
      <c r="G103" s="65"/>
      <c r="H103" s="66"/>
      <c r="I103" s="20"/>
      <c r="J103" s="21"/>
    </row>
    <row r="104" spans="1:10" x14ac:dyDescent="0.2">
      <c r="A104" s="158" t="s">
        <v>596</v>
      </c>
      <c r="B104" s="65">
        <v>1</v>
      </c>
      <c r="C104" s="66">
        <v>0</v>
      </c>
      <c r="D104" s="65">
        <v>18</v>
      </c>
      <c r="E104" s="66">
        <v>12</v>
      </c>
      <c r="F104" s="67"/>
      <c r="G104" s="65">
        <f>B104-C104</f>
        <v>1</v>
      </c>
      <c r="H104" s="66">
        <f>D104-E104</f>
        <v>6</v>
      </c>
      <c r="I104" s="20" t="str">
        <f>IF(C104=0, "-", IF(G104/C104&lt;10, G104/C104, "&gt;999%"))</f>
        <v>-</v>
      </c>
      <c r="J104" s="21">
        <f>IF(E104=0, "-", IF(H104/E104&lt;10, H104/E104, "&gt;999%"))</f>
        <v>0.5</v>
      </c>
    </row>
    <row r="105" spans="1:10" x14ac:dyDescent="0.2">
      <c r="A105" s="158" t="s">
        <v>584</v>
      </c>
      <c r="B105" s="65">
        <v>0</v>
      </c>
      <c r="C105" s="66">
        <v>0</v>
      </c>
      <c r="D105" s="65">
        <v>3</v>
      </c>
      <c r="E105" s="66">
        <v>1</v>
      </c>
      <c r="F105" s="67"/>
      <c r="G105" s="65">
        <f>B105-C105</f>
        <v>0</v>
      </c>
      <c r="H105" s="66">
        <f>D105-E105</f>
        <v>2</v>
      </c>
      <c r="I105" s="20" t="str">
        <f>IF(C105=0, "-", IF(G105/C105&lt;10, G105/C105, "&gt;999%"))</f>
        <v>-</v>
      </c>
      <c r="J105" s="21">
        <f>IF(E105=0, "-", IF(H105/E105&lt;10, H105/E105, "&gt;999%"))</f>
        <v>2</v>
      </c>
    </row>
    <row r="106" spans="1:10" s="160" customFormat="1" x14ac:dyDescent="0.2">
      <c r="A106" s="178" t="s">
        <v>678</v>
      </c>
      <c r="B106" s="71">
        <v>1</v>
      </c>
      <c r="C106" s="72">
        <v>0</v>
      </c>
      <c r="D106" s="71">
        <v>21</v>
      </c>
      <c r="E106" s="72">
        <v>13</v>
      </c>
      <c r="F106" s="73"/>
      <c r="G106" s="71">
        <f>B106-C106</f>
        <v>1</v>
      </c>
      <c r="H106" s="72">
        <f>D106-E106</f>
        <v>8</v>
      </c>
      <c r="I106" s="37" t="str">
        <f>IF(C106=0, "-", IF(G106/C106&lt;10, G106/C106, "&gt;999%"))</f>
        <v>-</v>
      </c>
      <c r="J106" s="38">
        <f>IF(E106=0, "-", IF(H106/E106&lt;10, H106/E106, "&gt;999%"))</f>
        <v>0.61538461538461542</v>
      </c>
    </row>
    <row r="107" spans="1:10" x14ac:dyDescent="0.2">
      <c r="A107" s="177"/>
      <c r="B107" s="143"/>
      <c r="C107" s="144"/>
      <c r="D107" s="143"/>
      <c r="E107" s="144"/>
      <c r="F107" s="145"/>
      <c r="G107" s="143"/>
      <c r="H107" s="144"/>
      <c r="I107" s="151"/>
      <c r="J107" s="152"/>
    </row>
    <row r="108" spans="1:10" s="139" customFormat="1" x14ac:dyDescent="0.2">
      <c r="A108" s="159" t="s">
        <v>43</v>
      </c>
      <c r="B108" s="65"/>
      <c r="C108" s="66"/>
      <c r="D108" s="65"/>
      <c r="E108" s="66"/>
      <c r="F108" s="67"/>
      <c r="G108" s="65"/>
      <c r="H108" s="66"/>
      <c r="I108" s="20"/>
      <c r="J108" s="21"/>
    </row>
    <row r="109" spans="1:10" x14ac:dyDescent="0.2">
      <c r="A109" s="158" t="s">
        <v>356</v>
      </c>
      <c r="B109" s="65">
        <v>8</v>
      </c>
      <c r="C109" s="66">
        <v>3</v>
      </c>
      <c r="D109" s="65">
        <v>50</v>
      </c>
      <c r="E109" s="66">
        <v>51</v>
      </c>
      <c r="F109" s="67"/>
      <c r="G109" s="65">
        <f>B109-C109</f>
        <v>5</v>
      </c>
      <c r="H109" s="66">
        <f>D109-E109</f>
        <v>-1</v>
      </c>
      <c r="I109" s="20">
        <f>IF(C109=0, "-", IF(G109/C109&lt;10, G109/C109, "&gt;999%"))</f>
        <v>1.6666666666666667</v>
      </c>
      <c r="J109" s="21">
        <f>IF(E109=0, "-", IF(H109/E109&lt;10, H109/E109, "&gt;999%"))</f>
        <v>-1.9607843137254902E-2</v>
      </c>
    </row>
    <row r="110" spans="1:10" s="160" customFormat="1" x14ac:dyDescent="0.2">
      <c r="A110" s="178" t="s">
        <v>679</v>
      </c>
      <c r="B110" s="71">
        <v>8</v>
      </c>
      <c r="C110" s="72">
        <v>3</v>
      </c>
      <c r="D110" s="71">
        <v>50</v>
      </c>
      <c r="E110" s="72">
        <v>51</v>
      </c>
      <c r="F110" s="73"/>
      <c r="G110" s="71">
        <f>B110-C110</f>
        <v>5</v>
      </c>
      <c r="H110" s="72">
        <f>D110-E110</f>
        <v>-1</v>
      </c>
      <c r="I110" s="37">
        <f>IF(C110=0, "-", IF(G110/C110&lt;10, G110/C110, "&gt;999%"))</f>
        <v>1.6666666666666667</v>
      </c>
      <c r="J110" s="38">
        <f>IF(E110=0, "-", IF(H110/E110&lt;10, H110/E110, "&gt;999%"))</f>
        <v>-1.9607843137254902E-2</v>
      </c>
    </row>
    <row r="111" spans="1:10" x14ac:dyDescent="0.2">
      <c r="A111" s="177"/>
      <c r="B111" s="143"/>
      <c r="C111" s="144"/>
      <c r="D111" s="143"/>
      <c r="E111" s="144"/>
      <c r="F111" s="145"/>
      <c r="G111" s="143"/>
      <c r="H111" s="144"/>
      <c r="I111" s="151"/>
      <c r="J111" s="152"/>
    </row>
    <row r="112" spans="1:10" s="139" customFormat="1" x14ac:dyDescent="0.2">
      <c r="A112" s="159" t="s">
        <v>44</v>
      </c>
      <c r="B112" s="65"/>
      <c r="C112" s="66"/>
      <c r="D112" s="65"/>
      <c r="E112" s="66"/>
      <c r="F112" s="67"/>
      <c r="G112" s="65"/>
      <c r="H112" s="66"/>
      <c r="I112" s="20"/>
      <c r="J112" s="21"/>
    </row>
    <row r="113" spans="1:10" x14ac:dyDescent="0.2">
      <c r="A113" s="158" t="s">
        <v>320</v>
      </c>
      <c r="B113" s="65">
        <v>0</v>
      </c>
      <c r="C113" s="66">
        <v>0</v>
      </c>
      <c r="D113" s="65">
        <v>0</v>
      </c>
      <c r="E113" s="66">
        <v>18</v>
      </c>
      <c r="F113" s="67"/>
      <c r="G113" s="65">
        <f>B113-C113</f>
        <v>0</v>
      </c>
      <c r="H113" s="66">
        <f>D113-E113</f>
        <v>-18</v>
      </c>
      <c r="I113" s="20" t="str">
        <f>IF(C113=0, "-", IF(G113/C113&lt;10, G113/C113, "&gt;999%"))</f>
        <v>-</v>
      </c>
      <c r="J113" s="21">
        <f>IF(E113=0, "-", IF(H113/E113&lt;10, H113/E113, "&gt;999%"))</f>
        <v>-1</v>
      </c>
    </row>
    <row r="114" spans="1:10" x14ac:dyDescent="0.2">
      <c r="A114" s="158" t="s">
        <v>199</v>
      </c>
      <c r="B114" s="65">
        <v>29</v>
      </c>
      <c r="C114" s="66">
        <v>27</v>
      </c>
      <c r="D114" s="65">
        <v>234</v>
      </c>
      <c r="E114" s="66">
        <v>168</v>
      </c>
      <c r="F114" s="67"/>
      <c r="G114" s="65">
        <f>B114-C114</f>
        <v>2</v>
      </c>
      <c r="H114" s="66">
        <f>D114-E114</f>
        <v>66</v>
      </c>
      <c r="I114" s="20">
        <f>IF(C114=0, "-", IF(G114/C114&lt;10, G114/C114, "&gt;999%"))</f>
        <v>7.407407407407407E-2</v>
      </c>
      <c r="J114" s="21">
        <f>IF(E114=0, "-", IF(H114/E114&lt;10, H114/E114, "&gt;999%"))</f>
        <v>0.39285714285714285</v>
      </c>
    </row>
    <row r="115" spans="1:10" x14ac:dyDescent="0.2">
      <c r="A115" s="158" t="s">
        <v>382</v>
      </c>
      <c r="B115" s="65">
        <v>0</v>
      </c>
      <c r="C115" s="66">
        <v>3</v>
      </c>
      <c r="D115" s="65">
        <v>0</v>
      </c>
      <c r="E115" s="66">
        <v>39</v>
      </c>
      <c r="F115" s="67"/>
      <c r="G115" s="65">
        <f>B115-C115</f>
        <v>-3</v>
      </c>
      <c r="H115" s="66">
        <f>D115-E115</f>
        <v>-39</v>
      </c>
      <c r="I115" s="20">
        <f>IF(C115=0, "-", IF(G115/C115&lt;10, G115/C115, "&gt;999%"))</f>
        <v>-1</v>
      </c>
      <c r="J115" s="21">
        <f>IF(E115=0, "-", IF(H115/E115&lt;10, H115/E115, "&gt;999%"))</f>
        <v>-1</v>
      </c>
    </row>
    <row r="116" spans="1:10" s="160" customFormat="1" x14ac:dyDescent="0.2">
      <c r="A116" s="178" t="s">
        <v>680</v>
      </c>
      <c r="B116" s="71">
        <v>29</v>
      </c>
      <c r="C116" s="72">
        <v>30</v>
      </c>
      <c r="D116" s="71">
        <v>234</v>
      </c>
      <c r="E116" s="72">
        <v>225</v>
      </c>
      <c r="F116" s="73"/>
      <c r="G116" s="71">
        <f>B116-C116</f>
        <v>-1</v>
      </c>
      <c r="H116" s="72">
        <f>D116-E116</f>
        <v>9</v>
      </c>
      <c r="I116" s="37">
        <f>IF(C116=0, "-", IF(G116/C116&lt;10, G116/C116, "&gt;999%"))</f>
        <v>-3.3333333333333333E-2</v>
      </c>
      <c r="J116" s="38">
        <f>IF(E116=0, "-", IF(H116/E116&lt;10, H116/E116, "&gt;999%"))</f>
        <v>0.04</v>
      </c>
    </row>
    <row r="117" spans="1:10" x14ac:dyDescent="0.2">
      <c r="A117" s="177"/>
      <c r="B117" s="143"/>
      <c r="C117" s="144"/>
      <c r="D117" s="143"/>
      <c r="E117" s="144"/>
      <c r="F117" s="145"/>
      <c r="G117" s="143"/>
      <c r="H117" s="144"/>
      <c r="I117" s="151"/>
      <c r="J117" s="152"/>
    </row>
    <row r="118" spans="1:10" s="139" customFormat="1" x14ac:dyDescent="0.2">
      <c r="A118" s="159" t="s">
        <v>45</v>
      </c>
      <c r="B118" s="65"/>
      <c r="C118" s="66"/>
      <c r="D118" s="65"/>
      <c r="E118" s="66"/>
      <c r="F118" s="67"/>
      <c r="G118" s="65"/>
      <c r="H118" s="66"/>
      <c r="I118" s="20"/>
      <c r="J118" s="21"/>
    </row>
    <row r="119" spans="1:10" x14ac:dyDescent="0.2">
      <c r="A119" s="158" t="s">
        <v>522</v>
      </c>
      <c r="B119" s="65">
        <v>0</v>
      </c>
      <c r="C119" s="66">
        <v>0</v>
      </c>
      <c r="D119" s="65">
        <v>0</v>
      </c>
      <c r="E119" s="66">
        <v>4</v>
      </c>
      <c r="F119" s="67"/>
      <c r="G119" s="65">
        <f>B119-C119</f>
        <v>0</v>
      </c>
      <c r="H119" s="66">
        <f>D119-E119</f>
        <v>-4</v>
      </c>
      <c r="I119" s="20" t="str">
        <f>IF(C119=0, "-", IF(G119/C119&lt;10, G119/C119, "&gt;999%"))</f>
        <v>-</v>
      </c>
      <c r="J119" s="21">
        <f>IF(E119=0, "-", IF(H119/E119&lt;10, H119/E119, "&gt;999%"))</f>
        <v>-1</v>
      </c>
    </row>
    <row r="120" spans="1:10" x14ac:dyDescent="0.2">
      <c r="A120" s="158" t="s">
        <v>569</v>
      </c>
      <c r="B120" s="65">
        <v>34</v>
      </c>
      <c r="C120" s="66">
        <v>20</v>
      </c>
      <c r="D120" s="65">
        <v>307</v>
      </c>
      <c r="E120" s="66">
        <v>178</v>
      </c>
      <c r="F120" s="67"/>
      <c r="G120" s="65">
        <f>B120-C120</f>
        <v>14</v>
      </c>
      <c r="H120" s="66">
        <f>D120-E120</f>
        <v>129</v>
      </c>
      <c r="I120" s="20">
        <f>IF(C120=0, "-", IF(G120/C120&lt;10, G120/C120, "&gt;999%"))</f>
        <v>0.7</v>
      </c>
      <c r="J120" s="21">
        <f>IF(E120=0, "-", IF(H120/E120&lt;10, H120/E120, "&gt;999%"))</f>
        <v>0.7247191011235955</v>
      </c>
    </row>
    <row r="121" spans="1:10" s="160" customFormat="1" x14ac:dyDescent="0.2">
      <c r="A121" s="178" t="s">
        <v>681</v>
      </c>
      <c r="B121" s="71">
        <v>34</v>
      </c>
      <c r="C121" s="72">
        <v>20</v>
      </c>
      <c r="D121" s="71">
        <v>307</v>
      </c>
      <c r="E121" s="72">
        <v>182</v>
      </c>
      <c r="F121" s="73"/>
      <c r="G121" s="71">
        <f>B121-C121</f>
        <v>14</v>
      </c>
      <c r="H121" s="72">
        <f>D121-E121</f>
        <v>125</v>
      </c>
      <c r="I121" s="37">
        <f>IF(C121=0, "-", IF(G121/C121&lt;10, G121/C121, "&gt;999%"))</f>
        <v>0.7</v>
      </c>
      <c r="J121" s="38">
        <f>IF(E121=0, "-", IF(H121/E121&lt;10, H121/E121, "&gt;999%"))</f>
        <v>0.68681318681318682</v>
      </c>
    </row>
    <row r="122" spans="1:10" x14ac:dyDescent="0.2">
      <c r="A122" s="177"/>
      <c r="B122" s="143"/>
      <c r="C122" s="144"/>
      <c r="D122" s="143"/>
      <c r="E122" s="144"/>
      <c r="F122" s="145"/>
      <c r="G122" s="143"/>
      <c r="H122" s="144"/>
      <c r="I122" s="151"/>
      <c r="J122" s="152"/>
    </row>
    <row r="123" spans="1:10" s="139" customFormat="1" x14ac:dyDescent="0.2">
      <c r="A123" s="159" t="s">
        <v>46</v>
      </c>
      <c r="B123" s="65"/>
      <c r="C123" s="66"/>
      <c r="D123" s="65"/>
      <c r="E123" s="66"/>
      <c r="F123" s="67"/>
      <c r="G123" s="65"/>
      <c r="H123" s="66"/>
      <c r="I123" s="20"/>
      <c r="J123" s="21"/>
    </row>
    <row r="124" spans="1:10" x14ac:dyDescent="0.2">
      <c r="A124" s="158" t="s">
        <v>368</v>
      </c>
      <c r="B124" s="65">
        <v>0</v>
      </c>
      <c r="C124" s="66">
        <v>1</v>
      </c>
      <c r="D124" s="65">
        <v>0</v>
      </c>
      <c r="E124" s="66">
        <v>13</v>
      </c>
      <c r="F124" s="67"/>
      <c r="G124" s="65">
        <f t="shared" ref="G124:G138" si="12">B124-C124</f>
        <v>-1</v>
      </c>
      <c r="H124" s="66">
        <f t="shared" ref="H124:H138" si="13">D124-E124</f>
        <v>-13</v>
      </c>
      <c r="I124" s="20">
        <f t="shared" ref="I124:I138" si="14">IF(C124=0, "-", IF(G124/C124&lt;10, G124/C124, "&gt;999%"))</f>
        <v>-1</v>
      </c>
      <c r="J124" s="21">
        <f t="shared" ref="J124:J138" si="15">IF(E124=0, "-", IF(H124/E124&lt;10, H124/E124, "&gt;999%"))</f>
        <v>-1</v>
      </c>
    </row>
    <row r="125" spans="1:10" x14ac:dyDescent="0.2">
      <c r="A125" s="158" t="s">
        <v>454</v>
      </c>
      <c r="B125" s="65">
        <v>0</v>
      </c>
      <c r="C125" s="66">
        <v>29</v>
      </c>
      <c r="D125" s="65">
        <v>13</v>
      </c>
      <c r="E125" s="66">
        <v>775</v>
      </c>
      <c r="F125" s="67"/>
      <c r="G125" s="65">
        <f t="shared" si="12"/>
        <v>-29</v>
      </c>
      <c r="H125" s="66">
        <f t="shared" si="13"/>
        <v>-762</v>
      </c>
      <c r="I125" s="20">
        <f t="shared" si="14"/>
        <v>-1</v>
      </c>
      <c r="J125" s="21">
        <f t="shared" si="15"/>
        <v>-0.98322580645161295</v>
      </c>
    </row>
    <row r="126" spans="1:10" x14ac:dyDescent="0.2">
      <c r="A126" s="158" t="s">
        <v>419</v>
      </c>
      <c r="B126" s="65">
        <v>135</v>
      </c>
      <c r="C126" s="66">
        <v>139</v>
      </c>
      <c r="D126" s="65">
        <v>538</v>
      </c>
      <c r="E126" s="66">
        <v>771</v>
      </c>
      <c r="F126" s="67"/>
      <c r="G126" s="65">
        <f t="shared" si="12"/>
        <v>-4</v>
      </c>
      <c r="H126" s="66">
        <f t="shared" si="13"/>
        <v>-233</v>
      </c>
      <c r="I126" s="20">
        <f t="shared" si="14"/>
        <v>-2.8776978417266189E-2</v>
      </c>
      <c r="J126" s="21">
        <f t="shared" si="15"/>
        <v>-0.30220492866407261</v>
      </c>
    </row>
    <row r="127" spans="1:10" x14ac:dyDescent="0.2">
      <c r="A127" s="158" t="s">
        <v>455</v>
      </c>
      <c r="B127" s="65">
        <v>210</v>
      </c>
      <c r="C127" s="66">
        <v>171</v>
      </c>
      <c r="D127" s="65">
        <v>2871</v>
      </c>
      <c r="E127" s="66">
        <v>2114</v>
      </c>
      <c r="F127" s="67"/>
      <c r="G127" s="65">
        <f t="shared" si="12"/>
        <v>39</v>
      </c>
      <c r="H127" s="66">
        <f t="shared" si="13"/>
        <v>757</v>
      </c>
      <c r="I127" s="20">
        <f t="shared" si="14"/>
        <v>0.22807017543859648</v>
      </c>
      <c r="J127" s="21">
        <f t="shared" si="15"/>
        <v>0.35808893093661304</v>
      </c>
    </row>
    <row r="128" spans="1:10" x14ac:dyDescent="0.2">
      <c r="A128" s="158" t="s">
        <v>202</v>
      </c>
      <c r="B128" s="65">
        <v>1</v>
      </c>
      <c r="C128" s="66">
        <v>14</v>
      </c>
      <c r="D128" s="65">
        <v>86</v>
      </c>
      <c r="E128" s="66">
        <v>66</v>
      </c>
      <c r="F128" s="67"/>
      <c r="G128" s="65">
        <f t="shared" si="12"/>
        <v>-13</v>
      </c>
      <c r="H128" s="66">
        <f t="shared" si="13"/>
        <v>20</v>
      </c>
      <c r="I128" s="20">
        <f t="shared" si="14"/>
        <v>-0.9285714285714286</v>
      </c>
      <c r="J128" s="21">
        <f t="shared" si="15"/>
        <v>0.30303030303030304</v>
      </c>
    </row>
    <row r="129" spans="1:10" x14ac:dyDescent="0.2">
      <c r="A129" s="158" t="s">
        <v>222</v>
      </c>
      <c r="B129" s="65">
        <v>14</v>
      </c>
      <c r="C129" s="66">
        <v>29</v>
      </c>
      <c r="D129" s="65">
        <v>239</v>
      </c>
      <c r="E129" s="66">
        <v>725</v>
      </c>
      <c r="F129" s="67"/>
      <c r="G129" s="65">
        <f t="shared" si="12"/>
        <v>-15</v>
      </c>
      <c r="H129" s="66">
        <f t="shared" si="13"/>
        <v>-486</v>
      </c>
      <c r="I129" s="20">
        <f t="shared" si="14"/>
        <v>-0.51724137931034486</v>
      </c>
      <c r="J129" s="21">
        <f t="shared" si="15"/>
        <v>-0.67034482758620695</v>
      </c>
    </row>
    <row r="130" spans="1:10" x14ac:dyDescent="0.2">
      <c r="A130" s="158" t="s">
        <v>250</v>
      </c>
      <c r="B130" s="65">
        <v>0</v>
      </c>
      <c r="C130" s="66">
        <v>0</v>
      </c>
      <c r="D130" s="65">
        <v>1</v>
      </c>
      <c r="E130" s="66">
        <v>64</v>
      </c>
      <c r="F130" s="67"/>
      <c r="G130" s="65">
        <f t="shared" si="12"/>
        <v>0</v>
      </c>
      <c r="H130" s="66">
        <f t="shared" si="13"/>
        <v>-63</v>
      </c>
      <c r="I130" s="20" t="str">
        <f t="shared" si="14"/>
        <v>-</v>
      </c>
      <c r="J130" s="21">
        <f t="shared" si="15"/>
        <v>-0.984375</v>
      </c>
    </row>
    <row r="131" spans="1:10" x14ac:dyDescent="0.2">
      <c r="A131" s="158" t="s">
        <v>323</v>
      </c>
      <c r="B131" s="65">
        <v>32</v>
      </c>
      <c r="C131" s="66">
        <v>213</v>
      </c>
      <c r="D131" s="65">
        <v>1214</v>
      </c>
      <c r="E131" s="66">
        <v>1202</v>
      </c>
      <c r="F131" s="67"/>
      <c r="G131" s="65">
        <f t="shared" si="12"/>
        <v>-181</v>
      </c>
      <c r="H131" s="66">
        <f t="shared" si="13"/>
        <v>12</v>
      </c>
      <c r="I131" s="20">
        <f t="shared" si="14"/>
        <v>-0.84976525821596249</v>
      </c>
      <c r="J131" s="21">
        <f t="shared" si="15"/>
        <v>9.9833610648918467E-3</v>
      </c>
    </row>
    <row r="132" spans="1:10" x14ac:dyDescent="0.2">
      <c r="A132" s="158" t="s">
        <v>369</v>
      </c>
      <c r="B132" s="65">
        <v>57</v>
      </c>
      <c r="C132" s="66">
        <v>44</v>
      </c>
      <c r="D132" s="65">
        <v>1404</v>
      </c>
      <c r="E132" s="66">
        <v>187</v>
      </c>
      <c r="F132" s="67"/>
      <c r="G132" s="65">
        <f t="shared" si="12"/>
        <v>13</v>
      </c>
      <c r="H132" s="66">
        <f t="shared" si="13"/>
        <v>1217</v>
      </c>
      <c r="I132" s="20">
        <f t="shared" si="14"/>
        <v>0.29545454545454547</v>
      </c>
      <c r="J132" s="21">
        <f t="shared" si="15"/>
        <v>6.5080213903743314</v>
      </c>
    </row>
    <row r="133" spans="1:10" x14ac:dyDescent="0.2">
      <c r="A133" s="158" t="s">
        <v>537</v>
      </c>
      <c r="B133" s="65">
        <v>162</v>
      </c>
      <c r="C133" s="66">
        <v>123</v>
      </c>
      <c r="D133" s="65">
        <v>1544</v>
      </c>
      <c r="E133" s="66">
        <v>983</v>
      </c>
      <c r="F133" s="67"/>
      <c r="G133" s="65">
        <f t="shared" si="12"/>
        <v>39</v>
      </c>
      <c r="H133" s="66">
        <f t="shared" si="13"/>
        <v>561</v>
      </c>
      <c r="I133" s="20">
        <f t="shared" si="14"/>
        <v>0.31707317073170732</v>
      </c>
      <c r="J133" s="21">
        <f t="shared" si="15"/>
        <v>0.57070193285859616</v>
      </c>
    </row>
    <row r="134" spans="1:10" x14ac:dyDescent="0.2">
      <c r="A134" s="158" t="s">
        <v>550</v>
      </c>
      <c r="B134" s="65">
        <v>1276</v>
      </c>
      <c r="C134" s="66">
        <v>1243</v>
      </c>
      <c r="D134" s="65">
        <v>14994</v>
      </c>
      <c r="E134" s="66">
        <v>11649</v>
      </c>
      <c r="F134" s="67"/>
      <c r="G134" s="65">
        <f t="shared" si="12"/>
        <v>33</v>
      </c>
      <c r="H134" s="66">
        <f t="shared" si="13"/>
        <v>3345</v>
      </c>
      <c r="I134" s="20">
        <f t="shared" si="14"/>
        <v>2.6548672566371681E-2</v>
      </c>
      <c r="J134" s="21">
        <f t="shared" si="15"/>
        <v>0.28714911151171774</v>
      </c>
    </row>
    <row r="135" spans="1:10" x14ac:dyDescent="0.2">
      <c r="A135" s="158" t="s">
        <v>514</v>
      </c>
      <c r="B135" s="65">
        <v>1</v>
      </c>
      <c r="C135" s="66">
        <v>0</v>
      </c>
      <c r="D135" s="65">
        <v>72</v>
      </c>
      <c r="E135" s="66">
        <v>0</v>
      </c>
      <c r="F135" s="67"/>
      <c r="G135" s="65">
        <f t="shared" si="12"/>
        <v>1</v>
      </c>
      <c r="H135" s="66">
        <f t="shared" si="13"/>
        <v>72</v>
      </c>
      <c r="I135" s="20" t="str">
        <f t="shared" si="14"/>
        <v>-</v>
      </c>
      <c r="J135" s="21" t="str">
        <f t="shared" si="15"/>
        <v>-</v>
      </c>
    </row>
    <row r="136" spans="1:10" x14ac:dyDescent="0.2">
      <c r="A136" s="158" t="s">
        <v>526</v>
      </c>
      <c r="B136" s="65">
        <v>6</v>
      </c>
      <c r="C136" s="66">
        <v>110</v>
      </c>
      <c r="D136" s="65">
        <v>965</v>
      </c>
      <c r="E136" s="66">
        <v>897</v>
      </c>
      <c r="F136" s="67"/>
      <c r="G136" s="65">
        <f t="shared" si="12"/>
        <v>-104</v>
      </c>
      <c r="H136" s="66">
        <f t="shared" si="13"/>
        <v>68</v>
      </c>
      <c r="I136" s="20">
        <f t="shared" si="14"/>
        <v>-0.94545454545454544</v>
      </c>
      <c r="J136" s="21">
        <f t="shared" si="15"/>
        <v>7.58082497212932E-2</v>
      </c>
    </row>
    <row r="137" spans="1:10" x14ac:dyDescent="0.2">
      <c r="A137" s="158" t="s">
        <v>570</v>
      </c>
      <c r="B137" s="65">
        <v>5</v>
      </c>
      <c r="C137" s="66">
        <v>58</v>
      </c>
      <c r="D137" s="65">
        <v>530</v>
      </c>
      <c r="E137" s="66">
        <v>426</v>
      </c>
      <c r="F137" s="67"/>
      <c r="G137" s="65">
        <f t="shared" si="12"/>
        <v>-53</v>
      </c>
      <c r="H137" s="66">
        <f t="shared" si="13"/>
        <v>104</v>
      </c>
      <c r="I137" s="20">
        <f t="shared" si="14"/>
        <v>-0.91379310344827591</v>
      </c>
      <c r="J137" s="21">
        <f t="shared" si="15"/>
        <v>0.24413145539906103</v>
      </c>
    </row>
    <row r="138" spans="1:10" s="160" customFormat="1" x14ac:dyDescent="0.2">
      <c r="A138" s="178" t="s">
        <v>682</v>
      </c>
      <c r="B138" s="71">
        <v>1899</v>
      </c>
      <c r="C138" s="72">
        <v>2174</v>
      </c>
      <c r="D138" s="71">
        <v>24471</v>
      </c>
      <c r="E138" s="72">
        <v>19872</v>
      </c>
      <c r="F138" s="73"/>
      <c r="G138" s="71">
        <f t="shared" si="12"/>
        <v>-275</v>
      </c>
      <c r="H138" s="72">
        <f t="shared" si="13"/>
        <v>4599</v>
      </c>
      <c r="I138" s="37">
        <f t="shared" si="14"/>
        <v>-0.12649494020239191</v>
      </c>
      <c r="J138" s="38">
        <f t="shared" si="15"/>
        <v>0.23143115942028986</v>
      </c>
    </row>
    <row r="139" spans="1:10" x14ac:dyDescent="0.2">
      <c r="A139" s="177"/>
      <c r="B139" s="143"/>
      <c r="C139" s="144"/>
      <c r="D139" s="143"/>
      <c r="E139" s="144"/>
      <c r="F139" s="145"/>
      <c r="G139" s="143"/>
      <c r="H139" s="144"/>
      <c r="I139" s="151"/>
      <c r="J139" s="152"/>
    </row>
    <row r="140" spans="1:10" s="139" customFormat="1" x14ac:dyDescent="0.2">
      <c r="A140" s="159" t="s">
        <v>47</v>
      </c>
      <c r="B140" s="65"/>
      <c r="C140" s="66"/>
      <c r="D140" s="65"/>
      <c r="E140" s="66"/>
      <c r="F140" s="67"/>
      <c r="G140" s="65"/>
      <c r="H140" s="66"/>
      <c r="I140" s="20"/>
      <c r="J140" s="21"/>
    </row>
    <row r="141" spans="1:10" x14ac:dyDescent="0.2">
      <c r="A141" s="158" t="s">
        <v>597</v>
      </c>
      <c r="B141" s="65">
        <v>6</v>
      </c>
      <c r="C141" s="66">
        <v>8</v>
      </c>
      <c r="D141" s="65">
        <v>133</v>
      </c>
      <c r="E141" s="66">
        <v>65</v>
      </c>
      <c r="F141" s="67"/>
      <c r="G141" s="65">
        <f>B141-C141</f>
        <v>-2</v>
      </c>
      <c r="H141" s="66">
        <f>D141-E141</f>
        <v>68</v>
      </c>
      <c r="I141" s="20">
        <f>IF(C141=0, "-", IF(G141/C141&lt;10, G141/C141, "&gt;999%"))</f>
        <v>-0.25</v>
      </c>
      <c r="J141" s="21">
        <f>IF(E141=0, "-", IF(H141/E141&lt;10, H141/E141, "&gt;999%"))</f>
        <v>1.0461538461538462</v>
      </c>
    </row>
    <row r="142" spans="1:10" s="160" customFormat="1" x14ac:dyDescent="0.2">
      <c r="A142" s="178" t="s">
        <v>683</v>
      </c>
      <c r="B142" s="71">
        <v>6</v>
      </c>
      <c r="C142" s="72">
        <v>8</v>
      </c>
      <c r="D142" s="71">
        <v>133</v>
      </c>
      <c r="E142" s="72">
        <v>65</v>
      </c>
      <c r="F142" s="73"/>
      <c r="G142" s="71">
        <f>B142-C142</f>
        <v>-2</v>
      </c>
      <c r="H142" s="72">
        <f>D142-E142</f>
        <v>68</v>
      </c>
      <c r="I142" s="37">
        <f>IF(C142=0, "-", IF(G142/C142&lt;10, G142/C142, "&gt;999%"))</f>
        <v>-0.25</v>
      </c>
      <c r="J142" s="38">
        <f>IF(E142=0, "-", IF(H142/E142&lt;10, H142/E142, "&gt;999%"))</f>
        <v>1.0461538461538462</v>
      </c>
    </row>
    <row r="143" spans="1:10" x14ac:dyDescent="0.2">
      <c r="A143" s="177"/>
      <c r="B143" s="143"/>
      <c r="C143" s="144"/>
      <c r="D143" s="143"/>
      <c r="E143" s="144"/>
      <c r="F143" s="145"/>
      <c r="G143" s="143"/>
      <c r="H143" s="144"/>
      <c r="I143" s="151"/>
      <c r="J143" s="152"/>
    </row>
    <row r="144" spans="1:10" s="139" customFormat="1" x14ac:dyDescent="0.2">
      <c r="A144" s="159" t="s">
        <v>48</v>
      </c>
      <c r="B144" s="65"/>
      <c r="C144" s="66"/>
      <c r="D144" s="65"/>
      <c r="E144" s="66"/>
      <c r="F144" s="67"/>
      <c r="G144" s="65"/>
      <c r="H144" s="66"/>
      <c r="I144" s="20"/>
      <c r="J144" s="21"/>
    </row>
    <row r="145" spans="1:10" x14ac:dyDescent="0.2">
      <c r="A145" s="158" t="s">
        <v>571</v>
      </c>
      <c r="B145" s="65">
        <v>46</v>
      </c>
      <c r="C145" s="66">
        <v>37</v>
      </c>
      <c r="D145" s="65">
        <v>561</v>
      </c>
      <c r="E145" s="66">
        <v>369</v>
      </c>
      <c r="F145" s="67"/>
      <c r="G145" s="65">
        <f>B145-C145</f>
        <v>9</v>
      </c>
      <c r="H145" s="66">
        <f>D145-E145</f>
        <v>192</v>
      </c>
      <c r="I145" s="20">
        <f>IF(C145=0, "-", IF(G145/C145&lt;10, G145/C145, "&gt;999%"))</f>
        <v>0.24324324324324326</v>
      </c>
      <c r="J145" s="21">
        <f>IF(E145=0, "-", IF(H145/E145&lt;10, H145/E145, "&gt;999%"))</f>
        <v>0.52032520325203258</v>
      </c>
    </row>
    <row r="146" spans="1:10" x14ac:dyDescent="0.2">
      <c r="A146" s="158" t="s">
        <v>585</v>
      </c>
      <c r="B146" s="65">
        <v>30</v>
      </c>
      <c r="C146" s="66">
        <v>23</v>
      </c>
      <c r="D146" s="65">
        <v>390</v>
      </c>
      <c r="E146" s="66">
        <v>267</v>
      </c>
      <c r="F146" s="67"/>
      <c r="G146" s="65">
        <f>B146-C146</f>
        <v>7</v>
      </c>
      <c r="H146" s="66">
        <f>D146-E146</f>
        <v>123</v>
      </c>
      <c r="I146" s="20">
        <f>IF(C146=0, "-", IF(G146/C146&lt;10, G146/C146, "&gt;999%"))</f>
        <v>0.30434782608695654</v>
      </c>
      <c r="J146" s="21">
        <f>IF(E146=0, "-", IF(H146/E146&lt;10, H146/E146, "&gt;999%"))</f>
        <v>0.4606741573033708</v>
      </c>
    </row>
    <row r="147" spans="1:10" x14ac:dyDescent="0.2">
      <c r="A147" s="158" t="s">
        <v>598</v>
      </c>
      <c r="B147" s="65">
        <v>14</v>
      </c>
      <c r="C147" s="66">
        <v>19</v>
      </c>
      <c r="D147" s="65">
        <v>146</v>
      </c>
      <c r="E147" s="66">
        <v>113</v>
      </c>
      <c r="F147" s="67"/>
      <c r="G147" s="65">
        <f>B147-C147</f>
        <v>-5</v>
      </c>
      <c r="H147" s="66">
        <f>D147-E147</f>
        <v>33</v>
      </c>
      <c r="I147" s="20">
        <f>IF(C147=0, "-", IF(G147/C147&lt;10, G147/C147, "&gt;999%"))</f>
        <v>-0.26315789473684209</v>
      </c>
      <c r="J147" s="21">
        <f>IF(E147=0, "-", IF(H147/E147&lt;10, H147/E147, "&gt;999%"))</f>
        <v>0.29203539823008851</v>
      </c>
    </row>
    <row r="148" spans="1:10" s="160" customFormat="1" x14ac:dyDescent="0.2">
      <c r="A148" s="178" t="s">
        <v>684</v>
      </c>
      <c r="B148" s="71">
        <v>90</v>
      </c>
      <c r="C148" s="72">
        <v>79</v>
      </c>
      <c r="D148" s="71">
        <v>1097</v>
      </c>
      <c r="E148" s="72">
        <v>749</v>
      </c>
      <c r="F148" s="73"/>
      <c r="G148" s="71">
        <f>B148-C148</f>
        <v>11</v>
      </c>
      <c r="H148" s="72">
        <f>D148-E148</f>
        <v>348</v>
      </c>
      <c r="I148" s="37">
        <f>IF(C148=0, "-", IF(G148/C148&lt;10, G148/C148, "&gt;999%"))</f>
        <v>0.13924050632911392</v>
      </c>
      <c r="J148" s="38">
        <f>IF(E148=0, "-", IF(H148/E148&lt;10, H148/E148, "&gt;999%"))</f>
        <v>0.46461949265687585</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267</v>
      </c>
      <c r="B151" s="65">
        <v>1</v>
      </c>
      <c r="C151" s="66">
        <v>1</v>
      </c>
      <c r="D151" s="65">
        <v>8</v>
      </c>
      <c r="E151" s="66">
        <v>8</v>
      </c>
      <c r="F151" s="67"/>
      <c r="G151" s="65">
        <f>B151-C151</f>
        <v>0</v>
      </c>
      <c r="H151" s="66">
        <f>D151-E151</f>
        <v>0</v>
      </c>
      <c r="I151" s="20">
        <f>IF(C151=0, "-", IF(G151/C151&lt;10, G151/C151, "&gt;999%"))</f>
        <v>0</v>
      </c>
      <c r="J151" s="21">
        <f>IF(E151=0, "-", IF(H151/E151&lt;10, H151/E151, "&gt;999%"))</f>
        <v>0</v>
      </c>
    </row>
    <row r="152" spans="1:10" x14ac:dyDescent="0.2">
      <c r="A152" s="158" t="s">
        <v>284</v>
      </c>
      <c r="B152" s="65">
        <v>0</v>
      </c>
      <c r="C152" s="66">
        <v>0</v>
      </c>
      <c r="D152" s="65">
        <v>12</v>
      </c>
      <c r="E152" s="66">
        <v>8</v>
      </c>
      <c r="F152" s="67"/>
      <c r="G152" s="65">
        <f>B152-C152</f>
        <v>0</v>
      </c>
      <c r="H152" s="66">
        <f>D152-E152</f>
        <v>4</v>
      </c>
      <c r="I152" s="20" t="str">
        <f>IF(C152=0, "-", IF(G152/C152&lt;10, G152/C152, "&gt;999%"))</f>
        <v>-</v>
      </c>
      <c r="J152" s="21">
        <f>IF(E152=0, "-", IF(H152/E152&lt;10, H152/E152, "&gt;999%"))</f>
        <v>0.5</v>
      </c>
    </row>
    <row r="153" spans="1:10" x14ac:dyDescent="0.2">
      <c r="A153" s="158" t="s">
        <v>443</v>
      </c>
      <c r="B153" s="65">
        <v>16</v>
      </c>
      <c r="C153" s="66">
        <v>0</v>
      </c>
      <c r="D153" s="65">
        <v>56</v>
      </c>
      <c r="E153" s="66">
        <v>0</v>
      </c>
      <c r="F153" s="67"/>
      <c r="G153" s="65">
        <f>B153-C153</f>
        <v>16</v>
      </c>
      <c r="H153" s="66">
        <f>D153-E153</f>
        <v>56</v>
      </c>
      <c r="I153" s="20" t="str">
        <f>IF(C153=0, "-", IF(G153/C153&lt;10, G153/C153, "&gt;999%"))</f>
        <v>-</v>
      </c>
      <c r="J153" s="21" t="str">
        <f>IF(E153=0, "-", IF(H153/E153&lt;10, H153/E153, "&gt;999%"))</f>
        <v>-</v>
      </c>
    </row>
    <row r="154" spans="1:10" x14ac:dyDescent="0.2">
      <c r="A154" s="158" t="s">
        <v>485</v>
      </c>
      <c r="B154" s="65">
        <v>8</v>
      </c>
      <c r="C154" s="66">
        <v>2</v>
      </c>
      <c r="D154" s="65">
        <v>34</v>
      </c>
      <c r="E154" s="66">
        <v>5</v>
      </c>
      <c r="F154" s="67"/>
      <c r="G154" s="65">
        <f>B154-C154</f>
        <v>6</v>
      </c>
      <c r="H154" s="66">
        <f>D154-E154</f>
        <v>29</v>
      </c>
      <c r="I154" s="20">
        <f>IF(C154=0, "-", IF(G154/C154&lt;10, G154/C154, "&gt;999%"))</f>
        <v>3</v>
      </c>
      <c r="J154" s="21">
        <f>IF(E154=0, "-", IF(H154/E154&lt;10, H154/E154, "&gt;999%"))</f>
        <v>5.8</v>
      </c>
    </row>
    <row r="155" spans="1:10" s="160" customFormat="1" x14ac:dyDescent="0.2">
      <c r="A155" s="178" t="s">
        <v>685</v>
      </c>
      <c r="B155" s="71">
        <v>25</v>
      </c>
      <c r="C155" s="72">
        <v>3</v>
      </c>
      <c r="D155" s="71">
        <v>110</v>
      </c>
      <c r="E155" s="72">
        <v>21</v>
      </c>
      <c r="F155" s="73"/>
      <c r="G155" s="71">
        <f>B155-C155</f>
        <v>22</v>
      </c>
      <c r="H155" s="72">
        <f>D155-E155</f>
        <v>89</v>
      </c>
      <c r="I155" s="37">
        <f>IF(C155=0, "-", IF(G155/C155&lt;10, G155/C155, "&gt;999%"))</f>
        <v>7.333333333333333</v>
      </c>
      <c r="J155" s="38">
        <f>IF(E155=0, "-", IF(H155/E155&lt;10, H155/E155, "&gt;999%"))</f>
        <v>4.2380952380952381</v>
      </c>
    </row>
    <row r="156" spans="1:10" x14ac:dyDescent="0.2">
      <c r="A156" s="177"/>
      <c r="B156" s="143"/>
      <c r="C156" s="144"/>
      <c r="D156" s="143"/>
      <c r="E156" s="144"/>
      <c r="F156" s="145"/>
      <c r="G156" s="143"/>
      <c r="H156" s="144"/>
      <c r="I156" s="151"/>
      <c r="J156" s="152"/>
    </row>
    <row r="157" spans="1:10" s="139" customFormat="1" x14ac:dyDescent="0.2">
      <c r="A157" s="159" t="s">
        <v>50</v>
      </c>
      <c r="B157" s="65"/>
      <c r="C157" s="66"/>
      <c r="D157" s="65"/>
      <c r="E157" s="66"/>
      <c r="F157" s="67"/>
      <c r="G157" s="65"/>
      <c r="H157" s="66"/>
      <c r="I157" s="20"/>
      <c r="J157" s="21"/>
    </row>
    <row r="158" spans="1:10" x14ac:dyDescent="0.2">
      <c r="A158" s="158" t="s">
        <v>383</v>
      </c>
      <c r="B158" s="65">
        <v>0</v>
      </c>
      <c r="C158" s="66">
        <v>40</v>
      </c>
      <c r="D158" s="65">
        <v>506</v>
      </c>
      <c r="E158" s="66">
        <v>333</v>
      </c>
      <c r="F158" s="67"/>
      <c r="G158" s="65">
        <f t="shared" ref="G158:G166" si="16">B158-C158</f>
        <v>-40</v>
      </c>
      <c r="H158" s="66">
        <f t="shared" ref="H158:H166" si="17">D158-E158</f>
        <v>173</v>
      </c>
      <c r="I158" s="20">
        <f t="shared" ref="I158:I166" si="18">IF(C158=0, "-", IF(G158/C158&lt;10, G158/C158, "&gt;999%"))</f>
        <v>-1</v>
      </c>
      <c r="J158" s="21">
        <f t="shared" ref="J158:J166" si="19">IF(E158=0, "-", IF(H158/E158&lt;10, H158/E158, "&gt;999%"))</f>
        <v>0.51951951951951947</v>
      </c>
    </row>
    <row r="159" spans="1:10" x14ac:dyDescent="0.2">
      <c r="A159" s="158" t="s">
        <v>420</v>
      </c>
      <c r="B159" s="65">
        <v>102</v>
      </c>
      <c r="C159" s="66">
        <v>23</v>
      </c>
      <c r="D159" s="65">
        <v>806</v>
      </c>
      <c r="E159" s="66">
        <v>151</v>
      </c>
      <c r="F159" s="67"/>
      <c r="G159" s="65">
        <f t="shared" si="16"/>
        <v>79</v>
      </c>
      <c r="H159" s="66">
        <f t="shared" si="17"/>
        <v>655</v>
      </c>
      <c r="I159" s="20">
        <f t="shared" si="18"/>
        <v>3.4347826086956523</v>
      </c>
      <c r="J159" s="21">
        <f t="shared" si="19"/>
        <v>4.3377483443708611</v>
      </c>
    </row>
    <row r="160" spans="1:10" x14ac:dyDescent="0.2">
      <c r="A160" s="158" t="s">
        <v>456</v>
      </c>
      <c r="B160" s="65">
        <v>4</v>
      </c>
      <c r="C160" s="66">
        <v>2</v>
      </c>
      <c r="D160" s="65">
        <v>98</v>
      </c>
      <c r="E160" s="66">
        <v>37</v>
      </c>
      <c r="F160" s="67"/>
      <c r="G160" s="65">
        <f t="shared" si="16"/>
        <v>2</v>
      </c>
      <c r="H160" s="66">
        <f t="shared" si="17"/>
        <v>61</v>
      </c>
      <c r="I160" s="20">
        <f t="shared" si="18"/>
        <v>1</v>
      </c>
      <c r="J160" s="21">
        <f t="shared" si="19"/>
        <v>1.6486486486486487</v>
      </c>
    </row>
    <row r="161" spans="1:10" x14ac:dyDescent="0.2">
      <c r="A161" s="158" t="s">
        <v>384</v>
      </c>
      <c r="B161" s="65">
        <v>146</v>
      </c>
      <c r="C161" s="66">
        <v>0</v>
      </c>
      <c r="D161" s="65">
        <v>874</v>
      </c>
      <c r="E161" s="66">
        <v>0</v>
      </c>
      <c r="F161" s="67"/>
      <c r="G161" s="65">
        <f t="shared" si="16"/>
        <v>146</v>
      </c>
      <c r="H161" s="66">
        <f t="shared" si="17"/>
        <v>874</v>
      </c>
      <c r="I161" s="20" t="str">
        <f t="shared" si="18"/>
        <v>-</v>
      </c>
      <c r="J161" s="21" t="str">
        <f t="shared" si="19"/>
        <v>-</v>
      </c>
    </row>
    <row r="162" spans="1:10" x14ac:dyDescent="0.2">
      <c r="A162" s="158" t="s">
        <v>538</v>
      </c>
      <c r="B162" s="65">
        <v>5</v>
      </c>
      <c r="C162" s="66">
        <v>6</v>
      </c>
      <c r="D162" s="65">
        <v>153</v>
      </c>
      <c r="E162" s="66">
        <v>187</v>
      </c>
      <c r="F162" s="67"/>
      <c r="G162" s="65">
        <f t="shared" si="16"/>
        <v>-1</v>
      </c>
      <c r="H162" s="66">
        <f t="shared" si="17"/>
        <v>-34</v>
      </c>
      <c r="I162" s="20">
        <f t="shared" si="18"/>
        <v>-0.16666666666666666</v>
      </c>
      <c r="J162" s="21">
        <f t="shared" si="19"/>
        <v>-0.18181818181818182</v>
      </c>
    </row>
    <row r="163" spans="1:10" x14ac:dyDescent="0.2">
      <c r="A163" s="158" t="s">
        <v>551</v>
      </c>
      <c r="B163" s="65">
        <v>1</v>
      </c>
      <c r="C163" s="66">
        <v>3</v>
      </c>
      <c r="D163" s="65">
        <v>98</v>
      </c>
      <c r="E163" s="66">
        <v>73</v>
      </c>
      <c r="F163" s="67"/>
      <c r="G163" s="65">
        <f t="shared" si="16"/>
        <v>-2</v>
      </c>
      <c r="H163" s="66">
        <f t="shared" si="17"/>
        <v>25</v>
      </c>
      <c r="I163" s="20">
        <f t="shared" si="18"/>
        <v>-0.66666666666666663</v>
      </c>
      <c r="J163" s="21">
        <f t="shared" si="19"/>
        <v>0.34246575342465752</v>
      </c>
    </row>
    <row r="164" spans="1:10" x14ac:dyDescent="0.2">
      <c r="A164" s="158" t="s">
        <v>539</v>
      </c>
      <c r="B164" s="65">
        <v>12</v>
      </c>
      <c r="C164" s="66">
        <v>0</v>
      </c>
      <c r="D164" s="65">
        <v>42</v>
      </c>
      <c r="E164" s="66">
        <v>0</v>
      </c>
      <c r="F164" s="67"/>
      <c r="G164" s="65">
        <f t="shared" si="16"/>
        <v>12</v>
      </c>
      <c r="H164" s="66">
        <f t="shared" si="17"/>
        <v>42</v>
      </c>
      <c r="I164" s="20" t="str">
        <f t="shared" si="18"/>
        <v>-</v>
      </c>
      <c r="J164" s="21" t="str">
        <f t="shared" si="19"/>
        <v>-</v>
      </c>
    </row>
    <row r="165" spans="1:10" x14ac:dyDescent="0.2">
      <c r="A165" s="158" t="s">
        <v>552</v>
      </c>
      <c r="B165" s="65">
        <v>96</v>
      </c>
      <c r="C165" s="66">
        <v>28</v>
      </c>
      <c r="D165" s="65">
        <v>1410</v>
      </c>
      <c r="E165" s="66">
        <v>28</v>
      </c>
      <c r="F165" s="67"/>
      <c r="G165" s="65">
        <f t="shared" si="16"/>
        <v>68</v>
      </c>
      <c r="H165" s="66">
        <f t="shared" si="17"/>
        <v>1382</v>
      </c>
      <c r="I165" s="20">
        <f t="shared" si="18"/>
        <v>2.4285714285714284</v>
      </c>
      <c r="J165" s="21" t="str">
        <f t="shared" si="19"/>
        <v>&gt;999%</v>
      </c>
    </row>
    <row r="166" spans="1:10" s="160" customFormat="1" x14ac:dyDescent="0.2">
      <c r="A166" s="178" t="s">
        <v>686</v>
      </c>
      <c r="B166" s="71">
        <v>366</v>
      </c>
      <c r="C166" s="72">
        <v>102</v>
      </c>
      <c r="D166" s="71">
        <v>3987</v>
      </c>
      <c r="E166" s="72">
        <v>809</v>
      </c>
      <c r="F166" s="73"/>
      <c r="G166" s="71">
        <f t="shared" si="16"/>
        <v>264</v>
      </c>
      <c r="H166" s="72">
        <f t="shared" si="17"/>
        <v>3178</v>
      </c>
      <c r="I166" s="37">
        <f t="shared" si="18"/>
        <v>2.5882352941176472</v>
      </c>
      <c r="J166" s="38">
        <f t="shared" si="19"/>
        <v>3.9283065512978985</v>
      </c>
    </row>
    <row r="167" spans="1:10" x14ac:dyDescent="0.2">
      <c r="A167" s="177"/>
      <c r="B167" s="143"/>
      <c r="C167" s="144"/>
      <c r="D167" s="143"/>
      <c r="E167" s="144"/>
      <c r="F167" s="145"/>
      <c r="G167" s="143"/>
      <c r="H167" s="144"/>
      <c r="I167" s="151"/>
      <c r="J167" s="152"/>
    </row>
    <row r="168" spans="1:10" s="139" customFormat="1" x14ac:dyDescent="0.2">
      <c r="A168" s="159" t="s">
        <v>51</v>
      </c>
      <c r="B168" s="65"/>
      <c r="C168" s="66"/>
      <c r="D168" s="65"/>
      <c r="E168" s="66"/>
      <c r="F168" s="67"/>
      <c r="G168" s="65"/>
      <c r="H168" s="66"/>
      <c r="I168" s="20"/>
      <c r="J168" s="21"/>
    </row>
    <row r="169" spans="1:10" x14ac:dyDescent="0.2">
      <c r="A169" s="158" t="s">
        <v>599</v>
      </c>
      <c r="B169" s="65">
        <v>21</v>
      </c>
      <c r="C169" s="66">
        <v>5</v>
      </c>
      <c r="D169" s="65">
        <v>130</v>
      </c>
      <c r="E169" s="66">
        <v>99</v>
      </c>
      <c r="F169" s="67"/>
      <c r="G169" s="65">
        <f>B169-C169</f>
        <v>16</v>
      </c>
      <c r="H169" s="66">
        <f>D169-E169</f>
        <v>31</v>
      </c>
      <c r="I169" s="20">
        <f>IF(C169=0, "-", IF(G169/C169&lt;10, G169/C169, "&gt;999%"))</f>
        <v>3.2</v>
      </c>
      <c r="J169" s="21">
        <f>IF(E169=0, "-", IF(H169/E169&lt;10, H169/E169, "&gt;999%"))</f>
        <v>0.31313131313131315</v>
      </c>
    </row>
    <row r="170" spans="1:10" x14ac:dyDescent="0.2">
      <c r="A170" s="158" t="s">
        <v>572</v>
      </c>
      <c r="B170" s="65">
        <v>54</v>
      </c>
      <c r="C170" s="66">
        <v>38</v>
      </c>
      <c r="D170" s="65">
        <v>537</v>
      </c>
      <c r="E170" s="66">
        <v>486</v>
      </c>
      <c r="F170" s="67"/>
      <c r="G170" s="65">
        <f>B170-C170</f>
        <v>16</v>
      </c>
      <c r="H170" s="66">
        <f>D170-E170</f>
        <v>51</v>
      </c>
      <c r="I170" s="20">
        <f>IF(C170=0, "-", IF(G170/C170&lt;10, G170/C170, "&gt;999%"))</f>
        <v>0.42105263157894735</v>
      </c>
      <c r="J170" s="21">
        <f>IF(E170=0, "-", IF(H170/E170&lt;10, H170/E170, "&gt;999%"))</f>
        <v>0.10493827160493827</v>
      </c>
    </row>
    <row r="171" spans="1:10" x14ac:dyDescent="0.2">
      <c r="A171" s="158" t="s">
        <v>586</v>
      </c>
      <c r="B171" s="65">
        <v>59</v>
      </c>
      <c r="C171" s="66">
        <v>58</v>
      </c>
      <c r="D171" s="65">
        <v>657</v>
      </c>
      <c r="E171" s="66">
        <v>586</v>
      </c>
      <c r="F171" s="67"/>
      <c r="G171" s="65">
        <f>B171-C171</f>
        <v>1</v>
      </c>
      <c r="H171" s="66">
        <f>D171-E171</f>
        <v>71</v>
      </c>
      <c r="I171" s="20">
        <f>IF(C171=0, "-", IF(G171/C171&lt;10, G171/C171, "&gt;999%"))</f>
        <v>1.7241379310344827E-2</v>
      </c>
      <c r="J171" s="21">
        <f>IF(E171=0, "-", IF(H171/E171&lt;10, H171/E171, "&gt;999%"))</f>
        <v>0.12116040955631399</v>
      </c>
    </row>
    <row r="172" spans="1:10" s="160" customFormat="1" x14ac:dyDescent="0.2">
      <c r="A172" s="178" t="s">
        <v>687</v>
      </c>
      <c r="B172" s="71">
        <v>134</v>
      </c>
      <c r="C172" s="72">
        <v>101</v>
      </c>
      <c r="D172" s="71">
        <v>1324</v>
      </c>
      <c r="E172" s="72">
        <v>1171</v>
      </c>
      <c r="F172" s="73"/>
      <c r="G172" s="71">
        <f>B172-C172</f>
        <v>33</v>
      </c>
      <c r="H172" s="72">
        <f>D172-E172</f>
        <v>153</v>
      </c>
      <c r="I172" s="37">
        <f>IF(C172=0, "-", IF(G172/C172&lt;10, G172/C172, "&gt;999%"))</f>
        <v>0.32673267326732675</v>
      </c>
      <c r="J172" s="38">
        <f>IF(E172=0, "-", IF(H172/E172&lt;10, H172/E172, "&gt;999%"))</f>
        <v>0.13065755764304013</v>
      </c>
    </row>
    <row r="173" spans="1:10" x14ac:dyDescent="0.2">
      <c r="A173" s="177"/>
      <c r="B173" s="143"/>
      <c r="C173" s="144"/>
      <c r="D173" s="143"/>
      <c r="E173" s="144"/>
      <c r="F173" s="145"/>
      <c r="G173" s="143"/>
      <c r="H173" s="144"/>
      <c r="I173" s="151"/>
      <c r="J173" s="152"/>
    </row>
    <row r="174" spans="1:10" s="139" customFormat="1" x14ac:dyDescent="0.2">
      <c r="A174" s="159" t="s">
        <v>52</v>
      </c>
      <c r="B174" s="65"/>
      <c r="C174" s="66"/>
      <c r="D174" s="65"/>
      <c r="E174" s="66"/>
      <c r="F174" s="67"/>
      <c r="G174" s="65"/>
      <c r="H174" s="66"/>
      <c r="I174" s="20"/>
      <c r="J174" s="21"/>
    </row>
    <row r="175" spans="1:10" x14ac:dyDescent="0.2">
      <c r="A175" s="158" t="s">
        <v>457</v>
      </c>
      <c r="B175" s="65">
        <v>0</v>
      </c>
      <c r="C175" s="66">
        <v>0</v>
      </c>
      <c r="D175" s="65">
        <v>0</v>
      </c>
      <c r="E175" s="66">
        <v>523</v>
      </c>
      <c r="F175" s="67"/>
      <c r="G175" s="65">
        <f t="shared" ref="G175:G183" si="20">B175-C175</f>
        <v>0</v>
      </c>
      <c r="H175" s="66">
        <f t="shared" ref="H175:H183" si="21">D175-E175</f>
        <v>-523</v>
      </c>
      <c r="I175" s="20" t="str">
        <f t="shared" ref="I175:I183" si="22">IF(C175=0, "-", IF(G175/C175&lt;10, G175/C175, "&gt;999%"))</f>
        <v>-</v>
      </c>
      <c r="J175" s="21">
        <f t="shared" ref="J175:J183" si="23">IF(E175=0, "-", IF(H175/E175&lt;10, H175/E175, "&gt;999%"))</f>
        <v>-1</v>
      </c>
    </row>
    <row r="176" spans="1:10" x14ac:dyDescent="0.2">
      <c r="A176" s="158" t="s">
        <v>223</v>
      </c>
      <c r="B176" s="65">
        <v>0</v>
      </c>
      <c r="C176" s="66">
        <v>0</v>
      </c>
      <c r="D176" s="65">
        <v>0</v>
      </c>
      <c r="E176" s="66">
        <v>519</v>
      </c>
      <c r="F176" s="67"/>
      <c r="G176" s="65">
        <f t="shared" si="20"/>
        <v>0</v>
      </c>
      <c r="H176" s="66">
        <f t="shared" si="21"/>
        <v>-519</v>
      </c>
      <c r="I176" s="20" t="str">
        <f t="shared" si="22"/>
        <v>-</v>
      </c>
      <c r="J176" s="21">
        <f t="shared" si="23"/>
        <v>-1</v>
      </c>
    </row>
    <row r="177" spans="1:10" x14ac:dyDescent="0.2">
      <c r="A177" s="158" t="s">
        <v>540</v>
      </c>
      <c r="B177" s="65">
        <v>0</v>
      </c>
      <c r="C177" s="66">
        <v>0</v>
      </c>
      <c r="D177" s="65">
        <v>0</v>
      </c>
      <c r="E177" s="66">
        <v>347</v>
      </c>
      <c r="F177" s="67"/>
      <c r="G177" s="65">
        <f t="shared" si="20"/>
        <v>0</v>
      </c>
      <c r="H177" s="66">
        <f t="shared" si="21"/>
        <v>-347</v>
      </c>
      <c r="I177" s="20" t="str">
        <f t="shared" si="22"/>
        <v>-</v>
      </c>
      <c r="J177" s="21">
        <f t="shared" si="23"/>
        <v>-1</v>
      </c>
    </row>
    <row r="178" spans="1:10" x14ac:dyDescent="0.2">
      <c r="A178" s="158" t="s">
        <v>553</v>
      </c>
      <c r="B178" s="65">
        <v>0</v>
      </c>
      <c r="C178" s="66">
        <v>27</v>
      </c>
      <c r="D178" s="65">
        <v>0</v>
      </c>
      <c r="E178" s="66">
        <v>2222</v>
      </c>
      <c r="F178" s="67"/>
      <c r="G178" s="65">
        <f t="shared" si="20"/>
        <v>-27</v>
      </c>
      <c r="H178" s="66">
        <f t="shared" si="21"/>
        <v>-2222</v>
      </c>
      <c r="I178" s="20">
        <f t="shared" si="22"/>
        <v>-1</v>
      </c>
      <c r="J178" s="21">
        <f t="shared" si="23"/>
        <v>-1</v>
      </c>
    </row>
    <row r="179" spans="1:10" x14ac:dyDescent="0.2">
      <c r="A179" s="158" t="s">
        <v>278</v>
      </c>
      <c r="B179" s="65">
        <v>0</v>
      </c>
      <c r="C179" s="66">
        <v>0</v>
      </c>
      <c r="D179" s="65">
        <v>0</v>
      </c>
      <c r="E179" s="66">
        <v>282</v>
      </c>
      <c r="F179" s="67"/>
      <c r="G179" s="65">
        <f t="shared" si="20"/>
        <v>0</v>
      </c>
      <c r="H179" s="66">
        <f t="shared" si="21"/>
        <v>-282</v>
      </c>
      <c r="I179" s="20" t="str">
        <f t="shared" si="22"/>
        <v>-</v>
      </c>
      <c r="J179" s="21">
        <f t="shared" si="23"/>
        <v>-1</v>
      </c>
    </row>
    <row r="180" spans="1:10" x14ac:dyDescent="0.2">
      <c r="A180" s="158" t="s">
        <v>421</v>
      </c>
      <c r="B180" s="65">
        <v>0</v>
      </c>
      <c r="C180" s="66">
        <v>0</v>
      </c>
      <c r="D180" s="65">
        <v>0</v>
      </c>
      <c r="E180" s="66">
        <v>574</v>
      </c>
      <c r="F180" s="67"/>
      <c r="G180" s="65">
        <f t="shared" si="20"/>
        <v>0</v>
      </c>
      <c r="H180" s="66">
        <f t="shared" si="21"/>
        <v>-574</v>
      </c>
      <c r="I180" s="20" t="str">
        <f t="shared" si="22"/>
        <v>-</v>
      </c>
      <c r="J180" s="21">
        <f t="shared" si="23"/>
        <v>-1</v>
      </c>
    </row>
    <row r="181" spans="1:10" x14ac:dyDescent="0.2">
      <c r="A181" s="158" t="s">
        <v>458</v>
      </c>
      <c r="B181" s="65">
        <v>0</v>
      </c>
      <c r="C181" s="66">
        <v>0</v>
      </c>
      <c r="D181" s="65">
        <v>0</v>
      </c>
      <c r="E181" s="66">
        <v>323</v>
      </c>
      <c r="F181" s="67"/>
      <c r="G181" s="65">
        <f t="shared" si="20"/>
        <v>0</v>
      </c>
      <c r="H181" s="66">
        <f t="shared" si="21"/>
        <v>-323</v>
      </c>
      <c r="I181" s="20" t="str">
        <f t="shared" si="22"/>
        <v>-</v>
      </c>
      <c r="J181" s="21">
        <f t="shared" si="23"/>
        <v>-1</v>
      </c>
    </row>
    <row r="182" spans="1:10" x14ac:dyDescent="0.2">
      <c r="A182" s="158" t="s">
        <v>370</v>
      </c>
      <c r="B182" s="65">
        <v>0</v>
      </c>
      <c r="C182" s="66">
        <v>0</v>
      </c>
      <c r="D182" s="65">
        <v>0</v>
      </c>
      <c r="E182" s="66">
        <v>768</v>
      </c>
      <c r="F182" s="67"/>
      <c r="G182" s="65">
        <f t="shared" si="20"/>
        <v>0</v>
      </c>
      <c r="H182" s="66">
        <f t="shared" si="21"/>
        <v>-768</v>
      </c>
      <c r="I182" s="20" t="str">
        <f t="shared" si="22"/>
        <v>-</v>
      </c>
      <c r="J182" s="21">
        <f t="shared" si="23"/>
        <v>-1</v>
      </c>
    </row>
    <row r="183" spans="1:10" s="160" customFormat="1" x14ac:dyDescent="0.2">
      <c r="A183" s="178" t="s">
        <v>688</v>
      </c>
      <c r="B183" s="71">
        <v>0</v>
      </c>
      <c r="C183" s="72">
        <v>27</v>
      </c>
      <c r="D183" s="71">
        <v>0</v>
      </c>
      <c r="E183" s="72">
        <v>5558</v>
      </c>
      <c r="F183" s="73"/>
      <c r="G183" s="71">
        <f t="shared" si="20"/>
        <v>-27</v>
      </c>
      <c r="H183" s="72">
        <f t="shared" si="21"/>
        <v>-5558</v>
      </c>
      <c r="I183" s="37">
        <f t="shared" si="22"/>
        <v>-1</v>
      </c>
      <c r="J183" s="38">
        <f t="shared" si="23"/>
        <v>-1</v>
      </c>
    </row>
    <row r="184" spans="1:10" x14ac:dyDescent="0.2">
      <c r="A184" s="177"/>
      <c r="B184" s="143"/>
      <c r="C184" s="144"/>
      <c r="D184" s="143"/>
      <c r="E184" s="144"/>
      <c r="F184" s="145"/>
      <c r="G184" s="143"/>
      <c r="H184" s="144"/>
      <c r="I184" s="151"/>
      <c r="J184" s="152"/>
    </row>
    <row r="185" spans="1:10" s="139" customFormat="1" x14ac:dyDescent="0.2">
      <c r="A185" s="159" t="s">
        <v>53</v>
      </c>
      <c r="B185" s="65"/>
      <c r="C185" s="66"/>
      <c r="D185" s="65"/>
      <c r="E185" s="66"/>
      <c r="F185" s="67"/>
      <c r="G185" s="65"/>
      <c r="H185" s="66"/>
      <c r="I185" s="20"/>
      <c r="J185" s="21"/>
    </row>
    <row r="186" spans="1:10" x14ac:dyDescent="0.2">
      <c r="A186" s="158" t="s">
        <v>251</v>
      </c>
      <c r="B186" s="65">
        <v>3</v>
      </c>
      <c r="C186" s="66">
        <v>4</v>
      </c>
      <c r="D186" s="65">
        <v>23</v>
      </c>
      <c r="E186" s="66">
        <v>48</v>
      </c>
      <c r="F186" s="67"/>
      <c r="G186" s="65">
        <f t="shared" ref="G186:G193" si="24">B186-C186</f>
        <v>-1</v>
      </c>
      <c r="H186" s="66">
        <f t="shared" ref="H186:H193" si="25">D186-E186</f>
        <v>-25</v>
      </c>
      <c r="I186" s="20">
        <f t="shared" ref="I186:I193" si="26">IF(C186=0, "-", IF(G186/C186&lt;10, G186/C186, "&gt;999%"))</f>
        <v>-0.25</v>
      </c>
      <c r="J186" s="21">
        <f t="shared" ref="J186:J193" si="27">IF(E186=0, "-", IF(H186/E186&lt;10, H186/E186, "&gt;999%"))</f>
        <v>-0.52083333333333337</v>
      </c>
    </row>
    <row r="187" spans="1:10" x14ac:dyDescent="0.2">
      <c r="A187" s="158" t="s">
        <v>203</v>
      </c>
      <c r="B187" s="65">
        <v>0</v>
      </c>
      <c r="C187" s="66">
        <v>5</v>
      </c>
      <c r="D187" s="65">
        <v>2</v>
      </c>
      <c r="E187" s="66">
        <v>58</v>
      </c>
      <c r="F187" s="67"/>
      <c r="G187" s="65">
        <f t="shared" si="24"/>
        <v>-5</v>
      </c>
      <c r="H187" s="66">
        <f t="shared" si="25"/>
        <v>-56</v>
      </c>
      <c r="I187" s="20">
        <f t="shared" si="26"/>
        <v>-1</v>
      </c>
      <c r="J187" s="21">
        <f t="shared" si="27"/>
        <v>-0.96551724137931039</v>
      </c>
    </row>
    <row r="188" spans="1:10" x14ac:dyDescent="0.2">
      <c r="A188" s="158" t="s">
        <v>224</v>
      </c>
      <c r="B188" s="65">
        <v>67</v>
      </c>
      <c r="C188" s="66">
        <v>204</v>
      </c>
      <c r="D188" s="65">
        <v>1044</v>
      </c>
      <c r="E188" s="66">
        <v>1988</v>
      </c>
      <c r="F188" s="67"/>
      <c r="G188" s="65">
        <f t="shared" si="24"/>
        <v>-137</v>
      </c>
      <c r="H188" s="66">
        <f t="shared" si="25"/>
        <v>-944</v>
      </c>
      <c r="I188" s="20">
        <f t="shared" si="26"/>
        <v>-0.67156862745098034</v>
      </c>
      <c r="J188" s="21">
        <f t="shared" si="27"/>
        <v>-0.47484909456740443</v>
      </c>
    </row>
    <row r="189" spans="1:10" x14ac:dyDescent="0.2">
      <c r="A189" s="158" t="s">
        <v>422</v>
      </c>
      <c r="B189" s="65">
        <v>223</v>
      </c>
      <c r="C189" s="66">
        <v>284</v>
      </c>
      <c r="D189" s="65">
        <v>2008</v>
      </c>
      <c r="E189" s="66">
        <v>2558</v>
      </c>
      <c r="F189" s="67"/>
      <c r="G189" s="65">
        <f t="shared" si="24"/>
        <v>-61</v>
      </c>
      <c r="H189" s="66">
        <f t="shared" si="25"/>
        <v>-550</v>
      </c>
      <c r="I189" s="20">
        <f t="shared" si="26"/>
        <v>-0.21478873239436619</v>
      </c>
      <c r="J189" s="21">
        <f t="shared" si="27"/>
        <v>-0.21501172791243159</v>
      </c>
    </row>
    <row r="190" spans="1:10" x14ac:dyDescent="0.2">
      <c r="A190" s="158" t="s">
        <v>385</v>
      </c>
      <c r="B190" s="65">
        <v>438</v>
      </c>
      <c r="C190" s="66">
        <v>171</v>
      </c>
      <c r="D190" s="65">
        <v>2091</v>
      </c>
      <c r="E190" s="66">
        <v>1966</v>
      </c>
      <c r="F190" s="67"/>
      <c r="G190" s="65">
        <f t="shared" si="24"/>
        <v>267</v>
      </c>
      <c r="H190" s="66">
        <f t="shared" si="25"/>
        <v>125</v>
      </c>
      <c r="I190" s="20">
        <f t="shared" si="26"/>
        <v>1.5614035087719298</v>
      </c>
      <c r="J190" s="21">
        <f t="shared" si="27"/>
        <v>6.3580874872838256E-2</v>
      </c>
    </row>
    <row r="191" spans="1:10" x14ac:dyDescent="0.2">
      <c r="A191" s="158" t="s">
        <v>204</v>
      </c>
      <c r="B191" s="65">
        <v>0</v>
      </c>
      <c r="C191" s="66">
        <v>73</v>
      </c>
      <c r="D191" s="65">
        <v>133</v>
      </c>
      <c r="E191" s="66">
        <v>556</v>
      </c>
      <c r="F191" s="67"/>
      <c r="G191" s="65">
        <f t="shared" si="24"/>
        <v>-73</v>
      </c>
      <c r="H191" s="66">
        <f t="shared" si="25"/>
        <v>-423</v>
      </c>
      <c r="I191" s="20">
        <f t="shared" si="26"/>
        <v>-1</v>
      </c>
      <c r="J191" s="21">
        <f t="shared" si="27"/>
        <v>-0.76079136690647486</v>
      </c>
    </row>
    <row r="192" spans="1:10" x14ac:dyDescent="0.2">
      <c r="A192" s="158" t="s">
        <v>306</v>
      </c>
      <c r="B192" s="65">
        <v>38</v>
      </c>
      <c r="C192" s="66">
        <v>36</v>
      </c>
      <c r="D192" s="65">
        <v>355</v>
      </c>
      <c r="E192" s="66">
        <v>255</v>
      </c>
      <c r="F192" s="67"/>
      <c r="G192" s="65">
        <f t="shared" si="24"/>
        <v>2</v>
      </c>
      <c r="H192" s="66">
        <f t="shared" si="25"/>
        <v>100</v>
      </c>
      <c r="I192" s="20">
        <f t="shared" si="26"/>
        <v>5.5555555555555552E-2</v>
      </c>
      <c r="J192" s="21">
        <f t="shared" si="27"/>
        <v>0.39215686274509803</v>
      </c>
    </row>
    <row r="193" spans="1:10" s="160" customFormat="1" x14ac:dyDescent="0.2">
      <c r="A193" s="178" t="s">
        <v>689</v>
      </c>
      <c r="B193" s="71">
        <v>769</v>
      </c>
      <c r="C193" s="72">
        <v>777</v>
      </c>
      <c r="D193" s="71">
        <v>5656</v>
      </c>
      <c r="E193" s="72">
        <v>7429</v>
      </c>
      <c r="F193" s="73"/>
      <c r="G193" s="71">
        <f t="shared" si="24"/>
        <v>-8</v>
      </c>
      <c r="H193" s="72">
        <f t="shared" si="25"/>
        <v>-1773</v>
      </c>
      <c r="I193" s="37">
        <f t="shared" si="26"/>
        <v>-1.0296010296010296E-2</v>
      </c>
      <c r="J193" s="38">
        <f t="shared" si="27"/>
        <v>-0.23865930811683941</v>
      </c>
    </row>
    <row r="194" spans="1:10" x14ac:dyDescent="0.2">
      <c r="A194" s="177"/>
      <c r="B194" s="143"/>
      <c r="C194" s="144"/>
      <c r="D194" s="143"/>
      <c r="E194" s="144"/>
      <c r="F194" s="145"/>
      <c r="G194" s="143"/>
      <c r="H194" s="144"/>
      <c r="I194" s="151"/>
      <c r="J194" s="152"/>
    </row>
    <row r="195" spans="1:10" s="139" customFormat="1" x14ac:dyDescent="0.2">
      <c r="A195" s="159" t="s">
        <v>54</v>
      </c>
      <c r="B195" s="65"/>
      <c r="C195" s="66"/>
      <c r="D195" s="65"/>
      <c r="E195" s="66"/>
      <c r="F195" s="67"/>
      <c r="G195" s="65"/>
      <c r="H195" s="66"/>
      <c r="I195" s="20"/>
      <c r="J195" s="21"/>
    </row>
    <row r="196" spans="1:10" x14ac:dyDescent="0.2">
      <c r="A196" s="158" t="s">
        <v>205</v>
      </c>
      <c r="B196" s="65">
        <v>0</v>
      </c>
      <c r="C196" s="66">
        <v>0</v>
      </c>
      <c r="D196" s="65">
        <v>0</v>
      </c>
      <c r="E196" s="66">
        <v>16</v>
      </c>
      <c r="F196" s="67"/>
      <c r="G196" s="65">
        <f t="shared" ref="G196:G213" si="28">B196-C196</f>
        <v>0</v>
      </c>
      <c r="H196" s="66">
        <f t="shared" ref="H196:H213" si="29">D196-E196</f>
        <v>-16</v>
      </c>
      <c r="I196" s="20" t="str">
        <f t="shared" ref="I196:I213" si="30">IF(C196=0, "-", IF(G196/C196&lt;10, G196/C196, "&gt;999%"))</f>
        <v>-</v>
      </c>
      <c r="J196" s="21">
        <f t="shared" ref="J196:J213" si="31">IF(E196=0, "-", IF(H196/E196&lt;10, H196/E196, "&gt;999%"))</f>
        <v>-1</v>
      </c>
    </row>
    <row r="197" spans="1:10" x14ac:dyDescent="0.2">
      <c r="A197" s="158" t="s">
        <v>225</v>
      </c>
      <c r="B197" s="65">
        <v>0</v>
      </c>
      <c r="C197" s="66">
        <v>13</v>
      </c>
      <c r="D197" s="65">
        <v>2</v>
      </c>
      <c r="E197" s="66">
        <v>371</v>
      </c>
      <c r="F197" s="67"/>
      <c r="G197" s="65">
        <f t="shared" si="28"/>
        <v>-13</v>
      </c>
      <c r="H197" s="66">
        <f t="shared" si="29"/>
        <v>-369</v>
      </c>
      <c r="I197" s="20">
        <f t="shared" si="30"/>
        <v>-1</v>
      </c>
      <c r="J197" s="21">
        <f t="shared" si="31"/>
        <v>-0.99460916442048519</v>
      </c>
    </row>
    <row r="198" spans="1:10" x14ac:dyDescent="0.2">
      <c r="A198" s="158" t="s">
        <v>206</v>
      </c>
      <c r="B198" s="65">
        <v>49</v>
      </c>
      <c r="C198" s="66">
        <v>0</v>
      </c>
      <c r="D198" s="65">
        <v>58</v>
      </c>
      <c r="E198" s="66">
        <v>0</v>
      </c>
      <c r="F198" s="67"/>
      <c r="G198" s="65">
        <f t="shared" si="28"/>
        <v>49</v>
      </c>
      <c r="H198" s="66">
        <f t="shared" si="29"/>
        <v>58</v>
      </c>
      <c r="I198" s="20" t="str">
        <f t="shared" si="30"/>
        <v>-</v>
      </c>
      <c r="J198" s="21" t="str">
        <f t="shared" si="31"/>
        <v>-</v>
      </c>
    </row>
    <row r="199" spans="1:10" x14ac:dyDescent="0.2">
      <c r="A199" s="158" t="s">
        <v>226</v>
      </c>
      <c r="B199" s="65">
        <v>611</v>
      </c>
      <c r="C199" s="66">
        <v>665</v>
      </c>
      <c r="D199" s="65">
        <v>6569</v>
      </c>
      <c r="E199" s="66">
        <v>4558</v>
      </c>
      <c r="F199" s="67"/>
      <c r="G199" s="65">
        <f t="shared" si="28"/>
        <v>-54</v>
      </c>
      <c r="H199" s="66">
        <f t="shared" si="29"/>
        <v>2011</v>
      </c>
      <c r="I199" s="20">
        <f t="shared" si="30"/>
        <v>-8.1203007518796999E-2</v>
      </c>
      <c r="J199" s="21">
        <f t="shared" si="31"/>
        <v>0.44120228170250109</v>
      </c>
    </row>
    <row r="200" spans="1:10" x14ac:dyDescent="0.2">
      <c r="A200" s="158" t="s">
        <v>527</v>
      </c>
      <c r="B200" s="65">
        <v>0</v>
      </c>
      <c r="C200" s="66">
        <v>104</v>
      </c>
      <c r="D200" s="65">
        <v>546</v>
      </c>
      <c r="E200" s="66">
        <v>1145</v>
      </c>
      <c r="F200" s="67"/>
      <c r="G200" s="65">
        <f t="shared" si="28"/>
        <v>-104</v>
      </c>
      <c r="H200" s="66">
        <f t="shared" si="29"/>
        <v>-599</v>
      </c>
      <c r="I200" s="20">
        <f t="shared" si="30"/>
        <v>-1</v>
      </c>
      <c r="J200" s="21">
        <f t="shared" si="31"/>
        <v>-0.52314410480349349</v>
      </c>
    </row>
    <row r="201" spans="1:10" x14ac:dyDescent="0.2">
      <c r="A201" s="158" t="s">
        <v>307</v>
      </c>
      <c r="B201" s="65">
        <v>0</v>
      </c>
      <c r="C201" s="66">
        <v>17</v>
      </c>
      <c r="D201" s="65">
        <v>53</v>
      </c>
      <c r="E201" s="66">
        <v>129</v>
      </c>
      <c r="F201" s="67"/>
      <c r="G201" s="65">
        <f t="shared" si="28"/>
        <v>-17</v>
      </c>
      <c r="H201" s="66">
        <f t="shared" si="29"/>
        <v>-76</v>
      </c>
      <c r="I201" s="20">
        <f t="shared" si="30"/>
        <v>-1</v>
      </c>
      <c r="J201" s="21">
        <f t="shared" si="31"/>
        <v>-0.58914728682170547</v>
      </c>
    </row>
    <row r="202" spans="1:10" x14ac:dyDescent="0.2">
      <c r="A202" s="158" t="s">
        <v>227</v>
      </c>
      <c r="B202" s="65">
        <v>21</v>
      </c>
      <c r="C202" s="66">
        <v>11</v>
      </c>
      <c r="D202" s="65">
        <v>154</v>
      </c>
      <c r="E202" s="66">
        <v>113</v>
      </c>
      <c r="F202" s="67"/>
      <c r="G202" s="65">
        <f t="shared" si="28"/>
        <v>10</v>
      </c>
      <c r="H202" s="66">
        <f t="shared" si="29"/>
        <v>41</v>
      </c>
      <c r="I202" s="20">
        <f t="shared" si="30"/>
        <v>0.90909090909090906</v>
      </c>
      <c r="J202" s="21">
        <f t="shared" si="31"/>
        <v>0.36283185840707965</v>
      </c>
    </row>
    <row r="203" spans="1:10" x14ac:dyDescent="0.2">
      <c r="A203" s="158" t="s">
        <v>444</v>
      </c>
      <c r="B203" s="65">
        <v>31</v>
      </c>
      <c r="C203" s="66">
        <v>0</v>
      </c>
      <c r="D203" s="65">
        <v>46</v>
      </c>
      <c r="E203" s="66">
        <v>0</v>
      </c>
      <c r="F203" s="67"/>
      <c r="G203" s="65">
        <f t="shared" si="28"/>
        <v>31</v>
      </c>
      <c r="H203" s="66">
        <f t="shared" si="29"/>
        <v>46</v>
      </c>
      <c r="I203" s="20" t="str">
        <f t="shared" si="30"/>
        <v>-</v>
      </c>
      <c r="J203" s="21" t="str">
        <f t="shared" si="31"/>
        <v>-</v>
      </c>
    </row>
    <row r="204" spans="1:10" x14ac:dyDescent="0.2">
      <c r="A204" s="158" t="s">
        <v>386</v>
      </c>
      <c r="B204" s="65">
        <v>262</v>
      </c>
      <c r="C204" s="66">
        <v>544</v>
      </c>
      <c r="D204" s="65">
        <v>3215</v>
      </c>
      <c r="E204" s="66">
        <v>2734</v>
      </c>
      <c r="F204" s="67"/>
      <c r="G204" s="65">
        <f t="shared" si="28"/>
        <v>-282</v>
      </c>
      <c r="H204" s="66">
        <f t="shared" si="29"/>
        <v>481</v>
      </c>
      <c r="I204" s="20">
        <f t="shared" si="30"/>
        <v>-0.51838235294117652</v>
      </c>
      <c r="J204" s="21">
        <f t="shared" si="31"/>
        <v>0.175932699341624</v>
      </c>
    </row>
    <row r="205" spans="1:10" x14ac:dyDescent="0.2">
      <c r="A205" s="158" t="s">
        <v>459</v>
      </c>
      <c r="B205" s="65">
        <v>137</v>
      </c>
      <c r="C205" s="66">
        <v>29</v>
      </c>
      <c r="D205" s="65">
        <v>1064</v>
      </c>
      <c r="E205" s="66">
        <v>29</v>
      </c>
      <c r="F205" s="67"/>
      <c r="G205" s="65">
        <f t="shared" si="28"/>
        <v>108</v>
      </c>
      <c r="H205" s="66">
        <f t="shared" si="29"/>
        <v>1035</v>
      </c>
      <c r="I205" s="20">
        <f t="shared" si="30"/>
        <v>3.7241379310344827</v>
      </c>
      <c r="J205" s="21" t="str">
        <f t="shared" si="31"/>
        <v>&gt;999%</v>
      </c>
    </row>
    <row r="206" spans="1:10" x14ac:dyDescent="0.2">
      <c r="A206" s="158" t="s">
        <v>460</v>
      </c>
      <c r="B206" s="65">
        <v>76</v>
      </c>
      <c r="C206" s="66">
        <v>154</v>
      </c>
      <c r="D206" s="65">
        <v>1547</v>
      </c>
      <c r="E206" s="66">
        <v>1328</v>
      </c>
      <c r="F206" s="67"/>
      <c r="G206" s="65">
        <f t="shared" si="28"/>
        <v>-78</v>
      </c>
      <c r="H206" s="66">
        <f t="shared" si="29"/>
        <v>219</v>
      </c>
      <c r="I206" s="20">
        <f t="shared" si="30"/>
        <v>-0.50649350649350644</v>
      </c>
      <c r="J206" s="21">
        <f t="shared" si="31"/>
        <v>0.16490963855421686</v>
      </c>
    </row>
    <row r="207" spans="1:10" x14ac:dyDescent="0.2">
      <c r="A207" s="158" t="s">
        <v>252</v>
      </c>
      <c r="B207" s="65">
        <v>40</v>
      </c>
      <c r="C207" s="66">
        <v>0</v>
      </c>
      <c r="D207" s="65">
        <v>177</v>
      </c>
      <c r="E207" s="66">
        <v>1</v>
      </c>
      <c r="F207" s="67"/>
      <c r="G207" s="65">
        <f t="shared" si="28"/>
        <v>40</v>
      </c>
      <c r="H207" s="66">
        <f t="shared" si="29"/>
        <v>176</v>
      </c>
      <c r="I207" s="20" t="str">
        <f t="shared" si="30"/>
        <v>-</v>
      </c>
      <c r="J207" s="21" t="str">
        <f t="shared" si="31"/>
        <v>&gt;999%</v>
      </c>
    </row>
    <row r="208" spans="1:10" x14ac:dyDescent="0.2">
      <c r="A208" s="158" t="s">
        <v>308</v>
      </c>
      <c r="B208" s="65">
        <v>37</v>
      </c>
      <c r="C208" s="66">
        <v>0</v>
      </c>
      <c r="D208" s="65">
        <v>121</v>
      </c>
      <c r="E208" s="66">
        <v>0</v>
      </c>
      <c r="F208" s="67"/>
      <c r="G208" s="65">
        <f t="shared" si="28"/>
        <v>37</v>
      </c>
      <c r="H208" s="66">
        <f t="shared" si="29"/>
        <v>121</v>
      </c>
      <c r="I208" s="20" t="str">
        <f t="shared" si="30"/>
        <v>-</v>
      </c>
      <c r="J208" s="21" t="str">
        <f t="shared" si="31"/>
        <v>-</v>
      </c>
    </row>
    <row r="209" spans="1:10" x14ac:dyDescent="0.2">
      <c r="A209" s="158" t="s">
        <v>528</v>
      </c>
      <c r="B209" s="65">
        <v>39</v>
      </c>
      <c r="C209" s="66">
        <v>0</v>
      </c>
      <c r="D209" s="65">
        <v>193</v>
      </c>
      <c r="E209" s="66">
        <v>0</v>
      </c>
      <c r="F209" s="67"/>
      <c r="G209" s="65">
        <f t="shared" si="28"/>
        <v>39</v>
      </c>
      <c r="H209" s="66">
        <f t="shared" si="29"/>
        <v>193</v>
      </c>
      <c r="I209" s="20" t="str">
        <f t="shared" si="30"/>
        <v>-</v>
      </c>
      <c r="J209" s="21" t="str">
        <f t="shared" si="31"/>
        <v>-</v>
      </c>
    </row>
    <row r="210" spans="1:10" x14ac:dyDescent="0.2">
      <c r="A210" s="158" t="s">
        <v>423</v>
      </c>
      <c r="B210" s="65">
        <v>339</v>
      </c>
      <c r="C210" s="66">
        <v>382</v>
      </c>
      <c r="D210" s="65">
        <v>3931</v>
      </c>
      <c r="E210" s="66">
        <v>3639</v>
      </c>
      <c r="F210" s="67"/>
      <c r="G210" s="65">
        <f t="shared" si="28"/>
        <v>-43</v>
      </c>
      <c r="H210" s="66">
        <f t="shared" si="29"/>
        <v>292</v>
      </c>
      <c r="I210" s="20">
        <f t="shared" si="30"/>
        <v>-0.112565445026178</v>
      </c>
      <c r="J210" s="21">
        <f t="shared" si="31"/>
        <v>8.0241824677109094E-2</v>
      </c>
    </row>
    <row r="211" spans="1:10" x14ac:dyDescent="0.2">
      <c r="A211" s="158" t="s">
        <v>324</v>
      </c>
      <c r="B211" s="65">
        <v>0</v>
      </c>
      <c r="C211" s="66">
        <v>22</v>
      </c>
      <c r="D211" s="65">
        <v>53</v>
      </c>
      <c r="E211" s="66">
        <v>141</v>
      </c>
      <c r="F211" s="67"/>
      <c r="G211" s="65">
        <f t="shared" si="28"/>
        <v>-22</v>
      </c>
      <c r="H211" s="66">
        <f t="shared" si="29"/>
        <v>-88</v>
      </c>
      <c r="I211" s="20">
        <f t="shared" si="30"/>
        <v>-1</v>
      </c>
      <c r="J211" s="21">
        <f t="shared" si="31"/>
        <v>-0.62411347517730498</v>
      </c>
    </row>
    <row r="212" spans="1:10" x14ac:dyDescent="0.2">
      <c r="A212" s="158" t="s">
        <v>371</v>
      </c>
      <c r="B212" s="65">
        <v>145</v>
      </c>
      <c r="C212" s="66">
        <v>95</v>
      </c>
      <c r="D212" s="65">
        <v>1529</v>
      </c>
      <c r="E212" s="66">
        <v>797</v>
      </c>
      <c r="F212" s="67"/>
      <c r="G212" s="65">
        <f t="shared" si="28"/>
        <v>50</v>
      </c>
      <c r="H212" s="66">
        <f t="shared" si="29"/>
        <v>732</v>
      </c>
      <c r="I212" s="20">
        <f t="shared" si="30"/>
        <v>0.52631578947368418</v>
      </c>
      <c r="J212" s="21">
        <f t="shared" si="31"/>
        <v>0.918444165621079</v>
      </c>
    </row>
    <row r="213" spans="1:10" s="160" customFormat="1" x14ac:dyDescent="0.2">
      <c r="A213" s="178" t="s">
        <v>690</v>
      </c>
      <c r="B213" s="71">
        <v>1787</v>
      </c>
      <c r="C213" s="72">
        <v>2036</v>
      </c>
      <c r="D213" s="71">
        <v>19258</v>
      </c>
      <c r="E213" s="72">
        <v>15001</v>
      </c>
      <c r="F213" s="73"/>
      <c r="G213" s="71">
        <f t="shared" si="28"/>
        <v>-249</v>
      </c>
      <c r="H213" s="72">
        <f t="shared" si="29"/>
        <v>4257</v>
      </c>
      <c r="I213" s="37">
        <f t="shared" si="30"/>
        <v>-0.12229862475442044</v>
      </c>
      <c r="J213" s="38">
        <f t="shared" si="31"/>
        <v>0.28378108126124924</v>
      </c>
    </row>
    <row r="214" spans="1:10" x14ac:dyDescent="0.2">
      <c r="A214" s="177"/>
      <c r="B214" s="143"/>
      <c r="C214" s="144"/>
      <c r="D214" s="143"/>
      <c r="E214" s="144"/>
      <c r="F214" s="145"/>
      <c r="G214" s="143"/>
      <c r="H214" s="144"/>
      <c r="I214" s="151"/>
      <c r="J214" s="152"/>
    </row>
    <row r="215" spans="1:10" s="139" customFormat="1" x14ac:dyDescent="0.2">
      <c r="A215" s="159" t="s">
        <v>55</v>
      </c>
      <c r="B215" s="65"/>
      <c r="C215" s="66"/>
      <c r="D215" s="65"/>
      <c r="E215" s="66"/>
      <c r="F215" s="67"/>
      <c r="G215" s="65"/>
      <c r="H215" s="66"/>
      <c r="I215" s="20"/>
      <c r="J215" s="21"/>
    </row>
    <row r="216" spans="1:10" x14ac:dyDescent="0.2">
      <c r="A216" s="158" t="s">
        <v>573</v>
      </c>
      <c r="B216" s="65">
        <v>1</v>
      </c>
      <c r="C216" s="66">
        <v>0</v>
      </c>
      <c r="D216" s="65">
        <v>8</v>
      </c>
      <c r="E216" s="66">
        <v>3</v>
      </c>
      <c r="F216" s="67"/>
      <c r="G216" s="65">
        <f t="shared" ref="G216:G221" si="32">B216-C216</f>
        <v>1</v>
      </c>
      <c r="H216" s="66">
        <f t="shared" ref="H216:H221" si="33">D216-E216</f>
        <v>5</v>
      </c>
      <c r="I216" s="20" t="str">
        <f t="shared" ref="I216:I221" si="34">IF(C216=0, "-", IF(G216/C216&lt;10, G216/C216, "&gt;999%"))</f>
        <v>-</v>
      </c>
      <c r="J216" s="21">
        <f t="shared" ref="J216:J221" si="35">IF(E216=0, "-", IF(H216/E216&lt;10, H216/E216, "&gt;999%"))</f>
        <v>1.6666666666666667</v>
      </c>
    </row>
    <row r="217" spans="1:10" x14ac:dyDescent="0.2">
      <c r="A217" s="158" t="s">
        <v>574</v>
      </c>
      <c r="B217" s="65">
        <v>0</v>
      </c>
      <c r="C217" s="66">
        <v>0</v>
      </c>
      <c r="D217" s="65">
        <v>0</v>
      </c>
      <c r="E217" s="66">
        <v>3</v>
      </c>
      <c r="F217" s="67"/>
      <c r="G217" s="65">
        <f t="shared" si="32"/>
        <v>0</v>
      </c>
      <c r="H217" s="66">
        <f t="shared" si="33"/>
        <v>-3</v>
      </c>
      <c r="I217" s="20" t="str">
        <f t="shared" si="34"/>
        <v>-</v>
      </c>
      <c r="J217" s="21">
        <f t="shared" si="35"/>
        <v>-1</v>
      </c>
    </row>
    <row r="218" spans="1:10" x14ac:dyDescent="0.2">
      <c r="A218" s="158" t="s">
        <v>587</v>
      </c>
      <c r="B218" s="65">
        <v>2</v>
      </c>
      <c r="C218" s="66">
        <v>0</v>
      </c>
      <c r="D218" s="65">
        <v>4</v>
      </c>
      <c r="E218" s="66">
        <v>2</v>
      </c>
      <c r="F218" s="67"/>
      <c r="G218" s="65">
        <f t="shared" si="32"/>
        <v>2</v>
      </c>
      <c r="H218" s="66">
        <f t="shared" si="33"/>
        <v>2</v>
      </c>
      <c r="I218" s="20" t="str">
        <f t="shared" si="34"/>
        <v>-</v>
      </c>
      <c r="J218" s="21">
        <f t="shared" si="35"/>
        <v>1</v>
      </c>
    </row>
    <row r="219" spans="1:10" x14ac:dyDescent="0.2">
      <c r="A219" s="158" t="s">
        <v>588</v>
      </c>
      <c r="B219" s="65">
        <v>0</v>
      </c>
      <c r="C219" s="66">
        <v>0</v>
      </c>
      <c r="D219" s="65">
        <v>4</v>
      </c>
      <c r="E219" s="66">
        <v>0</v>
      </c>
      <c r="F219" s="67"/>
      <c r="G219" s="65">
        <f t="shared" si="32"/>
        <v>0</v>
      </c>
      <c r="H219" s="66">
        <f t="shared" si="33"/>
        <v>4</v>
      </c>
      <c r="I219" s="20" t="str">
        <f t="shared" si="34"/>
        <v>-</v>
      </c>
      <c r="J219" s="21" t="str">
        <f t="shared" si="35"/>
        <v>-</v>
      </c>
    </row>
    <row r="220" spans="1:10" x14ac:dyDescent="0.2">
      <c r="A220" s="158" t="s">
        <v>600</v>
      </c>
      <c r="B220" s="65">
        <v>0</v>
      </c>
      <c r="C220" s="66">
        <v>0</v>
      </c>
      <c r="D220" s="65">
        <v>2</v>
      </c>
      <c r="E220" s="66">
        <v>0</v>
      </c>
      <c r="F220" s="67"/>
      <c r="G220" s="65">
        <f t="shared" si="32"/>
        <v>0</v>
      </c>
      <c r="H220" s="66">
        <f t="shared" si="33"/>
        <v>2</v>
      </c>
      <c r="I220" s="20" t="str">
        <f t="shared" si="34"/>
        <v>-</v>
      </c>
      <c r="J220" s="21" t="str">
        <f t="shared" si="35"/>
        <v>-</v>
      </c>
    </row>
    <row r="221" spans="1:10" s="160" customFormat="1" x14ac:dyDescent="0.2">
      <c r="A221" s="178" t="s">
        <v>691</v>
      </c>
      <c r="B221" s="71">
        <v>3</v>
      </c>
      <c r="C221" s="72">
        <v>0</v>
      </c>
      <c r="D221" s="71">
        <v>18</v>
      </c>
      <c r="E221" s="72">
        <v>8</v>
      </c>
      <c r="F221" s="73"/>
      <c r="G221" s="71">
        <f t="shared" si="32"/>
        <v>3</v>
      </c>
      <c r="H221" s="72">
        <f t="shared" si="33"/>
        <v>10</v>
      </c>
      <c r="I221" s="37" t="str">
        <f t="shared" si="34"/>
        <v>-</v>
      </c>
      <c r="J221" s="38">
        <f t="shared" si="35"/>
        <v>1.25</v>
      </c>
    </row>
    <row r="222" spans="1:10" x14ac:dyDescent="0.2">
      <c r="A222" s="177"/>
      <c r="B222" s="143"/>
      <c r="C222" s="144"/>
      <c r="D222" s="143"/>
      <c r="E222" s="144"/>
      <c r="F222" s="145"/>
      <c r="G222" s="143"/>
      <c r="H222" s="144"/>
      <c r="I222" s="151"/>
      <c r="J222" s="152"/>
    </row>
    <row r="223" spans="1:10" s="139" customFormat="1" x14ac:dyDescent="0.2">
      <c r="A223" s="159" t="s">
        <v>56</v>
      </c>
      <c r="B223" s="65"/>
      <c r="C223" s="66"/>
      <c r="D223" s="65"/>
      <c r="E223" s="66"/>
      <c r="F223" s="67"/>
      <c r="G223" s="65"/>
      <c r="H223" s="66"/>
      <c r="I223" s="20"/>
      <c r="J223" s="21"/>
    </row>
    <row r="224" spans="1:10" x14ac:dyDescent="0.2">
      <c r="A224" s="158" t="s">
        <v>411</v>
      </c>
      <c r="B224" s="65">
        <v>0</v>
      </c>
      <c r="C224" s="66">
        <v>0</v>
      </c>
      <c r="D224" s="65">
        <v>0</v>
      </c>
      <c r="E224" s="66">
        <v>72</v>
      </c>
      <c r="F224" s="67"/>
      <c r="G224" s="65">
        <f>B224-C224</f>
        <v>0</v>
      </c>
      <c r="H224" s="66">
        <f>D224-E224</f>
        <v>-72</v>
      </c>
      <c r="I224" s="20" t="str">
        <f>IF(C224=0, "-", IF(G224/C224&lt;10, G224/C224, "&gt;999%"))</f>
        <v>-</v>
      </c>
      <c r="J224" s="21">
        <f>IF(E224=0, "-", IF(H224/E224&lt;10, H224/E224, "&gt;999%"))</f>
        <v>-1</v>
      </c>
    </row>
    <row r="225" spans="1:10" x14ac:dyDescent="0.2">
      <c r="A225" s="158" t="s">
        <v>268</v>
      </c>
      <c r="B225" s="65">
        <v>0</v>
      </c>
      <c r="C225" s="66">
        <v>0</v>
      </c>
      <c r="D225" s="65">
        <v>0</v>
      </c>
      <c r="E225" s="66">
        <v>75</v>
      </c>
      <c r="F225" s="67"/>
      <c r="G225" s="65">
        <f>B225-C225</f>
        <v>0</v>
      </c>
      <c r="H225" s="66">
        <f>D225-E225</f>
        <v>-75</v>
      </c>
      <c r="I225" s="20" t="str">
        <f>IF(C225=0, "-", IF(G225/C225&lt;10, G225/C225, "&gt;999%"))</f>
        <v>-</v>
      </c>
      <c r="J225" s="21">
        <f>IF(E225=0, "-", IF(H225/E225&lt;10, H225/E225, "&gt;999%"))</f>
        <v>-1</v>
      </c>
    </row>
    <row r="226" spans="1:10" x14ac:dyDescent="0.2">
      <c r="A226" s="158" t="s">
        <v>336</v>
      </c>
      <c r="B226" s="65">
        <v>0</v>
      </c>
      <c r="C226" s="66">
        <v>0</v>
      </c>
      <c r="D226" s="65">
        <v>0</v>
      </c>
      <c r="E226" s="66">
        <v>8</v>
      </c>
      <c r="F226" s="67"/>
      <c r="G226" s="65">
        <f>B226-C226</f>
        <v>0</v>
      </c>
      <c r="H226" s="66">
        <f>D226-E226</f>
        <v>-8</v>
      </c>
      <c r="I226" s="20" t="str">
        <f>IF(C226=0, "-", IF(G226/C226&lt;10, G226/C226, "&gt;999%"))</f>
        <v>-</v>
      </c>
      <c r="J226" s="21">
        <f>IF(E226=0, "-", IF(H226/E226&lt;10, H226/E226, "&gt;999%"))</f>
        <v>-1</v>
      </c>
    </row>
    <row r="227" spans="1:10" x14ac:dyDescent="0.2">
      <c r="A227" s="158" t="s">
        <v>486</v>
      </c>
      <c r="B227" s="65">
        <v>0</v>
      </c>
      <c r="C227" s="66">
        <v>0</v>
      </c>
      <c r="D227" s="65">
        <v>0</v>
      </c>
      <c r="E227" s="66">
        <v>1</v>
      </c>
      <c r="F227" s="67"/>
      <c r="G227" s="65">
        <f>B227-C227</f>
        <v>0</v>
      </c>
      <c r="H227" s="66">
        <f>D227-E227</f>
        <v>-1</v>
      </c>
      <c r="I227" s="20" t="str">
        <f>IF(C227=0, "-", IF(G227/C227&lt;10, G227/C227, "&gt;999%"))</f>
        <v>-</v>
      </c>
      <c r="J227" s="21">
        <f>IF(E227=0, "-", IF(H227/E227&lt;10, H227/E227, "&gt;999%"))</f>
        <v>-1</v>
      </c>
    </row>
    <row r="228" spans="1:10" s="160" customFormat="1" x14ac:dyDescent="0.2">
      <c r="A228" s="178" t="s">
        <v>692</v>
      </c>
      <c r="B228" s="71">
        <v>0</v>
      </c>
      <c r="C228" s="72">
        <v>0</v>
      </c>
      <c r="D228" s="71">
        <v>0</v>
      </c>
      <c r="E228" s="72">
        <v>156</v>
      </c>
      <c r="F228" s="73"/>
      <c r="G228" s="71">
        <f>B228-C228</f>
        <v>0</v>
      </c>
      <c r="H228" s="72">
        <f>D228-E228</f>
        <v>-156</v>
      </c>
      <c r="I228" s="37" t="str">
        <f>IF(C228=0, "-", IF(G228/C228&lt;10, G228/C228, "&gt;999%"))</f>
        <v>-</v>
      </c>
      <c r="J228" s="38">
        <f>IF(E228=0, "-", IF(H228/E228&lt;10, H228/E228, "&gt;999%"))</f>
        <v>-1</v>
      </c>
    </row>
    <row r="229" spans="1:10" x14ac:dyDescent="0.2">
      <c r="A229" s="177"/>
      <c r="B229" s="143"/>
      <c r="C229" s="144"/>
      <c r="D229" s="143"/>
      <c r="E229" s="144"/>
      <c r="F229" s="145"/>
      <c r="G229" s="143"/>
      <c r="H229" s="144"/>
      <c r="I229" s="151"/>
      <c r="J229" s="152"/>
    </row>
    <row r="230" spans="1:10" s="139" customFormat="1" x14ac:dyDescent="0.2">
      <c r="A230" s="159" t="s">
        <v>57</v>
      </c>
      <c r="B230" s="65"/>
      <c r="C230" s="66"/>
      <c r="D230" s="65"/>
      <c r="E230" s="66"/>
      <c r="F230" s="67"/>
      <c r="G230" s="65"/>
      <c r="H230" s="66"/>
      <c r="I230" s="20"/>
      <c r="J230" s="21"/>
    </row>
    <row r="231" spans="1:10" x14ac:dyDescent="0.2">
      <c r="A231" s="158" t="s">
        <v>57</v>
      </c>
      <c r="B231" s="65">
        <v>0</v>
      </c>
      <c r="C231" s="66">
        <v>0</v>
      </c>
      <c r="D231" s="65">
        <v>3</v>
      </c>
      <c r="E231" s="66">
        <v>17</v>
      </c>
      <c r="F231" s="67"/>
      <c r="G231" s="65">
        <f>B231-C231</f>
        <v>0</v>
      </c>
      <c r="H231" s="66">
        <f>D231-E231</f>
        <v>-14</v>
      </c>
      <c r="I231" s="20" t="str">
        <f>IF(C231=0, "-", IF(G231/C231&lt;10, G231/C231, "&gt;999%"))</f>
        <v>-</v>
      </c>
      <c r="J231" s="21">
        <f>IF(E231=0, "-", IF(H231/E231&lt;10, H231/E231, "&gt;999%"))</f>
        <v>-0.82352941176470584</v>
      </c>
    </row>
    <row r="232" spans="1:10" s="160" customFormat="1" x14ac:dyDescent="0.2">
      <c r="A232" s="178" t="s">
        <v>693</v>
      </c>
      <c r="B232" s="71">
        <v>0</v>
      </c>
      <c r="C232" s="72">
        <v>0</v>
      </c>
      <c r="D232" s="71">
        <v>3</v>
      </c>
      <c r="E232" s="72">
        <v>17</v>
      </c>
      <c r="F232" s="73"/>
      <c r="G232" s="71">
        <f>B232-C232</f>
        <v>0</v>
      </c>
      <c r="H232" s="72">
        <f>D232-E232</f>
        <v>-14</v>
      </c>
      <c r="I232" s="37" t="str">
        <f>IF(C232=0, "-", IF(G232/C232&lt;10, G232/C232, "&gt;999%"))</f>
        <v>-</v>
      </c>
      <c r="J232" s="38">
        <f>IF(E232=0, "-", IF(H232/E232&lt;10, H232/E232, "&gt;999%"))</f>
        <v>-0.82352941176470584</v>
      </c>
    </row>
    <row r="233" spans="1:10" x14ac:dyDescent="0.2">
      <c r="A233" s="177"/>
      <c r="B233" s="143"/>
      <c r="C233" s="144"/>
      <c r="D233" s="143"/>
      <c r="E233" s="144"/>
      <c r="F233" s="145"/>
      <c r="G233" s="143"/>
      <c r="H233" s="144"/>
      <c r="I233" s="151"/>
      <c r="J233" s="152"/>
    </row>
    <row r="234" spans="1:10" s="139" customFormat="1" x14ac:dyDescent="0.2">
      <c r="A234" s="159" t="s">
        <v>58</v>
      </c>
      <c r="B234" s="65"/>
      <c r="C234" s="66"/>
      <c r="D234" s="65"/>
      <c r="E234" s="66"/>
      <c r="F234" s="67"/>
      <c r="G234" s="65"/>
      <c r="H234" s="66"/>
      <c r="I234" s="20"/>
      <c r="J234" s="21"/>
    </row>
    <row r="235" spans="1:10" x14ac:dyDescent="0.2">
      <c r="A235" s="158" t="s">
        <v>601</v>
      </c>
      <c r="B235" s="65">
        <v>31</v>
      </c>
      <c r="C235" s="66">
        <v>20</v>
      </c>
      <c r="D235" s="65">
        <v>212</v>
      </c>
      <c r="E235" s="66">
        <v>223</v>
      </c>
      <c r="F235" s="67"/>
      <c r="G235" s="65">
        <f>B235-C235</f>
        <v>11</v>
      </c>
      <c r="H235" s="66">
        <f>D235-E235</f>
        <v>-11</v>
      </c>
      <c r="I235" s="20">
        <f>IF(C235=0, "-", IF(G235/C235&lt;10, G235/C235, "&gt;999%"))</f>
        <v>0.55000000000000004</v>
      </c>
      <c r="J235" s="21">
        <f>IF(E235=0, "-", IF(H235/E235&lt;10, H235/E235, "&gt;999%"))</f>
        <v>-4.9327354260089683E-2</v>
      </c>
    </row>
    <row r="236" spans="1:10" x14ac:dyDescent="0.2">
      <c r="A236" s="158" t="s">
        <v>575</v>
      </c>
      <c r="B236" s="65">
        <v>64</v>
      </c>
      <c r="C236" s="66">
        <v>58</v>
      </c>
      <c r="D236" s="65">
        <v>1119</v>
      </c>
      <c r="E236" s="66">
        <v>830</v>
      </c>
      <c r="F236" s="67"/>
      <c r="G236" s="65">
        <f>B236-C236</f>
        <v>6</v>
      </c>
      <c r="H236" s="66">
        <f>D236-E236</f>
        <v>289</v>
      </c>
      <c r="I236" s="20">
        <f>IF(C236=0, "-", IF(G236/C236&lt;10, G236/C236, "&gt;999%"))</f>
        <v>0.10344827586206896</v>
      </c>
      <c r="J236" s="21">
        <f>IF(E236=0, "-", IF(H236/E236&lt;10, H236/E236, "&gt;999%"))</f>
        <v>0.34819277108433733</v>
      </c>
    </row>
    <row r="237" spans="1:10" x14ac:dyDescent="0.2">
      <c r="A237" s="158" t="s">
        <v>589</v>
      </c>
      <c r="B237" s="65">
        <v>84</v>
      </c>
      <c r="C237" s="66">
        <v>63</v>
      </c>
      <c r="D237" s="65">
        <v>700</v>
      </c>
      <c r="E237" s="66">
        <v>532</v>
      </c>
      <c r="F237" s="67"/>
      <c r="G237" s="65">
        <f>B237-C237</f>
        <v>21</v>
      </c>
      <c r="H237" s="66">
        <f>D237-E237</f>
        <v>168</v>
      </c>
      <c r="I237" s="20">
        <f>IF(C237=0, "-", IF(G237/C237&lt;10, G237/C237, "&gt;999%"))</f>
        <v>0.33333333333333331</v>
      </c>
      <c r="J237" s="21">
        <f>IF(E237=0, "-", IF(H237/E237&lt;10, H237/E237, "&gt;999%"))</f>
        <v>0.31578947368421051</v>
      </c>
    </row>
    <row r="238" spans="1:10" s="160" customFormat="1" x14ac:dyDescent="0.2">
      <c r="A238" s="178" t="s">
        <v>694</v>
      </c>
      <c r="B238" s="71">
        <v>179</v>
      </c>
      <c r="C238" s="72">
        <v>141</v>
      </c>
      <c r="D238" s="71">
        <v>2031</v>
      </c>
      <c r="E238" s="72">
        <v>1585</v>
      </c>
      <c r="F238" s="73"/>
      <c r="G238" s="71">
        <f>B238-C238</f>
        <v>38</v>
      </c>
      <c r="H238" s="72">
        <f>D238-E238</f>
        <v>446</v>
      </c>
      <c r="I238" s="37">
        <f>IF(C238=0, "-", IF(G238/C238&lt;10, G238/C238, "&gt;999%"))</f>
        <v>0.26950354609929078</v>
      </c>
      <c r="J238" s="38">
        <f>IF(E238=0, "-", IF(H238/E238&lt;10, H238/E238, "&gt;999%"))</f>
        <v>0.28138801261829655</v>
      </c>
    </row>
    <row r="239" spans="1:10" x14ac:dyDescent="0.2">
      <c r="A239" s="177"/>
      <c r="B239" s="143"/>
      <c r="C239" s="144"/>
      <c r="D239" s="143"/>
      <c r="E239" s="144"/>
      <c r="F239" s="145"/>
      <c r="G239" s="143"/>
      <c r="H239" s="144"/>
      <c r="I239" s="151"/>
      <c r="J239" s="152"/>
    </row>
    <row r="240" spans="1:10" s="139" customFormat="1" x14ac:dyDescent="0.2">
      <c r="A240" s="159" t="s">
        <v>59</v>
      </c>
      <c r="B240" s="65"/>
      <c r="C240" s="66"/>
      <c r="D240" s="65"/>
      <c r="E240" s="66"/>
      <c r="F240" s="67"/>
      <c r="G240" s="65"/>
      <c r="H240" s="66"/>
      <c r="I240" s="20"/>
      <c r="J240" s="21"/>
    </row>
    <row r="241" spans="1:10" x14ac:dyDescent="0.2">
      <c r="A241" s="158" t="s">
        <v>541</v>
      </c>
      <c r="B241" s="65">
        <v>124</v>
      </c>
      <c r="C241" s="66">
        <v>175</v>
      </c>
      <c r="D241" s="65">
        <v>1624</v>
      </c>
      <c r="E241" s="66">
        <v>1015</v>
      </c>
      <c r="F241" s="67"/>
      <c r="G241" s="65">
        <f>B241-C241</f>
        <v>-51</v>
      </c>
      <c r="H241" s="66">
        <f>D241-E241</f>
        <v>609</v>
      </c>
      <c r="I241" s="20">
        <f>IF(C241=0, "-", IF(G241/C241&lt;10, G241/C241, "&gt;999%"))</f>
        <v>-0.29142857142857143</v>
      </c>
      <c r="J241" s="21">
        <f>IF(E241=0, "-", IF(H241/E241&lt;10, H241/E241, "&gt;999%"))</f>
        <v>0.6</v>
      </c>
    </row>
    <row r="242" spans="1:10" x14ac:dyDescent="0.2">
      <c r="A242" s="158" t="s">
        <v>554</v>
      </c>
      <c r="B242" s="65">
        <v>254</v>
      </c>
      <c r="C242" s="66">
        <v>339</v>
      </c>
      <c r="D242" s="65">
        <v>3551</v>
      </c>
      <c r="E242" s="66">
        <v>1893</v>
      </c>
      <c r="F242" s="67"/>
      <c r="G242" s="65">
        <f>B242-C242</f>
        <v>-85</v>
      </c>
      <c r="H242" s="66">
        <f>D242-E242</f>
        <v>1658</v>
      </c>
      <c r="I242" s="20">
        <f>IF(C242=0, "-", IF(G242/C242&lt;10, G242/C242, "&gt;999%"))</f>
        <v>-0.25073746312684364</v>
      </c>
      <c r="J242" s="21">
        <f>IF(E242=0, "-", IF(H242/E242&lt;10, H242/E242, "&gt;999%"))</f>
        <v>0.87585842577918649</v>
      </c>
    </row>
    <row r="243" spans="1:10" x14ac:dyDescent="0.2">
      <c r="A243" s="158" t="s">
        <v>461</v>
      </c>
      <c r="B243" s="65">
        <v>155</v>
      </c>
      <c r="C243" s="66">
        <v>187</v>
      </c>
      <c r="D243" s="65">
        <v>2004</v>
      </c>
      <c r="E243" s="66">
        <v>1231</v>
      </c>
      <c r="F243" s="67"/>
      <c r="G243" s="65">
        <f>B243-C243</f>
        <v>-32</v>
      </c>
      <c r="H243" s="66">
        <f>D243-E243</f>
        <v>773</v>
      </c>
      <c r="I243" s="20">
        <f>IF(C243=0, "-", IF(G243/C243&lt;10, G243/C243, "&gt;999%"))</f>
        <v>-0.17112299465240641</v>
      </c>
      <c r="J243" s="21">
        <f>IF(E243=0, "-", IF(H243/E243&lt;10, H243/E243, "&gt;999%"))</f>
        <v>0.62794476035743296</v>
      </c>
    </row>
    <row r="244" spans="1:10" s="160" customFormat="1" x14ac:dyDescent="0.2">
      <c r="A244" s="178" t="s">
        <v>695</v>
      </c>
      <c r="B244" s="71">
        <v>533</v>
      </c>
      <c r="C244" s="72">
        <v>701</v>
      </c>
      <c r="D244" s="71">
        <v>7179</v>
      </c>
      <c r="E244" s="72">
        <v>4139</v>
      </c>
      <c r="F244" s="73"/>
      <c r="G244" s="71">
        <f>B244-C244</f>
        <v>-168</v>
      </c>
      <c r="H244" s="72">
        <f>D244-E244</f>
        <v>3040</v>
      </c>
      <c r="I244" s="37">
        <f>IF(C244=0, "-", IF(G244/C244&lt;10, G244/C244, "&gt;999%"))</f>
        <v>-0.23965763195435091</v>
      </c>
      <c r="J244" s="38">
        <f>IF(E244=0, "-", IF(H244/E244&lt;10, H244/E244, "&gt;999%"))</f>
        <v>0.73447692679391152</v>
      </c>
    </row>
    <row r="245" spans="1:10" x14ac:dyDescent="0.2">
      <c r="A245" s="177"/>
      <c r="B245" s="143"/>
      <c r="C245" s="144"/>
      <c r="D245" s="143"/>
      <c r="E245" s="144"/>
      <c r="F245" s="145"/>
      <c r="G245" s="143"/>
      <c r="H245" s="144"/>
      <c r="I245" s="151"/>
      <c r="J245" s="152"/>
    </row>
    <row r="246" spans="1:10" s="139" customFormat="1" x14ac:dyDescent="0.2">
      <c r="A246" s="159" t="s">
        <v>60</v>
      </c>
      <c r="B246" s="65"/>
      <c r="C246" s="66"/>
      <c r="D246" s="65"/>
      <c r="E246" s="66"/>
      <c r="F246" s="67"/>
      <c r="G246" s="65"/>
      <c r="H246" s="66"/>
      <c r="I246" s="20"/>
      <c r="J246" s="21"/>
    </row>
    <row r="247" spans="1:10" x14ac:dyDescent="0.2">
      <c r="A247" s="158" t="s">
        <v>515</v>
      </c>
      <c r="B247" s="65">
        <v>0</v>
      </c>
      <c r="C247" s="66">
        <v>1</v>
      </c>
      <c r="D247" s="65">
        <v>0</v>
      </c>
      <c r="E247" s="66">
        <v>12</v>
      </c>
      <c r="F247" s="67"/>
      <c r="G247" s="65">
        <f>B247-C247</f>
        <v>-1</v>
      </c>
      <c r="H247" s="66">
        <f>D247-E247</f>
        <v>-12</v>
      </c>
      <c r="I247" s="20">
        <f>IF(C247=0, "-", IF(G247/C247&lt;10, G247/C247, "&gt;999%"))</f>
        <v>-1</v>
      </c>
      <c r="J247" s="21">
        <f>IF(E247=0, "-", IF(H247/E247&lt;10, H247/E247, "&gt;999%"))</f>
        <v>-1</v>
      </c>
    </row>
    <row r="248" spans="1:10" s="160" customFormat="1" x14ac:dyDescent="0.2">
      <c r="A248" s="178" t="s">
        <v>696</v>
      </c>
      <c r="B248" s="71">
        <v>0</v>
      </c>
      <c r="C248" s="72">
        <v>1</v>
      </c>
      <c r="D248" s="71">
        <v>0</v>
      </c>
      <c r="E248" s="72">
        <v>12</v>
      </c>
      <c r="F248" s="73"/>
      <c r="G248" s="71">
        <f>B248-C248</f>
        <v>-1</v>
      </c>
      <c r="H248" s="72">
        <f>D248-E248</f>
        <v>-12</v>
      </c>
      <c r="I248" s="37">
        <f>IF(C248=0, "-", IF(G248/C248&lt;10, G248/C248, "&gt;999%"))</f>
        <v>-1</v>
      </c>
      <c r="J248" s="38">
        <f>IF(E248=0, "-", IF(H248/E248&lt;10, H248/E248, "&gt;999%"))</f>
        <v>-1</v>
      </c>
    </row>
    <row r="249" spans="1:10" x14ac:dyDescent="0.2">
      <c r="A249" s="177"/>
      <c r="B249" s="143"/>
      <c r="C249" s="144"/>
      <c r="D249" s="143"/>
      <c r="E249" s="144"/>
      <c r="F249" s="145"/>
      <c r="G249" s="143"/>
      <c r="H249" s="144"/>
      <c r="I249" s="151"/>
      <c r="J249" s="152"/>
    </row>
    <row r="250" spans="1:10" s="139" customFormat="1" x14ac:dyDescent="0.2">
      <c r="A250" s="159" t="s">
        <v>61</v>
      </c>
      <c r="B250" s="65"/>
      <c r="C250" s="66"/>
      <c r="D250" s="65"/>
      <c r="E250" s="66"/>
      <c r="F250" s="67"/>
      <c r="G250" s="65"/>
      <c r="H250" s="66"/>
      <c r="I250" s="20"/>
      <c r="J250" s="21"/>
    </row>
    <row r="251" spans="1:10" x14ac:dyDescent="0.2">
      <c r="A251" s="158" t="s">
        <v>602</v>
      </c>
      <c r="B251" s="65">
        <v>9</v>
      </c>
      <c r="C251" s="66">
        <v>9</v>
      </c>
      <c r="D251" s="65">
        <v>94</v>
      </c>
      <c r="E251" s="66">
        <v>85</v>
      </c>
      <c r="F251" s="67"/>
      <c r="G251" s="65">
        <f>B251-C251</f>
        <v>0</v>
      </c>
      <c r="H251" s="66">
        <f>D251-E251</f>
        <v>9</v>
      </c>
      <c r="I251" s="20">
        <f>IF(C251=0, "-", IF(G251/C251&lt;10, G251/C251, "&gt;999%"))</f>
        <v>0</v>
      </c>
      <c r="J251" s="21">
        <f>IF(E251=0, "-", IF(H251/E251&lt;10, H251/E251, "&gt;999%"))</f>
        <v>0.10588235294117647</v>
      </c>
    </row>
    <row r="252" spans="1:10" x14ac:dyDescent="0.2">
      <c r="A252" s="158" t="s">
        <v>590</v>
      </c>
      <c r="B252" s="65">
        <v>2</v>
      </c>
      <c r="C252" s="66">
        <v>1</v>
      </c>
      <c r="D252" s="65">
        <v>38</v>
      </c>
      <c r="E252" s="66">
        <v>73</v>
      </c>
      <c r="F252" s="67"/>
      <c r="G252" s="65">
        <f>B252-C252</f>
        <v>1</v>
      </c>
      <c r="H252" s="66">
        <f>D252-E252</f>
        <v>-35</v>
      </c>
      <c r="I252" s="20">
        <f>IF(C252=0, "-", IF(G252/C252&lt;10, G252/C252, "&gt;999%"))</f>
        <v>1</v>
      </c>
      <c r="J252" s="21">
        <f>IF(E252=0, "-", IF(H252/E252&lt;10, H252/E252, "&gt;999%"))</f>
        <v>-0.47945205479452052</v>
      </c>
    </row>
    <row r="253" spans="1:10" x14ac:dyDescent="0.2">
      <c r="A253" s="158" t="s">
        <v>576</v>
      </c>
      <c r="B253" s="65">
        <v>35</v>
      </c>
      <c r="C253" s="66">
        <v>34</v>
      </c>
      <c r="D253" s="65">
        <v>364</v>
      </c>
      <c r="E253" s="66">
        <v>309</v>
      </c>
      <c r="F253" s="67"/>
      <c r="G253" s="65">
        <f>B253-C253</f>
        <v>1</v>
      </c>
      <c r="H253" s="66">
        <f>D253-E253</f>
        <v>55</v>
      </c>
      <c r="I253" s="20">
        <f>IF(C253=0, "-", IF(G253/C253&lt;10, G253/C253, "&gt;999%"))</f>
        <v>2.9411764705882353E-2</v>
      </c>
      <c r="J253" s="21">
        <f>IF(E253=0, "-", IF(H253/E253&lt;10, H253/E253, "&gt;999%"))</f>
        <v>0.17799352750809061</v>
      </c>
    </row>
    <row r="254" spans="1:10" x14ac:dyDescent="0.2">
      <c r="A254" s="158" t="s">
        <v>577</v>
      </c>
      <c r="B254" s="65">
        <v>1</v>
      </c>
      <c r="C254" s="66">
        <v>16</v>
      </c>
      <c r="D254" s="65">
        <v>188</v>
      </c>
      <c r="E254" s="66">
        <v>88</v>
      </c>
      <c r="F254" s="67"/>
      <c r="G254" s="65">
        <f>B254-C254</f>
        <v>-15</v>
      </c>
      <c r="H254" s="66">
        <f>D254-E254</f>
        <v>100</v>
      </c>
      <c r="I254" s="20">
        <f>IF(C254=0, "-", IF(G254/C254&lt;10, G254/C254, "&gt;999%"))</f>
        <v>-0.9375</v>
      </c>
      <c r="J254" s="21">
        <f>IF(E254=0, "-", IF(H254/E254&lt;10, H254/E254, "&gt;999%"))</f>
        <v>1.1363636363636365</v>
      </c>
    </row>
    <row r="255" spans="1:10" s="160" customFormat="1" x14ac:dyDescent="0.2">
      <c r="A255" s="178" t="s">
        <v>697</v>
      </c>
      <c r="B255" s="71">
        <v>47</v>
      </c>
      <c r="C255" s="72">
        <v>60</v>
      </c>
      <c r="D255" s="71">
        <v>684</v>
      </c>
      <c r="E255" s="72">
        <v>555</v>
      </c>
      <c r="F255" s="73"/>
      <c r="G255" s="71">
        <f>B255-C255</f>
        <v>-13</v>
      </c>
      <c r="H255" s="72">
        <f>D255-E255</f>
        <v>129</v>
      </c>
      <c r="I255" s="37">
        <f>IF(C255=0, "-", IF(G255/C255&lt;10, G255/C255, "&gt;999%"))</f>
        <v>-0.21666666666666667</v>
      </c>
      <c r="J255" s="38">
        <f>IF(E255=0, "-", IF(H255/E255&lt;10, H255/E255, "&gt;999%"))</f>
        <v>0.23243243243243245</v>
      </c>
    </row>
    <row r="256" spans="1:10" x14ac:dyDescent="0.2">
      <c r="A256" s="177"/>
      <c r="B256" s="143"/>
      <c r="C256" s="144"/>
      <c r="D256" s="143"/>
      <c r="E256" s="144"/>
      <c r="F256" s="145"/>
      <c r="G256" s="143"/>
      <c r="H256" s="144"/>
      <c r="I256" s="151"/>
      <c r="J256" s="152"/>
    </row>
    <row r="257" spans="1:10" s="139" customFormat="1" x14ac:dyDescent="0.2">
      <c r="A257" s="159" t="s">
        <v>62</v>
      </c>
      <c r="B257" s="65"/>
      <c r="C257" s="66"/>
      <c r="D257" s="65"/>
      <c r="E257" s="66"/>
      <c r="F257" s="67"/>
      <c r="G257" s="65"/>
      <c r="H257" s="66"/>
      <c r="I257" s="20"/>
      <c r="J257" s="21"/>
    </row>
    <row r="258" spans="1:10" x14ac:dyDescent="0.2">
      <c r="A258" s="158" t="s">
        <v>412</v>
      </c>
      <c r="B258" s="65">
        <v>0</v>
      </c>
      <c r="C258" s="66">
        <v>13</v>
      </c>
      <c r="D258" s="65">
        <v>121</v>
      </c>
      <c r="E258" s="66">
        <v>135</v>
      </c>
      <c r="F258" s="67"/>
      <c r="G258" s="65">
        <f t="shared" ref="G258:G265" si="36">B258-C258</f>
        <v>-13</v>
      </c>
      <c r="H258" s="66">
        <f t="shared" ref="H258:H265" si="37">D258-E258</f>
        <v>-14</v>
      </c>
      <c r="I258" s="20">
        <f t="shared" ref="I258:I265" si="38">IF(C258=0, "-", IF(G258/C258&lt;10, G258/C258, "&gt;999%"))</f>
        <v>-1</v>
      </c>
      <c r="J258" s="21">
        <f t="shared" ref="J258:J265" si="39">IF(E258=0, "-", IF(H258/E258&lt;10, H258/E258, "&gt;999%"))</f>
        <v>-0.1037037037037037</v>
      </c>
    </row>
    <row r="259" spans="1:10" x14ac:dyDescent="0.2">
      <c r="A259" s="158" t="s">
        <v>487</v>
      </c>
      <c r="B259" s="65">
        <v>0</v>
      </c>
      <c r="C259" s="66">
        <v>4</v>
      </c>
      <c r="D259" s="65">
        <v>105</v>
      </c>
      <c r="E259" s="66">
        <v>78</v>
      </c>
      <c r="F259" s="67"/>
      <c r="G259" s="65">
        <f t="shared" si="36"/>
        <v>-4</v>
      </c>
      <c r="H259" s="66">
        <f t="shared" si="37"/>
        <v>27</v>
      </c>
      <c r="I259" s="20">
        <f t="shared" si="38"/>
        <v>-1</v>
      </c>
      <c r="J259" s="21">
        <f t="shared" si="39"/>
        <v>0.34615384615384615</v>
      </c>
    </row>
    <row r="260" spans="1:10" x14ac:dyDescent="0.2">
      <c r="A260" s="158" t="s">
        <v>337</v>
      </c>
      <c r="B260" s="65">
        <v>0</v>
      </c>
      <c r="C260" s="66">
        <v>3</v>
      </c>
      <c r="D260" s="65">
        <v>9</v>
      </c>
      <c r="E260" s="66">
        <v>7</v>
      </c>
      <c r="F260" s="67"/>
      <c r="G260" s="65">
        <f t="shared" si="36"/>
        <v>-3</v>
      </c>
      <c r="H260" s="66">
        <f t="shared" si="37"/>
        <v>2</v>
      </c>
      <c r="I260" s="20">
        <f t="shared" si="38"/>
        <v>-1</v>
      </c>
      <c r="J260" s="21">
        <f t="shared" si="39"/>
        <v>0.2857142857142857</v>
      </c>
    </row>
    <row r="261" spans="1:10" x14ac:dyDescent="0.2">
      <c r="A261" s="158" t="s">
        <v>488</v>
      </c>
      <c r="B261" s="65">
        <v>0</v>
      </c>
      <c r="C261" s="66">
        <v>0</v>
      </c>
      <c r="D261" s="65">
        <v>9</v>
      </c>
      <c r="E261" s="66">
        <v>18</v>
      </c>
      <c r="F261" s="67"/>
      <c r="G261" s="65">
        <f t="shared" si="36"/>
        <v>0</v>
      </c>
      <c r="H261" s="66">
        <f t="shared" si="37"/>
        <v>-9</v>
      </c>
      <c r="I261" s="20" t="str">
        <f t="shared" si="38"/>
        <v>-</v>
      </c>
      <c r="J261" s="21">
        <f t="shared" si="39"/>
        <v>-0.5</v>
      </c>
    </row>
    <row r="262" spans="1:10" x14ac:dyDescent="0.2">
      <c r="A262" s="158" t="s">
        <v>269</v>
      </c>
      <c r="B262" s="65">
        <v>1</v>
      </c>
      <c r="C262" s="66">
        <v>2</v>
      </c>
      <c r="D262" s="65">
        <v>36</v>
      </c>
      <c r="E262" s="66">
        <v>53</v>
      </c>
      <c r="F262" s="67"/>
      <c r="G262" s="65">
        <f t="shared" si="36"/>
        <v>-1</v>
      </c>
      <c r="H262" s="66">
        <f t="shared" si="37"/>
        <v>-17</v>
      </c>
      <c r="I262" s="20">
        <f t="shared" si="38"/>
        <v>-0.5</v>
      </c>
      <c r="J262" s="21">
        <f t="shared" si="39"/>
        <v>-0.32075471698113206</v>
      </c>
    </row>
    <row r="263" spans="1:10" x14ac:dyDescent="0.2">
      <c r="A263" s="158" t="s">
        <v>285</v>
      </c>
      <c r="B263" s="65">
        <v>0</v>
      </c>
      <c r="C263" s="66">
        <v>2</v>
      </c>
      <c r="D263" s="65">
        <v>12</v>
      </c>
      <c r="E263" s="66">
        <v>9</v>
      </c>
      <c r="F263" s="67"/>
      <c r="G263" s="65">
        <f t="shared" si="36"/>
        <v>-2</v>
      </c>
      <c r="H263" s="66">
        <f t="shared" si="37"/>
        <v>3</v>
      </c>
      <c r="I263" s="20">
        <f t="shared" si="38"/>
        <v>-1</v>
      </c>
      <c r="J263" s="21">
        <f t="shared" si="39"/>
        <v>0.33333333333333331</v>
      </c>
    </row>
    <row r="264" spans="1:10" x14ac:dyDescent="0.2">
      <c r="A264" s="158" t="s">
        <v>299</v>
      </c>
      <c r="B264" s="65">
        <v>0</v>
      </c>
      <c r="C264" s="66">
        <v>0</v>
      </c>
      <c r="D264" s="65">
        <v>0</v>
      </c>
      <c r="E264" s="66">
        <v>2</v>
      </c>
      <c r="F264" s="67"/>
      <c r="G264" s="65">
        <f t="shared" si="36"/>
        <v>0</v>
      </c>
      <c r="H264" s="66">
        <f t="shared" si="37"/>
        <v>-2</v>
      </c>
      <c r="I264" s="20" t="str">
        <f t="shared" si="38"/>
        <v>-</v>
      </c>
      <c r="J264" s="21">
        <f t="shared" si="39"/>
        <v>-1</v>
      </c>
    </row>
    <row r="265" spans="1:10" s="160" customFormat="1" x14ac:dyDescent="0.2">
      <c r="A265" s="178" t="s">
        <v>698</v>
      </c>
      <c r="B265" s="71">
        <v>1</v>
      </c>
      <c r="C265" s="72">
        <v>24</v>
      </c>
      <c r="D265" s="71">
        <v>292</v>
      </c>
      <c r="E265" s="72">
        <v>302</v>
      </c>
      <c r="F265" s="73"/>
      <c r="G265" s="71">
        <f t="shared" si="36"/>
        <v>-23</v>
      </c>
      <c r="H265" s="72">
        <f t="shared" si="37"/>
        <v>-10</v>
      </c>
      <c r="I265" s="37">
        <f t="shared" si="38"/>
        <v>-0.95833333333333337</v>
      </c>
      <c r="J265" s="38">
        <f t="shared" si="39"/>
        <v>-3.3112582781456956E-2</v>
      </c>
    </row>
    <row r="266" spans="1:10" x14ac:dyDescent="0.2">
      <c r="A266" s="177"/>
      <c r="B266" s="143"/>
      <c r="C266" s="144"/>
      <c r="D266" s="143"/>
      <c r="E266" s="144"/>
      <c r="F266" s="145"/>
      <c r="G266" s="143"/>
      <c r="H266" s="144"/>
      <c r="I266" s="151"/>
      <c r="J266" s="152"/>
    </row>
    <row r="267" spans="1:10" s="139" customFormat="1" x14ac:dyDescent="0.2">
      <c r="A267" s="159" t="s">
        <v>63</v>
      </c>
      <c r="B267" s="65"/>
      <c r="C267" s="66"/>
      <c r="D267" s="65"/>
      <c r="E267" s="66"/>
      <c r="F267" s="67"/>
      <c r="G267" s="65"/>
      <c r="H267" s="66"/>
      <c r="I267" s="20"/>
      <c r="J267" s="21"/>
    </row>
    <row r="268" spans="1:10" x14ac:dyDescent="0.2">
      <c r="A268" s="158" t="s">
        <v>424</v>
      </c>
      <c r="B268" s="65">
        <v>4</v>
      </c>
      <c r="C268" s="66">
        <v>2</v>
      </c>
      <c r="D268" s="65">
        <v>104</v>
      </c>
      <c r="E268" s="66">
        <v>124</v>
      </c>
      <c r="F268" s="67"/>
      <c r="G268" s="65">
        <f t="shared" ref="G268:G274" si="40">B268-C268</f>
        <v>2</v>
      </c>
      <c r="H268" s="66">
        <f t="shared" ref="H268:H274" si="41">D268-E268</f>
        <v>-20</v>
      </c>
      <c r="I268" s="20">
        <f t="shared" ref="I268:I274" si="42">IF(C268=0, "-", IF(G268/C268&lt;10, G268/C268, "&gt;999%"))</f>
        <v>1</v>
      </c>
      <c r="J268" s="21">
        <f t="shared" ref="J268:J274" si="43">IF(E268=0, "-", IF(H268/E268&lt;10, H268/E268, "&gt;999%"))</f>
        <v>-0.16129032258064516</v>
      </c>
    </row>
    <row r="269" spans="1:10" x14ac:dyDescent="0.2">
      <c r="A269" s="158" t="s">
        <v>387</v>
      </c>
      <c r="B269" s="65">
        <v>81</v>
      </c>
      <c r="C269" s="66">
        <v>50</v>
      </c>
      <c r="D269" s="65">
        <v>477</v>
      </c>
      <c r="E269" s="66">
        <v>241</v>
      </c>
      <c r="F269" s="67"/>
      <c r="G269" s="65">
        <f t="shared" si="40"/>
        <v>31</v>
      </c>
      <c r="H269" s="66">
        <f t="shared" si="41"/>
        <v>236</v>
      </c>
      <c r="I269" s="20">
        <f t="shared" si="42"/>
        <v>0.62</v>
      </c>
      <c r="J269" s="21">
        <f t="shared" si="43"/>
        <v>0.97925311203319498</v>
      </c>
    </row>
    <row r="270" spans="1:10" x14ac:dyDescent="0.2">
      <c r="A270" s="158" t="s">
        <v>555</v>
      </c>
      <c r="B270" s="65">
        <v>43</v>
      </c>
      <c r="C270" s="66">
        <v>26</v>
      </c>
      <c r="D270" s="65">
        <v>403</v>
      </c>
      <c r="E270" s="66">
        <v>161</v>
      </c>
      <c r="F270" s="67"/>
      <c r="G270" s="65">
        <f t="shared" si="40"/>
        <v>17</v>
      </c>
      <c r="H270" s="66">
        <f t="shared" si="41"/>
        <v>242</v>
      </c>
      <c r="I270" s="20">
        <f t="shared" si="42"/>
        <v>0.65384615384615385</v>
      </c>
      <c r="J270" s="21">
        <f t="shared" si="43"/>
        <v>1.5031055900621118</v>
      </c>
    </row>
    <row r="271" spans="1:10" x14ac:dyDescent="0.2">
      <c r="A271" s="158" t="s">
        <v>462</v>
      </c>
      <c r="B271" s="65">
        <v>93</v>
      </c>
      <c r="C271" s="66">
        <v>142</v>
      </c>
      <c r="D271" s="65">
        <v>1023</v>
      </c>
      <c r="E271" s="66">
        <v>977</v>
      </c>
      <c r="F271" s="67"/>
      <c r="G271" s="65">
        <f t="shared" si="40"/>
        <v>-49</v>
      </c>
      <c r="H271" s="66">
        <f t="shared" si="41"/>
        <v>46</v>
      </c>
      <c r="I271" s="20">
        <f t="shared" si="42"/>
        <v>-0.34507042253521125</v>
      </c>
      <c r="J271" s="21">
        <f t="shared" si="43"/>
        <v>4.7082906857727737E-2</v>
      </c>
    </row>
    <row r="272" spans="1:10" x14ac:dyDescent="0.2">
      <c r="A272" s="158" t="s">
        <v>388</v>
      </c>
      <c r="B272" s="65">
        <v>0</v>
      </c>
      <c r="C272" s="66">
        <v>0</v>
      </c>
      <c r="D272" s="65">
        <v>0</v>
      </c>
      <c r="E272" s="66">
        <v>2</v>
      </c>
      <c r="F272" s="67"/>
      <c r="G272" s="65">
        <f t="shared" si="40"/>
        <v>0</v>
      </c>
      <c r="H272" s="66">
        <f t="shared" si="41"/>
        <v>-2</v>
      </c>
      <c r="I272" s="20" t="str">
        <f t="shared" si="42"/>
        <v>-</v>
      </c>
      <c r="J272" s="21">
        <f t="shared" si="43"/>
        <v>-1</v>
      </c>
    </row>
    <row r="273" spans="1:10" x14ac:dyDescent="0.2">
      <c r="A273" s="158" t="s">
        <v>463</v>
      </c>
      <c r="B273" s="65">
        <v>27</v>
      </c>
      <c r="C273" s="66">
        <v>29</v>
      </c>
      <c r="D273" s="65">
        <v>451</v>
      </c>
      <c r="E273" s="66">
        <v>314</v>
      </c>
      <c r="F273" s="67"/>
      <c r="G273" s="65">
        <f t="shared" si="40"/>
        <v>-2</v>
      </c>
      <c r="H273" s="66">
        <f t="shared" si="41"/>
        <v>137</v>
      </c>
      <c r="I273" s="20">
        <f t="shared" si="42"/>
        <v>-6.8965517241379309E-2</v>
      </c>
      <c r="J273" s="21">
        <f t="shared" si="43"/>
        <v>0.43630573248407645</v>
      </c>
    </row>
    <row r="274" spans="1:10" s="160" customFormat="1" x14ac:dyDescent="0.2">
      <c r="A274" s="178" t="s">
        <v>699</v>
      </c>
      <c r="B274" s="71">
        <v>248</v>
      </c>
      <c r="C274" s="72">
        <v>249</v>
      </c>
      <c r="D274" s="71">
        <v>2458</v>
      </c>
      <c r="E274" s="72">
        <v>1819</v>
      </c>
      <c r="F274" s="73"/>
      <c r="G274" s="71">
        <f t="shared" si="40"/>
        <v>-1</v>
      </c>
      <c r="H274" s="72">
        <f t="shared" si="41"/>
        <v>639</v>
      </c>
      <c r="I274" s="37">
        <f t="shared" si="42"/>
        <v>-4.0160642570281121E-3</v>
      </c>
      <c r="J274" s="38">
        <f t="shared" si="43"/>
        <v>0.35129191863661352</v>
      </c>
    </row>
    <row r="275" spans="1:10" x14ac:dyDescent="0.2">
      <c r="A275" s="177"/>
      <c r="B275" s="143"/>
      <c r="C275" s="144"/>
      <c r="D275" s="143"/>
      <c r="E275" s="144"/>
      <c r="F275" s="145"/>
      <c r="G275" s="143"/>
      <c r="H275" s="144"/>
      <c r="I275" s="151"/>
      <c r="J275" s="152"/>
    </row>
    <row r="276" spans="1:10" s="139" customFormat="1" x14ac:dyDescent="0.2">
      <c r="A276" s="159" t="s">
        <v>64</v>
      </c>
      <c r="B276" s="65"/>
      <c r="C276" s="66"/>
      <c r="D276" s="65"/>
      <c r="E276" s="66"/>
      <c r="F276" s="67"/>
      <c r="G276" s="65"/>
      <c r="H276" s="66"/>
      <c r="I276" s="20"/>
      <c r="J276" s="21"/>
    </row>
    <row r="277" spans="1:10" x14ac:dyDescent="0.2">
      <c r="A277" s="158" t="s">
        <v>64</v>
      </c>
      <c r="B277" s="65">
        <v>89</v>
      </c>
      <c r="C277" s="66">
        <v>94</v>
      </c>
      <c r="D277" s="65">
        <v>757</v>
      </c>
      <c r="E277" s="66">
        <v>634</v>
      </c>
      <c r="F277" s="67"/>
      <c r="G277" s="65">
        <f>B277-C277</f>
        <v>-5</v>
      </c>
      <c r="H277" s="66">
        <f>D277-E277</f>
        <v>123</v>
      </c>
      <c r="I277" s="20">
        <f>IF(C277=0, "-", IF(G277/C277&lt;10, G277/C277, "&gt;999%"))</f>
        <v>-5.3191489361702128E-2</v>
      </c>
      <c r="J277" s="21">
        <f>IF(E277=0, "-", IF(H277/E277&lt;10, H277/E277, "&gt;999%"))</f>
        <v>0.19400630914826497</v>
      </c>
    </row>
    <row r="278" spans="1:10" s="160" customFormat="1" x14ac:dyDescent="0.2">
      <c r="A278" s="178" t="s">
        <v>700</v>
      </c>
      <c r="B278" s="71">
        <v>89</v>
      </c>
      <c r="C278" s="72">
        <v>94</v>
      </c>
      <c r="D278" s="71">
        <v>757</v>
      </c>
      <c r="E278" s="72">
        <v>634</v>
      </c>
      <c r="F278" s="73"/>
      <c r="G278" s="71">
        <f>B278-C278</f>
        <v>-5</v>
      </c>
      <c r="H278" s="72">
        <f>D278-E278</f>
        <v>123</v>
      </c>
      <c r="I278" s="37">
        <f>IF(C278=0, "-", IF(G278/C278&lt;10, G278/C278, "&gt;999%"))</f>
        <v>-5.3191489361702128E-2</v>
      </c>
      <c r="J278" s="38">
        <f>IF(E278=0, "-", IF(H278/E278&lt;10, H278/E278, "&gt;999%"))</f>
        <v>0.19400630914826497</v>
      </c>
    </row>
    <row r="279" spans="1:10" x14ac:dyDescent="0.2">
      <c r="A279" s="177"/>
      <c r="B279" s="143"/>
      <c r="C279" s="144"/>
      <c r="D279" s="143"/>
      <c r="E279" s="144"/>
      <c r="F279" s="145"/>
      <c r="G279" s="143"/>
      <c r="H279" s="144"/>
      <c r="I279" s="151"/>
      <c r="J279" s="152"/>
    </row>
    <row r="280" spans="1:10" s="139" customFormat="1" x14ac:dyDescent="0.2">
      <c r="A280" s="159" t="s">
        <v>65</v>
      </c>
      <c r="B280" s="65"/>
      <c r="C280" s="66"/>
      <c r="D280" s="65"/>
      <c r="E280" s="66"/>
      <c r="F280" s="67"/>
      <c r="G280" s="65"/>
      <c r="H280" s="66"/>
      <c r="I280" s="20"/>
      <c r="J280" s="21"/>
    </row>
    <row r="281" spans="1:10" x14ac:dyDescent="0.2">
      <c r="A281" s="158" t="s">
        <v>309</v>
      </c>
      <c r="B281" s="65">
        <v>155</v>
      </c>
      <c r="C281" s="66">
        <v>58</v>
      </c>
      <c r="D281" s="65">
        <v>1514</v>
      </c>
      <c r="E281" s="66">
        <v>1030</v>
      </c>
      <c r="F281" s="67"/>
      <c r="G281" s="65">
        <f t="shared" ref="G281:G292" si="44">B281-C281</f>
        <v>97</v>
      </c>
      <c r="H281" s="66">
        <f t="shared" ref="H281:H292" si="45">D281-E281</f>
        <v>484</v>
      </c>
      <c r="I281" s="20">
        <f t="shared" ref="I281:I292" si="46">IF(C281=0, "-", IF(G281/C281&lt;10, G281/C281, "&gt;999%"))</f>
        <v>1.6724137931034482</v>
      </c>
      <c r="J281" s="21">
        <f t="shared" ref="J281:J292" si="47">IF(E281=0, "-", IF(H281/E281&lt;10, H281/E281, "&gt;999%"))</f>
        <v>0.46990291262135925</v>
      </c>
    </row>
    <row r="282" spans="1:10" x14ac:dyDescent="0.2">
      <c r="A282" s="158" t="s">
        <v>228</v>
      </c>
      <c r="B282" s="65">
        <v>240</v>
      </c>
      <c r="C282" s="66">
        <v>428</v>
      </c>
      <c r="D282" s="65">
        <v>5186</v>
      </c>
      <c r="E282" s="66">
        <v>4490</v>
      </c>
      <c r="F282" s="67"/>
      <c r="G282" s="65">
        <f t="shared" si="44"/>
        <v>-188</v>
      </c>
      <c r="H282" s="66">
        <f t="shared" si="45"/>
        <v>696</v>
      </c>
      <c r="I282" s="20">
        <f t="shared" si="46"/>
        <v>-0.43925233644859812</v>
      </c>
      <c r="J282" s="21">
        <f t="shared" si="47"/>
        <v>0.15501113585746101</v>
      </c>
    </row>
    <row r="283" spans="1:10" x14ac:dyDescent="0.2">
      <c r="A283" s="158" t="s">
        <v>389</v>
      </c>
      <c r="B283" s="65">
        <v>17</v>
      </c>
      <c r="C283" s="66">
        <v>0</v>
      </c>
      <c r="D283" s="65">
        <v>156</v>
      </c>
      <c r="E283" s="66">
        <v>0</v>
      </c>
      <c r="F283" s="67"/>
      <c r="G283" s="65">
        <f t="shared" si="44"/>
        <v>17</v>
      </c>
      <c r="H283" s="66">
        <f t="shared" si="45"/>
        <v>156</v>
      </c>
      <c r="I283" s="20" t="str">
        <f t="shared" si="46"/>
        <v>-</v>
      </c>
      <c r="J283" s="21" t="str">
        <f t="shared" si="47"/>
        <v>-</v>
      </c>
    </row>
    <row r="284" spans="1:10" x14ac:dyDescent="0.2">
      <c r="A284" s="158" t="s">
        <v>253</v>
      </c>
      <c r="B284" s="65">
        <v>0</v>
      </c>
      <c r="C284" s="66">
        <v>0</v>
      </c>
      <c r="D284" s="65">
        <v>0</v>
      </c>
      <c r="E284" s="66">
        <v>21</v>
      </c>
      <c r="F284" s="67"/>
      <c r="G284" s="65">
        <f t="shared" si="44"/>
        <v>0</v>
      </c>
      <c r="H284" s="66">
        <f t="shared" si="45"/>
        <v>-21</v>
      </c>
      <c r="I284" s="20" t="str">
        <f t="shared" si="46"/>
        <v>-</v>
      </c>
      <c r="J284" s="21">
        <f t="shared" si="47"/>
        <v>-1</v>
      </c>
    </row>
    <row r="285" spans="1:10" x14ac:dyDescent="0.2">
      <c r="A285" s="158" t="s">
        <v>200</v>
      </c>
      <c r="B285" s="65">
        <v>101</v>
      </c>
      <c r="C285" s="66">
        <v>87</v>
      </c>
      <c r="D285" s="65">
        <v>1660</v>
      </c>
      <c r="E285" s="66">
        <v>850</v>
      </c>
      <c r="F285" s="67"/>
      <c r="G285" s="65">
        <f t="shared" si="44"/>
        <v>14</v>
      </c>
      <c r="H285" s="66">
        <f t="shared" si="45"/>
        <v>810</v>
      </c>
      <c r="I285" s="20">
        <f t="shared" si="46"/>
        <v>0.16091954022988506</v>
      </c>
      <c r="J285" s="21">
        <f t="shared" si="47"/>
        <v>0.95294117647058818</v>
      </c>
    </row>
    <row r="286" spans="1:10" x14ac:dyDescent="0.2">
      <c r="A286" s="158" t="s">
        <v>207</v>
      </c>
      <c r="B286" s="65">
        <v>82</v>
      </c>
      <c r="C286" s="66">
        <v>139</v>
      </c>
      <c r="D286" s="65">
        <v>1577</v>
      </c>
      <c r="E286" s="66">
        <v>1343</v>
      </c>
      <c r="F286" s="67"/>
      <c r="G286" s="65">
        <f t="shared" si="44"/>
        <v>-57</v>
      </c>
      <c r="H286" s="66">
        <f t="shared" si="45"/>
        <v>234</v>
      </c>
      <c r="I286" s="20">
        <f t="shared" si="46"/>
        <v>-0.41007194244604317</v>
      </c>
      <c r="J286" s="21">
        <f t="shared" si="47"/>
        <v>0.17423678332092329</v>
      </c>
    </row>
    <row r="287" spans="1:10" x14ac:dyDescent="0.2">
      <c r="A287" s="158" t="s">
        <v>390</v>
      </c>
      <c r="B287" s="65">
        <v>153</v>
      </c>
      <c r="C287" s="66">
        <v>288</v>
      </c>
      <c r="D287" s="65">
        <v>2356</v>
      </c>
      <c r="E287" s="66">
        <v>2563</v>
      </c>
      <c r="F287" s="67"/>
      <c r="G287" s="65">
        <f t="shared" si="44"/>
        <v>-135</v>
      </c>
      <c r="H287" s="66">
        <f t="shared" si="45"/>
        <v>-207</v>
      </c>
      <c r="I287" s="20">
        <f t="shared" si="46"/>
        <v>-0.46875</v>
      </c>
      <c r="J287" s="21">
        <f t="shared" si="47"/>
        <v>-8.0764728833398358E-2</v>
      </c>
    </row>
    <row r="288" spans="1:10" x14ac:dyDescent="0.2">
      <c r="A288" s="158" t="s">
        <v>464</v>
      </c>
      <c r="B288" s="65">
        <v>71</v>
      </c>
      <c r="C288" s="66">
        <v>221</v>
      </c>
      <c r="D288" s="65">
        <v>1554</v>
      </c>
      <c r="E288" s="66">
        <v>1230</v>
      </c>
      <c r="F288" s="67"/>
      <c r="G288" s="65">
        <f t="shared" si="44"/>
        <v>-150</v>
      </c>
      <c r="H288" s="66">
        <f t="shared" si="45"/>
        <v>324</v>
      </c>
      <c r="I288" s="20">
        <f t="shared" si="46"/>
        <v>-0.67873303167420818</v>
      </c>
      <c r="J288" s="21">
        <f t="shared" si="47"/>
        <v>0.26341463414634148</v>
      </c>
    </row>
    <row r="289" spans="1:10" x14ac:dyDescent="0.2">
      <c r="A289" s="158" t="s">
        <v>425</v>
      </c>
      <c r="B289" s="65">
        <v>242</v>
      </c>
      <c r="C289" s="66">
        <v>227</v>
      </c>
      <c r="D289" s="65">
        <v>2660</v>
      </c>
      <c r="E289" s="66">
        <v>3090</v>
      </c>
      <c r="F289" s="67"/>
      <c r="G289" s="65">
        <f t="shared" si="44"/>
        <v>15</v>
      </c>
      <c r="H289" s="66">
        <f t="shared" si="45"/>
        <v>-430</v>
      </c>
      <c r="I289" s="20">
        <f t="shared" si="46"/>
        <v>6.6079295154185022E-2</v>
      </c>
      <c r="J289" s="21">
        <f t="shared" si="47"/>
        <v>-0.13915857605177995</v>
      </c>
    </row>
    <row r="290" spans="1:10" x14ac:dyDescent="0.2">
      <c r="A290" s="158" t="s">
        <v>279</v>
      </c>
      <c r="B290" s="65">
        <v>8</v>
      </c>
      <c r="C290" s="66">
        <v>25</v>
      </c>
      <c r="D290" s="65">
        <v>363</v>
      </c>
      <c r="E290" s="66">
        <v>399</v>
      </c>
      <c r="F290" s="67"/>
      <c r="G290" s="65">
        <f t="shared" si="44"/>
        <v>-17</v>
      </c>
      <c r="H290" s="66">
        <f t="shared" si="45"/>
        <v>-36</v>
      </c>
      <c r="I290" s="20">
        <f t="shared" si="46"/>
        <v>-0.68</v>
      </c>
      <c r="J290" s="21">
        <f t="shared" si="47"/>
        <v>-9.0225563909774431E-2</v>
      </c>
    </row>
    <row r="291" spans="1:10" x14ac:dyDescent="0.2">
      <c r="A291" s="158" t="s">
        <v>372</v>
      </c>
      <c r="B291" s="65">
        <v>163</v>
      </c>
      <c r="C291" s="66">
        <v>0</v>
      </c>
      <c r="D291" s="65">
        <v>2436</v>
      </c>
      <c r="E291" s="66">
        <v>0</v>
      </c>
      <c r="F291" s="67"/>
      <c r="G291" s="65">
        <f t="shared" si="44"/>
        <v>163</v>
      </c>
      <c r="H291" s="66">
        <f t="shared" si="45"/>
        <v>2436</v>
      </c>
      <c r="I291" s="20" t="str">
        <f t="shared" si="46"/>
        <v>-</v>
      </c>
      <c r="J291" s="21" t="str">
        <f t="shared" si="47"/>
        <v>-</v>
      </c>
    </row>
    <row r="292" spans="1:10" s="160" customFormat="1" x14ac:dyDescent="0.2">
      <c r="A292" s="178" t="s">
        <v>701</v>
      </c>
      <c r="B292" s="71">
        <v>1232</v>
      </c>
      <c r="C292" s="72">
        <v>1473</v>
      </c>
      <c r="D292" s="71">
        <v>19462</v>
      </c>
      <c r="E292" s="72">
        <v>15016</v>
      </c>
      <c r="F292" s="73"/>
      <c r="G292" s="71">
        <f t="shared" si="44"/>
        <v>-241</v>
      </c>
      <c r="H292" s="72">
        <f t="shared" si="45"/>
        <v>4446</v>
      </c>
      <c r="I292" s="37">
        <f t="shared" si="46"/>
        <v>-0.16361167684996605</v>
      </c>
      <c r="J292" s="38">
        <f t="shared" si="47"/>
        <v>0.29608417687799682</v>
      </c>
    </row>
    <row r="293" spans="1:10" x14ac:dyDescent="0.2">
      <c r="A293" s="177"/>
      <c r="B293" s="143"/>
      <c r="C293" s="144"/>
      <c r="D293" s="143"/>
      <c r="E293" s="144"/>
      <c r="F293" s="145"/>
      <c r="G293" s="143"/>
      <c r="H293" s="144"/>
      <c r="I293" s="151"/>
      <c r="J293" s="152"/>
    </row>
    <row r="294" spans="1:10" s="139" customFormat="1" x14ac:dyDescent="0.2">
      <c r="A294" s="159" t="s">
        <v>66</v>
      </c>
      <c r="B294" s="65"/>
      <c r="C294" s="66"/>
      <c r="D294" s="65"/>
      <c r="E294" s="66"/>
      <c r="F294" s="67"/>
      <c r="G294" s="65"/>
      <c r="H294" s="66"/>
      <c r="I294" s="20"/>
      <c r="J294" s="21"/>
    </row>
    <row r="295" spans="1:10" x14ac:dyDescent="0.2">
      <c r="A295" s="158" t="s">
        <v>357</v>
      </c>
      <c r="B295" s="65">
        <v>1</v>
      </c>
      <c r="C295" s="66">
        <v>2</v>
      </c>
      <c r="D295" s="65">
        <v>24</v>
      </c>
      <c r="E295" s="66">
        <v>17</v>
      </c>
      <c r="F295" s="67"/>
      <c r="G295" s="65">
        <f>B295-C295</f>
        <v>-1</v>
      </c>
      <c r="H295" s="66">
        <f>D295-E295</f>
        <v>7</v>
      </c>
      <c r="I295" s="20">
        <f>IF(C295=0, "-", IF(G295/C295&lt;10, G295/C295, "&gt;999%"))</f>
        <v>-0.5</v>
      </c>
      <c r="J295" s="21">
        <f>IF(E295=0, "-", IF(H295/E295&lt;10, H295/E295, "&gt;999%"))</f>
        <v>0.41176470588235292</v>
      </c>
    </row>
    <row r="296" spans="1:10" x14ac:dyDescent="0.2">
      <c r="A296" s="158" t="s">
        <v>506</v>
      </c>
      <c r="B296" s="65">
        <v>0</v>
      </c>
      <c r="C296" s="66">
        <v>4</v>
      </c>
      <c r="D296" s="65">
        <v>21</v>
      </c>
      <c r="E296" s="66">
        <v>21</v>
      </c>
      <c r="F296" s="67"/>
      <c r="G296" s="65">
        <f>B296-C296</f>
        <v>-4</v>
      </c>
      <c r="H296" s="66">
        <f>D296-E296</f>
        <v>0</v>
      </c>
      <c r="I296" s="20">
        <f>IF(C296=0, "-", IF(G296/C296&lt;10, G296/C296, "&gt;999%"))</f>
        <v>-1</v>
      </c>
      <c r="J296" s="21">
        <f>IF(E296=0, "-", IF(H296/E296&lt;10, H296/E296, "&gt;999%"))</f>
        <v>0</v>
      </c>
    </row>
    <row r="297" spans="1:10" s="160" customFormat="1" x14ac:dyDescent="0.2">
      <c r="A297" s="178" t="s">
        <v>702</v>
      </c>
      <c r="B297" s="71">
        <v>1</v>
      </c>
      <c r="C297" s="72">
        <v>6</v>
      </c>
      <c r="D297" s="71">
        <v>45</v>
      </c>
      <c r="E297" s="72">
        <v>38</v>
      </c>
      <c r="F297" s="73"/>
      <c r="G297" s="71">
        <f>B297-C297</f>
        <v>-5</v>
      </c>
      <c r="H297" s="72">
        <f>D297-E297</f>
        <v>7</v>
      </c>
      <c r="I297" s="37">
        <f>IF(C297=0, "-", IF(G297/C297&lt;10, G297/C297, "&gt;999%"))</f>
        <v>-0.83333333333333337</v>
      </c>
      <c r="J297" s="38">
        <f>IF(E297=0, "-", IF(H297/E297&lt;10, H297/E297, "&gt;999%"))</f>
        <v>0.18421052631578946</v>
      </c>
    </row>
    <row r="298" spans="1:10" x14ac:dyDescent="0.2">
      <c r="A298" s="177"/>
      <c r="B298" s="143"/>
      <c r="C298" s="144"/>
      <c r="D298" s="143"/>
      <c r="E298" s="144"/>
      <c r="F298" s="145"/>
      <c r="G298" s="143"/>
      <c r="H298" s="144"/>
      <c r="I298" s="151"/>
      <c r="J298" s="152"/>
    </row>
    <row r="299" spans="1:10" s="139" customFormat="1" x14ac:dyDescent="0.2">
      <c r="A299" s="159" t="s">
        <v>67</v>
      </c>
      <c r="B299" s="65"/>
      <c r="C299" s="66"/>
      <c r="D299" s="65"/>
      <c r="E299" s="66"/>
      <c r="F299" s="67"/>
      <c r="G299" s="65"/>
      <c r="H299" s="66"/>
      <c r="I299" s="20"/>
      <c r="J299" s="21"/>
    </row>
    <row r="300" spans="1:10" x14ac:dyDescent="0.2">
      <c r="A300" s="158" t="s">
        <v>489</v>
      </c>
      <c r="B300" s="65">
        <v>18</v>
      </c>
      <c r="C300" s="66">
        <v>53</v>
      </c>
      <c r="D300" s="65">
        <v>422</v>
      </c>
      <c r="E300" s="66">
        <v>129</v>
      </c>
      <c r="F300" s="67"/>
      <c r="G300" s="65">
        <f t="shared" ref="G300:G307" si="48">B300-C300</f>
        <v>-35</v>
      </c>
      <c r="H300" s="66">
        <f t="shared" ref="H300:H307" si="49">D300-E300</f>
        <v>293</v>
      </c>
      <c r="I300" s="20">
        <f t="shared" ref="I300:I307" si="50">IF(C300=0, "-", IF(G300/C300&lt;10, G300/C300, "&gt;999%"))</f>
        <v>-0.660377358490566</v>
      </c>
      <c r="J300" s="21">
        <f t="shared" ref="J300:J307" si="51">IF(E300=0, "-", IF(H300/E300&lt;10, H300/E300, "&gt;999%"))</f>
        <v>2.2713178294573644</v>
      </c>
    </row>
    <row r="301" spans="1:10" x14ac:dyDescent="0.2">
      <c r="A301" s="158" t="s">
        <v>507</v>
      </c>
      <c r="B301" s="65">
        <v>4</v>
      </c>
      <c r="C301" s="66">
        <v>18</v>
      </c>
      <c r="D301" s="65">
        <v>138</v>
      </c>
      <c r="E301" s="66">
        <v>193</v>
      </c>
      <c r="F301" s="67"/>
      <c r="G301" s="65">
        <f t="shared" si="48"/>
        <v>-14</v>
      </c>
      <c r="H301" s="66">
        <f t="shared" si="49"/>
        <v>-55</v>
      </c>
      <c r="I301" s="20">
        <f t="shared" si="50"/>
        <v>-0.77777777777777779</v>
      </c>
      <c r="J301" s="21">
        <f t="shared" si="51"/>
        <v>-0.28497409326424872</v>
      </c>
    </row>
    <row r="302" spans="1:10" x14ac:dyDescent="0.2">
      <c r="A302" s="158" t="s">
        <v>445</v>
      </c>
      <c r="B302" s="65">
        <v>8</v>
      </c>
      <c r="C302" s="66">
        <v>17</v>
      </c>
      <c r="D302" s="65">
        <v>219</v>
      </c>
      <c r="E302" s="66">
        <v>322</v>
      </c>
      <c r="F302" s="67"/>
      <c r="G302" s="65">
        <f t="shared" si="48"/>
        <v>-9</v>
      </c>
      <c r="H302" s="66">
        <f t="shared" si="49"/>
        <v>-103</v>
      </c>
      <c r="I302" s="20">
        <f t="shared" si="50"/>
        <v>-0.52941176470588236</v>
      </c>
      <c r="J302" s="21">
        <f t="shared" si="51"/>
        <v>-0.31987577639751552</v>
      </c>
    </row>
    <row r="303" spans="1:10" x14ac:dyDescent="0.2">
      <c r="A303" s="158" t="s">
        <v>508</v>
      </c>
      <c r="B303" s="65">
        <v>2</v>
      </c>
      <c r="C303" s="66">
        <v>0</v>
      </c>
      <c r="D303" s="65">
        <v>52</v>
      </c>
      <c r="E303" s="66">
        <v>52</v>
      </c>
      <c r="F303" s="67"/>
      <c r="G303" s="65">
        <f t="shared" si="48"/>
        <v>2</v>
      </c>
      <c r="H303" s="66">
        <f t="shared" si="49"/>
        <v>0</v>
      </c>
      <c r="I303" s="20" t="str">
        <f t="shared" si="50"/>
        <v>-</v>
      </c>
      <c r="J303" s="21">
        <f t="shared" si="51"/>
        <v>0</v>
      </c>
    </row>
    <row r="304" spans="1:10" x14ac:dyDescent="0.2">
      <c r="A304" s="158" t="s">
        <v>446</v>
      </c>
      <c r="B304" s="65">
        <v>1</v>
      </c>
      <c r="C304" s="66">
        <v>45</v>
      </c>
      <c r="D304" s="65">
        <v>296</v>
      </c>
      <c r="E304" s="66">
        <v>387</v>
      </c>
      <c r="F304" s="67"/>
      <c r="G304" s="65">
        <f t="shared" si="48"/>
        <v>-44</v>
      </c>
      <c r="H304" s="66">
        <f t="shared" si="49"/>
        <v>-91</v>
      </c>
      <c r="I304" s="20">
        <f t="shared" si="50"/>
        <v>-0.97777777777777775</v>
      </c>
      <c r="J304" s="21">
        <f t="shared" si="51"/>
        <v>-0.23514211886304909</v>
      </c>
    </row>
    <row r="305" spans="1:10" x14ac:dyDescent="0.2">
      <c r="A305" s="158" t="s">
        <v>490</v>
      </c>
      <c r="B305" s="65">
        <v>5</v>
      </c>
      <c r="C305" s="66">
        <v>61</v>
      </c>
      <c r="D305" s="65">
        <v>446</v>
      </c>
      <c r="E305" s="66">
        <v>466</v>
      </c>
      <c r="F305" s="67"/>
      <c r="G305" s="65">
        <f t="shared" si="48"/>
        <v>-56</v>
      </c>
      <c r="H305" s="66">
        <f t="shared" si="49"/>
        <v>-20</v>
      </c>
      <c r="I305" s="20">
        <f t="shared" si="50"/>
        <v>-0.91803278688524592</v>
      </c>
      <c r="J305" s="21">
        <f t="shared" si="51"/>
        <v>-4.2918454935622317E-2</v>
      </c>
    </row>
    <row r="306" spans="1:10" x14ac:dyDescent="0.2">
      <c r="A306" s="158" t="s">
        <v>491</v>
      </c>
      <c r="B306" s="65">
        <v>0</v>
      </c>
      <c r="C306" s="66">
        <v>18</v>
      </c>
      <c r="D306" s="65">
        <v>157</v>
      </c>
      <c r="E306" s="66">
        <v>191</v>
      </c>
      <c r="F306" s="67"/>
      <c r="G306" s="65">
        <f t="shared" si="48"/>
        <v>-18</v>
      </c>
      <c r="H306" s="66">
        <f t="shared" si="49"/>
        <v>-34</v>
      </c>
      <c r="I306" s="20">
        <f t="shared" si="50"/>
        <v>-1</v>
      </c>
      <c r="J306" s="21">
        <f t="shared" si="51"/>
        <v>-0.17801047120418848</v>
      </c>
    </row>
    <row r="307" spans="1:10" s="160" customFormat="1" x14ac:dyDescent="0.2">
      <c r="A307" s="178" t="s">
        <v>703</v>
      </c>
      <c r="B307" s="71">
        <v>38</v>
      </c>
      <c r="C307" s="72">
        <v>212</v>
      </c>
      <c r="D307" s="71">
        <v>1730</v>
      </c>
      <c r="E307" s="72">
        <v>1740</v>
      </c>
      <c r="F307" s="73"/>
      <c r="G307" s="71">
        <f t="shared" si="48"/>
        <v>-174</v>
      </c>
      <c r="H307" s="72">
        <f t="shared" si="49"/>
        <v>-10</v>
      </c>
      <c r="I307" s="37">
        <f t="shared" si="50"/>
        <v>-0.82075471698113212</v>
      </c>
      <c r="J307" s="38">
        <f t="shared" si="51"/>
        <v>-5.7471264367816091E-3</v>
      </c>
    </row>
    <row r="308" spans="1:10" x14ac:dyDescent="0.2">
      <c r="A308" s="177"/>
      <c r="B308" s="143"/>
      <c r="C308" s="144"/>
      <c r="D308" s="143"/>
      <c r="E308" s="144"/>
      <c r="F308" s="145"/>
      <c r="G308" s="143"/>
      <c r="H308" s="144"/>
      <c r="I308" s="151"/>
      <c r="J308" s="152"/>
    </row>
    <row r="309" spans="1:10" s="139" customFormat="1" x14ac:dyDescent="0.2">
      <c r="A309" s="159" t="s">
        <v>68</v>
      </c>
      <c r="B309" s="65"/>
      <c r="C309" s="66"/>
      <c r="D309" s="65"/>
      <c r="E309" s="66"/>
      <c r="F309" s="67"/>
      <c r="G309" s="65"/>
      <c r="H309" s="66"/>
      <c r="I309" s="20"/>
      <c r="J309" s="21"/>
    </row>
    <row r="310" spans="1:10" x14ac:dyDescent="0.2">
      <c r="A310" s="158" t="s">
        <v>465</v>
      </c>
      <c r="B310" s="65">
        <v>46</v>
      </c>
      <c r="C310" s="66">
        <v>27</v>
      </c>
      <c r="D310" s="65">
        <v>299</v>
      </c>
      <c r="E310" s="66">
        <v>108</v>
      </c>
      <c r="F310" s="67"/>
      <c r="G310" s="65">
        <f t="shared" ref="G310:G317" si="52">B310-C310</f>
        <v>19</v>
      </c>
      <c r="H310" s="66">
        <f t="shared" ref="H310:H317" si="53">D310-E310</f>
        <v>191</v>
      </c>
      <c r="I310" s="20">
        <f t="shared" ref="I310:I317" si="54">IF(C310=0, "-", IF(G310/C310&lt;10, G310/C310, "&gt;999%"))</f>
        <v>0.70370370370370372</v>
      </c>
      <c r="J310" s="21">
        <f t="shared" ref="J310:J317" si="55">IF(E310=0, "-", IF(H310/E310&lt;10, H310/E310, "&gt;999%"))</f>
        <v>1.7685185185185186</v>
      </c>
    </row>
    <row r="311" spans="1:10" x14ac:dyDescent="0.2">
      <c r="A311" s="158" t="s">
        <v>578</v>
      </c>
      <c r="B311" s="65">
        <v>20</v>
      </c>
      <c r="C311" s="66">
        <v>22</v>
      </c>
      <c r="D311" s="65">
        <v>431</v>
      </c>
      <c r="E311" s="66">
        <v>38</v>
      </c>
      <c r="F311" s="67"/>
      <c r="G311" s="65">
        <f t="shared" si="52"/>
        <v>-2</v>
      </c>
      <c r="H311" s="66">
        <f t="shared" si="53"/>
        <v>393</v>
      </c>
      <c r="I311" s="20">
        <f t="shared" si="54"/>
        <v>-9.0909090909090912E-2</v>
      </c>
      <c r="J311" s="21" t="str">
        <f t="shared" si="55"/>
        <v>&gt;999%</v>
      </c>
    </row>
    <row r="312" spans="1:10" x14ac:dyDescent="0.2">
      <c r="A312" s="158" t="s">
        <v>516</v>
      </c>
      <c r="B312" s="65">
        <v>4</v>
      </c>
      <c r="C312" s="66">
        <v>0</v>
      </c>
      <c r="D312" s="65">
        <v>24</v>
      </c>
      <c r="E312" s="66">
        <v>0</v>
      </c>
      <c r="F312" s="67"/>
      <c r="G312" s="65">
        <f t="shared" si="52"/>
        <v>4</v>
      </c>
      <c r="H312" s="66">
        <f t="shared" si="53"/>
        <v>24</v>
      </c>
      <c r="I312" s="20" t="str">
        <f t="shared" si="54"/>
        <v>-</v>
      </c>
      <c r="J312" s="21" t="str">
        <f t="shared" si="55"/>
        <v>-</v>
      </c>
    </row>
    <row r="313" spans="1:10" x14ac:dyDescent="0.2">
      <c r="A313" s="158" t="s">
        <v>310</v>
      </c>
      <c r="B313" s="65">
        <v>32</v>
      </c>
      <c r="C313" s="66">
        <v>30</v>
      </c>
      <c r="D313" s="65">
        <v>204</v>
      </c>
      <c r="E313" s="66">
        <v>144</v>
      </c>
      <c r="F313" s="67"/>
      <c r="G313" s="65">
        <f t="shared" si="52"/>
        <v>2</v>
      </c>
      <c r="H313" s="66">
        <f t="shared" si="53"/>
        <v>60</v>
      </c>
      <c r="I313" s="20">
        <f t="shared" si="54"/>
        <v>6.6666666666666666E-2</v>
      </c>
      <c r="J313" s="21">
        <f t="shared" si="55"/>
        <v>0.41666666666666669</v>
      </c>
    </row>
    <row r="314" spans="1:10" x14ac:dyDescent="0.2">
      <c r="A314" s="158" t="s">
        <v>529</v>
      </c>
      <c r="B314" s="65">
        <v>131</v>
      </c>
      <c r="C314" s="66">
        <v>65</v>
      </c>
      <c r="D314" s="65">
        <v>906</v>
      </c>
      <c r="E314" s="66">
        <v>486</v>
      </c>
      <c r="F314" s="67"/>
      <c r="G314" s="65">
        <f t="shared" si="52"/>
        <v>66</v>
      </c>
      <c r="H314" s="66">
        <f t="shared" si="53"/>
        <v>420</v>
      </c>
      <c r="I314" s="20">
        <f t="shared" si="54"/>
        <v>1.0153846153846153</v>
      </c>
      <c r="J314" s="21">
        <f t="shared" si="55"/>
        <v>0.86419753086419748</v>
      </c>
    </row>
    <row r="315" spans="1:10" x14ac:dyDescent="0.2">
      <c r="A315" s="158" t="s">
        <v>556</v>
      </c>
      <c r="B315" s="65">
        <v>50</v>
      </c>
      <c r="C315" s="66">
        <v>187</v>
      </c>
      <c r="D315" s="65">
        <v>1394</v>
      </c>
      <c r="E315" s="66">
        <v>1109</v>
      </c>
      <c r="F315" s="67"/>
      <c r="G315" s="65">
        <f t="shared" si="52"/>
        <v>-137</v>
      </c>
      <c r="H315" s="66">
        <f t="shared" si="53"/>
        <v>285</v>
      </c>
      <c r="I315" s="20">
        <f t="shared" si="54"/>
        <v>-0.73262032085561501</v>
      </c>
      <c r="J315" s="21">
        <f t="shared" si="55"/>
        <v>0.25698827772768262</v>
      </c>
    </row>
    <row r="316" spans="1:10" x14ac:dyDescent="0.2">
      <c r="A316" s="158" t="s">
        <v>530</v>
      </c>
      <c r="B316" s="65">
        <v>9</v>
      </c>
      <c r="C316" s="66">
        <v>16</v>
      </c>
      <c r="D316" s="65">
        <v>131</v>
      </c>
      <c r="E316" s="66">
        <v>100</v>
      </c>
      <c r="F316" s="67"/>
      <c r="G316" s="65">
        <f t="shared" si="52"/>
        <v>-7</v>
      </c>
      <c r="H316" s="66">
        <f t="shared" si="53"/>
        <v>31</v>
      </c>
      <c r="I316" s="20">
        <f t="shared" si="54"/>
        <v>-0.4375</v>
      </c>
      <c r="J316" s="21">
        <f t="shared" si="55"/>
        <v>0.31</v>
      </c>
    </row>
    <row r="317" spans="1:10" s="160" customFormat="1" x14ac:dyDescent="0.2">
      <c r="A317" s="178" t="s">
        <v>704</v>
      </c>
      <c r="B317" s="71">
        <v>292</v>
      </c>
      <c r="C317" s="72">
        <v>347</v>
      </c>
      <c r="D317" s="71">
        <v>3389</v>
      </c>
      <c r="E317" s="72">
        <v>1985</v>
      </c>
      <c r="F317" s="73"/>
      <c r="G317" s="71">
        <f t="shared" si="52"/>
        <v>-55</v>
      </c>
      <c r="H317" s="72">
        <f t="shared" si="53"/>
        <v>1404</v>
      </c>
      <c r="I317" s="37">
        <f t="shared" si="54"/>
        <v>-0.15850144092219021</v>
      </c>
      <c r="J317" s="38">
        <f t="shared" si="55"/>
        <v>0.70730478589420653</v>
      </c>
    </row>
    <row r="318" spans="1:10" x14ac:dyDescent="0.2">
      <c r="A318" s="177"/>
      <c r="B318" s="143"/>
      <c r="C318" s="144"/>
      <c r="D318" s="143"/>
      <c r="E318" s="144"/>
      <c r="F318" s="145"/>
      <c r="G318" s="143"/>
      <c r="H318" s="144"/>
      <c r="I318" s="151"/>
      <c r="J318" s="152"/>
    </row>
    <row r="319" spans="1:10" s="139" customFormat="1" x14ac:dyDescent="0.2">
      <c r="A319" s="159" t="s">
        <v>69</v>
      </c>
      <c r="B319" s="65"/>
      <c r="C319" s="66"/>
      <c r="D319" s="65"/>
      <c r="E319" s="66"/>
      <c r="F319" s="67"/>
      <c r="G319" s="65"/>
      <c r="H319" s="66"/>
      <c r="I319" s="20"/>
      <c r="J319" s="21"/>
    </row>
    <row r="320" spans="1:10" x14ac:dyDescent="0.2">
      <c r="A320" s="158" t="s">
        <v>245</v>
      </c>
      <c r="B320" s="65">
        <v>0</v>
      </c>
      <c r="C320" s="66">
        <v>4</v>
      </c>
      <c r="D320" s="65">
        <v>28</v>
      </c>
      <c r="E320" s="66">
        <v>27</v>
      </c>
      <c r="F320" s="67"/>
      <c r="G320" s="65">
        <f t="shared" ref="G320:G331" si="56">B320-C320</f>
        <v>-4</v>
      </c>
      <c r="H320" s="66">
        <f t="shared" ref="H320:H331" si="57">D320-E320</f>
        <v>1</v>
      </c>
      <c r="I320" s="20">
        <f t="shared" ref="I320:I331" si="58">IF(C320=0, "-", IF(G320/C320&lt;10, G320/C320, "&gt;999%"))</f>
        <v>-1</v>
      </c>
      <c r="J320" s="21">
        <f t="shared" ref="J320:J331" si="59">IF(E320=0, "-", IF(H320/E320&lt;10, H320/E320, "&gt;999%"))</f>
        <v>3.7037037037037035E-2</v>
      </c>
    </row>
    <row r="321" spans="1:10" x14ac:dyDescent="0.2">
      <c r="A321" s="158" t="s">
        <v>270</v>
      </c>
      <c r="B321" s="65">
        <v>29</v>
      </c>
      <c r="C321" s="66">
        <v>15</v>
      </c>
      <c r="D321" s="65">
        <v>218</v>
      </c>
      <c r="E321" s="66">
        <v>145</v>
      </c>
      <c r="F321" s="67"/>
      <c r="G321" s="65">
        <f t="shared" si="56"/>
        <v>14</v>
      </c>
      <c r="H321" s="66">
        <f t="shared" si="57"/>
        <v>73</v>
      </c>
      <c r="I321" s="20">
        <f t="shared" si="58"/>
        <v>0.93333333333333335</v>
      </c>
      <c r="J321" s="21">
        <f t="shared" si="59"/>
        <v>0.50344827586206897</v>
      </c>
    </row>
    <row r="322" spans="1:10" x14ac:dyDescent="0.2">
      <c r="A322" s="158" t="s">
        <v>286</v>
      </c>
      <c r="B322" s="65">
        <v>0</v>
      </c>
      <c r="C322" s="66">
        <v>0</v>
      </c>
      <c r="D322" s="65">
        <v>0</v>
      </c>
      <c r="E322" s="66">
        <v>8</v>
      </c>
      <c r="F322" s="67"/>
      <c r="G322" s="65">
        <f t="shared" si="56"/>
        <v>0</v>
      </c>
      <c r="H322" s="66">
        <f t="shared" si="57"/>
        <v>-8</v>
      </c>
      <c r="I322" s="20" t="str">
        <f t="shared" si="58"/>
        <v>-</v>
      </c>
      <c r="J322" s="21">
        <f t="shared" si="59"/>
        <v>-1</v>
      </c>
    </row>
    <row r="323" spans="1:10" x14ac:dyDescent="0.2">
      <c r="A323" s="158" t="s">
        <v>271</v>
      </c>
      <c r="B323" s="65">
        <v>7</v>
      </c>
      <c r="C323" s="66">
        <v>23</v>
      </c>
      <c r="D323" s="65">
        <v>312</v>
      </c>
      <c r="E323" s="66">
        <v>179</v>
      </c>
      <c r="F323" s="67"/>
      <c r="G323" s="65">
        <f t="shared" si="56"/>
        <v>-16</v>
      </c>
      <c r="H323" s="66">
        <f t="shared" si="57"/>
        <v>133</v>
      </c>
      <c r="I323" s="20">
        <f t="shared" si="58"/>
        <v>-0.69565217391304346</v>
      </c>
      <c r="J323" s="21">
        <f t="shared" si="59"/>
        <v>0.74301675977653636</v>
      </c>
    </row>
    <row r="324" spans="1:10" x14ac:dyDescent="0.2">
      <c r="A324" s="158" t="s">
        <v>338</v>
      </c>
      <c r="B324" s="65">
        <v>1</v>
      </c>
      <c r="C324" s="66">
        <v>2</v>
      </c>
      <c r="D324" s="65">
        <v>8</v>
      </c>
      <c r="E324" s="66">
        <v>15</v>
      </c>
      <c r="F324" s="67"/>
      <c r="G324" s="65">
        <f t="shared" si="56"/>
        <v>-1</v>
      </c>
      <c r="H324" s="66">
        <f t="shared" si="57"/>
        <v>-7</v>
      </c>
      <c r="I324" s="20">
        <f t="shared" si="58"/>
        <v>-0.5</v>
      </c>
      <c r="J324" s="21">
        <f t="shared" si="59"/>
        <v>-0.46666666666666667</v>
      </c>
    </row>
    <row r="325" spans="1:10" x14ac:dyDescent="0.2">
      <c r="A325" s="158" t="s">
        <v>300</v>
      </c>
      <c r="B325" s="65">
        <v>1</v>
      </c>
      <c r="C325" s="66">
        <v>0</v>
      </c>
      <c r="D325" s="65">
        <v>14</v>
      </c>
      <c r="E325" s="66">
        <v>8</v>
      </c>
      <c r="F325" s="67"/>
      <c r="G325" s="65">
        <f t="shared" si="56"/>
        <v>1</v>
      </c>
      <c r="H325" s="66">
        <f t="shared" si="57"/>
        <v>6</v>
      </c>
      <c r="I325" s="20" t="str">
        <f t="shared" si="58"/>
        <v>-</v>
      </c>
      <c r="J325" s="21">
        <f t="shared" si="59"/>
        <v>0.75</v>
      </c>
    </row>
    <row r="326" spans="1:10" x14ac:dyDescent="0.2">
      <c r="A326" s="158" t="s">
        <v>509</v>
      </c>
      <c r="B326" s="65">
        <v>0</v>
      </c>
      <c r="C326" s="66">
        <v>11</v>
      </c>
      <c r="D326" s="65">
        <v>86</v>
      </c>
      <c r="E326" s="66">
        <v>88</v>
      </c>
      <c r="F326" s="67"/>
      <c r="G326" s="65">
        <f t="shared" si="56"/>
        <v>-11</v>
      </c>
      <c r="H326" s="66">
        <f t="shared" si="57"/>
        <v>-2</v>
      </c>
      <c r="I326" s="20">
        <f t="shared" si="58"/>
        <v>-1</v>
      </c>
      <c r="J326" s="21">
        <f t="shared" si="59"/>
        <v>-2.2727272727272728E-2</v>
      </c>
    </row>
    <row r="327" spans="1:10" x14ac:dyDescent="0.2">
      <c r="A327" s="158" t="s">
        <v>447</v>
      </c>
      <c r="B327" s="65">
        <v>23</v>
      </c>
      <c r="C327" s="66">
        <v>124</v>
      </c>
      <c r="D327" s="65">
        <v>848</v>
      </c>
      <c r="E327" s="66">
        <v>890</v>
      </c>
      <c r="F327" s="67"/>
      <c r="G327" s="65">
        <f t="shared" si="56"/>
        <v>-101</v>
      </c>
      <c r="H327" s="66">
        <f t="shared" si="57"/>
        <v>-42</v>
      </c>
      <c r="I327" s="20">
        <f t="shared" si="58"/>
        <v>-0.81451612903225812</v>
      </c>
      <c r="J327" s="21">
        <f t="shared" si="59"/>
        <v>-4.7191011235955059E-2</v>
      </c>
    </row>
    <row r="328" spans="1:10" x14ac:dyDescent="0.2">
      <c r="A328" s="158" t="s">
        <v>339</v>
      </c>
      <c r="B328" s="65">
        <v>0</v>
      </c>
      <c r="C328" s="66">
        <v>4</v>
      </c>
      <c r="D328" s="65">
        <v>55</v>
      </c>
      <c r="E328" s="66">
        <v>66</v>
      </c>
      <c r="F328" s="67"/>
      <c r="G328" s="65">
        <f t="shared" si="56"/>
        <v>-4</v>
      </c>
      <c r="H328" s="66">
        <f t="shared" si="57"/>
        <v>-11</v>
      </c>
      <c r="I328" s="20">
        <f t="shared" si="58"/>
        <v>-1</v>
      </c>
      <c r="J328" s="21">
        <f t="shared" si="59"/>
        <v>-0.16666666666666666</v>
      </c>
    </row>
    <row r="329" spans="1:10" x14ac:dyDescent="0.2">
      <c r="A329" s="158" t="s">
        <v>492</v>
      </c>
      <c r="B329" s="65">
        <v>51</v>
      </c>
      <c r="C329" s="66">
        <v>60</v>
      </c>
      <c r="D329" s="65">
        <v>572</v>
      </c>
      <c r="E329" s="66">
        <v>488</v>
      </c>
      <c r="F329" s="67"/>
      <c r="G329" s="65">
        <f t="shared" si="56"/>
        <v>-9</v>
      </c>
      <c r="H329" s="66">
        <f t="shared" si="57"/>
        <v>84</v>
      </c>
      <c r="I329" s="20">
        <f t="shared" si="58"/>
        <v>-0.15</v>
      </c>
      <c r="J329" s="21">
        <f t="shared" si="59"/>
        <v>0.1721311475409836</v>
      </c>
    </row>
    <row r="330" spans="1:10" x14ac:dyDescent="0.2">
      <c r="A330" s="158" t="s">
        <v>413</v>
      </c>
      <c r="B330" s="65">
        <v>50</v>
      </c>
      <c r="C330" s="66">
        <v>35</v>
      </c>
      <c r="D330" s="65">
        <v>448</v>
      </c>
      <c r="E330" s="66">
        <v>299</v>
      </c>
      <c r="F330" s="67"/>
      <c r="G330" s="65">
        <f t="shared" si="56"/>
        <v>15</v>
      </c>
      <c r="H330" s="66">
        <f t="shared" si="57"/>
        <v>149</v>
      </c>
      <c r="I330" s="20">
        <f t="shared" si="58"/>
        <v>0.42857142857142855</v>
      </c>
      <c r="J330" s="21">
        <f t="shared" si="59"/>
        <v>0.49832775919732442</v>
      </c>
    </row>
    <row r="331" spans="1:10" s="160" customFormat="1" x14ac:dyDescent="0.2">
      <c r="A331" s="178" t="s">
        <v>705</v>
      </c>
      <c r="B331" s="71">
        <v>162</v>
      </c>
      <c r="C331" s="72">
        <v>278</v>
      </c>
      <c r="D331" s="71">
        <v>2589</v>
      </c>
      <c r="E331" s="72">
        <v>2213</v>
      </c>
      <c r="F331" s="73"/>
      <c r="G331" s="71">
        <f t="shared" si="56"/>
        <v>-116</v>
      </c>
      <c r="H331" s="72">
        <f t="shared" si="57"/>
        <v>376</v>
      </c>
      <c r="I331" s="37">
        <f t="shared" si="58"/>
        <v>-0.41726618705035973</v>
      </c>
      <c r="J331" s="38">
        <f t="shared" si="59"/>
        <v>0.16990510619069138</v>
      </c>
    </row>
    <row r="332" spans="1:10" x14ac:dyDescent="0.2">
      <c r="A332" s="177"/>
      <c r="B332" s="143"/>
      <c r="C332" s="144"/>
      <c r="D332" s="143"/>
      <c r="E332" s="144"/>
      <c r="F332" s="145"/>
      <c r="G332" s="143"/>
      <c r="H332" s="144"/>
      <c r="I332" s="151"/>
      <c r="J332" s="152"/>
    </row>
    <row r="333" spans="1:10" s="139" customFormat="1" x14ac:dyDescent="0.2">
      <c r="A333" s="159" t="s">
        <v>70</v>
      </c>
      <c r="B333" s="65"/>
      <c r="C333" s="66"/>
      <c r="D333" s="65"/>
      <c r="E333" s="66"/>
      <c r="F333" s="67"/>
      <c r="G333" s="65"/>
      <c r="H333" s="66"/>
      <c r="I333" s="20"/>
      <c r="J333" s="21"/>
    </row>
    <row r="334" spans="1:10" x14ac:dyDescent="0.2">
      <c r="A334" s="158" t="s">
        <v>340</v>
      </c>
      <c r="B334" s="65">
        <v>0</v>
      </c>
      <c r="C334" s="66">
        <v>0</v>
      </c>
      <c r="D334" s="65">
        <v>8</v>
      </c>
      <c r="E334" s="66">
        <v>2</v>
      </c>
      <c r="F334" s="67"/>
      <c r="G334" s="65">
        <f>B334-C334</f>
        <v>0</v>
      </c>
      <c r="H334" s="66">
        <f>D334-E334</f>
        <v>6</v>
      </c>
      <c r="I334" s="20" t="str">
        <f>IF(C334=0, "-", IF(G334/C334&lt;10, G334/C334, "&gt;999%"))</f>
        <v>-</v>
      </c>
      <c r="J334" s="21">
        <f>IF(E334=0, "-", IF(H334/E334&lt;10, H334/E334, "&gt;999%"))</f>
        <v>3</v>
      </c>
    </row>
    <row r="335" spans="1:10" x14ac:dyDescent="0.2">
      <c r="A335" s="158" t="s">
        <v>341</v>
      </c>
      <c r="B335" s="65">
        <v>0</v>
      </c>
      <c r="C335" s="66">
        <v>2</v>
      </c>
      <c r="D335" s="65">
        <v>0</v>
      </c>
      <c r="E335" s="66">
        <v>2</v>
      </c>
      <c r="F335" s="67"/>
      <c r="G335" s="65">
        <f>B335-C335</f>
        <v>-2</v>
      </c>
      <c r="H335" s="66">
        <f>D335-E335</f>
        <v>-2</v>
      </c>
      <c r="I335" s="20">
        <f>IF(C335=0, "-", IF(G335/C335&lt;10, G335/C335, "&gt;999%"))</f>
        <v>-1</v>
      </c>
      <c r="J335" s="21">
        <f>IF(E335=0, "-", IF(H335/E335&lt;10, H335/E335, "&gt;999%"))</f>
        <v>-1</v>
      </c>
    </row>
    <row r="336" spans="1:10" x14ac:dyDescent="0.2">
      <c r="A336" s="158" t="s">
        <v>342</v>
      </c>
      <c r="B336" s="65">
        <v>2</v>
      </c>
      <c r="C336" s="66">
        <v>1</v>
      </c>
      <c r="D336" s="65">
        <v>18</v>
      </c>
      <c r="E336" s="66">
        <v>7</v>
      </c>
      <c r="F336" s="67"/>
      <c r="G336" s="65">
        <f>B336-C336</f>
        <v>1</v>
      </c>
      <c r="H336" s="66">
        <f>D336-E336</f>
        <v>11</v>
      </c>
      <c r="I336" s="20">
        <f>IF(C336=0, "-", IF(G336/C336&lt;10, G336/C336, "&gt;999%"))</f>
        <v>1</v>
      </c>
      <c r="J336" s="21">
        <f>IF(E336=0, "-", IF(H336/E336&lt;10, H336/E336, "&gt;999%"))</f>
        <v>1.5714285714285714</v>
      </c>
    </row>
    <row r="337" spans="1:10" s="160" customFormat="1" x14ac:dyDescent="0.2">
      <c r="A337" s="178" t="s">
        <v>706</v>
      </c>
      <c r="B337" s="71">
        <v>2</v>
      </c>
      <c r="C337" s="72">
        <v>3</v>
      </c>
      <c r="D337" s="71">
        <v>26</v>
      </c>
      <c r="E337" s="72">
        <v>11</v>
      </c>
      <c r="F337" s="73"/>
      <c r="G337" s="71">
        <f>B337-C337</f>
        <v>-1</v>
      </c>
      <c r="H337" s="72">
        <f>D337-E337</f>
        <v>15</v>
      </c>
      <c r="I337" s="37">
        <f>IF(C337=0, "-", IF(G337/C337&lt;10, G337/C337, "&gt;999%"))</f>
        <v>-0.33333333333333331</v>
      </c>
      <c r="J337" s="38">
        <f>IF(E337=0, "-", IF(H337/E337&lt;10, H337/E337, "&gt;999%"))</f>
        <v>1.3636363636363635</v>
      </c>
    </row>
    <row r="338" spans="1:10" x14ac:dyDescent="0.2">
      <c r="A338" s="177"/>
      <c r="B338" s="143"/>
      <c r="C338" s="144"/>
      <c r="D338" s="143"/>
      <c r="E338" s="144"/>
      <c r="F338" s="145"/>
      <c r="G338" s="143"/>
      <c r="H338" s="144"/>
      <c r="I338" s="151"/>
      <c r="J338" s="152"/>
    </row>
    <row r="339" spans="1:10" s="139" customFormat="1" x14ac:dyDescent="0.2">
      <c r="A339" s="159" t="s">
        <v>71</v>
      </c>
      <c r="B339" s="65"/>
      <c r="C339" s="66"/>
      <c r="D339" s="65"/>
      <c r="E339" s="66"/>
      <c r="F339" s="67"/>
      <c r="G339" s="65"/>
      <c r="H339" s="66"/>
      <c r="I339" s="20"/>
      <c r="J339" s="21"/>
    </row>
    <row r="340" spans="1:10" x14ac:dyDescent="0.2">
      <c r="A340" s="158" t="s">
        <v>603</v>
      </c>
      <c r="B340" s="65">
        <v>19</v>
      </c>
      <c r="C340" s="66">
        <v>17</v>
      </c>
      <c r="D340" s="65">
        <v>143</v>
      </c>
      <c r="E340" s="66">
        <v>193</v>
      </c>
      <c r="F340" s="67"/>
      <c r="G340" s="65">
        <f>B340-C340</f>
        <v>2</v>
      </c>
      <c r="H340" s="66">
        <f>D340-E340</f>
        <v>-50</v>
      </c>
      <c r="I340" s="20">
        <f>IF(C340=0, "-", IF(G340/C340&lt;10, G340/C340, "&gt;999%"))</f>
        <v>0.11764705882352941</v>
      </c>
      <c r="J340" s="21">
        <f>IF(E340=0, "-", IF(H340/E340&lt;10, H340/E340, "&gt;999%"))</f>
        <v>-0.25906735751295334</v>
      </c>
    </row>
    <row r="341" spans="1:10" s="160" customFormat="1" x14ac:dyDescent="0.2">
      <c r="A341" s="178" t="s">
        <v>707</v>
      </c>
      <c r="B341" s="71">
        <v>19</v>
      </c>
      <c r="C341" s="72">
        <v>17</v>
      </c>
      <c r="D341" s="71">
        <v>143</v>
      </c>
      <c r="E341" s="72">
        <v>193</v>
      </c>
      <c r="F341" s="73"/>
      <c r="G341" s="71">
        <f>B341-C341</f>
        <v>2</v>
      </c>
      <c r="H341" s="72">
        <f>D341-E341</f>
        <v>-50</v>
      </c>
      <c r="I341" s="37">
        <f>IF(C341=0, "-", IF(G341/C341&lt;10, G341/C341, "&gt;999%"))</f>
        <v>0.11764705882352941</v>
      </c>
      <c r="J341" s="38">
        <f>IF(E341=0, "-", IF(H341/E341&lt;10, H341/E341, "&gt;999%"))</f>
        <v>-0.25906735751295334</v>
      </c>
    </row>
    <row r="342" spans="1:10" x14ac:dyDescent="0.2">
      <c r="A342" s="177"/>
      <c r="B342" s="143"/>
      <c r="C342" s="144"/>
      <c r="D342" s="143"/>
      <c r="E342" s="144"/>
      <c r="F342" s="145"/>
      <c r="G342" s="143"/>
      <c r="H342" s="144"/>
      <c r="I342" s="151"/>
      <c r="J342" s="152"/>
    </row>
    <row r="343" spans="1:10" s="139" customFormat="1" x14ac:dyDescent="0.2">
      <c r="A343" s="159" t="s">
        <v>72</v>
      </c>
      <c r="B343" s="65"/>
      <c r="C343" s="66"/>
      <c r="D343" s="65"/>
      <c r="E343" s="66"/>
      <c r="F343" s="67"/>
      <c r="G343" s="65"/>
      <c r="H343" s="66"/>
      <c r="I343" s="20"/>
      <c r="J343" s="21"/>
    </row>
    <row r="344" spans="1:10" x14ac:dyDescent="0.2">
      <c r="A344" s="158" t="s">
        <v>604</v>
      </c>
      <c r="B344" s="65">
        <v>8</v>
      </c>
      <c r="C344" s="66">
        <v>9</v>
      </c>
      <c r="D344" s="65">
        <v>45</v>
      </c>
      <c r="E344" s="66">
        <v>39</v>
      </c>
      <c r="F344" s="67"/>
      <c r="G344" s="65">
        <f>B344-C344</f>
        <v>-1</v>
      </c>
      <c r="H344" s="66">
        <f>D344-E344</f>
        <v>6</v>
      </c>
      <c r="I344" s="20">
        <f>IF(C344=0, "-", IF(G344/C344&lt;10, G344/C344, "&gt;999%"))</f>
        <v>-0.1111111111111111</v>
      </c>
      <c r="J344" s="21">
        <f>IF(E344=0, "-", IF(H344/E344&lt;10, H344/E344, "&gt;999%"))</f>
        <v>0.15384615384615385</v>
      </c>
    </row>
    <row r="345" spans="1:10" x14ac:dyDescent="0.2">
      <c r="A345" s="158" t="s">
        <v>591</v>
      </c>
      <c r="B345" s="65">
        <v>2</v>
      </c>
      <c r="C345" s="66">
        <v>3</v>
      </c>
      <c r="D345" s="65">
        <v>19</v>
      </c>
      <c r="E345" s="66">
        <v>16</v>
      </c>
      <c r="F345" s="67"/>
      <c r="G345" s="65">
        <f>B345-C345</f>
        <v>-1</v>
      </c>
      <c r="H345" s="66">
        <f>D345-E345</f>
        <v>3</v>
      </c>
      <c r="I345" s="20">
        <f>IF(C345=0, "-", IF(G345/C345&lt;10, G345/C345, "&gt;999%"))</f>
        <v>-0.33333333333333331</v>
      </c>
      <c r="J345" s="21">
        <f>IF(E345=0, "-", IF(H345/E345&lt;10, H345/E345, "&gt;999%"))</f>
        <v>0.1875</v>
      </c>
    </row>
    <row r="346" spans="1:10" s="160" customFormat="1" x14ac:dyDescent="0.2">
      <c r="A346" s="178" t="s">
        <v>708</v>
      </c>
      <c r="B346" s="71">
        <v>10</v>
      </c>
      <c r="C346" s="72">
        <v>12</v>
      </c>
      <c r="D346" s="71">
        <v>64</v>
      </c>
      <c r="E346" s="72">
        <v>55</v>
      </c>
      <c r="F346" s="73"/>
      <c r="G346" s="71">
        <f>B346-C346</f>
        <v>-2</v>
      </c>
      <c r="H346" s="72">
        <f>D346-E346</f>
        <v>9</v>
      </c>
      <c r="I346" s="37">
        <f>IF(C346=0, "-", IF(G346/C346&lt;10, G346/C346, "&gt;999%"))</f>
        <v>-0.16666666666666666</v>
      </c>
      <c r="J346" s="38">
        <f>IF(E346=0, "-", IF(H346/E346&lt;10, H346/E346, "&gt;999%"))</f>
        <v>0.16363636363636364</v>
      </c>
    </row>
    <row r="347" spans="1:10" x14ac:dyDescent="0.2">
      <c r="A347" s="177"/>
      <c r="B347" s="143"/>
      <c r="C347" s="144"/>
      <c r="D347" s="143"/>
      <c r="E347" s="144"/>
      <c r="F347" s="145"/>
      <c r="G347" s="143"/>
      <c r="H347" s="144"/>
      <c r="I347" s="151"/>
      <c r="J347" s="152"/>
    </row>
    <row r="348" spans="1:10" s="139" customFormat="1" x14ac:dyDescent="0.2">
      <c r="A348" s="159" t="s">
        <v>73</v>
      </c>
      <c r="B348" s="65"/>
      <c r="C348" s="66"/>
      <c r="D348" s="65"/>
      <c r="E348" s="66"/>
      <c r="F348" s="67"/>
      <c r="G348" s="65"/>
      <c r="H348" s="66"/>
      <c r="I348" s="20"/>
      <c r="J348" s="21"/>
    </row>
    <row r="349" spans="1:10" x14ac:dyDescent="0.2">
      <c r="A349" s="158" t="s">
        <v>358</v>
      </c>
      <c r="B349" s="65">
        <v>0</v>
      </c>
      <c r="C349" s="66">
        <v>2</v>
      </c>
      <c r="D349" s="65">
        <v>0</v>
      </c>
      <c r="E349" s="66">
        <v>11</v>
      </c>
      <c r="F349" s="67"/>
      <c r="G349" s="65">
        <f>B349-C349</f>
        <v>-2</v>
      </c>
      <c r="H349" s="66">
        <f>D349-E349</f>
        <v>-11</v>
      </c>
      <c r="I349" s="20">
        <f>IF(C349=0, "-", IF(G349/C349&lt;10, G349/C349, "&gt;999%"))</f>
        <v>-1</v>
      </c>
      <c r="J349" s="21">
        <f>IF(E349=0, "-", IF(H349/E349&lt;10, H349/E349, "&gt;999%"))</f>
        <v>-1</v>
      </c>
    </row>
    <row r="350" spans="1:10" x14ac:dyDescent="0.2">
      <c r="A350" s="158" t="s">
        <v>287</v>
      </c>
      <c r="B350" s="65">
        <v>9</v>
      </c>
      <c r="C350" s="66">
        <v>4</v>
      </c>
      <c r="D350" s="65">
        <v>54</v>
      </c>
      <c r="E350" s="66">
        <v>31</v>
      </c>
      <c r="F350" s="67"/>
      <c r="G350" s="65">
        <f>B350-C350</f>
        <v>5</v>
      </c>
      <c r="H350" s="66">
        <f>D350-E350</f>
        <v>23</v>
      </c>
      <c r="I350" s="20">
        <f>IF(C350=0, "-", IF(G350/C350&lt;10, G350/C350, "&gt;999%"))</f>
        <v>1.25</v>
      </c>
      <c r="J350" s="21">
        <f>IF(E350=0, "-", IF(H350/E350&lt;10, H350/E350, "&gt;999%"))</f>
        <v>0.74193548387096775</v>
      </c>
    </row>
    <row r="351" spans="1:10" x14ac:dyDescent="0.2">
      <c r="A351" s="158" t="s">
        <v>493</v>
      </c>
      <c r="B351" s="65">
        <v>7</v>
      </c>
      <c r="C351" s="66">
        <v>10</v>
      </c>
      <c r="D351" s="65">
        <v>120</v>
      </c>
      <c r="E351" s="66">
        <v>88</v>
      </c>
      <c r="F351" s="67"/>
      <c r="G351" s="65">
        <f>B351-C351</f>
        <v>-3</v>
      </c>
      <c r="H351" s="66">
        <f>D351-E351</f>
        <v>32</v>
      </c>
      <c r="I351" s="20">
        <f>IF(C351=0, "-", IF(G351/C351&lt;10, G351/C351, "&gt;999%"))</f>
        <v>-0.3</v>
      </c>
      <c r="J351" s="21">
        <f>IF(E351=0, "-", IF(H351/E351&lt;10, H351/E351, "&gt;999%"))</f>
        <v>0.36363636363636365</v>
      </c>
    </row>
    <row r="352" spans="1:10" x14ac:dyDescent="0.2">
      <c r="A352" s="158" t="s">
        <v>301</v>
      </c>
      <c r="B352" s="65">
        <v>0</v>
      </c>
      <c r="C352" s="66">
        <v>0</v>
      </c>
      <c r="D352" s="65">
        <v>5</v>
      </c>
      <c r="E352" s="66">
        <v>4</v>
      </c>
      <c r="F352" s="67"/>
      <c r="G352" s="65">
        <f>B352-C352</f>
        <v>0</v>
      </c>
      <c r="H352" s="66">
        <f>D352-E352</f>
        <v>1</v>
      </c>
      <c r="I352" s="20" t="str">
        <f>IF(C352=0, "-", IF(G352/C352&lt;10, G352/C352, "&gt;999%"))</f>
        <v>-</v>
      </c>
      <c r="J352" s="21">
        <f>IF(E352=0, "-", IF(H352/E352&lt;10, H352/E352, "&gt;999%"))</f>
        <v>0.25</v>
      </c>
    </row>
    <row r="353" spans="1:10" s="160" customFormat="1" x14ac:dyDescent="0.2">
      <c r="A353" s="178" t="s">
        <v>709</v>
      </c>
      <c r="B353" s="71">
        <v>16</v>
      </c>
      <c r="C353" s="72">
        <v>16</v>
      </c>
      <c r="D353" s="71">
        <v>179</v>
      </c>
      <c r="E353" s="72">
        <v>134</v>
      </c>
      <c r="F353" s="73"/>
      <c r="G353" s="71">
        <f>B353-C353</f>
        <v>0</v>
      </c>
      <c r="H353" s="72">
        <f>D353-E353</f>
        <v>45</v>
      </c>
      <c r="I353" s="37">
        <f>IF(C353=0, "-", IF(G353/C353&lt;10, G353/C353, "&gt;999%"))</f>
        <v>0</v>
      </c>
      <c r="J353" s="38">
        <f>IF(E353=0, "-", IF(H353/E353&lt;10, H353/E353, "&gt;999%"))</f>
        <v>0.33582089552238809</v>
      </c>
    </row>
    <row r="354" spans="1:10" x14ac:dyDescent="0.2">
      <c r="A354" s="177"/>
      <c r="B354" s="143"/>
      <c r="C354" s="144"/>
      <c r="D354" s="143"/>
      <c r="E354" s="144"/>
      <c r="F354" s="145"/>
      <c r="G354" s="143"/>
      <c r="H354" s="144"/>
      <c r="I354" s="151"/>
      <c r="J354" s="152"/>
    </row>
    <row r="355" spans="1:10" s="139" customFormat="1" x14ac:dyDescent="0.2">
      <c r="A355" s="159" t="s">
        <v>74</v>
      </c>
      <c r="B355" s="65"/>
      <c r="C355" s="66"/>
      <c r="D355" s="65"/>
      <c r="E355" s="66"/>
      <c r="F355" s="67"/>
      <c r="G355" s="65"/>
      <c r="H355" s="66"/>
      <c r="I355" s="20"/>
      <c r="J355" s="21"/>
    </row>
    <row r="356" spans="1:10" x14ac:dyDescent="0.2">
      <c r="A356" s="158" t="s">
        <v>542</v>
      </c>
      <c r="B356" s="65">
        <v>61</v>
      </c>
      <c r="C356" s="66">
        <v>47</v>
      </c>
      <c r="D356" s="65">
        <v>901</v>
      </c>
      <c r="E356" s="66">
        <v>705</v>
      </c>
      <c r="F356" s="67"/>
      <c r="G356" s="65">
        <f t="shared" ref="G356:G368" si="60">B356-C356</f>
        <v>14</v>
      </c>
      <c r="H356" s="66">
        <f t="shared" ref="H356:H368" si="61">D356-E356</f>
        <v>196</v>
      </c>
      <c r="I356" s="20">
        <f t="shared" ref="I356:I368" si="62">IF(C356=0, "-", IF(G356/C356&lt;10, G356/C356, "&gt;999%"))</f>
        <v>0.2978723404255319</v>
      </c>
      <c r="J356" s="21">
        <f t="shared" ref="J356:J368" si="63">IF(E356=0, "-", IF(H356/E356&lt;10, H356/E356, "&gt;999%"))</f>
        <v>0.27801418439716313</v>
      </c>
    </row>
    <row r="357" spans="1:10" x14ac:dyDescent="0.2">
      <c r="A357" s="158" t="s">
        <v>557</v>
      </c>
      <c r="B357" s="65">
        <v>199</v>
      </c>
      <c r="C357" s="66">
        <v>167</v>
      </c>
      <c r="D357" s="65">
        <v>2522</v>
      </c>
      <c r="E357" s="66">
        <v>1339</v>
      </c>
      <c r="F357" s="67"/>
      <c r="G357" s="65">
        <f t="shared" si="60"/>
        <v>32</v>
      </c>
      <c r="H357" s="66">
        <f t="shared" si="61"/>
        <v>1183</v>
      </c>
      <c r="I357" s="20">
        <f t="shared" si="62"/>
        <v>0.19161676646706588</v>
      </c>
      <c r="J357" s="21">
        <f t="shared" si="63"/>
        <v>0.88349514563106801</v>
      </c>
    </row>
    <row r="358" spans="1:10" x14ac:dyDescent="0.2">
      <c r="A358" s="158" t="s">
        <v>373</v>
      </c>
      <c r="B358" s="65">
        <v>168</v>
      </c>
      <c r="C358" s="66">
        <v>348</v>
      </c>
      <c r="D358" s="65">
        <v>3164</v>
      </c>
      <c r="E358" s="66">
        <v>3134</v>
      </c>
      <c r="F358" s="67"/>
      <c r="G358" s="65">
        <f t="shared" si="60"/>
        <v>-180</v>
      </c>
      <c r="H358" s="66">
        <f t="shared" si="61"/>
        <v>30</v>
      </c>
      <c r="I358" s="20">
        <f t="shared" si="62"/>
        <v>-0.51724137931034486</v>
      </c>
      <c r="J358" s="21">
        <f t="shared" si="63"/>
        <v>9.5724313975749844E-3</v>
      </c>
    </row>
    <row r="359" spans="1:10" x14ac:dyDescent="0.2">
      <c r="A359" s="158" t="s">
        <v>391</v>
      </c>
      <c r="B359" s="65">
        <v>238</v>
      </c>
      <c r="C359" s="66">
        <v>296</v>
      </c>
      <c r="D359" s="65">
        <v>3168</v>
      </c>
      <c r="E359" s="66">
        <v>2048</v>
      </c>
      <c r="F359" s="67"/>
      <c r="G359" s="65">
        <f t="shared" si="60"/>
        <v>-58</v>
      </c>
      <c r="H359" s="66">
        <f t="shared" si="61"/>
        <v>1120</v>
      </c>
      <c r="I359" s="20">
        <f t="shared" si="62"/>
        <v>-0.19594594594594594</v>
      </c>
      <c r="J359" s="21">
        <f t="shared" si="63"/>
        <v>0.546875</v>
      </c>
    </row>
    <row r="360" spans="1:10" x14ac:dyDescent="0.2">
      <c r="A360" s="158" t="s">
        <v>426</v>
      </c>
      <c r="B360" s="65">
        <v>750</v>
      </c>
      <c r="C360" s="66">
        <v>553</v>
      </c>
      <c r="D360" s="65">
        <v>6607</v>
      </c>
      <c r="E360" s="66">
        <v>5221</v>
      </c>
      <c r="F360" s="67"/>
      <c r="G360" s="65">
        <f t="shared" si="60"/>
        <v>197</v>
      </c>
      <c r="H360" s="66">
        <f t="shared" si="61"/>
        <v>1386</v>
      </c>
      <c r="I360" s="20">
        <f t="shared" si="62"/>
        <v>0.3562386980108499</v>
      </c>
      <c r="J360" s="21">
        <f t="shared" si="63"/>
        <v>0.26546638574985637</v>
      </c>
    </row>
    <row r="361" spans="1:10" x14ac:dyDescent="0.2">
      <c r="A361" s="158" t="s">
        <v>466</v>
      </c>
      <c r="B361" s="65">
        <v>74</v>
      </c>
      <c r="C361" s="66">
        <v>158</v>
      </c>
      <c r="D361" s="65">
        <v>1616</v>
      </c>
      <c r="E361" s="66">
        <v>912</v>
      </c>
      <c r="F361" s="67"/>
      <c r="G361" s="65">
        <f t="shared" si="60"/>
        <v>-84</v>
      </c>
      <c r="H361" s="66">
        <f t="shared" si="61"/>
        <v>704</v>
      </c>
      <c r="I361" s="20">
        <f t="shared" si="62"/>
        <v>-0.53164556962025311</v>
      </c>
      <c r="J361" s="21">
        <f t="shared" si="63"/>
        <v>0.77192982456140347</v>
      </c>
    </row>
    <row r="362" spans="1:10" x14ac:dyDescent="0.2">
      <c r="A362" s="158" t="s">
        <v>467</v>
      </c>
      <c r="B362" s="65">
        <v>308</v>
      </c>
      <c r="C362" s="66">
        <v>209</v>
      </c>
      <c r="D362" s="65">
        <v>2158</v>
      </c>
      <c r="E362" s="66">
        <v>1951</v>
      </c>
      <c r="F362" s="67"/>
      <c r="G362" s="65">
        <f t="shared" si="60"/>
        <v>99</v>
      </c>
      <c r="H362" s="66">
        <f t="shared" si="61"/>
        <v>207</v>
      </c>
      <c r="I362" s="20">
        <f t="shared" si="62"/>
        <v>0.47368421052631576</v>
      </c>
      <c r="J362" s="21">
        <f t="shared" si="63"/>
        <v>0.10609943618657099</v>
      </c>
    </row>
    <row r="363" spans="1:10" x14ac:dyDescent="0.2">
      <c r="A363" s="158" t="s">
        <v>392</v>
      </c>
      <c r="B363" s="65">
        <v>6</v>
      </c>
      <c r="C363" s="66">
        <v>0</v>
      </c>
      <c r="D363" s="65">
        <v>290</v>
      </c>
      <c r="E363" s="66">
        <v>0</v>
      </c>
      <c r="F363" s="67"/>
      <c r="G363" s="65">
        <f t="shared" si="60"/>
        <v>6</v>
      </c>
      <c r="H363" s="66">
        <f t="shared" si="61"/>
        <v>290</v>
      </c>
      <c r="I363" s="20" t="str">
        <f t="shared" si="62"/>
        <v>-</v>
      </c>
      <c r="J363" s="21" t="str">
        <f t="shared" si="63"/>
        <v>-</v>
      </c>
    </row>
    <row r="364" spans="1:10" x14ac:dyDescent="0.2">
      <c r="A364" s="158" t="s">
        <v>325</v>
      </c>
      <c r="B364" s="65">
        <v>13</v>
      </c>
      <c r="C364" s="66">
        <v>13</v>
      </c>
      <c r="D364" s="65">
        <v>202</v>
      </c>
      <c r="E364" s="66">
        <v>105</v>
      </c>
      <c r="F364" s="67"/>
      <c r="G364" s="65">
        <f t="shared" si="60"/>
        <v>0</v>
      </c>
      <c r="H364" s="66">
        <f t="shared" si="61"/>
        <v>97</v>
      </c>
      <c r="I364" s="20">
        <f t="shared" si="62"/>
        <v>0</v>
      </c>
      <c r="J364" s="21">
        <f t="shared" si="63"/>
        <v>0.92380952380952386</v>
      </c>
    </row>
    <row r="365" spans="1:10" x14ac:dyDescent="0.2">
      <c r="A365" s="158" t="s">
        <v>208</v>
      </c>
      <c r="B365" s="65">
        <v>30</v>
      </c>
      <c r="C365" s="66">
        <v>108</v>
      </c>
      <c r="D365" s="65">
        <v>971</v>
      </c>
      <c r="E365" s="66">
        <v>823</v>
      </c>
      <c r="F365" s="67"/>
      <c r="G365" s="65">
        <f t="shared" si="60"/>
        <v>-78</v>
      </c>
      <c r="H365" s="66">
        <f t="shared" si="61"/>
        <v>148</v>
      </c>
      <c r="I365" s="20">
        <f t="shared" si="62"/>
        <v>-0.72222222222222221</v>
      </c>
      <c r="J365" s="21">
        <f t="shared" si="63"/>
        <v>0.17982989064398541</v>
      </c>
    </row>
    <row r="366" spans="1:10" x14ac:dyDescent="0.2">
      <c r="A366" s="158" t="s">
        <v>229</v>
      </c>
      <c r="B366" s="65">
        <v>190</v>
      </c>
      <c r="C366" s="66">
        <v>323</v>
      </c>
      <c r="D366" s="65">
        <v>3467</v>
      </c>
      <c r="E366" s="66">
        <v>3325</v>
      </c>
      <c r="F366" s="67"/>
      <c r="G366" s="65">
        <f t="shared" si="60"/>
        <v>-133</v>
      </c>
      <c r="H366" s="66">
        <f t="shared" si="61"/>
        <v>142</v>
      </c>
      <c r="I366" s="20">
        <f t="shared" si="62"/>
        <v>-0.41176470588235292</v>
      </c>
      <c r="J366" s="21">
        <f t="shared" si="63"/>
        <v>4.2706766917293235E-2</v>
      </c>
    </row>
    <row r="367" spans="1:10" x14ac:dyDescent="0.2">
      <c r="A367" s="158" t="s">
        <v>254</v>
      </c>
      <c r="B367" s="65">
        <v>25</v>
      </c>
      <c r="C367" s="66">
        <v>41</v>
      </c>
      <c r="D367" s="65">
        <v>443</v>
      </c>
      <c r="E367" s="66">
        <v>409</v>
      </c>
      <c r="F367" s="67"/>
      <c r="G367" s="65">
        <f t="shared" si="60"/>
        <v>-16</v>
      </c>
      <c r="H367" s="66">
        <f t="shared" si="61"/>
        <v>34</v>
      </c>
      <c r="I367" s="20">
        <f t="shared" si="62"/>
        <v>-0.3902439024390244</v>
      </c>
      <c r="J367" s="21">
        <f t="shared" si="63"/>
        <v>8.3129584352078234E-2</v>
      </c>
    </row>
    <row r="368" spans="1:10" s="160" customFormat="1" x14ac:dyDescent="0.2">
      <c r="A368" s="178" t="s">
        <v>710</v>
      </c>
      <c r="B368" s="71">
        <v>2062</v>
      </c>
      <c r="C368" s="72">
        <v>2263</v>
      </c>
      <c r="D368" s="71">
        <v>25509</v>
      </c>
      <c r="E368" s="72">
        <v>19972</v>
      </c>
      <c r="F368" s="73"/>
      <c r="G368" s="71">
        <f t="shared" si="60"/>
        <v>-201</v>
      </c>
      <c r="H368" s="72">
        <f t="shared" si="61"/>
        <v>5537</v>
      </c>
      <c r="I368" s="37">
        <f t="shared" si="62"/>
        <v>-8.8820150243040213E-2</v>
      </c>
      <c r="J368" s="38">
        <f t="shared" si="63"/>
        <v>0.27723813338674141</v>
      </c>
    </row>
    <row r="369" spans="1:10" x14ac:dyDescent="0.2">
      <c r="A369" s="177"/>
      <c r="B369" s="143"/>
      <c r="C369" s="144"/>
      <c r="D369" s="143"/>
      <c r="E369" s="144"/>
      <c r="F369" s="145"/>
      <c r="G369" s="143"/>
      <c r="H369" s="144"/>
      <c r="I369" s="151"/>
      <c r="J369" s="152"/>
    </row>
    <row r="370" spans="1:10" s="139" customFormat="1" x14ac:dyDescent="0.2">
      <c r="A370" s="159" t="s">
        <v>75</v>
      </c>
      <c r="B370" s="65"/>
      <c r="C370" s="66"/>
      <c r="D370" s="65"/>
      <c r="E370" s="66"/>
      <c r="F370" s="67"/>
      <c r="G370" s="65"/>
      <c r="H370" s="66"/>
      <c r="I370" s="20"/>
      <c r="J370" s="21"/>
    </row>
    <row r="371" spans="1:10" x14ac:dyDescent="0.2">
      <c r="A371" s="158" t="s">
        <v>359</v>
      </c>
      <c r="B371" s="65">
        <v>1</v>
      </c>
      <c r="C371" s="66">
        <v>2</v>
      </c>
      <c r="D371" s="65">
        <v>15</v>
      </c>
      <c r="E371" s="66">
        <v>13</v>
      </c>
      <c r="F371" s="67"/>
      <c r="G371" s="65">
        <f>B371-C371</f>
        <v>-1</v>
      </c>
      <c r="H371" s="66">
        <f>D371-E371</f>
        <v>2</v>
      </c>
      <c r="I371" s="20">
        <f>IF(C371=0, "-", IF(G371/C371&lt;10, G371/C371, "&gt;999%"))</f>
        <v>-0.5</v>
      </c>
      <c r="J371" s="21">
        <f>IF(E371=0, "-", IF(H371/E371&lt;10, H371/E371, "&gt;999%"))</f>
        <v>0.15384615384615385</v>
      </c>
    </row>
    <row r="372" spans="1:10" s="160" customFormat="1" x14ac:dyDescent="0.2">
      <c r="A372" s="178" t="s">
        <v>711</v>
      </c>
      <c r="B372" s="71">
        <v>1</v>
      </c>
      <c r="C372" s="72">
        <v>2</v>
      </c>
      <c r="D372" s="71">
        <v>15</v>
      </c>
      <c r="E372" s="72">
        <v>13</v>
      </c>
      <c r="F372" s="73"/>
      <c r="G372" s="71">
        <f>B372-C372</f>
        <v>-1</v>
      </c>
      <c r="H372" s="72">
        <f>D372-E372</f>
        <v>2</v>
      </c>
      <c r="I372" s="37">
        <f>IF(C372=0, "-", IF(G372/C372&lt;10, G372/C372, "&gt;999%"))</f>
        <v>-0.5</v>
      </c>
      <c r="J372" s="38">
        <f>IF(E372=0, "-", IF(H372/E372&lt;10, H372/E372, "&gt;999%"))</f>
        <v>0.15384615384615385</v>
      </c>
    </row>
    <row r="373" spans="1:10" x14ac:dyDescent="0.2">
      <c r="A373" s="177"/>
      <c r="B373" s="143"/>
      <c r="C373" s="144"/>
      <c r="D373" s="143"/>
      <c r="E373" s="144"/>
      <c r="F373" s="145"/>
      <c r="G373" s="143"/>
      <c r="H373" s="144"/>
      <c r="I373" s="151"/>
      <c r="J373" s="152"/>
    </row>
    <row r="374" spans="1:10" s="139" customFormat="1" x14ac:dyDescent="0.2">
      <c r="A374" s="159" t="s">
        <v>76</v>
      </c>
      <c r="B374" s="65"/>
      <c r="C374" s="66"/>
      <c r="D374" s="65"/>
      <c r="E374" s="66"/>
      <c r="F374" s="67"/>
      <c r="G374" s="65"/>
      <c r="H374" s="66"/>
      <c r="I374" s="20"/>
      <c r="J374" s="21"/>
    </row>
    <row r="375" spans="1:10" x14ac:dyDescent="0.2">
      <c r="A375" s="158" t="s">
        <v>302</v>
      </c>
      <c r="B375" s="65">
        <v>2</v>
      </c>
      <c r="C375" s="66">
        <v>0</v>
      </c>
      <c r="D375" s="65">
        <v>10</v>
      </c>
      <c r="E375" s="66">
        <v>12</v>
      </c>
      <c r="F375" s="67"/>
      <c r="G375" s="65">
        <f t="shared" ref="G375:G401" si="64">B375-C375</f>
        <v>2</v>
      </c>
      <c r="H375" s="66">
        <f t="shared" ref="H375:H401" si="65">D375-E375</f>
        <v>-2</v>
      </c>
      <c r="I375" s="20" t="str">
        <f t="shared" ref="I375:I401" si="66">IF(C375=0, "-", IF(G375/C375&lt;10, G375/C375, "&gt;999%"))</f>
        <v>-</v>
      </c>
      <c r="J375" s="21">
        <f t="shared" ref="J375:J401" si="67">IF(E375=0, "-", IF(H375/E375&lt;10, H375/E375, "&gt;999%"))</f>
        <v>-0.16666666666666666</v>
      </c>
    </row>
    <row r="376" spans="1:10" x14ac:dyDescent="0.2">
      <c r="A376" s="158" t="s">
        <v>360</v>
      </c>
      <c r="B376" s="65">
        <v>1</v>
      </c>
      <c r="C376" s="66">
        <v>2</v>
      </c>
      <c r="D376" s="65">
        <v>28</v>
      </c>
      <c r="E376" s="66">
        <v>22</v>
      </c>
      <c r="F376" s="67"/>
      <c r="G376" s="65">
        <f t="shared" si="64"/>
        <v>-1</v>
      </c>
      <c r="H376" s="66">
        <f t="shared" si="65"/>
        <v>6</v>
      </c>
      <c r="I376" s="20">
        <f t="shared" si="66"/>
        <v>-0.5</v>
      </c>
      <c r="J376" s="21">
        <f t="shared" si="67"/>
        <v>0.27272727272727271</v>
      </c>
    </row>
    <row r="377" spans="1:10" x14ac:dyDescent="0.2">
      <c r="A377" s="158" t="s">
        <v>246</v>
      </c>
      <c r="B377" s="65">
        <v>59</v>
      </c>
      <c r="C377" s="66">
        <v>249</v>
      </c>
      <c r="D377" s="65">
        <v>1657</v>
      </c>
      <c r="E377" s="66">
        <v>2173</v>
      </c>
      <c r="F377" s="67"/>
      <c r="G377" s="65">
        <f t="shared" si="64"/>
        <v>-190</v>
      </c>
      <c r="H377" s="66">
        <f t="shared" si="65"/>
        <v>-516</v>
      </c>
      <c r="I377" s="20">
        <f t="shared" si="66"/>
        <v>-0.76305220883534142</v>
      </c>
      <c r="J377" s="21">
        <f t="shared" si="67"/>
        <v>-0.23745973308789692</v>
      </c>
    </row>
    <row r="378" spans="1:10" x14ac:dyDescent="0.2">
      <c r="A378" s="158" t="s">
        <v>247</v>
      </c>
      <c r="B378" s="65">
        <v>5</v>
      </c>
      <c r="C378" s="66">
        <v>18</v>
      </c>
      <c r="D378" s="65">
        <v>175</v>
      </c>
      <c r="E378" s="66">
        <v>205</v>
      </c>
      <c r="F378" s="67"/>
      <c r="G378" s="65">
        <f t="shared" si="64"/>
        <v>-13</v>
      </c>
      <c r="H378" s="66">
        <f t="shared" si="65"/>
        <v>-30</v>
      </c>
      <c r="I378" s="20">
        <f t="shared" si="66"/>
        <v>-0.72222222222222221</v>
      </c>
      <c r="J378" s="21">
        <f t="shared" si="67"/>
        <v>-0.14634146341463414</v>
      </c>
    </row>
    <row r="379" spans="1:10" x14ac:dyDescent="0.2">
      <c r="A379" s="158" t="s">
        <v>272</v>
      </c>
      <c r="B379" s="65">
        <v>28</v>
      </c>
      <c r="C379" s="66">
        <v>204</v>
      </c>
      <c r="D379" s="65">
        <v>1114</v>
      </c>
      <c r="E379" s="66">
        <v>1427</v>
      </c>
      <c r="F379" s="67"/>
      <c r="G379" s="65">
        <f t="shared" si="64"/>
        <v>-176</v>
      </c>
      <c r="H379" s="66">
        <f t="shared" si="65"/>
        <v>-313</v>
      </c>
      <c r="I379" s="20">
        <f t="shared" si="66"/>
        <v>-0.86274509803921573</v>
      </c>
      <c r="J379" s="21">
        <f t="shared" si="67"/>
        <v>-0.21934127540294324</v>
      </c>
    </row>
    <row r="380" spans="1:10" x14ac:dyDescent="0.2">
      <c r="A380" s="158" t="s">
        <v>343</v>
      </c>
      <c r="B380" s="65">
        <v>43</v>
      </c>
      <c r="C380" s="66">
        <v>60</v>
      </c>
      <c r="D380" s="65">
        <v>456</v>
      </c>
      <c r="E380" s="66">
        <v>427</v>
      </c>
      <c r="F380" s="67"/>
      <c r="G380" s="65">
        <f t="shared" si="64"/>
        <v>-17</v>
      </c>
      <c r="H380" s="66">
        <f t="shared" si="65"/>
        <v>29</v>
      </c>
      <c r="I380" s="20">
        <f t="shared" si="66"/>
        <v>-0.28333333333333333</v>
      </c>
      <c r="J380" s="21">
        <f t="shared" si="67"/>
        <v>6.7915690866510545E-2</v>
      </c>
    </row>
    <row r="381" spans="1:10" x14ac:dyDescent="0.2">
      <c r="A381" s="158" t="s">
        <v>273</v>
      </c>
      <c r="B381" s="65">
        <v>46</v>
      </c>
      <c r="C381" s="66">
        <v>76</v>
      </c>
      <c r="D381" s="65">
        <v>471</v>
      </c>
      <c r="E381" s="66">
        <v>679</v>
      </c>
      <c r="F381" s="67"/>
      <c r="G381" s="65">
        <f t="shared" si="64"/>
        <v>-30</v>
      </c>
      <c r="H381" s="66">
        <f t="shared" si="65"/>
        <v>-208</v>
      </c>
      <c r="I381" s="20">
        <f t="shared" si="66"/>
        <v>-0.39473684210526316</v>
      </c>
      <c r="J381" s="21">
        <f t="shared" si="67"/>
        <v>-0.30633284241531666</v>
      </c>
    </row>
    <row r="382" spans="1:10" x14ac:dyDescent="0.2">
      <c r="A382" s="158" t="s">
        <v>288</v>
      </c>
      <c r="B382" s="65">
        <v>0</v>
      </c>
      <c r="C382" s="66">
        <v>1</v>
      </c>
      <c r="D382" s="65">
        <v>11</v>
      </c>
      <c r="E382" s="66">
        <v>46</v>
      </c>
      <c r="F382" s="67"/>
      <c r="G382" s="65">
        <f t="shared" si="64"/>
        <v>-1</v>
      </c>
      <c r="H382" s="66">
        <f t="shared" si="65"/>
        <v>-35</v>
      </c>
      <c r="I382" s="20">
        <f t="shared" si="66"/>
        <v>-1</v>
      </c>
      <c r="J382" s="21">
        <f t="shared" si="67"/>
        <v>-0.76086956521739135</v>
      </c>
    </row>
    <row r="383" spans="1:10" x14ac:dyDescent="0.2">
      <c r="A383" s="158" t="s">
        <v>289</v>
      </c>
      <c r="B383" s="65">
        <v>20</v>
      </c>
      <c r="C383" s="66">
        <v>24</v>
      </c>
      <c r="D383" s="65">
        <v>337</v>
      </c>
      <c r="E383" s="66">
        <v>295</v>
      </c>
      <c r="F383" s="67"/>
      <c r="G383" s="65">
        <f t="shared" si="64"/>
        <v>-4</v>
      </c>
      <c r="H383" s="66">
        <f t="shared" si="65"/>
        <v>42</v>
      </c>
      <c r="I383" s="20">
        <f t="shared" si="66"/>
        <v>-0.16666666666666666</v>
      </c>
      <c r="J383" s="21">
        <f t="shared" si="67"/>
        <v>0.14237288135593221</v>
      </c>
    </row>
    <row r="384" spans="1:10" x14ac:dyDescent="0.2">
      <c r="A384" s="158" t="s">
        <v>344</v>
      </c>
      <c r="B384" s="65">
        <v>9</v>
      </c>
      <c r="C384" s="66">
        <v>11</v>
      </c>
      <c r="D384" s="65">
        <v>131</v>
      </c>
      <c r="E384" s="66">
        <v>149</v>
      </c>
      <c r="F384" s="67"/>
      <c r="G384" s="65">
        <f t="shared" si="64"/>
        <v>-2</v>
      </c>
      <c r="H384" s="66">
        <f t="shared" si="65"/>
        <v>-18</v>
      </c>
      <c r="I384" s="20">
        <f t="shared" si="66"/>
        <v>-0.18181818181818182</v>
      </c>
      <c r="J384" s="21">
        <f t="shared" si="67"/>
        <v>-0.12080536912751678</v>
      </c>
    </row>
    <row r="385" spans="1:10" x14ac:dyDescent="0.2">
      <c r="A385" s="158" t="s">
        <v>414</v>
      </c>
      <c r="B385" s="65">
        <v>7</v>
      </c>
      <c r="C385" s="66">
        <v>0</v>
      </c>
      <c r="D385" s="65">
        <v>113</v>
      </c>
      <c r="E385" s="66">
        <v>0</v>
      </c>
      <c r="F385" s="67"/>
      <c r="G385" s="65">
        <f t="shared" si="64"/>
        <v>7</v>
      </c>
      <c r="H385" s="66">
        <f t="shared" si="65"/>
        <v>113</v>
      </c>
      <c r="I385" s="20" t="str">
        <f t="shared" si="66"/>
        <v>-</v>
      </c>
      <c r="J385" s="21" t="str">
        <f t="shared" si="67"/>
        <v>-</v>
      </c>
    </row>
    <row r="386" spans="1:10" x14ac:dyDescent="0.2">
      <c r="A386" s="158" t="s">
        <v>448</v>
      </c>
      <c r="B386" s="65">
        <v>14</v>
      </c>
      <c r="C386" s="66">
        <v>13</v>
      </c>
      <c r="D386" s="65">
        <v>140</v>
      </c>
      <c r="E386" s="66">
        <v>77</v>
      </c>
      <c r="F386" s="67"/>
      <c r="G386" s="65">
        <f t="shared" si="64"/>
        <v>1</v>
      </c>
      <c r="H386" s="66">
        <f t="shared" si="65"/>
        <v>63</v>
      </c>
      <c r="I386" s="20">
        <f t="shared" si="66"/>
        <v>7.6923076923076927E-2</v>
      </c>
      <c r="J386" s="21">
        <f t="shared" si="67"/>
        <v>0.81818181818181823</v>
      </c>
    </row>
    <row r="387" spans="1:10" x14ac:dyDescent="0.2">
      <c r="A387" s="158" t="s">
        <v>510</v>
      </c>
      <c r="B387" s="65">
        <v>5</v>
      </c>
      <c r="C387" s="66">
        <v>19</v>
      </c>
      <c r="D387" s="65">
        <v>206</v>
      </c>
      <c r="E387" s="66">
        <v>91</v>
      </c>
      <c r="F387" s="67"/>
      <c r="G387" s="65">
        <f t="shared" si="64"/>
        <v>-14</v>
      </c>
      <c r="H387" s="66">
        <f t="shared" si="65"/>
        <v>115</v>
      </c>
      <c r="I387" s="20">
        <f t="shared" si="66"/>
        <v>-0.73684210526315785</v>
      </c>
      <c r="J387" s="21">
        <f t="shared" si="67"/>
        <v>1.2637362637362637</v>
      </c>
    </row>
    <row r="388" spans="1:10" x14ac:dyDescent="0.2">
      <c r="A388" s="158" t="s">
        <v>415</v>
      </c>
      <c r="B388" s="65">
        <v>50</v>
      </c>
      <c r="C388" s="66">
        <v>184</v>
      </c>
      <c r="D388" s="65">
        <v>1090</v>
      </c>
      <c r="E388" s="66">
        <v>1087</v>
      </c>
      <c r="F388" s="67"/>
      <c r="G388" s="65">
        <f t="shared" si="64"/>
        <v>-134</v>
      </c>
      <c r="H388" s="66">
        <f t="shared" si="65"/>
        <v>3</v>
      </c>
      <c r="I388" s="20">
        <f t="shared" si="66"/>
        <v>-0.72826086956521741</v>
      </c>
      <c r="J388" s="21">
        <f t="shared" si="67"/>
        <v>2.7598896044158236E-3</v>
      </c>
    </row>
    <row r="389" spans="1:10" x14ac:dyDescent="0.2">
      <c r="A389" s="158" t="s">
        <v>449</v>
      </c>
      <c r="B389" s="65">
        <v>54</v>
      </c>
      <c r="C389" s="66">
        <v>95</v>
      </c>
      <c r="D389" s="65">
        <v>1247</v>
      </c>
      <c r="E389" s="66">
        <v>276</v>
      </c>
      <c r="F389" s="67"/>
      <c r="G389" s="65">
        <f t="shared" si="64"/>
        <v>-41</v>
      </c>
      <c r="H389" s="66">
        <f t="shared" si="65"/>
        <v>971</v>
      </c>
      <c r="I389" s="20">
        <f t="shared" si="66"/>
        <v>-0.43157894736842106</v>
      </c>
      <c r="J389" s="21">
        <f t="shared" si="67"/>
        <v>3.5181159420289854</v>
      </c>
    </row>
    <row r="390" spans="1:10" x14ac:dyDescent="0.2">
      <c r="A390" s="158" t="s">
        <v>450</v>
      </c>
      <c r="B390" s="65">
        <v>13</v>
      </c>
      <c r="C390" s="66">
        <v>35</v>
      </c>
      <c r="D390" s="65">
        <v>306</v>
      </c>
      <c r="E390" s="66">
        <v>462</v>
      </c>
      <c r="F390" s="67"/>
      <c r="G390" s="65">
        <f t="shared" si="64"/>
        <v>-22</v>
      </c>
      <c r="H390" s="66">
        <f t="shared" si="65"/>
        <v>-156</v>
      </c>
      <c r="I390" s="20">
        <f t="shared" si="66"/>
        <v>-0.62857142857142856</v>
      </c>
      <c r="J390" s="21">
        <f t="shared" si="67"/>
        <v>-0.33766233766233766</v>
      </c>
    </row>
    <row r="391" spans="1:10" x14ac:dyDescent="0.2">
      <c r="A391" s="158" t="s">
        <v>451</v>
      </c>
      <c r="B391" s="65">
        <v>142</v>
      </c>
      <c r="C391" s="66">
        <v>142</v>
      </c>
      <c r="D391" s="65">
        <v>1489</v>
      </c>
      <c r="E391" s="66">
        <v>1852</v>
      </c>
      <c r="F391" s="67"/>
      <c r="G391" s="65">
        <f t="shared" si="64"/>
        <v>0</v>
      </c>
      <c r="H391" s="66">
        <f t="shared" si="65"/>
        <v>-363</v>
      </c>
      <c r="I391" s="20">
        <f t="shared" si="66"/>
        <v>0</v>
      </c>
      <c r="J391" s="21">
        <f t="shared" si="67"/>
        <v>-0.19600431965442763</v>
      </c>
    </row>
    <row r="392" spans="1:10" x14ac:dyDescent="0.2">
      <c r="A392" s="158" t="s">
        <v>494</v>
      </c>
      <c r="B392" s="65">
        <v>33</v>
      </c>
      <c r="C392" s="66">
        <v>39</v>
      </c>
      <c r="D392" s="65">
        <v>390</v>
      </c>
      <c r="E392" s="66">
        <v>128</v>
      </c>
      <c r="F392" s="67"/>
      <c r="G392" s="65">
        <f t="shared" si="64"/>
        <v>-6</v>
      </c>
      <c r="H392" s="66">
        <f t="shared" si="65"/>
        <v>262</v>
      </c>
      <c r="I392" s="20">
        <f t="shared" si="66"/>
        <v>-0.15384615384615385</v>
      </c>
      <c r="J392" s="21">
        <f t="shared" si="67"/>
        <v>2.046875</v>
      </c>
    </row>
    <row r="393" spans="1:10" x14ac:dyDescent="0.2">
      <c r="A393" s="158" t="s">
        <v>495</v>
      </c>
      <c r="B393" s="65">
        <v>136</v>
      </c>
      <c r="C393" s="66">
        <v>90</v>
      </c>
      <c r="D393" s="65">
        <v>1408</v>
      </c>
      <c r="E393" s="66">
        <v>1136</v>
      </c>
      <c r="F393" s="67"/>
      <c r="G393" s="65">
        <f t="shared" si="64"/>
        <v>46</v>
      </c>
      <c r="H393" s="66">
        <f t="shared" si="65"/>
        <v>272</v>
      </c>
      <c r="I393" s="20">
        <f t="shared" si="66"/>
        <v>0.51111111111111107</v>
      </c>
      <c r="J393" s="21">
        <f t="shared" si="67"/>
        <v>0.23943661971830985</v>
      </c>
    </row>
    <row r="394" spans="1:10" x14ac:dyDescent="0.2">
      <c r="A394" s="158" t="s">
        <v>511</v>
      </c>
      <c r="B394" s="65">
        <v>46</v>
      </c>
      <c r="C394" s="66">
        <v>23</v>
      </c>
      <c r="D394" s="65">
        <v>404</v>
      </c>
      <c r="E394" s="66">
        <v>303</v>
      </c>
      <c r="F394" s="67"/>
      <c r="G394" s="65">
        <f t="shared" si="64"/>
        <v>23</v>
      </c>
      <c r="H394" s="66">
        <f t="shared" si="65"/>
        <v>101</v>
      </c>
      <c r="I394" s="20">
        <f t="shared" si="66"/>
        <v>1</v>
      </c>
      <c r="J394" s="21">
        <f t="shared" si="67"/>
        <v>0.33333333333333331</v>
      </c>
    </row>
    <row r="395" spans="1:10" x14ac:dyDescent="0.2">
      <c r="A395" s="158" t="s">
        <v>512</v>
      </c>
      <c r="B395" s="65">
        <v>0</v>
      </c>
      <c r="C395" s="66">
        <v>0</v>
      </c>
      <c r="D395" s="65">
        <v>0</v>
      </c>
      <c r="E395" s="66">
        <v>2</v>
      </c>
      <c r="F395" s="67"/>
      <c r="G395" s="65">
        <f t="shared" si="64"/>
        <v>0</v>
      </c>
      <c r="H395" s="66">
        <f t="shared" si="65"/>
        <v>-2</v>
      </c>
      <c r="I395" s="20" t="str">
        <f t="shared" si="66"/>
        <v>-</v>
      </c>
      <c r="J395" s="21">
        <f t="shared" si="67"/>
        <v>-1</v>
      </c>
    </row>
    <row r="396" spans="1:10" x14ac:dyDescent="0.2">
      <c r="A396" s="158" t="s">
        <v>558</v>
      </c>
      <c r="B396" s="65">
        <v>0</v>
      </c>
      <c r="C396" s="66">
        <v>0</v>
      </c>
      <c r="D396" s="65">
        <v>2</v>
      </c>
      <c r="E396" s="66">
        <v>81</v>
      </c>
      <c r="F396" s="67"/>
      <c r="G396" s="65">
        <f t="shared" si="64"/>
        <v>0</v>
      </c>
      <c r="H396" s="66">
        <f t="shared" si="65"/>
        <v>-79</v>
      </c>
      <c r="I396" s="20" t="str">
        <f t="shared" si="66"/>
        <v>-</v>
      </c>
      <c r="J396" s="21">
        <f t="shared" si="67"/>
        <v>-0.97530864197530864</v>
      </c>
    </row>
    <row r="397" spans="1:10" x14ac:dyDescent="0.2">
      <c r="A397" s="158" t="s">
        <v>303</v>
      </c>
      <c r="B397" s="65">
        <v>21</v>
      </c>
      <c r="C397" s="66">
        <v>2</v>
      </c>
      <c r="D397" s="65">
        <v>103</v>
      </c>
      <c r="E397" s="66">
        <v>58</v>
      </c>
      <c r="F397" s="67"/>
      <c r="G397" s="65">
        <f t="shared" si="64"/>
        <v>19</v>
      </c>
      <c r="H397" s="66">
        <f t="shared" si="65"/>
        <v>45</v>
      </c>
      <c r="I397" s="20">
        <f t="shared" si="66"/>
        <v>9.5</v>
      </c>
      <c r="J397" s="21">
        <f t="shared" si="67"/>
        <v>0.77586206896551724</v>
      </c>
    </row>
    <row r="398" spans="1:10" x14ac:dyDescent="0.2">
      <c r="A398" s="158" t="s">
        <v>361</v>
      </c>
      <c r="B398" s="65">
        <v>0</v>
      </c>
      <c r="C398" s="66">
        <v>1</v>
      </c>
      <c r="D398" s="65">
        <v>0</v>
      </c>
      <c r="E398" s="66">
        <v>7</v>
      </c>
      <c r="F398" s="67"/>
      <c r="G398" s="65">
        <f t="shared" si="64"/>
        <v>-1</v>
      </c>
      <c r="H398" s="66">
        <f t="shared" si="65"/>
        <v>-7</v>
      </c>
      <c r="I398" s="20">
        <f t="shared" si="66"/>
        <v>-1</v>
      </c>
      <c r="J398" s="21">
        <f t="shared" si="67"/>
        <v>-1</v>
      </c>
    </row>
    <row r="399" spans="1:10" x14ac:dyDescent="0.2">
      <c r="A399" s="158" t="s">
        <v>345</v>
      </c>
      <c r="B399" s="65">
        <v>0</v>
      </c>
      <c r="C399" s="66">
        <v>2</v>
      </c>
      <c r="D399" s="65">
        <v>0</v>
      </c>
      <c r="E399" s="66">
        <v>17</v>
      </c>
      <c r="F399" s="67"/>
      <c r="G399" s="65">
        <f t="shared" si="64"/>
        <v>-2</v>
      </c>
      <c r="H399" s="66">
        <f t="shared" si="65"/>
        <v>-17</v>
      </c>
      <c r="I399" s="20">
        <f t="shared" si="66"/>
        <v>-1</v>
      </c>
      <c r="J399" s="21">
        <f t="shared" si="67"/>
        <v>-1</v>
      </c>
    </row>
    <row r="400" spans="1:10" x14ac:dyDescent="0.2">
      <c r="A400" s="158" t="s">
        <v>362</v>
      </c>
      <c r="B400" s="65">
        <v>0</v>
      </c>
      <c r="C400" s="66">
        <v>0</v>
      </c>
      <c r="D400" s="65">
        <v>0</v>
      </c>
      <c r="E400" s="66">
        <v>1</v>
      </c>
      <c r="F400" s="67"/>
      <c r="G400" s="65">
        <f t="shared" si="64"/>
        <v>0</v>
      </c>
      <c r="H400" s="66">
        <f t="shared" si="65"/>
        <v>-1</v>
      </c>
      <c r="I400" s="20" t="str">
        <f t="shared" si="66"/>
        <v>-</v>
      </c>
      <c r="J400" s="21">
        <f t="shared" si="67"/>
        <v>-1</v>
      </c>
    </row>
    <row r="401" spans="1:10" s="160" customFormat="1" x14ac:dyDescent="0.2">
      <c r="A401" s="178" t="s">
        <v>712</v>
      </c>
      <c r="B401" s="71">
        <v>734</v>
      </c>
      <c r="C401" s="72">
        <v>1290</v>
      </c>
      <c r="D401" s="71">
        <v>11288</v>
      </c>
      <c r="E401" s="72">
        <v>11013</v>
      </c>
      <c r="F401" s="73"/>
      <c r="G401" s="71">
        <f t="shared" si="64"/>
        <v>-556</v>
      </c>
      <c r="H401" s="72">
        <f t="shared" si="65"/>
        <v>275</v>
      </c>
      <c r="I401" s="37">
        <f t="shared" si="66"/>
        <v>-0.43100775193798452</v>
      </c>
      <c r="J401" s="38">
        <f t="shared" si="67"/>
        <v>2.4970489421592662E-2</v>
      </c>
    </row>
    <row r="402" spans="1:10" x14ac:dyDescent="0.2">
      <c r="A402" s="177"/>
      <c r="B402" s="143"/>
      <c r="C402" s="144"/>
      <c r="D402" s="143"/>
      <c r="E402" s="144"/>
      <c r="F402" s="145"/>
      <c r="G402" s="143"/>
      <c r="H402" s="144"/>
      <c r="I402" s="151"/>
      <c r="J402" s="152"/>
    </row>
    <row r="403" spans="1:10" s="139" customFormat="1" x14ac:dyDescent="0.2">
      <c r="A403" s="159" t="s">
        <v>77</v>
      </c>
      <c r="B403" s="65"/>
      <c r="C403" s="66"/>
      <c r="D403" s="65"/>
      <c r="E403" s="66"/>
      <c r="F403" s="67"/>
      <c r="G403" s="65"/>
      <c r="H403" s="66"/>
      <c r="I403" s="20"/>
      <c r="J403" s="21"/>
    </row>
    <row r="404" spans="1:10" x14ac:dyDescent="0.2">
      <c r="A404" s="158" t="s">
        <v>605</v>
      </c>
      <c r="B404" s="65">
        <v>32</v>
      </c>
      <c r="C404" s="66">
        <v>65</v>
      </c>
      <c r="D404" s="65">
        <v>447</v>
      </c>
      <c r="E404" s="66">
        <v>408</v>
      </c>
      <c r="F404" s="67"/>
      <c r="G404" s="65">
        <f>B404-C404</f>
        <v>-33</v>
      </c>
      <c r="H404" s="66">
        <f>D404-E404</f>
        <v>39</v>
      </c>
      <c r="I404" s="20">
        <f>IF(C404=0, "-", IF(G404/C404&lt;10, G404/C404, "&gt;999%"))</f>
        <v>-0.50769230769230766</v>
      </c>
      <c r="J404" s="21">
        <f>IF(E404=0, "-", IF(H404/E404&lt;10, H404/E404, "&gt;999%"))</f>
        <v>9.5588235294117641E-2</v>
      </c>
    </row>
    <row r="405" spans="1:10" x14ac:dyDescent="0.2">
      <c r="A405" s="158" t="s">
        <v>592</v>
      </c>
      <c r="B405" s="65">
        <v>3</v>
      </c>
      <c r="C405" s="66">
        <v>6</v>
      </c>
      <c r="D405" s="65">
        <v>19</v>
      </c>
      <c r="E405" s="66">
        <v>13</v>
      </c>
      <c r="F405" s="67"/>
      <c r="G405" s="65">
        <f>B405-C405</f>
        <v>-3</v>
      </c>
      <c r="H405" s="66">
        <f>D405-E405</f>
        <v>6</v>
      </c>
      <c r="I405" s="20">
        <f>IF(C405=0, "-", IF(G405/C405&lt;10, G405/C405, "&gt;999%"))</f>
        <v>-0.5</v>
      </c>
      <c r="J405" s="21">
        <f>IF(E405=0, "-", IF(H405/E405&lt;10, H405/E405, "&gt;999%"))</f>
        <v>0.46153846153846156</v>
      </c>
    </row>
    <row r="406" spans="1:10" s="160" customFormat="1" x14ac:dyDescent="0.2">
      <c r="A406" s="178" t="s">
        <v>713</v>
      </c>
      <c r="B406" s="71">
        <v>35</v>
      </c>
      <c r="C406" s="72">
        <v>71</v>
      </c>
      <c r="D406" s="71">
        <v>466</v>
      </c>
      <c r="E406" s="72">
        <v>421</v>
      </c>
      <c r="F406" s="73"/>
      <c r="G406" s="71">
        <f>B406-C406</f>
        <v>-36</v>
      </c>
      <c r="H406" s="72">
        <f>D406-E406</f>
        <v>45</v>
      </c>
      <c r="I406" s="37">
        <f>IF(C406=0, "-", IF(G406/C406&lt;10, G406/C406, "&gt;999%"))</f>
        <v>-0.50704225352112675</v>
      </c>
      <c r="J406" s="38">
        <f>IF(E406=0, "-", IF(H406/E406&lt;10, H406/E406, "&gt;999%"))</f>
        <v>0.10688836104513064</v>
      </c>
    </row>
    <row r="407" spans="1:10" x14ac:dyDescent="0.2">
      <c r="A407" s="177"/>
      <c r="B407" s="143"/>
      <c r="C407" s="144"/>
      <c r="D407" s="143"/>
      <c r="E407" s="144"/>
      <c r="F407" s="145"/>
      <c r="G407" s="143"/>
      <c r="H407" s="144"/>
      <c r="I407" s="151"/>
      <c r="J407" s="152"/>
    </row>
    <row r="408" spans="1:10" s="139" customFormat="1" x14ac:dyDescent="0.2">
      <c r="A408" s="159" t="s">
        <v>78</v>
      </c>
      <c r="B408" s="65"/>
      <c r="C408" s="66"/>
      <c r="D408" s="65"/>
      <c r="E408" s="66"/>
      <c r="F408" s="67"/>
      <c r="G408" s="65"/>
      <c r="H408" s="66"/>
      <c r="I408" s="20"/>
      <c r="J408" s="21"/>
    </row>
    <row r="409" spans="1:10" x14ac:dyDescent="0.2">
      <c r="A409" s="158" t="s">
        <v>315</v>
      </c>
      <c r="B409" s="65">
        <v>1</v>
      </c>
      <c r="C409" s="66">
        <v>2</v>
      </c>
      <c r="D409" s="65">
        <v>21</v>
      </c>
      <c r="E409" s="66">
        <v>17</v>
      </c>
      <c r="F409" s="67"/>
      <c r="G409" s="65">
        <f t="shared" ref="G409:G417" si="68">B409-C409</f>
        <v>-1</v>
      </c>
      <c r="H409" s="66">
        <f t="shared" ref="H409:H417" si="69">D409-E409</f>
        <v>4</v>
      </c>
      <c r="I409" s="20">
        <f t="shared" ref="I409:I417" si="70">IF(C409=0, "-", IF(G409/C409&lt;10, G409/C409, "&gt;999%"))</f>
        <v>-0.5</v>
      </c>
      <c r="J409" s="21">
        <f t="shared" ref="J409:J417" si="71">IF(E409=0, "-", IF(H409/E409&lt;10, H409/E409, "&gt;999%"))</f>
        <v>0.23529411764705882</v>
      </c>
    </row>
    <row r="410" spans="1:10" x14ac:dyDescent="0.2">
      <c r="A410" s="158" t="s">
        <v>579</v>
      </c>
      <c r="B410" s="65">
        <v>40</v>
      </c>
      <c r="C410" s="66">
        <v>83</v>
      </c>
      <c r="D410" s="65">
        <v>1236</v>
      </c>
      <c r="E410" s="66">
        <v>833</v>
      </c>
      <c r="F410" s="67"/>
      <c r="G410" s="65">
        <f t="shared" si="68"/>
        <v>-43</v>
      </c>
      <c r="H410" s="66">
        <f t="shared" si="69"/>
        <v>403</v>
      </c>
      <c r="I410" s="20">
        <f t="shared" si="70"/>
        <v>-0.51807228915662651</v>
      </c>
      <c r="J410" s="21">
        <f t="shared" si="71"/>
        <v>0.4837935174069628</v>
      </c>
    </row>
    <row r="411" spans="1:10" x14ac:dyDescent="0.2">
      <c r="A411" s="158" t="s">
        <v>517</v>
      </c>
      <c r="B411" s="65">
        <v>1</v>
      </c>
      <c r="C411" s="66">
        <v>2</v>
      </c>
      <c r="D411" s="65">
        <v>19</v>
      </c>
      <c r="E411" s="66">
        <v>30</v>
      </c>
      <c r="F411" s="67"/>
      <c r="G411" s="65">
        <f t="shared" si="68"/>
        <v>-1</v>
      </c>
      <c r="H411" s="66">
        <f t="shared" si="69"/>
        <v>-11</v>
      </c>
      <c r="I411" s="20">
        <f t="shared" si="70"/>
        <v>-0.5</v>
      </c>
      <c r="J411" s="21">
        <f t="shared" si="71"/>
        <v>-0.36666666666666664</v>
      </c>
    </row>
    <row r="412" spans="1:10" x14ac:dyDescent="0.2">
      <c r="A412" s="158" t="s">
        <v>316</v>
      </c>
      <c r="B412" s="65">
        <v>11</v>
      </c>
      <c r="C412" s="66">
        <v>12</v>
      </c>
      <c r="D412" s="65">
        <v>92</v>
      </c>
      <c r="E412" s="66">
        <v>71</v>
      </c>
      <c r="F412" s="67"/>
      <c r="G412" s="65">
        <f t="shared" si="68"/>
        <v>-1</v>
      </c>
      <c r="H412" s="66">
        <f t="shared" si="69"/>
        <v>21</v>
      </c>
      <c r="I412" s="20">
        <f t="shared" si="70"/>
        <v>-8.3333333333333329E-2</v>
      </c>
      <c r="J412" s="21">
        <f t="shared" si="71"/>
        <v>0.29577464788732394</v>
      </c>
    </row>
    <row r="413" spans="1:10" x14ac:dyDescent="0.2">
      <c r="A413" s="158" t="s">
        <v>317</v>
      </c>
      <c r="B413" s="65">
        <v>15</v>
      </c>
      <c r="C413" s="66">
        <v>18</v>
      </c>
      <c r="D413" s="65">
        <v>122</v>
      </c>
      <c r="E413" s="66">
        <v>143</v>
      </c>
      <c r="F413" s="67"/>
      <c r="G413" s="65">
        <f t="shared" si="68"/>
        <v>-3</v>
      </c>
      <c r="H413" s="66">
        <f t="shared" si="69"/>
        <v>-21</v>
      </c>
      <c r="I413" s="20">
        <f t="shared" si="70"/>
        <v>-0.16666666666666666</v>
      </c>
      <c r="J413" s="21">
        <f t="shared" si="71"/>
        <v>-0.14685314685314685</v>
      </c>
    </row>
    <row r="414" spans="1:10" x14ac:dyDescent="0.2">
      <c r="A414" s="158" t="s">
        <v>531</v>
      </c>
      <c r="B414" s="65">
        <v>36</v>
      </c>
      <c r="C414" s="66">
        <v>31</v>
      </c>
      <c r="D414" s="65">
        <v>435</v>
      </c>
      <c r="E414" s="66">
        <v>572</v>
      </c>
      <c r="F414" s="67"/>
      <c r="G414" s="65">
        <f t="shared" si="68"/>
        <v>5</v>
      </c>
      <c r="H414" s="66">
        <f t="shared" si="69"/>
        <v>-137</v>
      </c>
      <c r="I414" s="20">
        <f t="shared" si="70"/>
        <v>0.16129032258064516</v>
      </c>
      <c r="J414" s="21">
        <f t="shared" si="71"/>
        <v>-0.2395104895104895</v>
      </c>
    </row>
    <row r="415" spans="1:10" x14ac:dyDescent="0.2">
      <c r="A415" s="158" t="s">
        <v>543</v>
      </c>
      <c r="B415" s="65">
        <v>0</v>
      </c>
      <c r="C415" s="66">
        <v>0</v>
      </c>
      <c r="D415" s="65">
        <v>0</v>
      </c>
      <c r="E415" s="66">
        <v>4</v>
      </c>
      <c r="F415" s="67"/>
      <c r="G415" s="65">
        <f t="shared" si="68"/>
        <v>0</v>
      </c>
      <c r="H415" s="66">
        <f t="shared" si="69"/>
        <v>-4</v>
      </c>
      <c r="I415" s="20" t="str">
        <f t="shared" si="70"/>
        <v>-</v>
      </c>
      <c r="J415" s="21">
        <f t="shared" si="71"/>
        <v>-1</v>
      </c>
    </row>
    <row r="416" spans="1:10" x14ac:dyDescent="0.2">
      <c r="A416" s="158" t="s">
        <v>559</v>
      </c>
      <c r="B416" s="65">
        <v>0</v>
      </c>
      <c r="C416" s="66">
        <v>75</v>
      </c>
      <c r="D416" s="65">
        <v>19</v>
      </c>
      <c r="E416" s="66">
        <v>733</v>
      </c>
      <c r="F416" s="67"/>
      <c r="G416" s="65">
        <f t="shared" si="68"/>
        <v>-75</v>
      </c>
      <c r="H416" s="66">
        <f t="shared" si="69"/>
        <v>-714</v>
      </c>
      <c r="I416" s="20">
        <f t="shared" si="70"/>
        <v>-1</v>
      </c>
      <c r="J416" s="21">
        <f t="shared" si="71"/>
        <v>-0.97407912687585263</v>
      </c>
    </row>
    <row r="417" spans="1:10" s="160" customFormat="1" x14ac:dyDescent="0.2">
      <c r="A417" s="178" t="s">
        <v>714</v>
      </c>
      <c r="B417" s="71">
        <v>104</v>
      </c>
      <c r="C417" s="72">
        <v>223</v>
      </c>
      <c r="D417" s="71">
        <v>1944</v>
      </c>
      <c r="E417" s="72">
        <v>2403</v>
      </c>
      <c r="F417" s="73"/>
      <c r="G417" s="71">
        <f t="shared" si="68"/>
        <v>-119</v>
      </c>
      <c r="H417" s="72">
        <f t="shared" si="69"/>
        <v>-459</v>
      </c>
      <c r="I417" s="37">
        <f t="shared" si="70"/>
        <v>-0.53363228699551568</v>
      </c>
      <c r="J417" s="38">
        <f t="shared" si="71"/>
        <v>-0.19101123595505617</v>
      </c>
    </row>
    <row r="418" spans="1:10" x14ac:dyDescent="0.2">
      <c r="A418" s="177"/>
      <c r="B418" s="143"/>
      <c r="C418" s="144"/>
      <c r="D418" s="143"/>
      <c r="E418" s="144"/>
      <c r="F418" s="145"/>
      <c r="G418" s="143"/>
      <c r="H418" s="144"/>
      <c r="I418" s="151"/>
      <c r="J418" s="152"/>
    </row>
    <row r="419" spans="1:10" s="139" customFormat="1" x14ac:dyDescent="0.2">
      <c r="A419" s="159" t="s">
        <v>79</v>
      </c>
      <c r="B419" s="65"/>
      <c r="C419" s="66"/>
      <c r="D419" s="65"/>
      <c r="E419" s="66"/>
      <c r="F419" s="67"/>
      <c r="G419" s="65"/>
      <c r="H419" s="66"/>
      <c r="I419" s="20"/>
      <c r="J419" s="21"/>
    </row>
    <row r="420" spans="1:10" x14ac:dyDescent="0.2">
      <c r="A420" s="158" t="s">
        <v>427</v>
      </c>
      <c r="B420" s="65">
        <v>69</v>
      </c>
      <c r="C420" s="66">
        <v>84</v>
      </c>
      <c r="D420" s="65">
        <v>1673</v>
      </c>
      <c r="E420" s="66">
        <v>585</v>
      </c>
      <c r="F420" s="67"/>
      <c r="G420" s="65">
        <f>B420-C420</f>
        <v>-15</v>
      </c>
      <c r="H420" s="66">
        <f>D420-E420</f>
        <v>1088</v>
      </c>
      <c r="I420" s="20">
        <f>IF(C420=0, "-", IF(G420/C420&lt;10, G420/C420, "&gt;999%"))</f>
        <v>-0.17857142857142858</v>
      </c>
      <c r="J420" s="21">
        <f>IF(E420=0, "-", IF(H420/E420&lt;10, H420/E420, "&gt;999%"))</f>
        <v>1.8598290598290599</v>
      </c>
    </row>
    <row r="421" spans="1:10" x14ac:dyDescent="0.2">
      <c r="A421" s="158" t="s">
        <v>209</v>
      </c>
      <c r="B421" s="65">
        <v>193</v>
      </c>
      <c r="C421" s="66">
        <v>163</v>
      </c>
      <c r="D421" s="65">
        <v>3028</v>
      </c>
      <c r="E421" s="66">
        <v>1197</v>
      </c>
      <c r="F421" s="67"/>
      <c r="G421" s="65">
        <f>B421-C421</f>
        <v>30</v>
      </c>
      <c r="H421" s="66">
        <f>D421-E421</f>
        <v>1831</v>
      </c>
      <c r="I421" s="20">
        <f>IF(C421=0, "-", IF(G421/C421&lt;10, G421/C421, "&gt;999%"))</f>
        <v>0.18404907975460122</v>
      </c>
      <c r="J421" s="21">
        <f>IF(E421=0, "-", IF(H421/E421&lt;10, H421/E421, "&gt;999%"))</f>
        <v>1.5296574770258982</v>
      </c>
    </row>
    <row r="422" spans="1:10" x14ac:dyDescent="0.2">
      <c r="A422" s="158" t="s">
        <v>393</v>
      </c>
      <c r="B422" s="65">
        <v>283</v>
      </c>
      <c r="C422" s="66">
        <v>278</v>
      </c>
      <c r="D422" s="65">
        <v>4167</v>
      </c>
      <c r="E422" s="66">
        <v>1089</v>
      </c>
      <c r="F422" s="67"/>
      <c r="G422" s="65">
        <f>B422-C422</f>
        <v>5</v>
      </c>
      <c r="H422" s="66">
        <f>D422-E422</f>
        <v>3078</v>
      </c>
      <c r="I422" s="20">
        <f>IF(C422=0, "-", IF(G422/C422&lt;10, G422/C422, "&gt;999%"))</f>
        <v>1.7985611510791366E-2</v>
      </c>
      <c r="J422" s="21">
        <f>IF(E422=0, "-", IF(H422/E422&lt;10, H422/E422, "&gt;999%"))</f>
        <v>2.8264462809917354</v>
      </c>
    </row>
    <row r="423" spans="1:10" s="160" customFormat="1" x14ac:dyDescent="0.2">
      <c r="A423" s="178" t="s">
        <v>715</v>
      </c>
      <c r="B423" s="71">
        <v>545</v>
      </c>
      <c r="C423" s="72">
        <v>525</v>
      </c>
      <c r="D423" s="71">
        <v>8868</v>
      </c>
      <c r="E423" s="72">
        <v>2871</v>
      </c>
      <c r="F423" s="73"/>
      <c r="G423" s="71">
        <f>B423-C423</f>
        <v>20</v>
      </c>
      <c r="H423" s="72">
        <f>D423-E423</f>
        <v>5997</v>
      </c>
      <c r="I423" s="37">
        <f>IF(C423=0, "-", IF(G423/C423&lt;10, G423/C423, "&gt;999%"))</f>
        <v>3.8095238095238099E-2</v>
      </c>
      <c r="J423" s="38">
        <f>IF(E423=0, "-", IF(H423/E423&lt;10, H423/E423, "&gt;999%"))</f>
        <v>2.0888192267502612</v>
      </c>
    </row>
    <row r="424" spans="1:10" x14ac:dyDescent="0.2">
      <c r="A424" s="177"/>
      <c r="B424" s="143"/>
      <c r="C424" s="144"/>
      <c r="D424" s="143"/>
      <c r="E424" s="144"/>
      <c r="F424" s="145"/>
      <c r="G424" s="143"/>
      <c r="H424" s="144"/>
      <c r="I424" s="151"/>
      <c r="J424" s="152"/>
    </row>
    <row r="425" spans="1:10" s="139" customFormat="1" x14ac:dyDescent="0.2">
      <c r="A425" s="159" t="s">
        <v>80</v>
      </c>
      <c r="B425" s="65"/>
      <c r="C425" s="66"/>
      <c r="D425" s="65"/>
      <c r="E425" s="66"/>
      <c r="F425" s="67"/>
      <c r="G425" s="65"/>
      <c r="H425" s="66"/>
      <c r="I425" s="20"/>
      <c r="J425" s="21"/>
    </row>
    <row r="426" spans="1:10" x14ac:dyDescent="0.2">
      <c r="A426" s="158" t="s">
        <v>326</v>
      </c>
      <c r="B426" s="65">
        <v>3</v>
      </c>
      <c r="C426" s="66">
        <v>6</v>
      </c>
      <c r="D426" s="65">
        <v>54</v>
      </c>
      <c r="E426" s="66">
        <v>50</v>
      </c>
      <c r="F426" s="67"/>
      <c r="G426" s="65">
        <f>B426-C426</f>
        <v>-3</v>
      </c>
      <c r="H426" s="66">
        <f>D426-E426</f>
        <v>4</v>
      </c>
      <c r="I426" s="20">
        <f>IF(C426=0, "-", IF(G426/C426&lt;10, G426/C426, "&gt;999%"))</f>
        <v>-0.5</v>
      </c>
      <c r="J426" s="21">
        <f>IF(E426=0, "-", IF(H426/E426&lt;10, H426/E426, "&gt;999%"))</f>
        <v>0.08</v>
      </c>
    </row>
    <row r="427" spans="1:10" x14ac:dyDescent="0.2">
      <c r="A427" s="158" t="s">
        <v>248</v>
      </c>
      <c r="B427" s="65">
        <v>3</v>
      </c>
      <c r="C427" s="66">
        <v>5</v>
      </c>
      <c r="D427" s="65">
        <v>85</v>
      </c>
      <c r="E427" s="66">
        <v>80</v>
      </c>
      <c r="F427" s="67"/>
      <c r="G427" s="65">
        <f>B427-C427</f>
        <v>-2</v>
      </c>
      <c r="H427" s="66">
        <f>D427-E427</f>
        <v>5</v>
      </c>
      <c r="I427" s="20">
        <f>IF(C427=0, "-", IF(G427/C427&lt;10, G427/C427, "&gt;999%"))</f>
        <v>-0.4</v>
      </c>
      <c r="J427" s="21">
        <f>IF(E427=0, "-", IF(H427/E427&lt;10, H427/E427, "&gt;999%"))</f>
        <v>6.25E-2</v>
      </c>
    </row>
    <row r="428" spans="1:10" x14ac:dyDescent="0.2">
      <c r="A428" s="158" t="s">
        <v>416</v>
      </c>
      <c r="B428" s="65">
        <v>10</v>
      </c>
      <c r="C428" s="66">
        <v>18</v>
      </c>
      <c r="D428" s="65">
        <v>297</v>
      </c>
      <c r="E428" s="66">
        <v>228</v>
      </c>
      <c r="F428" s="67"/>
      <c r="G428" s="65">
        <f>B428-C428</f>
        <v>-8</v>
      </c>
      <c r="H428" s="66">
        <f>D428-E428</f>
        <v>69</v>
      </c>
      <c r="I428" s="20">
        <f>IF(C428=0, "-", IF(G428/C428&lt;10, G428/C428, "&gt;999%"))</f>
        <v>-0.44444444444444442</v>
      </c>
      <c r="J428" s="21">
        <f>IF(E428=0, "-", IF(H428/E428&lt;10, H428/E428, "&gt;999%"))</f>
        <v>0.30263157894736842</v>
      </c>
    </row>
    <row r="429" spans="1:10" x14ac:dyDescent="0.2">
      <c r="A429" s="158" t="s">
        <v>219</v>
      </c>
      <c r="B429" s="65">
        <v>34</v>
      </c>
      <c r="C429" s="66">
        <v>40</v>
      </c>
      <c r="D429" s="65">
        <v>513</v>
      </c>
      <c r="E429" s="66">
        <v>344</v>
      </c>
      <c r="F429" s="67"/>
      <c r="G429" s="65">
        <f>B429-C429</f>
        <v>-6</v>
      </c>
      <c r="H429" s="66">
        <f>D429-E429</f>
        <v>169</v>
      </c>
      <c r="I429" s="20">
        <f>IF(C429=0, "-", IF(G429/C429&lt;10, G429/C429, "&gt;999%"))</f>
        <v>-0.15</v>
      </c>
      <c r="J429" s="21">
        <f>IF(E429=0, "-", IF(H429/E429&lt;10, H429/E429, "&gt;999%"))</f>
        <v>0.49127906976744184</v>
      </c>
    </row>
    <row r="430" spans="1:10" s="160" customFormat="1" x14ac:dyDescent="0.2">
      <c r="A430" s="178" t="s">
        <v>716</v>
      </c>
      <c r="B430" s="71">
        <v>50</v>
      </c>
      <c r="C430" s="72">
        <v>69</v>
      </c>
      <c r="D430" s="71">
        <v>949</v>
      </c>
      <c r="E430" s="72">
        <v>702</v>
      </c>
      <c r="F430" s="73"/>
      <c r="G430" s="71">
        <f>B430-C430</f>
        <v>-19</v>
      </c>
      <c r="H430" s="72">
        <f>D430-E430</f>
        <v>247</v>
      </c>
      <c r="I430" s="37">
        <f>IF(C430=0, "-", IF(G430/C430&lt;10, G430/C430, "&gt;999%"))</f>
        <v>-0.27536231884057971</v>
      </c>
      <c r="J430" s="38">
        <f>IF(E430=0, "-", IF(H430/E430&lt;10, H430/E430, "&gt;999%"))</f>
        <v>0.35185185185185186</v>
      </c>
    </row>
    <row r="431" spans="1:10" x14ac:dyDescent="0.2">
      <c r="A431" s="177"/>
      <c r="B431" s="143"/>
      <c r="C431" s="144"/>
      <c r="D431" s="143"/>
      <c r="E431" s="144"/>
      <c r="F431" s="145"/>
      <c r="G431" s="143"/>
      <c r="H431" s="144"/>
      <c r="I431" s="151"/>
      <c r="J431" s="152"/>
    </row>
    <row r="432" spans="1:10" s="139" customFormat="1" x14ac:dyDescent="0.2">
      <c r="A432" s="159" t="s">
        <v>81</v>
      </c>
      <c r="B432" s="65"/>
      <c r="C432" s="66"/>
      <c r="D432" s="65"/>
      <c r="E432" s="66"/>
      <c r="F432" s="67"/>
      <c r="G432" s="65"/>
      <c r="H432" s="66"/>
      <c r="I432" s="20"/>
      <c r="J432" s="21"/>
    </row>
    <row r="433" spans="1:10" x14ac:dyDescent="0.2">
      <c r="A433" s="158" t="s">
        <v>394</v>
      </c>
      <c r="B433" s="65">
        <v>258</v>
      </c>
      <c r="C433" s="66">
        <v>328</v>
      </c>
      <c r="D433" s="65">
        <v>3089</v>
      </c>
      <c r="E433" s="66">
        <v>2288</v>
      </c>
      <c r="F433" s="67"/>
      <c r="G433" s="65">
        <f t="shared" ref="G433:G442" si="72">B433-C433</f>
        <v>-70</v>
      </c>
      <c r="H433" s="66">
        <f t="shared" ref="H433:H442" si="73">D433-E433</f>
        <v>801</v>
      </c>
      <c r="I433" s="20">
        <f t="shared" ref="I433:I442" si="74">IF(C433=0, "-", IF(G433/C433&lt;10, G433/C433, "&gt;999%"))</f>
        <v>-0.21341463414634146</v>
      </c>
      <c r="J433" s="21">
        <f t="shared" ref="J433:J442" si="75">IF(E433=0, "-", IF(H433/E433&lt;10, H433/E433, "&gt;999%"))</f>
        <v>0.35008741258741261</v>
      </c>
    </row>
    <row r="434" spans="1:10" x14ac:dyDescent="0.2">
      <c r="A434" s="158" t="s">
        <v>395</v>
      </c>
      <c r="B434" s="65">
        <v>211</v>
      </c>
      <c r="C434" s="66">
        <v>95</v>
      </c>
      <c r="D434" s="65">
        <v>1347</v>
      </c>
      <c r="E434" s="66">
        <v>682</v>
      </c>
      <c r="F434" s="67"/>
      <c r="G434" s="65">
        <f t="shared" si="72"/>
        <v>116</v>
      </c>
      <c r="H434" s="66">
        <f t="shared" si="73"/>
        <v>665</v>
      </c>
      <c r="I434" s="20">
        <f t="shared" si="74"/>
        <v>1.2210526315789474</v>
      </c>
      <c r="J434" s="21">
        <f t="shared" si="75"/>
        <v>0.97507331378299122</v>
      </c>
    </row>
    <row r="435" spans="1:10" x14ac:dyDescent="0.2">
      <c r="A435" s="158" t="s">
        <v>532</v>
      </c>
      <c r="B435" s="65">
        <v>41</v>
      </c>
      <c r="C435" s="66">
        <v>14</v>
      </c>
      <c r="D435" s="65">
        <v>361</v>
      </c>
      <c r="E435" s="66">
        <v>98</v>
      </c>
      <c r="F435" s="67"/>
      <c r="G435" s="65">
        <f t="shared" si="72"/>
        <v>27</v>
      </c>
      <c r="H435" s="66">
        <f t="shared" si="73"/>
        <v>263</v>
      </c>
      <c r="I435" s="20">
        <f t="shared" si="74"/>
        <v>1.9285714285714286</v>
      </c>
      <c r="J435" s="21">
        <f t="shared" si="75"/>
        <v>2.6836734693877551</v>
      </c>
    </row>
    <row r="436" spans="1:10" x14ac:dyDescent="0.2">
      <c r="A436" s="158" t="s">
        <v>201</v>
      </c>
      <c r="B436" s="65">
        <v>140</v>
      </c>
      <c r="C436" s="66">
        <v>4</v>
      </c>
      <c r="D436" s="65">
        <v>425</v>
      </c>
      <c r="E436" s="66">
        <v>84</v>
      </c>
      <c r="F436" s="67"/>
      <c r="G436" s="65">
        <f t="shared" si="72"/>
        <v>136</v>
      </c>
      <c r="H436" s="66">
        <f t="shared" si="73"/>
        <v>341</v>
      </c>
      <c r="I436" s="20" t="str">
        <f t="shared" si="74"/>
        <v>&gt;999%</v>
      </c>
      <c r="J436" s="21">
        <f t="shared" si="75"/>
        <v>4.0595238095238093</v>
      </c>
    </row>
    <row r="437" spans="1:10" x14ac:dyDescent="0.2">
      <c r="A437" s="158" t="s">
        <v>428</v>
      </c>
      <c r="B437" s="65">
        <v>303</v>
      </c>
      <c r="C437" s="66">
        <v>291</v>
      </c>
      <c r="D437" s="65">
        <v>2999</v>
      </c>
      <c r="E437" s="66">
        <v>2038</v>
      </c>
      <c r="F437" s="67"/>
      <c r="G437" s="65">
        <f t="shared" si="72"/>
        <v>12</v>
      </c>
      <c r="H437" s="66">
        <f t="shared" si="73"/>
        <v>961</v>
      </c>
      <c r="I437" s="20">
        <f t="shared" si="74"/>
        <v>4.1237113402061855E-2</v>
      </c>
      <c r="J437" s="21">
        <f t="shared" si="75"/>
        <v>0.47154072620215898</v>
      </c>
    </row>
    <row r="438" spans="1:10" x14ac:dyDescent="0.2">
      <c r="A438" s="158" t="s">
        <v>468</v>
      </c>
      <c r="B438" s="65">
        <v>0</v>
      </c>
      <c r="C438" s="66">
        <v>71</v>
      </c>
      <c r="D438" s="65">
        <v>373</v>
      </c>
      <c r="E438" s="66">
        <v>296</v>
      </c>
      <c r="F438" s="67"/>
      <c r="G438" s="65">
        <f t="shared" si="72"/>
        <v>-71</v>
      </c>
      <c r="H438" s="66">
        <f t="shared" si="73"/>
        <v>77</v>
      </c>
      <c r="I438" s="20">
        <f t="shared" si="74"/>
        <v>-1</v>
      </c>
      <c r="J438" s="21">
        <f t="shared" si="75"/>
        <v>0.26013513513513514</v>
      </c>
    </row>
    <row r="439" spans="1:10" x14ac:dyDescent="0.2">
      <c r="A439" s="158" t="s">
        <v>469</v>
      </c>
      <c r="B439" s="65">
        <v>12</v>
      </c>
      <c r="C439" s="66">
        <v>109</v>
      </c>
      <c r="D439" s="65">
        <v>1514</v>
      </c>
      <c r="E439" s="66">
        <v>957</v>
      </c>
      <c r="F439" s="67"/>
      <c r="G439" s="65">
        <f t="shared" si="72"/>
        <v>-97</v>
      </c>
      <c r="H439" s="66">
        <f t="shared" si="73"/>
        <v>557</v>
      </c>
      <c r="I439" s="20">
        <f t="shared" si="74"/>
        <v>-0.88990825688073394</v>
      </c>
      <c r="J439" s="21">
        <f t="shared" si="75"/>
        <v>0.58202716823406475</v>
      </c>
    </row>
    <row r="440" spans="1:10" x14ac:dyDescent="0.2">
      <c r="A440" s="158" t="s">
        <v>544</v>
      </c>
      <c r="B440" s="65">
        <v>73</v>
      </c>
      <c r="C440" s="66">
        <v>53</v>
      </c>
      <c r="D440" s="65">
        <v>711</v>
      </c>
      <c r="E440" s="66">
        <v>597</v>
      </c>
      <c r="F440" s="67"/>
      <c r="G440" s="65">
        <f t="shared" si="72"/>
        <v>20</v>
      </c>
      <c r="H440" s="66">
        <f t="shared" si="73"/>
        <v>114</v>
      </c>
      <c r="I440" s="20">
        <f t="shared" si="74"/>
        <v>0.37735849056603776</v>
      </c>
      <c r="J440" s="21">
        <f t="shared" si="75"/>
        <v>0.19095477386934673</v>
      </c>
    </row>
    <row r="441" spans="1:10" x14ac:dyDescent="0.2">
      <c r="A441" s="158" t="s">
        <v>560</v>
      </c>
      <c r="B441" s="65">
        <v>252</v>
      </c>
      <c r="C441" s="66">
        <v>251</v>
      </c>
      <c r="D441" s="65">
        <v>3340</v>
      </c>
      <c r="E441" s="66">
        <v>2810</v>
      </c>
      <c r="F441" s="67"/>
      <c r="G441" s="65">
        <f t="shared" si="72"/>
        <v>1</v>
      </c>
      <c r="H441" s="66">
        <f t="shared" si="73"/>
        <v>530</v>
      </c>
      <c r="I441" s="20">
        <f t="shared" si="74"/>
        <v>3.9840637450199202E-3</v>
      </c>
      <c r="J441" s="21">
        <f t="shared" si="75"/>
        <v>0.18861209964412812</v>
      </c>
    </row>
    <row r="442" spans="1:10" s="160" customFormat="1" x14ac:dyDescent="0.2">
      <c r="A442" s="178" t="s">
        <v>717</v>
      </c>
      <c r="B442" s="71">
        <v>1290</v>
      </c>
      <c r="C442" s="72">
        <v>1216</v>
      </c>
      <c r="D442" s="71">
        <v>14159</v>
      </c>
      <c r="E442" s="72">
        <v>9850</v>
      </c>
      <c r="F442" s="73"/>
      <c r="G442" s="71">
        <f t="shared" si="72"/>
        <v>74</v>
      </c>
      <c r="H442" s="72">
        <f t="shared" si="73"/>
        <v>4309</v>
      </c>
      <c r="I442" s="37">
        <f t="shared" si="74"/>
        <v>6.0855263157894739E-2</v>
      </c>
      <c r="J442" s="38">
        <f t="shared" si="75"/>
        <v>0.43746192893401015</v>
      </c>
    </row>
    <row r="443" spans="1:10" x14ac:dyDescent="0.2">
      <c r="A443" s="177"/>
      <c r="B443" s="143"/>
      <c r="C443" s="144"/>
      <c r="D443" s="143"/>
      <c r="E443" s="144"/>
      <c r="F443" s="145"/>
      <c r="G443" s="143"/>
      <c r="H443" s="144"/>
      <c r="I443" s="151"/>
      <c r="J443" s="152"/>
    </row>
    <row r="444" spans="1:10" s="139" customFormat="1" x14ac:dyDescent="0.2">
      <c r="A444" s="159" t="s">
        <v>82</v>
      </c>
      <c r="B444" s="65"/>
      <c r="C444" s="66"/>
      <c r="D444" s="65"/>
      <c r="E444" s="66"/>
      <c r="F444" s="67"/>
      <c r="G444" s="65"/>
      <c r="H444" s="66"/>
      <c r="I444" s="20"/>
      <c r="J444" s="21"/>
    </row>
    <row r="445" spans="1:10" x14ac:dyDescent="0.2">
      <c r="A445" s="158" t="s">
        <v>346</v>
      </c>
      <c r="B445" s="65">
        <v>0</v>
      </c>
      <c r="C445" s="66">
        <v>0</v>
      </c>
      <c r="D445" s="65">
        <v>2</v>
      </c>
      <c r="E445" s="66">
        <v>0</v>
      </c>
      <c r="F445" s="67"/>
      <c r="G445" s="65">
        <f>B445-C445</f>
        <v>0</v>
      </c>
      <c r="H445" s="66">
        <f>D445-E445</f>
        <v>2</v>
      </c>
      <c r="I445" s="20" t="str">
        <f>IF(C445=0, "-", IF(G445/C445&lt;10, G445/C445, "&gt;999%"))</f>
        <v>-</v>
      </c>
      <c r="J445" s="21" t="str">
        <f>IF(E445=0, "-", IF(H445/E445&lt;10, H445/E445, "&gt;999%"))</f>
        <v>-</v>
      </c>
    </row>
    <row r="446" spans="1:10" s="160" customFormat="1" x14ac:dyDescent="0.2">
      <c r="A446" s="178" t="s">
        <v>718</v>
      </c>
      <c r="B446" s="71">
        <v>0</v>
      </c>
      <c r="C446" s="72">
        <v>0</v>
      </c>
      <c r="D446" s="71">
        <v>2</v>
      </c>
      <c r="E446" s="72">
        <v>0</v>
      </c>
      <c r="F446" s="73"/>
      <c r="G446" s="71">
        <f>B446-C446</f>
        <v>0</v>
      </c>
      <c r="H446" s="72">
        <f>D446-E446</f>
        <v>2</v>
      </c>
      <c r="I446" s="37" t="str">
        <f>IF(C446=0, "-", IF(G446/C446&lt;10, G446/C446, "&gt;999%"))</f>
        <v>-</v>
      </c>
      <c r="J446" s="38" t="str">
        <f>IF(E446=0, "-", IF(H446/E446&lt;10, H446/E446, "&gt;999%"))</f>
        <v>-</v>
      </c>
    </row>
    <row r="447" spans="1:10" x14ac:dyDescent="0.2">
      <c r="A447" s="177"/>
      <c r="B447" s="143"/>
      <c r="C447" s="144"/>
      <c r="D447" s="143"/>
      <c r="E447" s="144"/>
      <c r="F447" s="145"/>
      <c r="G447" s="143"/>
      <c r="H447" s="144"/>
      <c r="I447" s="151"/>
      <c r="J447" s="152"/>
    </row>
    <row r="448" spans="1:10" s="139" customFormat="1" x14ac:dyDescent="0.2">
      <c r="A448" s="159" t="s">
        <v>83</v>
      </c>
      <c r="B448" s="65"/>
      <c r="C448" s="66"/>
      <c r="D448" s="65"/>
      <c r="E448" s="66"/>
      <c r="F448" s="67"/>
      <c r="G448" s="65"/>
      <c r="H448" s="66"/>
      <c r="I448" s="20"/>
      <c r="J448" s="21"/>
    </row>
    <row r="449" spans="1:10" x14ac:dyDescent="0.2">
      <c r="A449" s="158" t="s">
        <v>327</v>
      </c>
      <c r="B449" s="65">
        <v>3</v>
      </c>
      <c r="C449" s="66">
        <v>1</v>
      </c>
      <c r="D449" s="65">
        <v>81</v>
      </c>
      <c r="E449" s="66">
        <v>35</v>
      </c>
      <c r="F449" s="67"/>
      <c r="G449" s="65">
        <f t="shared" ref="G449:G459" si="76">B449-C449</f>
        <v>2</v>
      </c>
      <c r="H449" s="66">
        <f t="shared" ref="H449:H459" si="77">D449-E449</f>
        <v>46</v>
      </c>
      <c r="I449" s="20">
        <f t="shared" ref="I449:I459" si="78">IF(C449=0, "-", IF(G449/C449&lt;10, G449/C449, "&gt;999%"))</f>
        <v>2</v>
      </c>
      <c r="J449" s="21">
        <f t="shared" ref="J449:J459" si="79">IF(E449=0, "-", IF(H449/E449&lt;10, H449/E449, "&gt;999%"))</f>
        <v>1.3142857142857143</v>
      </c>
    </row>
    <row r="450" spans="1:10" x14ac:dyDescent="0.2">
      <c r="A450" s="158" t="s">
        <v>363</v>
      </c>
      <c r="B450" s="65">
        <v>3</v>
      </c>
      <c r="C450" s="66">
        <v>1</v>
      </c>
      <c r="D450" s="65">
        <v>34</v>
      </c>
      <c r="E450" s="66">
        <v>4</v>
      </c>
      <c r="F450" s="67"/>
      <c r="G450" s="65">
        <f t="shared" si="76"/>
        <v>2</v>
      </c>
      <c r="H450" s="66">
        <f t="shared" si="77"/>
        <v>30</v>
      </c>
      <c r="I450" s="20">
        <f t="shared" si="78"/>
        <v>2</v>
      </c>
      <c r="J450" s="21">
        <f t="shared" si="79"/>
        <v>7.5</v>
      </c>
    </row>
    <row r="451" spans="1:10" x14ac:dyDescent="0.2">
      <c r="A451" s="158" t="s">
        <v>374</v>
      </c>
      <c r="B451" s="65">
        <v>74</v>
      </c>
      <c r="C451" s="66">
        <v>98</v>
      </c>
      <c r="D451" s="65">
        <v>969</v>
      </c>
      <c r="E451" s="66">
        <v>377</v>
      </c>
      <c r="F451" s="67"/>
      <c r="G451" s="65">
        <f t="shared" si="76"/>
        <v>-24</v>
      </c>
      <c r="H451" s="66">
        <f t="shared" si="77"/>
        <v>592</v>
      </c>
      <c r="I451" s="20">
        <f t="shared" si="78"/>
        <v>-0.24489795918367346</v>
      </c>
      <c r="J451" s="21">
        <f t="shared" si="79"/>
        <v>1.5702917771883289</v>
      </c>
    </row>
    <row r="452" spans="1:10" x14ac:dyDescent="0.2">
      <c r="A452" s="158" t="s">
        <v>249</v>
      </c>
      <c r="B452" s="65">
        <v>6</v>
      </c>
      <c r="C452" s="66">
        <v>7</v>
      </c>
      <c r="D452" s="65">
        <v>156</v>
      </c>
      <c r="E452" s="66">
        <v>112</v>
      </c>
      <c r="F452" s="67"/>
      <c r="G452" s="65">
        <f t="shared" si="76"/>
        <v>-1</v>
      </c>
      <c r="H452" s="66">
        <f t="shared" si="77"/>
        <v>44</v>
      </c>
      <c r="I452" s="20">
        <f t="shared" si="78"/>
        <v>-0.14285714285714285</v>
      </c>
      <c r="J452" s="21">
        <f t="shared" si="79"/>
        <v>0.39285714285714285</v>
      </c>
    </row>
    <row r="453" spans="1:10" x14ac:dyDescent="0.2">
      <c r="A453" s="158" t="s">
        <v>545</v>
      </c>
      <c r="B453" s="65">
        <v>53</v>
      </c>
      <c r="C453" s="66">
        <v>44</v>
      </c>
      <c r="D453" s="65">
        <v>816</v>
      </c>
      <c r="E453" s="66">
        <v>644</v>
      </c>
      <c r="F453" s="67"/>
      <c r="G453" s="65">
        <f t="shared" si="76"/>
        <v>9</v>
      </c>
      <c r="H453" s="66">
        <f t="shared" si="77"/>
        <v>172</v>
      </c>
      <c r="I453" s="20">
        <f t="shared" si="78"/>
        <v>0.20454545454545456</v>
      </c>
      <c r="J453" s="21">
        <f t="shared" si="79"/>
        <v>0.26708074534161491</v>
      </c>
    </row>
    <row r="454" spans="1:10" x14ac:dyDescent="0.2">
      <c r="A454" s="158" t="s">
        <v>561</v>
      </c>
      <c r="B454" s="65">
        <v>378</v>
      </c>
      <c r="C454" s="66">
        <v>220</v>
      </c>
      <c r="D454" s="65">
        <v>3194</v>
      </c>
      <c r="E454" s="66">
        <v>2208</v>
      </c>
      <c r="F454" s="67"/>
      <c r="G454" s="65">
        <f t="shared" si="76"/>
        <v>158</v>
      </c>
      <c r="H454" s="66">
        <f t="shared" si="77"/>
        <v>986</v>
      </c>
      <c r="I454" s="20">
        <f t="shared" si="78"/>
        <v>0.71818181818181814</v>
      </c>
      <c r="J454" s="21">
        <f t="shared" si="79"/>
        <v>0.44655797101449274</v>
      </c>
    </row>
    <row r="455" spans="1:10" x14ac:dyDescent="0.2">
      <c r="A455" s="158" t="s">
        <v>470</v>
      </c>
      <c r="B455" s="65">
        <v>0</v>
      </c>
      <c r="C455" s="66">
        <v>45</v>
      </c>
      <c r="D455" s="65">
        <v>81</v>
      </c>
      <c r="E455" s="66">
        <v>507</v>
      </c>
      <c r="F455" s="67"/>
      <c r="G455" s="65">
        <f t="shared" si="76"/>
        <v>-45</v>
      </c>
      <c r="H455" s="66">
        <f t="shared" si="77"/>
        <v>-426</v>
      </c>
      <c r="I455" s="20">
        <f t="shared" si="78"/>
        <v>-1</v>
      </c>
      <c r="J455" s="21">
        <f t="shared" si="79"/>
        <v>-0.84023668639053251</v>
      </c>
    </row>
    <row r="456" spans="1:10" x14ac:dyDescent="0.2">
      <c r="A456" s="158" t="s">
        <v>500</v>
      </c>
      <c r="B456" s="65">
        <v>5</v>
      </c>
      <c r="C456" s="66">
        <v>107</v>
      </c>
      <c r="D456" s="65">
        <v>891</v>
      </c>
      <c r="E456" s="66">
        <v>759</v>
      </c>
      <c r="F456" s="67"/>
      <c r="G456" s="65">
        <f t="shared" si="76"/>
        <v>-102</v>
      </c>
      <c r="H456" s="66">
        <f t="shared" si="77"/>
        <v>132</v>
      </c>
      <c r="I456" s="20">
        <f t="shared" si="78"/>
        <v>-0.95327102803738317</v>
      </c>
      <c r="J456" s="21">
        <f t="shared" si="79"/>
        <v>0.17391304347826086</v>
      </c>
    </row>
    <row r="457" spans="1:10" x14ac:dyDescent="0.2">
      <c r="A457" s="158" t="s">
        <v>396</v>
      </c>
      <c r="B457" s="65">
        <v>2</v>
      </c>
      <c r="C457" s="66">
        <v>239</v>
      </c>
      <c r="D457" s="65">
        <v>1684</v>
      </c>
      <c r="E457" s="66">
        <v>2178</v>
      </c>
      <c r="F457" s="67"/>
      <c r="G457" s="65">
        <f t="shared" si="76"/>
        <v>-237</v>
      </c>
      <c r="H457" s="66">
        <f t="shared" si="77"/>
        <v>-494</v>
      </c>
      <c r="I457" s="20">
        <f t="shared" si="78"/>
        <v>-0.99163179916317989</v>
      </c>
      <c r="J457" s="21">
        <f t="shared" si="79"/>
        <v>-0.22681359044995408</v>
      </c>
    </row>
    <row r="458" spans="1:10" x14ac:dyDescent="0.2">
      <c r="A458" s="158" t="s">
        <v>429</v>
      </c>
      <c r="B458" s="65">
        <v>303</v>
      </c>
      <c r="C458" s="66">
        <v>839</v>
      </c>
      <c r="D458" s="65">
        <v>4322</v>
      </c>
      <c r="E458" s="66">
        <v>4590</v>
      </c>
      <c r="F458" s="67"/>
      <c r="G458" s="65">
        <f t="shared" si="76"/>
        <v>-536</v>
      </c>
      <c r="H458" s="66">
        <f t="shared" si="77"/>
        <v>-268</v>
      </c>
      <c r="I458" s="20">
        <f t="shared" si="78"/>
        <v>-0.63885578069129911</v>
      </c>
      <c r="J458" s="21">
        <f t="shared" si="79"/>
        <v>-5.8387799564270156E-2</v>
      </c>
    </row>
    <row r="459" spans="1:10" s="160" customFormat="1" x14ac:dyDescent="0.2">
      <c r="A459" s="178" t="s">
        <v>719</v>
      </c>
      <c r="B459" s="71">
        <v>827</v>
      </c>
      <c r="C459" s="72">
        <v>1601</v>
      </c>
      <c r="D459" s="71">
        <v>12228</v>
      </c>
      <c r="E459" s="72">
        <v>11414</v>
      </c>
      <c r="F459" s="73"/>
      <c r="G459" s="71">
        <f t="shared" si="76"/>
        <v>-774</v>
      </c>
      <c r="H459" s="72">
        <f t="shared" si="77"/>
        <v>814</v>
      </c>
      <c r="I459" s="37">
        <f t="shared" si="78"/>
        <v>-0.48344784509681449</v>
      </c>
      <c r="J459" s="38">
        <f t="shared" si="79"/>
        <v>7.1315927807955148E-2</v>
      </c>
    </row>
    <row r="460" spans="1:10" x14ac:dyDescent="0.2">
      <c r="A460" s="177"/>
      <c r="B460" s="143"/>
      <c r="C460" s="144"/>
      <c r="D460" s="143"/>
      <c r="E460" s="144"/>
      <c r="F460" s="145"/>
      <c r="G460" s="143"/>
      <c r="H460" s="144"/>
      <c r="I460" s="151"/>
      <c r="J460" s="152"/>
    </row>
    <row r="461" spans="1:10" s="139" customFormat="1" x14ac:dyDescent="0.2">
      <c r="A461" s="159" t="s">
        <v>84</v>
      </c>
      <c r="B461" s="65"/>
      <c r="C461" s="66"/>
      <c r="D461" s="65"/>
      <c r="E461" s="66"/>
      <c r="F461" s="67"/>
      <c r="G461" s="65"/>
      <c r="H461" s="66"/>
      <c r="I461" s="20"/>
      <c r="J461" s="21"/>
    </row>
    <row r="462" spans="1:10" x14ac:dyDescent="0.2">
      <c r="A462" s="158" t="s">
        <v>397</v>
      </c>
      <c r="B462" s="65">
        <v>15</v>
      </c>
      <c r="C462" s="66">
        <v>0</v>
      </c>
      <c r="D462" s="65">
        <v>182</v>
      </c>
      <c r="E462" s="66">
        <v>7</v>
      </c>
      <c r="F462" s="67"/>
      <c r="G462" s="65">
        <f t="shared" ref="G462:G470" si="80">B462-C462</f>
        <v>15</v>
      </c>
      <c r="H462" s="66">
        <f t="shared" ref="H462:H470" si="81">D462-E462</f>
        <v>175</v>
      </c>
      <c r="I462" s="20" t="str">
        <f t="shared" ref="I462:I470" si="82">IF(C462=0, "-", IF(G462/C462&lt;10, G462/C462, "&gt;999%"))</f>
        <v>-</v>
      </c>
      <c r="J462" s="21" t="str">
        <f t="shared" ref="J462:J470" si="83">IF(E462=0, "-", IF(H462/E462&lt;10, H462/E462, "&gt;999%"))</f>
        <v>&gt;999%</v>
      </c>
    </row>
    <row r="463" spans="1:10" x14ac:dyDescent="0.2">
      <c r="A463" s="158" t="s">
        <v>430</v>
      </c>
      <c r="B463" s="65">
        <v>32</v>
      </c>
      <c r="C463" s="66">
        <v>14</v>
      </c>
      <c r="D463" s="65">
        <v>294</v>
      </c>
      <c r="E463" s="66">
        <v>277</v>
      </c>
      <c r="F463" s="67"/>
      <c r="G463" s="65">
        <f t="shared" si="80"/>
        <v>18</v>
      </c>
      <c r="H463" s="66">
        <f t="shared" si="81"/>
        <v>17</v>
      </c>
      <c r="I463" s="20">
        <f t="shared" si="82"/>
        <v>1.2857142857142858</v>
      </c>
      <c r="J463" s="21">
        <f t="shared" si="83"/>
        <v>6.1371841155234655E-2</v>
      </c>
    </row>
    <row r="464" spans="1:10" x14ac:dyDescent="0.2">
      <c r="A464" s="158" t="s">
        <v>230</v>
      </c>
      <c r="B464" s="65">
        <v>0</v>
      </c>
      <c r="C464" s="66">
        <v>17</v>
      </c>
      <c r="D464" s="65">
        <v>8</v>
      </c>
      <c r="E464" s="66">
        <v>61</v>
      </c>
      <c r="F464" s="67"/>
      <c r="G464" s="65">
        <f t="shared" si="80"/>
        <v>-17</v>
      </c>
      <c r="H464" s="66">
        <f t="shared" si="81"/>
        <v>-53</v>
      </c>
      <c r="I464" s="20">
        <f t="shared" si="82"/>
        <v>-1</v>
      </c>
      <c r="J464" s="21">
        <f t="shared" si="83"/>
        <v>-0.86885245901639341</v>
      </c>
    </row>
    <row r="465" spans="1:10" x14ac:dyDescent="0.2">
      <c r="A465" s="158" t="s">
        <v>431</v>
      </c>
      <c r="B465" s="65">
        <v>8</v>
      </c>
      <c r="C465" s="66">
        <v>5</v>
      </c>
      <c r="D465" s="65">
        <v>73</v>
      </c>
      <c r="E465" s="66">
        <v>72</v>
      </c>
      <c r="F465" s="67"/>
      <c r="G465" s="65">
        <f t="shared" si="80"/>
        <v>3</v>
      </c>
      <c r="H465" s="66">
        <f t="shared" si="81"/>
        <v>1</v>
      </c>
      <c r="I465" s="20">
        <f t="shared" si="82"/>
        <v>0.6</v>
      </c>
      <c r="J465" s="21">
        <f t="shared" si="83"/>
        <v>1.3888888888888888E-2</v>
      </c>
    </row>
    <row r="466" spans="1:10" x14ac:dyDescent="0.2">
      <c r="A466" s="158" t="s">
        <v>255</v>
      </c>
      <c r="B466" s="65">
        <v>7</v>
      </c>
      <c r="C466" s="66">
        <v>6</v>
      </c>
      <c r="D466" s="65">
        <v>29</v>
      </c>
      <c r="E466" s="66">
        <v>56</v>
      </c>
      <c r="F466" s="67"/>
      <c r="G466" s="65">
        <f t="shared" si="80"/>
        <v>1</v>
      </c>
      <c r="H466" s="66">
        <f t="shared" si="81"/>
        <v>-27</v>
      </c>
      <c r="I466" s="20">
        <f t="shared" si="82"/>
        <v>0.16666666666666666</v>
      </c>
      <c r="J466" s="21">
        <f t="shared" si="83"/>
        <v>-0.48214285714285715</v>
      </c>
    </row>
    <row r="467" spans="1:10" x14ac:dyDescent="0.2">
      <c r="A467" s="158" t="s">
        <v>580</v>
      </c>
      <c r="B467" s="65">
        <v>3</v>
      </c>
      <c r="C467" s="66">
        <v>0</v>
      </c>
      <c r="D467" s="65">
        <v>13</v>
      </c>
      <c r="E467" s="66">
        <v>13</v>
      </c>
      <c r="F467" s="67"/>
      <c r="G467" s="65">
        <f t="shared" si="80"/>
        <v>3</v>
      </c>
      <c r="H467" s="66">
        <f t="shared" si="81"/>
        <v>0</v>
      </c>
      <c r="I467" s="20" t="str">
        <f t="shared" si="82"/>
        <v>-</v>
      </c>
      <c r="J467" s="21">
        <f t="shared" si="83"/>
        <v>0</v>
      </c>
    </row>
    <row r="468" spans="1:10" x14ac:dyDescent="0.2">
      <c r="A468" s="158" t="s">
        <v>533</v>
      </c>
      <c r="B468" s="65">
        <v>9</v>
      </c>
      <c r="C468" s="66">
        <v>0</v>
      </c>
      <c r="D468" s="65">
        <v>105</v>
      </c>
      <c r="E468" s="66">
        <v>21</v>
      </c>
      <c r="F468" s="67"/>
      <c r="G468" s="65">
        <f t="shared" si="80"/>
        <v>9</v>
      </c>
      <c r="H468" s="66">
        <f t="shared" si="81"/>
        <v>84</v>
      </c>
      <c r="I468" s="20" t="str">
        <f t="shared" si="82"/>
        <v>-</v>
      </c>
      <c r="J468" s="21">
        <f t="shared" si="83"/>
        <v>4</v>
      </c>
    </row>
    <row r="469" spans="1:10" x14ac:dyDescent="0.2">
      <c r="A469" s="158" t="s">
        <v>523</v>
      </c>
      <c r="B469" s="65">
        <v>2</v>
      </c>
      <c r="C469" s="66">
        <v>2</v>
      </c>
      <c r="D469" s="65">
        <v>86</v>
      </c>
      <c r="E469" s="66">
        <v>25</v>
      </c>
      <c r="F469" s="67"/>
      <c r="G469" s="65">
        <f t="shared" si="80"/>
        <v>0</v>
      </c>
      <c r="H469" s="66">
        <f t="shared" si="81"/>
        <v>61</v>
      </c>
      <c r="I469" s="20">
        <f t="shared" si="82"/>
        <v>0</v>
      </c>
      <c r="J469" s="21">
        <f t="shared" si="83"/>
        <v>2.44</v>
      </c>
    </row>
    <row r="470" spans="1:10" s="160" customFormat="1" x14ac:dyDescent="0.2">
      <c r="A470" s="178" t="s">
        <v>720</v>
      </c>
      <c r="B470" s="71">
        <v>76</v>
      </c>
      <c r="C470" s="72">
        <v>44</v>
      </c>
      <c r="D470" s="71">
        <v>790</v>
      </c>
      <c r="E470" s="72">
        <v>532</v>
      </c>
      <c r="F470" s="73"/>
      <c r="G470" s="71">
        <f t="shared" si="80"/>
        <v>32</v>
      </c>
      <c r="H470" s="72">
        <f t="shared" si="81"/>
        <v>258</v>
      </c>
      <c r="I470" s="37">
        <f t="shared" si="82"/>
        <v>0.72727272727272729</v>
      </c>
      <c r="J470" s="38">
        <f t="shared" si="83"/>
        <v>0.48496240601503759</v>
      </c>
    </row>
    <row r="471" spans="1:10" x14ac:dyDescent="0.2">
      <c r="A471" s="177"/>
      <c r="B471" s="143"/>
      <c r="C471" s="144"/>
      <c r="D471" s="143"/>
      <c r="E471" s="144"/>
      <c r="F471" s="145"/>
      <c r="G471" s="143"/>
      <c r="H471" s="144"/>
      <c r="I471" s="151"/>
      <c r="J471" s="152"/>
    </row>
    <row r="472" spans="1:10" s="139" customFormat="1" x14ac:dyDescent="0.2">
      <c r="A472" s="159" t="s">
        <v>85</v>
      </c>
      <c r="B472" s="65"/>
      <c r="C472" s="66"/>
      <c r="D472" s="65"/>
      <c r="E472" s="66"/>
      <c r="F472" s="67"/>
      <c r="G472" s="65"/>
      <c r="H472" s="66"/>
      <c r="I472" s="20"/>
      <c r="J472" s="21"/>
    </row>
    <row r="473" spans="1:10" x14ac:dyDescent="0.2">
      <c r="A473" s="158" t="s">
        <v>364</v>
      </c>
      <c r="B473" s="65">
        <v>11</v>
      </c>
      <c r="C473" s="66">
        <v>13</v>
      </c>
      <c r="D473" s="65">
        <v>130</v>
      </c>
      <c r="E473" s="66">
        <v>132</v>
      </c>
      <c r="F473" s="67"/>
      <c r="G473" s="65">
        <f t="shared" ref="G473:G481" si="84">B473-C473</f>
        <v>-2</v>
      </c>
      <c r="H473" s="66">
        <f t="shared" ref="H473:H481" si="85">D473-E473</f>
        <v>-2</v>
      </c>
      <c r="I473" s="20">
        <f t="shared" ref="I473:I481" si="86">IF(C473=0, "-", IF(G473/C473&lt;10, G473/C473, "&gt;999%"))</f>
        <v>-0.15384615384615385</v>
      </c>
      <c r="J473" s="21">
        <f t="shared" ref="J473:J481" si="87">IF(E473=0, "-", IF(H473/E473&lt;10, H473/E473, "&gt;999%"))</f>
        <v>-1.5151515151515152E-2</v>
      </c>
    </row>
    <row r="474" spans="1:10" x14ac:dyDescent="0.2">
      <c r="A474" s="158" t="s">
        <v>347</v>
      </c>
      <c r="B474" s="65">
        <v>2</v>
      </c>
      <c r="C474" s="66">
        <v>1</v>
      </c>
      <c r="D474" s="65">
        <v>36</v>
      </c>
      <c r="E474" s="66">
        <v>24</v>
      </c>
      <c r="F474" s="67"/>
      <c r="G474" s="65">
        <f t="shared" si="84"/>
        <v>1</v>
      </c>
      <c r="H474" s="66">
        <f t="shared" si="85"/>
        <v>12</v>
      </c>
      <c r="I474" s="20">
        <f t="shared" si="86"/>
        <v>1</v>
      </c>
      <c r="J474" s="21">
        <f t="shared" si="87"/>
        <v>0.5</v>
      </c>
    </row>
    <row r="475" spans="1:10" x14ac:dyDescent="0.2">
      <c r="A475" s="158" t="s">
        <v>496</v>
      </c>
      <c r="B475" s="65">
        <v>11</v>
      </c>
      <c r="C475" s="66">
        <v>23</v>
      </c>
      <c r="D475" s="65">
        <v>144</v>
      </c>
      <c r="E475" s="66">
        <v>180</v>
      </c>
      <c r="F475" s="67"/>
      <c r="G475" s="65">
        <f t="shared" si="84"/>
        <v>-12</v>
      </c>
      <c r="H475" s="66">
        <f t="shared" si="85"/>
        <v>-36</v>
      </c>
      <c r="I475" s="20">
        <f t="shared" si="86"/>
        <v>-0.52173913043478259</v>
      </c>
      <c r="J475" s="21">
        <f t="shared" si="87"/>
        <v>-0.2</v>
      </c>
    </row>
    <row r="476" spans="1:10" x14ac:dyDescent="0.2">
      <c r="A476" s="158" t="s">
        <v>497</v>
      </c>
      <c r="B476" s="65">
        <v>9</v>
      </c>
      <c r="C476" s="66">
        <v>37</v>
      </c>
      <c r="D476" s="65">
        <v>142</v>
      </c>
      <c r="E476" s="66">
        <v>263</v>
      </c>
      <c r="F476" s="67"/>
      <c r="G476" s="65">
        <f t="shared" si="84"/>
        <v>-28</v>
      </c>
      <c r="H476" s="66">
        <f t="shared" si="85"/>
        <v>-121</v>
      </c>
      <c r="I476" s="20">
        <f t="shared" si="86"/>
        <v>-0.7567567567567568</v>
      </c>
      <c r="J476" s="21">
        <f t="shared" si="87"/>
        <v>-0.46007604562737642</v>
      </c>
    </row>
    <row r="477" spans="1:10" x14ac:dyDescent="0.2">
      <c r="A477" s="158" t="s">
        <v>348</v>
      </c>
      <c r="B477" s="65">
        <v>3</v>
      </c>
      <c r="C477" s="66">
        <v>3</v>
      </c>
      <c r="D477" s="65">
        <v>43</v>
      </c>
      <c r="E477" s="66">
        <v>49</v>
      </c>
      <c r="F477" s="67"/>
      <c r="G477" s="65">
        <f t="shared" si="84"/>
        <v>0</v>
      </c>
      <c r="H477" s="66">
        <f t="shared" si="85"/>
        <v>-6</v>
      </c>
      <c r="I477" s="20">
        <f t="shared" si="86"/>
        <v>0</v>
      </c>
      <c r="J477" s="21">
        <f t="shared" si="87"/>
        <v>-0.12244897959183673</v>
      </c>
    </row>
    <row r="478" spans="1:10" x14ac:dyDescent="0.2">
      <c r="A478" s="158" t="s">
        <v>452</v>
      </c>
      <c r="B478" s="65">
        <v>98</v>
      </c>
      <c r="C478" s="66">
        <v>74</v>
      </c>
      <c r="D478" s="65">
        <v>757</v>
      </c>
      <c r="E478" s="66">
        <v>697</v>
      </c>
      <c r="F478" s="67"/>
      <c r="G478" s="65">
        <f t="shared" si="84"/>
        <v>24</v>
      </c>
      <c r="H478" s="66">
        <f t="shared" si="85"/>
        <v>60</v>
      </c>
      <c r="I478" s="20">
        <f t="shared" si="86"/>
        <v>0.32432432432432434</v>
      </c>
      <c r="J478" s="21">
        <f t="shared" si="87"/>
        <v>8.608321377331421E-2</v>
      </c>
    </row>
    <row r="479" spans="1:10" x14ac:dyDescent="0.2">
      <c r="A479" s="158" t="s">
        <v>304</v>
      </c>
      <c r="B479" s="65">
        <v>0</v>
      </c>
      <c r="C479" s="66">
        <v>0</v>
      </c>
      <c r="D479" s="65">
        <v>20</v>
      </c>
      <c r="E479" s="66">
        <v>9</v>
      </c>
      <c r="F479" s="67"/>
      <c r="G479" s="65">
        <f t="shared" si="84"/>
        <v>0</v>
      </c>
      <c r="H479" s="66">
        <f t="shared" si="85"/>
        <v>11</v>
      </c>
      <c r="I479" s="20" t="str">
        <f t="shared" si="86"/>
        <v>-</v>
      </c>
      <c r="J479" s="21">
        <f t="shared" si="87"/>
        <v>1.2222222222222223</v>
      </c>
    </row>
    <row r="480" spans="1:10" x14ac:dyDescent="0.2">
      <c r="A480" s="158" t="s">
        <v>290</v>
      </c>
      <c r="B480" s="65">
        <v>13</v>
      </c>
      <c r="C480" s="66">
        <v>0</v>
      </c>
      <c r="D480" s="65">
        <v>161</v>
      </c>
      <c r="E480" s="66">
        <v>0</v>
      </c>
      <c r="F480" s="67"/>
      <c r="G480" s="65">
        <f t="shared" si="84"/>
        <v>13</v>
      </c>
      <c r="H480" s="66">
        <f t="shared" si="85"/>
        <v>161</v>
      </c>
      <c r="I480" s="20" t="str">
        <f t="shared" si="86"/>
        <v>-</v>
      </c>
      <c r="J480" s="21" t="str">
        <f t="shared" si="87"/>
        <v>-</v>
      </c>
    </row>
    <row r="481" spans="1:10" s="160" customFormat="1" x14ac:dyDescent="0.2">
      <c r="A481" s="178" t="s">
        <v>721</v>
      </c>
      <c r="B481" s="71">
        <v>147</v>
      </c>
      <c r="C481" s="72">
        <v>151</v>
      </c>
      <c r="D481" s="71">
        <v>1433</v>
      </c>
      <c r="E481" s="72">
        <v>1354</v>
      </c>
      <c r="F481" s="73"/>
      <c r="G481" s="71">
        <f t="shared" si="84"/>
        <v>-4</v>
      </c>
      <c r="H481" s="72">
        <f t="shared" si="85"/>
        <v>79</v>
      </c>
      <c r="I481" s="37">
        <f t="shared" si="86"/>
        <v>-2.6490066225165563E-2</v>
      </c>
      <c r="J481" s="38">
        <f t="shared" si="87"/>
        <v>5.8345642540620385E-2</v>
      </c>
    </row>
    <row r="482" spans="1:10" x14ac:dyDescent="0.2">
      <c r="A482" s="177"/>
      <c r="B482" s="143"/>
      <c r="C482" s="144"/>
      <c r="D482" s="143"/>
      <c r="E482" s="144"/>
      <c r="F482" s="145"/>
      <c r="G482" s="143"/>
      <c r="H482" s="144"/>
      <c r="I482" s="151"/>
      <c r="J482" s="152"/>
    </row>
    <row r="483" spans="1:10" s="139" customFormat="1" x14ac:dyDescent="0.2">
      <c r="A483" s="159" t="s">
        <v>86</v>
      </c>
      <c r="B483" s="65"/>
      <c r="C483" s="66"/>
      <c r="D483" s="65"/>
      <c r="E483" s="66"/>
      <c r="F483" s="67"/>
      <c r="G483" s="65"/>
      <c r="H483" s="66"/>
      <c r="I483" s="20"/>
      <c r="J483" s="21"/>
    </row>
    <row r="484" spans="1:10" x14ac:dyDescent="0.2">
      <c r="A484" s="158" t="s">
        <v>562</v>
      </c>
      <c r="B484" s="65">
        <v>87</v>
      </c>
      <c r="C484" s="66">
        <v>62</v>
      </c>
      <c r="D484" s="65">
        <v>890</v>
      </c>
      <c r="E484" s="66">
        <v>750</v>
      </c>
      <c r="F484" s="67"/>
      <c r="G484" s="65">
        <f>B484-C484</f>
        <v>25</v>
      </c>
      <c r="H484" s="66">
        <f>D484-E484</f>
        <v>140</v>
      </c>
      <c r="I484" s="20">
        <f>IF(C484=0, "-", IF(G484/C484&lt;10, G484/C484, "&gt;999%"))</f>
        <v>0.40322580645161288</v>
      </c>
      <c r="J484" s="21">
        <f>IF(E484=0, "-", IF(H484/E484&lt;10, H484/E484, "&gt;999%"))</f>
        <v>0.18666666666666668</v>
      </c>
    </row>
    <row r="485" spans="1:10" x14ac:dyDescent="0.2">
      <c r="A485" s="158" t="s">
        <v>563</v>
      </c>
      <c r="B485" s="65">
        <v>15</v>
      </c>
      <c r="C485" s="66">
        <v>0</v>
      </c>
      <c r="D485" s="65">
        <v>51</v>
      </c>
      <c r="E485" s="66">
        <v>2</v>
      </c>
      <c r="F485" s="67"/>
      <c r="G485" s="65">
        <f>B485-C485</f>
        <v>15</v>
      </c>
      <c r="H485" s="66">
        <f>D485-E485</f>
        <v>49</v>
      </c>
      <c r="I485" s="20" t="str">
        <f>IF(C485=0, "-", IF(G485/C485&lt;10, G485/C485, "&gt;999%"))</f>
        <v>-</v>
      </c>
      <c r="J485" s="21" t="str">
        <f>IF(E485=0, "-", IF(H485/E485&lt;10, H485/E485, "&gt;999%"))</f>
        <v>&gt;999%</v>
      </c>
    </row>
    <row r="486" spans="1:10" x14ac:dyDescent="0.2">
      <c r="A486" s="158" t="s">
        <v>564</v>
      </c>
      <c r="B486" s="65">
        <v>0</v>
      </c>
      <c r="C486" s="66">
        <v>0</v>
      </c>
      <c r="D486" s="65">
        <v>0</v>
      </c>
      <c r="E486" s="66">
        <v>2</v>
      </c>
      <c r="F486" s="67"/>
      <c r="G486" s="65">
        <f>B486-C486</f>
        <v>0</v>
      </c>
      <c r="H486" s="66">
        <f>D486-E486</f>
        <v>-2</v>
      </c>
      <c r="I486" s="20" t="str">
        <f>IF(C486=0, "-", IF(G486/C486&lt;10, G486/C486, "&gt;999%"))</f>
        <v>-</v>
      </c>
      <c r="J486" s="21">
        <f>IF(E486=0, "-", IF(H486/E486&lt;10, H486/E486, "&gt;999%"))</f>
        <v>-1</v>
      </c>
    </row>
    <row r="487" spans="1:10" s="160" customFormat="1" x14ac:dyDescent="0.2">
      <c r="A487" s="178" t="s">
        <v>722</v>
      </c>
      <c r="B487" s="71">
        <v>102</v>
      </c>
      <c r="C487" s="72">
        <v>62</v>
      </c>
      <c r="D487" s="71">
        <v>941</v>
      </c>
      <c r="E487" s="72">
        <v>754</v>
      </c>
      <c r="F487" s="73"/>
      <c r="G487" s="71">
        <f>B487-C487</f>
        <v>40</v>
      </c>
      <c r="H487" s="72">
        <f>D487-E487</f>
        <v>187</v>
      </c>
      <c r="I487" s="37">
        <f>IF(C487=0, "-", IF(G487/C487&lt;10, G487/C487, "&gt;999%"))</f>
        <v>0.64516129032258063</v>
      </c>
      <c r="J487" s="38">
        <f>IF(E487=0, "-", IF(H487/E487&lt;10, H487/E487, "&gt;999%"))</f>
        <v>0.24801061007957559</v>
      </c>
    </row>
    <row r="488" spans="1:10" x14ac:dyDescent="0.2">
      <c r="A488" s="177"/>
      <c r="B488" s="143"/>
      <c r="C488" s="144"/>
      <c r="D488" s="143"/>
      <c r="E488" s="144"/>
      <c r="F488" s="145"/>
      <c r="G488" s="143"/>
      <c r="H488" s="144"/>
      <c r="I488" s="151"/>
      <c r="J488" s="152"/>
    </row>
    <row r="489" spans="1:10" s="139" customFormat="1" x14ac:dyDescent="0.2">
      <c r="A489" s="159" t="s">
        <v>87</v>
      </c>
      <c r="B489" s="65"/>
      <c r="C489" s="66"/>
      <c r="D489" s="65"/>
      <c r="E489" s="66"/>
      <c r="F489" s="67"/>
      <c r="G489" s="65"/>
      <c r="H489" s="66"/>
      <c r="I489" s="20"/>
      <c r="J489" s="21"/>
    </row>
    <row r="490" spans="1:10" x14ac:dyDescent="0.2">
      <c r="A490" s="158" t="s">
        <v>398</v>
      </c>
      <c r="B490" s="65">
        <v>13</v>
      </c>
      <c r="C490" s="66">
        <v>0</v>
      </c>
      <c r="D490" s="65">
        <v>95</v>
      </c>
      <c r="E490" s="66">
        <v>0</v>
      </c>
      <c r="F490" s="67"/>
      <c r="G490" s="65">
        <f t="shared" ref="G490:G501" si="88">B490-C490</f>
        <v>13</v>
      </c>
      <c r="H490" s="66">
        <f t="shared" ref="H490:H501" si="89">D490-E490</f>
        <v>95</v>
      </c>
      <c r="I490" s="20" t="str">
        <f t="shared" ref="I490:I501" si="90">IF(C490=0, "-", IF(G490/C490&lt;10, G490/C490, "&gt;999%"))</f>
        <v>-</v>
      </c>
      <c r="J490" s="21" t="str">
        <f t="shared" ref="J490:J501" si="91">IF(E490=0, "-", IF(H490/E490&lt;10, H490/E490, "&gt;999%"))</f>
        <v>-</v>
      </c>
    </row>
    <row r="491" spans="1:10" x14ac:dyDescent="0.2">
      <c r="A491" s="158" t="s">
        <v>375</v>
      </c>
      <c r="B491" s="65">
        <v>13</v>
      </c>
      <c r="C491" s="66">
        <v>0</v>
      </c>
      <c r="D491" s="65">
        <v>198</v>
      </c>
      <c r="E491" s="66">
        <v>7</v>
      </c>
      <c r="F491" s="67"/>
      <c r="G491" s="65">
        <f t="shared" si="88"/>
        <v>13</v>
      </c>
      <c r="H491" s="66">
        <f t="shared" si="89"/>
        <v>191</v>
      </c>
      <c r="I491" s="20" t="str">
        <f t="shared" si="90"/>
        <v>-</v>
      </c>
      <c r="J491" s="21" t="str">
        <f t="shared" si="91"/>
        <v>&gt;999%</v>
      </c>
    </row>
    <row r="492" spans="1:10" x14ac:dyDescent="0.2">
      <c r="A492" s="158" t="s">
        <v>210</v>
      </c>
      <c r="B492" s="65">
        <v>0</v>
      </c>
      <c r="C492" s="66">
        <v>0</v>
      </c>
      <c r="D492" s="65">
        <v>0</v>
      </c>
      <c r="E492" s="66">
        <v>7</v>
      </c>
      <c r="F492" s="67"/>
      <c r="G492" s="65">
        <f t="shared" si="88"/>
        <v>0</v>
      </c>
      <c r="H492" s="66">
        <f t="shared" si="89"/>
        <v>-7</v>
      </c>
      <c r="I492" s="20" t="str">
        <f t="shared" si="90"/>
        <v>-</v>
      </c>
      <c r="J492" s="21">
        <f t="shared" si="91"/>
        <v>-1</v>
      </c>
    </row>
    <row r="493" spans="1:10" x14ac:dyDescent="0.2">
      <c r="A493" s="158" t="s">
        <v>399</v>
      </c>
      <c r="B493" s="65">
        <v>0</v>
      </c>
      <c r="C493" s="66">
        <v>11</v>
      </c>
      <c r="D493" s="65">
        <v>0</v>
      </c>
      <c r="E493" s="66">
        <v>189</v>
      </c>
      <c r="F493" s="67"/>
      <c r="G493" s="65">
        <f t="shared" si="88"/>
        <v>-11</v>
      </c>
      <c r="H493" s="66">
        <f t="shared" si="89"/>
        <v>-189</v>
      </c>
      <c r="I493" s="20">
        <f t="shared" si="90"/>
        <v>-1</v>
      </c>
      <c r="J493" s="21">
        <f t="shared" si="91"/>
        <v>-1</v>
      </c>
    </row>
    <row r="494" spans="1:10" x14ac:dyDescent="0.2">
      <c r="A494" s="158" t="s">
        <v>524</v>
      </c>
      <c r="B494" s="65">
        <v>24</v>
      </c>
      <c r="C494" s="66">
        <v>14</v>
      </c>
      <c r="D494" s="65">
        <v>269</v>
      </c>
      <c r="E494" s="66">
        <v>156</v>
      </c>
      <c r="F494" s="67"/>
      <c r="G494" s="65">
        <f t="shared" si="88"/>
        <v>10</v>
      </c>
      <c r="H494" s="66">
        <f t="shared" si="89"/>
        <v>113</v>
      </c>
      <c r="I494" s="20">
        <f t="shared" si="90"/>
        <v>0.7142857142857143</v>
      </c>
      <c r="J494" s="21">
        <f t="shared" si="91"/>
        <v>0.72435897435897434</v>
      </c>
    </row>
    <row r="495" spans="1:10" x14ac:dyDescent="0.2">
      <c r="A495" s="158" t="s">
        <v>432</v>
      </c>
      <c r="B495" s="65">
        <v>50</v>
      </c>
      <c r="C495" s="66">
        <v>98</v>
      </c>
      <c r="D495" s="65">
        <v>679</v>
      </c>
      <c r="E495" s="66">
        <v>742</v>
      </c>
      <c r="F495" s="67"/>
      <c r="G495" s="65">
        <f t="shared" si="88"/>
        <v>-48</v>
      </c>
      <c r="H495" s="66">
        <f t="shared" si="89"/>
        <v>-63</v>
      </c>
      <c r="I495" s="20">
        <f t="shared" si="90"/>
        <v>-0.48979591836734693</v>
      </c>
      <c r="J495" s="21">
        <f t="shared" si="91"/>
        <v>-8.4905660377358486E-2</v>
      </c>
    </row>
    <row r="496" spans="1:10" x14ac:dyDescent="0.2">
      <c r="A496" s="158" t="s">
        <v>581</v>
      </c>
      <c r="B496" s="65">
        <v>12</v>
      </c>
      <c r="C496" s="66">
        <v>61</v>
      </c>
      <c r="D496" s="65">
        <v>440</v>
      </c>
      <c r="E496" s="66">
        <v>671</v>
      </c>
      <c r="F496" s="67"/>
      <c r="G496" s="65">
        <f t="shared" si="88"/>
        <v>-49</v>
      </c>
      <c r="H496" s="66">
        <f t="shared" si="89"/>
        <v>-231</v>
      </c>
      <c r="I496" s="20">
        <f t="shared" si="90"/>
        <v>-0.80327868852459017</v>
      </c>
      <c r="J496" s="21">
        <f t="shared" si="91"/>
        <v>-0.34426229508196721</v>
      </c>
    </row>
    <row r="497" spans="1:10" x14ac:dyDescent="0.2">
      <c r="A497" s="158" t="s">
        <v>518</v>
      </c>
      <c r="B497" s="65">
        <v>0</v>
      </c>
      <c r="C497" s="66">
        <v>0</v>
      </c>
      <c r="D497" s="65">
        <v>49</v>
      </c>
      <c r="E497" s="66">
        <v>20</v>
      </c>
      <c r="F497" s="67"/>
      <c r="G497" s="65">
        <f t="shared" si="88"/>
        <v>0</v>
      </c>
      <c r="H497" s="66">
        <f t="shared" si="89"/>
        <v>29</v>
      </c>
      <c r="I497" s="20" t="str">
        <f t="shared" si="90"/>
        <v>-</v>
      </c>
      <c r="J497" s="21">
        <f t="shared" si="91"/>
        <v>1.45</v>
      </c>
    </row>
    <row r="498" spans="1:10" x14ac:dyDescent="0.2">
      <c r="A498" s="158" t="s">
        <v>231</v>
      </c>
      <c r="B498" s="65">
        <v>4</v>
      </c>
      <c r="C498" s="66">
        <v>5</v>
      </c>
      <c r="D498" s="65">
        <v>28</v>
      </c>
      <c r="E498" s="66">
        <v>94</v>
      </c>
      <c r="F498" s="67"/>
      <c r="G498" s="65">
        <f t="shared" si="88"/>
        <v>-1</v>
      </c>
      <c r="H498" s="66">
        <f t="shared" si="89"/>
        <v>-66</v>
      </c>
      <c r="I498" s="20">
        <f t="shared" si="90"/>
        <v>-0.2</v>
      </c>
      <c r="J498" s="21">
        <f t="shared" si="91"/>
        <v>-0.7021276595744681</v>
      </c>
    </row>
    <row r="499" spans="1:10" x14ac:dyDescent="0.2">
      <c r="A499" s="158" t="s">
        <v>534</v>
      </c>
      <c r="B499" s="65">
        <v>51</v>
      </c>
      <c r="C499" s="66">
        <v>116</v>
      </c>
      <c r="D499" s="65">
        <v>738</v>
      </c>
      <c r="E499" s="66">
        <v>623</v>
      </c>
      <c r="F499" s="67"/>
      <c r="G499" s="65">
        <f t="shared" si="88"/>
        <v>-65</v>
      </c>
      <c r="H499" s="66">
        <f t="shared" si="89"/>
        <v>115</v>
      </c>
      <c r="I499" s="20">
        <f t="shared" si="90"/>
        <v>-0.56034482758620685</v>
      </c>
      <c r="J499" s="21">
        <f t="shared" si="91"/>
        <v>0.18459069020866772</v>
      </c>
    </row>
    <row r="500" spans="1:10" x14ac:dyDescent="0.2">
      <c r="A500" s="158" t="s">
        <v>220</v>
      </c>
      <c r="B500" s="65">
        <v>0</v>
      </c>
      <c r="C500" s="66">
        <v>0</v>
      </c>
      <c r="D500" s="65">
        <v>0</v>
      </c>
      <c r="E500" s="66">
        <v>66</v>
      </c>
      <c r="F500" s="67"/>
      <c r="G500" s="65">
        <f t="shared" si="88"/>
        <v>0</v>
      </c>
      <c r="H500" s="66">
        <f t="shared" si="89"/>
        <v>-66</v>
      </c>
      <c r="I500" s="20" t="str">
        <f t="shared" si="90"/>
        <v>-</v>
      </c>
      <c r="J500" s="21">
        <f t="shared" si="91"/>
        <v>-1</v>
      </c>
    </row>
    <row r="501" spans="1:10" s="160" customFormat="1" x14ac:dyDescent="0.2">
      <c r="A501" s="178" t="s">
        <v>723</v>
      </c>
      <c r="B501" s="71">
        <v>167</v>
      </c>
      <c r="C501" s="72">
        <v>305</v>
      </c>
      <c r="D501" s="71">
        <v>2496</v>
      </c>
      <c r="E501" s="72">
        <v>2575</v>
      </c>
      <c r="F501" s="73"/>
      <c r="G501" s="71">
        <f t="shared" si="88"/>
        <v>-138</v>
      </c>
      <c r="H501" s="72">
        <f t="shared" si="89"/>
        <v>-79</v>
      </c>
      <c r="I501" s="37">
        <f t="shared" si="90"/>
        <v>-0.4524590163934426</v>
      </c>
      <c r="J501" s="38">
        <f t="shared" si="91"/>
        <v>-3.0679611650485435E-2</v>
      </c>
    </row>
    <row r="502" spans="1:10" x14ac:dyDescent="0.2">
      <c r="A502" s="177"/>
      <c r="B502" s="143"/>
      <c r="C502" s="144"/>
      <c r="D502" s="143"/>
      <c r="E502" s="144"/>
      <c r="F502" s="145"/>
      <c r="G502" s="143"/>
      <c r="H502" s="144"/>
      <c r="I502" s="151"/>
      <c r="J502" s="152"/>
    </row>
    <row r="503" spans="1:10" s="139" customFormat="1" x14ac:dyDescent="0.2">
      <c r="A503" s="159" t="s">
        <v>88</v>
      </c>
      <c r="B503" s="65"/>
      <c r="C503" s="66"/>
      <c r="D503" s="65"/>
      <c r="E503" s="66"/>
      <c r="F503" s="67"/>
      <c r="G503" s="65"/>
      <c r="H503" s="66"/>
      <c r="I503" s="20"/>
      <c r="J503" s="21"/>
    </row>
    <row r="504" spans="1:10" x14ac:dyDescent="0.2">
      <c r="A504" s="158" t="s">
        <v>365</v>
      </c>
      <c r="B504" s="65">
        <v>2</v>
      </c>
      <c r="C504" s="66">
        <v>0</v>
      </c>
      <c r="D504" s="65">
        <v>4</v>
      </c>
      <c r="E504" s="66">
        <v>3</v>
      </c>
      <c r="F504" s="67"/>
      <c r="G504" s="65">
        <f>B504-C504</f>
        <v>2</v>
      </c>
      <c r="H504" s="66">
        <f>D504-E504</f>
        <v>1</v>
      </c>
      <c r="I504" s="20" t="str">
        <f>IF(C504=0, "-", IF(G504/C504&lt;10, G504/C504, "&gt;999%"))</f>
        <v>-</v>
      </c>
      <c r="J504" s="21">
        <f>IF(E504=0, "-", IF(H504/E504&lt;10, H504/E504, "&gt;999%"))</f>
        <v>0.33333333333333331</v>
      </c>
    </row>
    <row r="505" spans="1:10" x14ac:dyDescent="0.2">
      <c r="A505" s="158" t="s">
        <v>513</v>
      </c>
      <c r="B505" s="65">
        <v>2</v>
      </c>
      <c r="C505" s="66">
        <v>0</v>
      </c>
      <c r="D505" s="65">
        <v>5</v>
      </c>
      <c r="E505" s="66">
        <v>7</v>
      </c>
      <c r="F505" s="67"/>
      <c r="G505" s="65">
        <f>B505-C505</f>
        <v>2</v>
      </c>
      <c r="H505" s="66">
        <f>D505-E505</f>
        <v>-2</v>
      </c>
      <c r="I505" s="20" t="str">
        <f>IF(C505=0, "-", IF(G505/C505&lt;10, G505/C505, "&gt;999%"))</f>
        <v>-</v>
      </c>
      <c r="J505" s="21">
        <f>IF(E505=0, "-", IF(H505/E505&lt;10, H505/E505, "&gt;999%"))</f>
        <v>-0.2857142857142857</v>
      </c>
    </row>
    <row r="506" spans="1:10" x14ac:dyDescent="0.2">
      <c r="A506" s="158" t="s">
        <v>305</v>
      </c>
      <c r="B506" s="65">
        <v>0</v>
      </c>
      <c r="C506" s="66">
        <v>1</v>
      </c>
      <c r="D506" s="65">
        <v>4</v>
      </c>
      <c r="E506" s="66">
        <v>2</v>
      </c>
      <c r="F506" s="67"/>
      <c r="G506" s="65">
        <f>B506-C506</f>
        <v>-1</v>
      </c>
      <c r="H506" s="66">
        <f>D506-E506</f>
        <v>2</v>
      </c>
      <c r="I506" s="20">
        <f>IF(C506=0, "-", IF(G506/C506&lt;10, G506/C506, "&gt;999%"))</f>
        <v>-1</v>
      </c>
      <c r="J506" s="21">
        <f>IF(E506=0, "-", IF(H506/E506&lt;10, H506/E506, "&gt;999%"))</f>
        <v>1</v>
      </c>
    </row>
    <row r="507" spans="1:10" s="160" customFormat="1" x14ac:dyDescent="0.2">
      <c r="A507" s="178" t="s">
        <v>724</v>
      </c>
      <c r="B507" s="71">
        <v>4</v>
      </c>
      <c r="C507" s="72">
        <v>1</v>
      </c>
      <c r="D507" s="71">
        <v>13</v>
      </c>
      <c r="E507" s="72">
        <v>12</v>
      </c>
      <c r="F507" s="73"/>
      <c r="G507" s="71">
        <f>B507-C507</f>
        <v>3</v>
      </c>
      <c r="H507" s="72">
        <f>D507-E507</f>
        <v>1</v>
      </c>
      <c r="I507" s="37">
        <f>IF(C507=0, "-", IF(G507/C507&lt;10, G507/C507, "&gt;999%"))</f>
        <v>3</v>
      </c>
      <c r="J507" s="38">
        <f>IF(E507=0, "-", IF(H507/E507&lt;10, H507/E507, "&gt;999%"))</f>
        <v>8.3333333333333329E-2</v>
      </c>
    </row>
    <row r="508" spans="1:10" x14ac:dyDescent="0.2">
      <c r="A508" s="177"/>
      <c r="B508" s="143"/>
      <c r="C508" s="144"/>
      <c r="D508" s="143"/>
      <c r="E508" s="144"/>
      <c r="F508" s="145"/>
      <c r="G508" s="143"/>
      <c r="H508" s="144"/>
      <c r="I508" s="151"/>
      <c r="J508" s="152"/>
    </row>
    <row r="509" spans="1:10" s="139" customFormat="1" x14ac:dyDescent="0.2">
      <c r="A509" s="159" t="s">
        <v>89</v>
      </c>
      <c r="B509" s="65"/>
      <c r="C509" s="66"/>
      <c r="D509" s="65"/>
      <c r="E509" s="66"/>
      <c r="F509" s="67"/>
      <c r="G509" s="65"/>
      <c r="H509" s="66"/>
      <c r="I509" s="20"/>
      <c r="J509" s="21"/>
    </row>
    <row r="510" spans="1:10" x14ac:dyDescent="0.2">
      <c r="A510" s="158" t="s">
        <v>606</v>
      </c>
      <c r="B510" s="65">
        <v>37</v>
      </c>
      <c r="C510" s="66">
        <v>35</v>
      </c>
      <c r="D510" s="65">
        <v>395</v>
      </c>
      <c r="E510" s="66">
        <v>261</v>
      </c>
      <c r="F510" s="67"/>
      <c r="G510" s="65">
        <f>B510-C510</f>
        <v>2</v>
      </c>
      <c r="H510" s="66">
        <f>D510-E510</f>
        <v>134</v>
      </c>
      <c r="I510" s="20">
        <f>IF(C510=0, "-", IF(G510/C510&lt;10, G510/C510, "&gt;999%"))</f>
        <v>5.7142857142857141E-2</v>
      </c>
      <c r="J510" s="21">
        <f>IF(E510=0, "-", IF(H510/E510&lt;10, H510/E510, "&gt;999%"))</f>
        <v>0.51340996168582376</v>
      </c>
    </row>
    <row r="511" spans="1:10" s="160" customFormat="1" x14ac:dyDescent="0.2">
      <c r="A511" s="178" t="s">
        <v>725</v>
      </c>
      <c r="B511" s="71">
        <v>37</v>
      </c>
      <c r="C511" s="72">
        <v>35</v>
      </c>
      <c r="D511" s="71">
        <v>395</v>
      </c>
      <c r="E511" s="72">
        <v>261</v>
      </c>
      <c r="F511" s="73"/>
      <c r="G511" s="71">
        <f>B511-C511</f>
        <v>2</v>
      </c>
      <c r="H511" s="72">
        <f>D511-E511</f>
        <v>134</v>
      </c>
      <c r="I511" s="37">
        <f>IF(C511=0, "-", IF(G511/C511&lt;10, G511/C511, "&gt;999%"))</f>
        <v>5.7142857142857141E-2</v>
      </c>
      <c r="J511" s="38">
        <f>IF(E511=0, "-", IF(H511/E511&lt;10, H511/E511, "&gt;999%"))</f>
        <v>0.51340996168582376</v>
      </c>
    </row>
    <row r="512" spans="1:10" x14ac:dyDescent="0.2">
      <c r="A512" s="177"/>
      <c r="B512" s="143"/>
      <c r="C512" s="144"/>
      <c r="D512" s="143"/>
      <c r="E512" s="144"/>
      <c r="F512" s="145"/>
      <c r="G512" s="143"/>
      <c r="H512" s="144"/>
      <c r="I512" s="151"/>
      <c r="J512" s="152"/>
    </row>
    <row r="513" spans="1:10" s="139" customFormat="1" x14ac:dyDescent="0.2">
      <c r="A513" s="159" t="s">
        <v>90</v>
      </c>
      <c r="B513" s="65"/>
      <c r="C513" s="66"/>
      <c r="D513" s="65"/>
      <c r="E513" s="66"/>
      <c r="F513" s="67"/>
      <c r="G513" s="65"/>
      <c r="H513" s="66"/>
      <c r="I513" s="20"/>
      <c r="J513" s="21"/>
    </row>
    <row r="514" spans="1:10" x14ac:dyDescent="0.2">
      <c r="A514" s="158" t="s">
        <v>211</v>
      </c>
      <c r="B514" s="65">
        <v>8</v>
      </c>
      <c r="C514" s="66">
        <v>19</v>
      </c>
      <c r="D514" s="65">
        <v>248</v>
      </c>
      <c r="E514" s="66">
        <v>160</v>
      </c>
      <c r="F514" s="67"/>
      <c r="G514" s="65">
        <f t="shared" ref="G514:G522" si="92">B514-C514</f>
        <v>-11</v>
      </c>
      <c r="H514" s="66">
        <f t="shared" ref="H514:H522" si="93">D514-E514</f>
        <v>88</v>
      </c>
      <c r="I514" s="20">
        <f t="shared" ref="I514:I522" si="94">IF(C514=0, "-", IF(G514/C514&lt;10, G514/C514, "&gt;999%"))</f>
        <v>-0.57894736842105265</v>
      </c>
      <c r="J514" s="21">
        <f t="shared" ref="J514:J522" si="95">IF(E514=0, "-", IF(H514/E514&lt;10, H514/E514, "&gt;999%"))</f>
        <v>0.55000000000000004</v>
      </c>
    </row>
    <row r="515" spans="1:10" x14ac:dyDescent="0.2">
      <c r="A515" s="158" t="s">
        <v>400</v>
      </c>
      <c r="B515" s="65">
        <v>57</v>
      </c>
      <c r="C515" s="66">
        <v>64</v>
      </c>
      <c r="D515" s="65">
        <v>733</v>
      </c>
      <c r="E515" s="66">
        <v>99</v>
      </c>
      <c r="F515" s="67"/>
      <c r="G515" s="65">
        <f t="shared" si="92"/>
        <v>-7</v>
      </c>
      <c r="H515" s="66">
        <f t="shared" si="93"/>
        <v>634</v>
      </c>
      <c r="I515" s="20">
        <f t="shared" si="94"/>
        <v>-0.109375</v>
      </c>
      <c r="J515" s="21">
        <f t="shared" si="95"/>
        <v>6.404040404040404</v>
      </c>
    </row>
    <row r="516" spans="1:10" x14ac:dyDescent="0.2">
      <c r="A516" s="158" t="s">
        <v>433</v>
      </c>
      <c r="B516" s="65">
        <v>60</v>
      </c>
      <c r="C516" s="66">
        <v>29</v>
      </c>
      <c r="D516" s="65">
        <v>620</v>
      </c>
      <c r="E516" s="66">
        <v>306</v>
      </c>
      <c r="F516" s="67"/>
      <c r="G516" s="65">
        <f t="shared" si="92"/>
        <v>31</v>
      </c>
      <c r="H516" s="66">
        <f t="shared" si="93"/>
        <v>314</v>
      </c>
      <c r="I516" s="20">
        <f t="shared" si="94"/>
        <v>1.0689655172413792</v>
      </c>
      <c r="J516" s="21">
        <f t="shared" si="95"/>
        <v>1.0261437908496731</v>
      </c>
    </row>
    <row r="517" spans="1:10" x14ac:dyDescent="0.2">
      <c r="A517" s="158" t="s">
        <v>471</v>
      </c>
      <c r="B517" s="65">
        <v>7</v>
      </c>
      <c r="C517" s="66">
        <v>34</v>
      </c>
      <c r="D517" s="65">
        <v>523</v>
      </c>
      <c r="E517" s="66">
        <v>429</v>
      </c>
      <c r="F517" s="67"/>
      <c r="G517" s="65">
        <f t="shared" si="92"/>
        <v>-27</v>
      </c>
      <c r="H517" s="66">
        <f t="shared" si="93"/>
        <v>94</v>
      </c>
      <c r="I517" s="20">
        <f t="shared" si="94"/>
        <v>-0.79411764705882348</v>
      </c>
      <c r="J517" s="21">
        <f t="shared" si="95"/>
        <v>0.21911421911421911</v>
      </c>
    </row>
    <row r="518" spans="1:10" x14ac:dyDescent="0.2">
      <c r="A518" s="158" t="s">
        <v>256</v>
      </c>
      <c r="B518" s="65">
        <v>16</v>
      </c>
      <c r="C518" s="66">
        <v>60</v>
      </c>
      <c r="D518" s="65">
        <v>396</v>
      </c>
      <c r="E518" s="66">
        <v>595</v>
      </c>
      <c r="F518" s="67"/>
      <c r="G518" s="65">
        <f t="shared" si="92"/>
        <v>-44</v>
      </c>
      <c r="H518" s="66">
        <f t="shared" si="93"/>
        <v>-199</v>
      </c>
      <c r="I518" s="20">
        <f t="shared" si="94"/>
        <v>-0.73333333333333328</v>
      </c>
      <c r="J518" s="21">
        <f t="shared" si="95"/>
        <v>-0.33445378151260502</v>
      </c>
    </row>
    <row r="519" spans="1:10" x14ac:dyDescent="0.2">
      <c r="A519" s="158" t="s">
        <v>232</v>
      </c>
      <c r="B519" s="65">
        <v>0</v>
      </c>
      <c r="C519" s="66">
        <v>0</v>
      </c>
      <c r="D519" s="65">
        <v>0</v>
      </c>
      <c r="E519" s="66">
        <v>28</v>
      </c>
      <c r="F519" s="67"/>
      <c r="G519" s="65">
        <f t="shared" si="92"/>
        <v>0</v>
      </c>
      <c r="H519" s="66">
        <f t="shared" si="93"/>
        <v>-28</v>
      </c>
      <c r="I519" s="20" t="str">
        <f t="shared" si="94"/>
        <v>-</v>
      </c>
      <c r="J519" s="21">
        <f t="shared" si="95"/>
        <v>-1</v>
      </c>
    </row>
    <row r="520" spans="1:10" x14ac:dyDescent="0.2">
      <c r="A520" s="158" t="s">
        <v>233</v>
      </c>
      <c r="B520" s="65">
        <v>8</v>
      </c>
      <c r="C520" s="66">
        <v>0</v>
      </c>
      <c r="D520" s="65">
        <v>256</v>
      </c>
      <c r="E520" s="66">
        <v>3</v>
      </c>
      <c r="F520" s="67"/>
      <c r="G520" s="65">
        <f t="shared" si="92"/>
        <v>8</v>
      </c>
      <c r="H520" s="66">
        <f t="shared" si="93"/>
        <v>253</v>
      </c>
      <c r="I520" s="20" t="str">
        <f t="shared" si="94"/>
        <v>-</v>
      </c>
      <c r="J520" s="21" t="str">
        <f t="shared" si="95"/>
        <v>&gt;999%</v>
      </c>
    </row>
    <row r="521" spans="1:10" x14ac:dyDescent="0.2">
      <c r="A521" s="158" t="s">
        <v>280</v>
      </c>
      <c r="B521" s="65">
        <v>27</v>
      </c>
      <c r="C521" s="66">
        <v>12</v>
      </c>
      <c r="D521" s="65">
        <v>181</v>
      </c>
      <c r="E521" s="66">
        <v>70</v>
      </c>
      <c r="F521" s="67"/>
      <c r="G521" s="65">
        <f t="shared" si="92"/>
        <v>15</v>
      </c>
      <c r="H521" s="66">
        <f t="shared" si="93"/>
        <v>111</v>
      </c>
      <c r="I521" s="20">
        <f t="shared" si="94"/>
        <v>1.25</v>
      </c>
      <c r="J521" s="21">
        <f t="shared" si="95"/>
        <v>1.5857142857142856</v>
      </c>
    </row>
    <row r="522" spans="1:10" s="160" customFormat="1" x14ac:dyDescent="0.2">
      <c r="A522" s="178" t="s">
        <v>726</v>
      </c>
      <c r="B522" s="71">
        <v>183</v>
      </c>
      <c r="C522" s="72">
        <v>218</v>
      </c>
      <c r="D522" s="71">
        <v>2957</v>
      </c>
      <c r="E522" s="72">
        <v>1690</v>
      </c>
      <c r="F522" s="73"/>
      <c r="G522" s="71">
        <f t="shared" si="92"/>
        <v>-35</v>
      </c>
      <c r="H522" s="72">
        <f t="shared" si="93"/>
        <v>1267</v>
      </c>
      <c r="I522" s="37">
        <f t="shared" si="94"/>
        <v>-0.16055045871559634</v>
      </c>
      <c r="J522" s="38">
        <f t="shared" si="95"/>
        <v>0.74970414201183433</v>
      </c>
    </row>
    <row r="523" spans="1:10" x14ac:dyDescent="0.2">
      <c r="A523" s="177"/>
      <c r="B523" s="143"/>
      <c r="C523" s="144"/>
      <c r="D523" s="143"/>
      <c r="E523" s="144"/>
      <c r="F523" s="145"/>
      <c r="G523" s="143"/>
      <c r="H523" s="144"/>
      <c r="I523" s="151"/>
      <c r="J523" s="152"/>
    </row>
    <row r="524" spans="1:10" s="139" customFormat="1" x14ac:dyDescent="0.2">
      <c r="A524" s="159" t="s">
        <v>91</v>
      </c>
      <c r="B524" s="65"/>
      <c r="C524" s="66"/>
      <c r="D524" s="65"/>
      <c r="E524" s="66"/>
      <c r="F524" s="67"/>
      <c r="G524" s="65"/>
      <c r="H524" s="66"/>
      <c r="I524" s="20"/>
      <c r="J524" s="21"/>
    </row>
    <row r="525" spans="1:10" x14ac:dyDescent="0.2">
      <c r="A525" s="158" t="s">
        <v>434</v>
      </c>
      <c r="B525" s="65">
        <v>10</v>
      </c>
      <c r="C525" s="66">
        <v>12</v>
      </c>
      <c r="D525" s="65">
        <v>106</v>
      </c>
      <c r="E525" s="66">
        <v>68</v>
      </c>
      <c r="F525" s="67"/>
      <c r="G525" s="65">
        <f t="shared" ref="G525:G530" si="96">B525-C525</f>
        <v>-2</v>
      </c>
      <c r="H525" s="66">
        <f t="shared" ref="H525:H530" si="97">D525-E525</f>
        <v>38</v>
      </c>
      <c r="I525" s="20">
        <f t="shared" ref="I525:I530" si="98">IF(C525=0, "-", IF(G525/C525&lt;10, G525/C525, "&gt;999%"))</f>
        <v>-0.16666666666666666</v>
      </c>
      <c r="J525" s="21">
        <f t="shared" ref="J525:J530" si="99">IF(E525=0, "-", IF(H525/E525&lt;10, H525/E525, "&gt;999%"))</f>
        <v>0.55882352941176472</v>
      </c>
    </row>
    <row r="526" spans="1:10" x14ac:dyDescent="0.2">
      <c r="A526" s="158" t="s">
        <v>565</v>
      </c>
      <c r="B526" s="65">
        <v>26</v>
      </c>
      <c r="C526" s="66">
        <v>68</v>
      </c>
      <c r="D526" s="65">
        <v>536</v>
      </c>
      <c r="E526" s="66">
        <v>297</v>
      </c>
      <c r="F526" s="67"/>
      <c r="G526" s="65">
        <f t="shared" si="96"/>
        <v>-42</v>
      </c>
      <c r="H526" s="66">
        <f t="shared" si="97"/>
        <v>239</v>
      </c>
      <c r="I526" s="20">
        <f t="shared" si="98"/>
        <v>-0.61764705882352944</v>
      </c>
      <c r="J526" s="21">
        <f t="shared" si="99"/>
        <v>0.80471380471380471</v>
      </c>
    </row>
    <row r="527" spans="1:10" x14ac:dyDescent="0.2">
      <c r="A527" s="158" t="s">
        <v>472</v>
      </c>
      <c r="B527" s="65">
        <v>18</v>
      </c>
      <c r="C527" s="66">
        <v>13</v>
      </c>
      <c r="D527" s="65">
        <v>216</v>
      </c>
      <c r="E527" s="66">
        <v>104</v>
      </c>
      <c r="F527" s="67"/>
      <c r="G527" s="65">
        <f t="shared" si="96"/>
        <v>5</v>
      </c>
      <c r="H527" s="66">
        <f t="shared" si="97"/>
        <v>112</v>
      </c>
      <c r="I527" s="20">
        <f t="shared" si="98"/>
        <v>0.38461538461538464</v>
      </c>
      <c r="J527" s="21">
        <f t="shared" si="99"/>
        <v>1.0769230769230769</v>
      </c>
    </row>
    <row r="528" spans="1:10" x14ac:dyDescent="0.2">
      <c r="A528" s="158" t="s">
        <v>376</v>
      </c>
      <c r="B528" s="65">
        <v>0</v>
      </c>
      <c r="C528" s="66">
        <v>0</v>
      </c>
      <c r="D528" s="65">
        <v>0</v>
      </c>
      <c r="E528" s="66">
        <v>15</v>
      </c>
      <c r="F528" s="67"/>
      <c r="G528" s="65">
        <f t="shared" si="96"/>
        <v>0</v>
      </c>
      <c r="H528" s="66">
        <f t="shared" si="97"/>
        <v>-15</v>
      </c>
      <c r="I528" s="20" t="str">
        <f t="shared" si="98"/>
        <v>-</v>
      </c>
      <c r="J528" s="21">
        <f t="shared" si="99"/>
        <v>-1</v>
      </c>
    </row>
    <row r="529" spans="1:10" x14ac:dyDescent="0.2">
      <c r="A529" s="158" t="s">
        <v>401</v>
      </c>
      <c r="B529" s="65">
        <v>0</v>
      </c>
      <c r="C529" s="66">
        <v>0</v>
      </c>
      <c r="D529" s="65">
        <v>0</v>
      </c>
      <c r="E529" s="66">
        <v>9</v>
      </c>
      <c r="F529" s="67"/>
      <c r="G529" s="65">
        <f t="shared" si="96"/>
        <v>0</v>
      </c>
      <c r="H529" s="66">
        <f t="shared" si="97"/>
        <v>-9</v>
      </c>
      <c r="I529" s="20" t="str">
        <f t="shared" si="98"/>
        <v>-</v>
      </c>
      <c r="J529" s="21">
        <f t="shared" si="99"/>
        <v>-1</v>
      </c>
    </row>
    <row r="530" spans="1:10" s="160" customFormat="1" x14ac:dyDescent="0.2">
      <c r="A530" s="178" t="s">
        <v>727</v>
      </c>
      <c r="B530" s="71">
        <v>54</v>
      </c>
      <c r="C530" s="72">
        <v>93</v>
      </c>
      <c r="D530" s="71">
        <v>858</v>
      </c>
      <c r="E530" s="72">
        <v>493</v>
      </c>
      <c r="F530" s="73"/>
      <c r="G530" s="71">
        <f t="shared" si="96"/>
        <v>-39</v>
      </c>
      <c r="H530" s="72">
        <f t="shared" si="97"/>
        <v>365</v>
      </c>
      <c r="I530" s="37">
        <f t="shared" si="98"/>
        <v>-0.41935483870967744</v>
      </c>
      <c r="J530" s="38">
        <f t="shared" si="99"/>
        <v>0.74036511156186613</v>
      </c>
    </row>
    <row r="531" spans="1:10" x14ac:dyDescent="0.2">
      <c r="A531" s="177"/>
      <c r="B531" s="143"/>
      <c r="C531" s="144"/>
      <c r="D531" s="143"/>
      <c r="E531" s="144"/>
      <c r="F531" s="145"/>
      <c r="G531" s="143"/>
      <c r="H531" s="144"/>
      <c r="I531" s="151"/>
      <c r="J531" s="152"/>
    </row>
    <row r="532" spans="1:10" s="139" customFormat="1" x14ac:dyDescent="0.2">
      <c r="A532" s="159" t="s">
        <v>92</v>
      </c>
      <c r="B532" s="65"/>
      <c r="C532" s="66"/>
      <c r="D532" s="65"/>
      <c r="E532" s="66"/>
      <c r="F532" s="67"/>
      <c r="G532" s="65"/>
      <c r="H532" s="66"/>
      <c r="I532" s="20"/>
      <c r="J532" s="21"/>
    </row>
    <row r="533" spans="1:10" x14ac:dyDescent="0.2">
      <c r="A533" s="158" t="s">
        <v>328</v>
      </c>
      <c r="B533" s="65">
        <v>0</v>
      </c>
      <c r="C533" s="66">
        <v>6</v>
      </c>
      <c r="D533" s="65">
        <v>27</v>
      </c>
      <c r="E533" s="66">
        <v>55</v>
      </c>
      <c r="F533" s="67"/>
      <c r="G533" s="65">
        <f t="shared" ref="G533:G541" si="100">B533-C533</f>
        <v>-6</v>
      </c>
      <c r="H533" s="66">
        <f t="shared" ref="H533:H541" si="101">D533-E533</f>
        <v>-28</v>
      </c>
      <c r="I533" s="20">
        <f t="shared" ref="I533:I541" si="102">IF(C533=0, "-", IF(G533/C533&lt;10, G533/C533, "&gt;999%"))</f>
        <v>-1</v>
      </c>
      <c r="J533" s="21">
        <f t="shared" ref="J533:J541" si="103">IF(E533=0, "-", IF(H533/E533&lt;10, H533/E533, "&gt;999%"))</f>
        <v>-0.50909090909090904</v>
      </c>
    </row>
    <row r="534" spans="1:10" x14ac:dyDescent="0.2">
      <c r="A534" s="158" t="s">
        <v>435</v>
      </c>
      <c r="B534" s="65">
        <v>316</v>
      </c>
      <c r="C534" s="66">
        <v>360</v>
      </c>
      <c r="D534" s="65">
        <v>2922</v>
      </c>
      <c r="E534" s="66">
        <v>2473</v>
      </c>
      <c r="F534" s="67"/>
      <c r="G534" s="65">
        <f t="shared" si="100"/>
        <v>-44</v>
      </c>
      <c r="H534" s="66">
        <f t="shared" si="101"/>
        <v>449</v>
      </c>
      <c r="I534" s="20">
        <f t="shared" si="102"/>
        <v>-0.12222222222222222</v>
      </c>
      <c r="J534" s="21">
        <f t="shared" si="103"/>
        <v>0.18156085725839061</v>
      </c>
    </row>
    <row r="535" spans="1:10" x14ac:dyDescent="0.2">
      <c r="A535" s="158" t="s">
        <v>234</v>
      </c>
      <c r="B535" s="65">
        <v>35</v>
      </c>
      <c r="C535" s="66">
        <v>59</v>
      </c>
      <c r="D535" s="65">
        <v>908</v>
      </c>
      <c r="E535" s="66">
        <v>545</v>
      </c>
      <c r="F535" s="67"/>
      <c r="G535" s="65">
        <f t="shared" si="100"/>
        <v>-24</v>
      </c>
      <c r="H535" s="66">
        <f t="shared" si="101"/>
        <v>363</v>
      </c>
      <c r="I535" s="20">
        <f t="shared" si="102"/>
        <v>-0.40677966101694918</v>
      </c>
      <c r="J535" s="21">
        <f t="shared" si="103"/>
        <v>0.66605504587155961</v>
      </c>
    </row>
    <row r="536" spans="1:10" x14ac:dyDescent="0.2">
      <c r="A536" s="158" t="s">
        <v>257</v>
      </c>
      <c r="B536" s="65">
        <v>0</v>
      </c>
      <c r="C536" s="66">
        <v>1</v>
      </c>
      <c r="D536" s="65">
        <v>0</v>
      </c>
      <c r="E536" s="66">
        <v>73</v>
      </c>
      <c r="F536" s="67"/>
      <c r="G536" s="65">
        <f t="shared" si="100"/>
        <v>-1</v>
      </c>
      <c r="H536" s="66">
        <f t="shared" si="101"/>
        <v>-73</v>
      </c>
      <c r="I536" s="20">
        <f t="shared" si="102"/>
        <v>-1</v>
      </c>
      <c r="J536" s="21">
        <f t="shared" si="103"/>
        <v>-1</v>
      </c>
    </row>
    <row r="537" spans="1:10" x14ac:dyDescent="0.2">
      <c r="A537" s="158" t="s">
        <v>258</v>
      </c>
      <c r="B537" s="65">
        <v>0</v>
      </c>
      <c r="C537" s="66">
        <v>6</v>
      </c>
      <c r="D537" s="65">
        <v>38</v>
      </c>
      <c r="E537" s="66">
        <v>145</v>
      </c>
      <c r="F537" s="67"/>
      <c r="G537" s="65">
        <f t="shared" si="100"/>
        <v>-6</v>
      </c>
      <c r="H537" s="66">
        <f t="shared" si="101"/>
        <v>-107</v>
      </c>
      <c r="I537" s="20">
        <f t="shared" si="102"/>
        <v>-1</v>
      </c>
      <c r="J537" s="21">
        <f t="shared" si="103"/>
        <v>-0.73793103448275865</v>
      </c>
    </row>
    <row r="538" spans="1:10" x14ac:dyDescent="0.2">
      <c r="A538" s="158" t="s">
        <v>473</v>
      </c>
      <c r="B538" s="65">
        <v>245</v>
      </c>
      <c r="C538" s="66">
        <v>96</v>
      </c>
      <c r="D538" s="65">
        <v>2621</v>
      </c>
      <c r="E538" s="66">
        <v>1163</v>
      </c>
      <c r="F538" s="67"/>
      <c r="G538" s="65">
        <f t="shared" si="100"/>
        <v>149</v>
      </c>
      <c r="H538" s="66">
        <f t="shared" si="101"/>
        <v>1458</v>
      </c>
      <c r="I538" s="20">
        <f t="shared" si="102"/>
        <v>1.5520833333333333</v>
      </c>
      <c r="J538" s="21">
        <f t="shared" si="103"/>
        <v>1.2536543422184008</v>
      </c>
    </row>
    <row r="539" spans="1:10" x14ac:dyDescent="0.2">
      <c r="A539" s="158" t="s">
        <v>235</v>
      </c>
      <c r="B539" s="65">
        <v>11</v>
      </c>
      <c r="C539" s="66">
        <v>21</v>
      </c>
      <c r="D539" s="65">
        <v>237</v>
      </c>
      <c r="E539" s="66">
        <v>239</v>
      </c>
      <c r="F539" s="67"/>
      <c r="G539" s="65">
        <f t="shared" si="100"/>
        <v>-10</v>
      </c>
      <c r="H539" s="66">
        <f t="shared" si="101"/>
        <v>-2</v>
      </c>
      <c r="I539" s="20">
        <f t="shared" si="102"/>
        <v>-0.47619047619047616</v>
      </c>
      <c r="J539" s="21">
        <f t="shared" si="103"/>
        <v>-8.368200836820083E-3</v>
      </c>
    </row>
    <row r="540" spans="1:10" x14ac:dyDescent="0.2">
      <c r="A540" s="158" t="s">
        <v>402</v>
      </c>
      <c r="B540" s="65">
        <v>105</v>
      </c>
      <c r="C540" s="66">
        <v>185</v>
      </c>
      <c r="D540" s="65">
        <v>1909</v>
      </c>
      <c r="E540" s="66">
        <v>1338</v>
      </c>
      <c r="F540" s="67"/>
      <c r="G540" s="65">
        <f t="shared" si="100"/>
        <v>-80</v>
      </c>
      <c r="H540" s="66">
        <f t="shared" si="101"/>
        <v>571</v>
      </c>
      <c r="I540" s="20">
        <f t="shared" si="102"/>
        <v>-0.43243243243243246</v>
      </c>
      <c r="J540" s="21">
        <f t="shared" si="103"/>
        <v>0.42675635276532137</v>
      </c>
    </row>
    <row r="541" spans="1:10" s="160" customFormat="1" x14ac:dyDescent="0.2">
      <c r="A541" s="178" t="s">
        <v>728</v>
      </c>
      <c r="B541" s="71">
        <v>712</v>
      </c>
      <c r="C541" s="72">
        <v>734</v>
      </c>
      <c r="D541" s="71">
        <v>8662</v>
      </c>
      <c r="E541" s="72">
        <v>6031</v>
      </c>
      <c r="F541" s="73"/>
      <c r="G541" s="71">
        <f t="shared" si="100"/>
        <v>-22</v>
      </c>
      <c r="H541" s="72">
        <f t="shared" si="101"/>
        <v>2631</v>
      </c>
      <c r="I541" s="37">
        <f t="shared" si="102"/>
        <v>-2.9972752043596729E-2</v>
      </c>
      <c r="J541" s="38">
        <f t="shared" si="103"/>
        <v>0.4362460620129332</v>
      </c>
    </row>
    <row r="542" spans="1:10" x14ac:dyDescent="0.2">
      <c r="A542" s="177"/>
      <c r="B542" s="143"/>
      <c r="C542" s="144"/>
      <c r="D542" s="143"/>
      <c r="E542" s="144"/>
      <c r="F542" s="145"/>
      <c r="G542" s="143"/>
      <c r="H542" s="144"/>
      <c r="I542" s="151"/>
      <c r="J542" s="152"/>
    </row>
    <row r="543" spans="1:10" s="139" customFormat="1" x14ac:dyDescent="0.2">
      <c r="A543" s="159" t="s">
        <v>93</v>
      </c>
      <c r="B543" s="65"/>
      <c r="C543" s="66"/>
      <c r="D543" s="65"/>
      <c r="E543" s="66"/>
      <c r="F543" s="67"/>
      <c r="G543" s="65"/>
      <c r="H543" s="66"/>
      <c r="I543" s="20"/>
      <c r="J543" s="21"/>
    </row>
    <row r="544" spans="1:10" x14ac:dyDescent="0.2">
      <c r="A544" s="158" t="s">
        <v>212</v>
      </c>
      <c r="B544" s="65">
        <v>92</v>
      </c>
      <c r="C544" s="66">
        <v>137</v>
      </c>
      <c r="D544" s="65">
        <v>995</v>
      </c>
      <c r="E544" s="66">
        <v>906</v>
      </c>
      <c r="F544" s="67"/>
      <c r="G544" s="65">
        <f t="shared" ref="G544:G550" si="104">B544-C544</f>
        <v>-45</v>
      </c>
      <c r="H544" s="66">
        <f t="shared" ref="H544:H550" si="105">D544-E544</f>
        <v>89</v>
      </c>
      <c r="I544" s="20">
        <f t="shared" ref="I544:I550" si="106">IF(C544=0, "-", IF(G544/C544&lt;10, G544/C544, "&gt;999%"))</f>
        <v>-0.32846715328467152</v>
      </c>
      <c r="J544" s="21">
        <f t="shared" ref="J544:J550" si="107">IF(E544=0, "-", IF(H544/E544&lt;10, H544/E544, "&gt;999%"))</f>
        <v>9.8233995584988965E-2</v>
      </c>
    </row>
    <row r="545" spans="1:10" x14ac:dyDescent="0.2">
      <c r="A545" s="158" t="s">
        <v>377</v>
      </c>
      <c r="B545" s="65">
        <v>43</v>
      </c>
      <c r="C545" s="66">
        <v>31</v>
      </c>
      <c r="D545" s="65">
        <v>398</v>
      </c>
      <c r="E545" s="66">
        <v>116</v>
      </c>
      <c r="F545" s="67"/>
      <c r="G545" s="65">
        <f t="shared" si="104"/>
        <v>12</v>
      </c>
      <c r="H545" s="66">
        <f t="shared" si="105"/>
        <v>282</v>
      </c>
      <c r="I545" s="20">
        <f t="shared" si="106"/>
        <v>0.38709677419354838</v>
      </c>
      <c r="J545" s="21">
        <f t="shared" si="107"/>
        <v>2.4310344827586206</v>
      </c>
    </row>
    <row r="546" spans="1:10" x14ac:dyDescent="0.2">
      <c r="A546" s="158" t="s">
        <v>378</v>
      </c>
      <c r="B546" s="65">
        <v>77</v>
      </c>
      <c r="C546" s="66">
        <v>32</v>
      </c>
      <c r="D546" s="65">
        <v>478</v>
      </c>
      <c r="E546" s="66">
        <v>423</v>
      </c>
      <c r="F546" s="67"/>
      <c r="G546" s="65">
        <f t="shared" si="104"/>
        <v>45</v>
      </c>
      <c r="H546" s="66">
        <f t="shared" si="105"/>
        <v>55</v>
      </c>
      <c r="I546" s="20">
        <f t="shared" si="106"/>
        <v>1.40625</v>
      </c>
      <c r="J546" s="21">
        <f t="shared" si="107"/>
        <v>0.13002364066193853</v>
      </c>
    </row>
    <row r="547" spans="1:10" x14ac:dyDescent="0.2">
      <c r="A547" s="158" t="s">
        <v>403</v>
      </c>
      <c r="B547" s="65">
        <v>11</v>
      </c>
      <c r="C547" s="66">
        <v>17</v>
      </c>
      <c r="D547" s="65">
        <v>91</v>
      </c>
      <c r="E547" s="66">
        <v>124</v>
      </c>
      <c r="F547" s="67"/>
      <c r="G547" s="65">
        <f t="shared" si="104"/>
        <v>-6</v>
      </c>
      <c r="H547" s="66">
        <f t="shared" si="105"/>
        <v>-33</v>
      </c>
      <c r="I547" s="20">
        <f t="shared" si="106"/>
        <v>-0.35294117647058826</v>
      </c>
      <c r="J547" s="21">
        <f t="shared" si="107"/>
        <v>-0.2661290322580645</v>
      </c>
    </row>
    <row r="548" spans="1:10" x14ac:dyDescent="0.2">
      <c r="A548" s="158" t="s">
        <v>213</v>
      </c>
      <c r="B548" s="65">
        <v>60</v>
      </c>
      <c r="C548" s="66">
        <v>118</v>
      </c>
      <c r="D548" s="65">
        <v>858</v>
      </c>
      <c r="E548" s="66">
        <v>874</v>
      </c>
      <c r="F548" s="67"/>
      <c r="G548" s="65">
        <f t="shared" si="104"/>
        <v>-58</v>
      </c>
      <c r="H548" s="66">
        <f t="shared" si="105"/>
        <v>-16</v>
      </c>
      <c r="I548" s="20">
        <f t="shared" si="106"/>
        <v>-0.49152542372881358</v>
      </c>
      <c r="J548" s="21">
        <f t="shared" si="107"/>
        <v>-1.8306636155606407E-2</v>
      </c>
    </row>
    <row r="549" spans="1:10" x14ac:dyDescent="0.2">
      <c r="A549" s="158" t="s">
        <v>404</v>
      </c>
      <c r="B549" s="65">
        <v>42</v>
      </c>
      <c r="C549" s="66">
        <v>61</v>
      </c>
      <c r="D549" s="65">
        <v>714</v>
      </c>
      <c r="E549" s="66">
        <v>728</v>
      </c>
      <c r="F549" s="67"/>
      <c r="G549" s="65">
        <f t="shared" si="104"/>
        <v>-19</v>
      </c>
      <c r="H549" s="66">
        <f t="shared" si="105"/>
        <v>-14</v>
      </c>
      <c r="I549" s="20">
        <f t="shared" si="106"/>
        <v>-0.31147540983606559</v>
      </c>
      <c r="J549" s="21">
        <f t="shared" si="107"/>
        <v>-1.9230769230769232E-2</v>
      </c>
    </row>
    <row r="550" spans="1:10" s="160" customFormat="1" x14ac:dyDescent="0.2">
      <c r="A550" s="178" t="s">
        <v>729</v>
      </c>
      <c r="B550" s="71">
        <v>325</v>
      </c>
      <c r="C550" s="72">
        <v>396</v>
      </c>
      <c r="D550" s="71">
        <v>3534</v>
      </c>
      <c r="E550" s="72">
        <v>3171</v>
      </c>
      <c r="F550" s="73"/>
      <c r="G550" s="71">
        <f t="shared" si="104"/>
        <v>-71</v>
      </c>
      <c r="H550" s="72">
        <f t="shared" si="105"/>
        <v>363</v>
      </c>
      <c r="I550" s="37">
        <f t="shared" si="106"/>
        <v>-0.17929292929292928</v>
      </c>
      <c r="J550" s="38">
        <f t="shared" si="107"/>
        <v>0.11447492904446546</v>
      </c>
    </row>
    <row r="551" spans="1:10" x14ac:dyDescent="0.2">
      <c r="A551" s="177"/>
      <c r="B551" s="143"/>
      <c r="C551" s="144"/>
      <c r="D551" s="143"/>
      <c r="E551" s="144"/>
      <c r="F551" s="145"/>
      <c r="G551" s="143"/>
      <c r="H551" s="144"/>
      <c r="I551" s="151"/>
      <c r="J551" s="152"/>
    </row>
    <row r="552" spans="1:10" s="139" customFormat="1" x14ac:dyDescent="0.2">
      <c r="A552" s="159" t="s">
        <v>94</v>
      </c>
      <c r="B552" s="65"/>
      <c r="C552" s="66"/>
      <c r="D552" s="65"/>
      <c r="E552" s="66"/>
      <c r="F552" s="67"/>
      <c r="G552" s="65"/>
      <c r="H552" s="66"/>
      <c r="I552" s="20"/>
      <c r="J552" s="21"/>
    </row>
    <row r="553" spans="1:10" x14ac:dyDescent="0.2">
      <c r="A553" s="158" t="s">
        <v>329</v>
      </c>
      <c r="B553" s="65">
        <v>0</v>
      </c>
      <c r="C553" s="66">
        <v>8</v>
      </c>
      <c r="D553" s="65">
        <v>49</v>
      </c>
      <c r="E553" s="66">
        <v>106</v>
      </c>
      <c r="F553" s="67"/>
      <c r="G553" s="65">
        <f t="shared" ref="G553:G578" si="108">B553-C553</f>
        <v>-8</v>
      </c>
      <c r="H553" s="66">
        <f t="shared" ref="H553:H578" si="109">D553-E553</f>
        <v>-57</v>
      </c>
      <c r="I553" s="20">
        <f t="shared" ref="I553:I578" si="110">IF(C553=0, "-", IF(G553/C553&lt;10, G553/C553, "&gt;999%"))</f>
        <v>-1</v>
      </c>
      <c r="J553" s="21">
        <f t="shared" ref="J553:J578" si="111">IF(E553=0, "-", IF(H553/E553&lt;10, H553/E553, "&gt;999%"))</f>
        <v>-0.53773584905660377</v>
      </c>
    </row>
    <row r="554" spans="1:10" x14ac:dyDescent="0.2">
      <c r="A554" s="158" t="s">
        <v>259</v>
      </c>
      <c r="B554" s="65">
        <v>199</v>
      </c>
      <c r="C554" s="66">
        <v>350</v>
      </c>
      <c r="D554" s="65">
        <v>3119</v>
      </c>
      <c r="E554" s="66">
        <v>3160</v>
      </c>
      <c r="F554" s="67"/>
      <c r="G554" s="65">
        <f t="shared" si="108"/>
        <v>-151</v>
      </c>
      <c r="H554" s="66">
        <f t="shared" si="109"/>
        <v>-41</v>
      </c>
      <c r="I554" s="20">
        <f t="shared" si="110"/>
        <v>-0.43142857142857144</v>
      </c>
      <c r="J554" s="21">
        <f t="shared" si="111"/>
        <v>-1.2974683544303797E-2</v>
      </c>
    </row>
    <row r="555" spans="1:10" x14ac:dyDescent="0.2">
      <c r="A555" s="158" t="s">
        <v>405</v>
      </c>
      <c r="B555" s="65">
        <v>118</v>
      </c>
      <c r="C555" s="66">
        <v>251</v>
      </c>
      <c r="D555" s="65">
        <v>1508</v>
      </c>
      <c r="E555" s="66">
        <v>1868</v>
      </c>
      <c r="F555" s="67"/>
      <c r="G555" s="65">
        <f t="shared" si="108"/>
        <v>-133</v>
      </c>
      <c r="H555" s="66">
        <f t="shared" si="109"/>
        <v>-360</v>
      </c>
      <c r="I555" s="20">
        <f t="shared" si="110"/>
        <v>-0.52988047808764938</v>
      </c>
      <c r="J555" s="21">
        <f t="shared" si="111"/>
        <v>-0.19271948608137046</v>
      </c>
    </row>
    <row r="556" spans="1:10" x14ac:dyDescent="0.2">
      <c r="A556" s="158" t="s">
        <v>521</v>
      </c>
      <c r="B556" s="65">
        <v>3</v>
      </c>
      <c r="C556" s="66">
        <v>1</v>
      </c>
      <c r="D556" s="65">
        <v>27</v>
      </c>
      <c r="E556" s="66">
        <v>30</v>
      </c>
      <c r="F556" s="67"/>
      <c r="G556" s="65">
        <f t="shared" si="108"/>
        <v>2</v>
      </c>
      <c r="H556" s="66">
        <f t="shared" si="109"/>
        <v>-3</v>
      </c>
      <c r="I556" s="20">
        <f t="shared" si="110"/>
        <v>2</v>
      </c>
      <c r="J556" s="21">
        <f t="shared" si="111"/>
        <v>-0.1</v>
      </c>
    </row>
    <row r="557" spans="1:10" x14ac:dyDescent="0.2">
      <c r="A557" s="158" t="s">
        <v>236</v>
      </c>
      <c r="B557" s="65">
        <v>228</v>
      </c>
      <c r="C557" s="66">
        <v>460</v>
      </c>
      <c r="D557" s="65">
        <v>5801</v>
      </c>
      <c r="E557" s="66">
        <v>4897</v>
      </c>
      <c r="F557" s="67"/>
      <c r="G557" s="65">
        <f t="shared" si="108"/>
        <v>-232</v>
      </c>
      <c r="H557" s="66">
        <f t="shared" si="109"/>
        <v>904</v>
      </c>
      <c r="I557" s="20">
        <f t="shared" si="110"/>
        <v>-0.5043478260869565</v>
      </c>
      <c r="J557" s="21">
        <f t="shared" si="111"/>
        <v>0.18460281805186848</v>
      </c>
    </row>
    <row r="558" spans="1:10" x14ac:dyDescent="0.2">
      <c r="A558" s="158" t="s">
        <v>474</v>
      </c>
      <c r="B558" s="65">
        <v>0</v>
      </c>
      <c r="C558" s="66">
        <v>0</v>
      </c>
      <c r="D558" s="65">
        <v>1</v>
      </c>
      <c r="E558" s="66">
        <v>0</v>
      </c>
      <c r="F558" s="67"/>
      <c r="G558" s="65">
        <f t="shared" si="108"/>
        <v>0</v>
      </c>
      <c r="H558" s="66">
        <f t="shared" si="109"/>
        <v>1</v>
      </c>
      <c r="I558" s="20" t="str">
        <f t="shared" si="110"/>
        <v>-</v>
      </c>
      <c r="J558" s="21" t="str">
        <f t="shared" si="111"/>
        <v>-</v>
      </c>
    </row>
    <row r="559" spans="1:10" x14ac:dyDescent="0.2">
      <c r="A559" s="158" t="s">
        <v>475</v>
      </c>
      <c r="B559" s="65">
        <v>26</v>
      </c>
      <c r="C559" s="66">
        <v>70</v>
      </c>
      <c r="D559" s="65">
        <v>701</v>
      </c>
      <c r="E559" s="66">
        <v>447</v>
      </c>
      <c r="F559" s="67"/>
      <c r="G559" s="65">
        <f t="shared" si="108"/>
        <v>-44</v>
      </c>
      <c r="H559" s="66">
        <f t="shared" si="109"/>
        <v>254</v>
      </c>
      <c r="I559" s="20">
        <f t="shared" si="110"/>
        <v>-0.62857142857142856</v>
      </c>
      <c r="J559" s="21">
        <f t="shared" si="111"/>
        <v>0.56823266219239377</v>
      </c>
    </row>
    <row r="560" spans="1:10" x14ac:dyDescent="0.2">
      <c r="A560" s="158" t="s">
        <v>318</v>
      </c>
      <c r="B560" s="65">
        <v>4</v>
      </c>
      <c r="C560" s="66">
        <v>9</v>
      </c>
      <c r="D560" s="65">
        <v>57</v>
      </c>
      <c r="E560" s="66">
        <v>69</v>
      </c>
      <c r="F560" s="67"/>
      <c r="G560" s="65">
        <f t="shared" si="108"/>
        <v>-5</v>
      </c>
      <c r="H560" s="66">
        <f t="shared" si="109"/>
        <v>-12</v>
      </c>
      <c r="I560" s="20">
        <f t="shared" si="110"/>
        <v>-0.55555555555555558</v>
      </c>
      <c r="J560" s="21">
        <f t="shared" si="111"/>
        <v>-0.17391304347826086</v>
      </c>
    </row>
    <row r="561" spans="1:10" x14ac:dyDescent="0.2">
      <c r="A561" s="158" t="s">
        <v>519</v>
      </c>
      <c r="B561" s="65">
        <v>19</v>
      </c>
      <c r="C561" s="66">
        <v>20</v>
      </c>
      <c r="D561" s="65">
        <v>291</v>
      </c>
      <c r="E561" s="66">
        <v>287</v>
      </c>
      <c r="F561" s="67"/>
      <c r="G561" s="65">
        <f t="shared" si="108"/>
        <v>-1</v>
      </c>
      <c r="H561" s="66">
        <f t="shared" si="109"/>
        <v>4</v>
      </c>
      <c r="I561" s="20">
        <f t="shared" si="110"/>
        <v>-0.05</v>
      </c>
      <c r="J561" s="21">
        <f t="shared" si="111"/>
        <v>1.3937282229965157E-2</v>
      </c>
    </row>
    <row r="562" spans="1:10" x14ac:dyDescent="0.2">
      <c r="A562" s="158" t="s">
        <v>535</v>
      </c>
      <c r="B562" s="65">
        <v>295</v>
      </c>
      <c r="C562" s="66">
        <v>747</v>
      </c>
      <c r="D562" s="65">
        <v>2616</v>
      </c>
      <c r="E562" s="66">
        <v>3596</v>
      </c>
      <c r="F562" s="67"/>
      <c r="G562" s="65">
        <f t="shared" si="108"/>
        <v>-452</v>
      </c>
      <c r="H562" s="66">
        <f t="shared" si="109"/>
        <v>-980</v>
      </c>
      <c r="I562" s="20">
        <f t="shared" si="110"/>
        <v>-0.60508701472556892</v>
      </c>
      <c r="J562" s="21">
        <f t="shared" si="111"/>
        <v>-0.27252502780867632</v>
      </c>
    </row>
    <row r="563" spans="1:10" x14ac:dyDescent="0.2">
      <c r="A563" s="158" t="s">
        <v>546</v>
      </c>
      <c r="B563" s="65">
        <v>310</v>
      </c>
      <c r="C563" s="66">
        <v>255</v>
      </c>
      <c r="D563" s="65">
        <v>2699</v>
      </c>
      <c r="E563" s="66">
        <v>1881</v>
      </c>
      <c r="F563" s="67"/>
      <c r="G563" s="65">
        <f t="shared" si="108"/>
        <v>55</v>
      </c>
      <c r="H563" s="66">
        <f t="shared" si="109"/>
        <v>818</v>
      </c>
      <c r="I563" s="20">
        <f t="shared" si="110"/>
        <v>0.21568627450980393</v>
      </c>
      <c r="J563" s="21">
        <f t="shared" si="111"/>
        <v>0.4348750664540138</v>
      </c>
    </row>
    <row r="564" spans="1:10" x14ac:dyDescent="0.2">
      <c r="A564" s="158" t="s">
        <v>566</v>
      </c>
      <c r="B564" s="65">
        <v>530</v>
      </c>
      <c r="C564" s="66">
        <v>909</v>
      </c>
      <c r="D564" s="65">
        <v>7539</v>
      </c>
      <c r="E564" s="66">
        <v>6215</v>
      </c>
      <c r="F564" s="67"/>
      <c r="G564" s="65">
        <f t="shared" si="108"/>
        <v>-379</v>
      </c>
      <c r="H564" s="66">
        <f t="shared" si="109"/>
        <v>1324</v>
      </c>
      <c r="I564" s="20">
        <f t="shared" si="110"/>
        <v>-0.41694169416941695</v>
      </c>
      <c r="J564" s="21">
        <f t="shared" si="111"/>
        <v>0.21303298471440063</v>
      </c>
    </row>
    <row r="565" spans="1:10" x14ac:dyDescent="0.2">
      <c r="A565" s="158" t="s">
        <v>476</v>
      </c>
      <c r="B565" s="65">
        <v>222</v>
      </c>
      <c r="C565" s="66">
        <v>246</v>
      </c>
      <c r="D565" s="65">
        <v>3004</v>
      </c>
      <c r="E565" s="66">
        <v>2673</v>
      </c>
      <c r="F565" s="67"/>
      <c r="G565" s="65">
        <f t="shared" si="108"/>
        <v>-24</v>
      </c>
      <c r="H565" s="66">
        <f t="shared" si="109"/>
        <v>331</v>
      </c>
      <c r="I565" s="20">
        <f t="shared" si="110"/>
        <v>-9.7560975609756101E-2</v>
      </c>
      <c r="J565" s="21">
        <f t="shared" si="111"/>
        <v>0.12383090160867939</v>
      </c>
    </row>
    <row r="566" spans="1:10" x14ac:dyDescent="0.2">
      <c r="A566" s="158" t="s">
        <v>567</v>
      </c>
      <c r="B566" s="65">
        <v>147</v>
      </c>
      <c r="C566" s="66">
        <v>197</v>
      </c>
      <c r="D566" s="65">
        <v>2107</v>
      </c>
      <c r="E566" s="66">
        <v>1531</v>
      </c>
      <c r="F566" s="67"/>
      <c r="G566" s="65">
        <f t="shared" si="108"/>
        <v>-50</v>
      </c>
      <c r="H566" s="66">
        <f t="shared" si="109"/>
        <v>576</v>
      </c>
      <c r="I566" s="20">
        <f t="shared" si="110"/>
        <v>-0.25380710659898476</v>
      </c>
      <c r="J566" s="21">
        <f t="shared" si="111"/>
        <v>0.37622468974526452</v>
      </c>
    </row>
    <row r="567" spans="1:10" x14ac:dyDescent="0.2">
      <c r="A567" s="158" t="s">
        <v>501</v>
      </c>
      <c r="B567" s="65">
        <v>200</v>
      </c>
      <c r="C567" s="66">
        <v>403</v>
      </c>
      <c r="D567" s="65">
        <v>3016</v>
      </c>
      <c r="E567" s="66">
        <v>2909</v>
      </c>
      <c r="F567" s="67"/>
      <c r="G567" s="65">
        <f t="shared" si="108"/>
        <v>-203</v>
      </c>
      <c r="H567" s="66">
        <f t="shared" si="109"/>
        <v>107</v>
      </c>
      <c r="I567" s="20">
        <f t="shared" si="110"/>
        <v>-0.50372208436724564</v>
      </c>
      <c r="J567" s="21">
        <f t="shared" si="111"/>
        <v>3.6782399449982815E-2</v>
      </c>
    </row>
    <row r="568" spans="1:10" x14ac:dyDescent="0.2">
      <c r="A568" s="158" t="s">
        <v>291</v>
      </c>
      <c r="B568" s="65">
        <v>1</v>
      </c>
      <c r="C568" s="66">
        <v>0</v>
      </c>
      <c r="D568" s="65">
        <v>12</v>
      </c>
      <c r="E568" s="66">
        <v>0</v>
      </c>
      <c r="F568" s="67"/>
      <c r="G568" s="65">
        <f t="shared" si="108"/>
        <v>1</v>
      </c>
      <c r="H568" s="66">
        <f t="shared" si="109"/>
        <v>12</v>
      </c>
      <c r="I568" s="20" t="str">
        <f t="shared" si="110"/>
        <v>-</v>
      </c>
      <c r="J568" s="21" t="str">
        <f t="shared" si="111"/>
        <v>-</v>
      </c>
    </row>
    <row r="569" spans="1:10" x14ac:dyDescent="0.2">
      <c r="A569" s="158" t="s">
        <v>477</v>
      </c>
      <c r="B569" s="65">
        <v>501</v>
      </c>
      <c r="C569" s="66">
        <v>433</v>
      </c>
      <c r="D569" s="65">
        <v>4389</v>
      </c>
      <c r="E569" s="66">
        <v>3358</v>
      </c>
      <c r="F569" s="67"/>
      <c r="G569" s="65">
        <f t="shared" si="108"/>
        <v>68</v>
      </c>
      <c r="H569" s="66">
        <f t="shared" si="109"/>
        <v>1031</v>
      </c>
      <c r="I569" s="20">
        <f t="shared" si="110"/>
        <v>0.15704387990762125</v>
      </c>
      <c r="J569" s="21">
        <f t="shared" si="111"/>
        <v>0.30702799285288862</v>
      </c>
    </row>
    <row r="570" spans="1:10" x14ac:dyDescent="0.2">
      <c r="A570" s="158" t="s">
        <v>237</v>
      </c>
      <c r="B570" s="65">
        <v>1</v>
      </c>
      <c r="C570" s="66">
        <v>6</v>
      </c>
      <c r="D570" s="65">
        <v>26</v>
      </c>
      <c r="E570" s="66">
        <v>28</v>
      </c>
      <c r="F570" s="67"/>
      <c r="G570" s="65">
        <f t="shared" si="108"/>
        <v>-5</v>
      </c>
      <c r="H570" s="66">
        <f t="shared" si="109"/>
        <v>-2</v>
      </c>
      <c r="I570" s="20">
        <f t="shared" si="110"/>
        <v>-0.83333333333333337</v>
      </c>
      <c r="J570" s="21">
        <f t="shared" si="111"/>
        <v>-7.1428571428571425E-2</v>
      </c>
    </row>
    <row r="571" spans="1:10" x14ac:dyDescent="0.2">
      <c r="A571" s="158" t="s">
        <v>214</v>
      </c>
      <c r="B571" s="65">
        <v>0</v>
      </c>
      <c r="C571" s="66">
        <v>0</v>
      </c>
      <c r="D571" s="65">
        <v>1</v>
      </c>
      <c r="E571" s="66">
        <v>20</v>
      </c>
      <c r="F571" s="67"/>
      <c r="G571" s="65">
        <f t="shared" si="108"/>
        <v>0</v>
      </c>
      <c r="H571" s="66">
        <f t="shared" si="109"/>
        <v>-19</v>
      </c>
      <c r="I571" s="20" t="str">
        <f t="shared" si="110"/>
        <v>-</v>
      </c>
      <c r="J571" s="21">
        <f t="shared" si="111"/>
        <v>-0.95</v>
      </c>
    </row>
    <row r="572" spans="1:10" x14ac:dyDescent="0.2">
      <c r="A572" s="158" t="s">
        <v>238</v>
      </c>
      <c r="B572" s="65">
        <v>2</v>
      </c>
      <c r="C572" s="66">
        <v>2</v>
      </c>
      <c r="D572" s="65">
        <v>19</v>
      </c>
      <c r="E572" s="66">
        <v>45</v>
      </c>
      <c r="F572" s="67"/>
      <c r="G572" s="65">
        <f t="shared" si="108"/>
        <v>0</v>
      </c>
      <c r="H572" s="66">
        <f t="shared" si="109"/>
        <v>-26</v>
      </c>
      <c r="I572" s="20">
        <f t="shared" si="110"/>
        <v>0</v>
      </c>
      <c r="J572" s="21">
        <f t="shared" si="111"/>
        <v>-0.57777777777777772</v>
      </c>
    </row>
    <row r="573" spans="1:10" x14ac:dyDescent="0.2">
      <c r="A573" s="158" t="s">
        <v>436</v>
      </c>
      <c r="B573" s="65">
        <v>740</v>
      </c>
      <c r="C573" s="66">
        <v>808</v>
      </c>
      <c r="D573" s="65">
        <v>8148</v>
      </c>
      <c r="E573" s="66">
        <v>9124</v>
      </c>
      <c r="F573" s="67"/>
      <c r="G573" s="65">
        <f t="shared" si="108"/>
        <v>-68</v>
      </c>
      <c r="H573" s="66">
        <f t="shared" si="109"/>
        <v>-976</v>
      </c>
      <c r="I573" s="20">
        <f t="shared" si="110"/>
        <v>-8.4158415841584164E-2</v>
      </c>
      <c r="J573" s="21">
        <f t="shared" si="111"/>
        <v>-0.10697062691801841</v>
      </c>
    </row>
    <row r="574" spans="1:10" x14ac:dyDescent="0.2">
      <c r="A574" s="158" t="s">
        <v>349</v>
      </c>
      <c r="B574" s="65">
        <v>1</v>
      </c>
      <c r="C574" s="66">
        <v>25</v>
      </c>
      <c r="D574" s="65">
        <v>75</v>
      </c>
      <c r="E574" s="66">
        <v>75</v>
      </c>
      <c r="F574" s="67"/>
      <c r="G574" s="65">
        <f t="shared" si="108"/>
        <v>-24</v>
      </c>
      <c r="H574" s="66">
        <f t="shared" si="109"/>
        <v>0</v>
      </c>
      <c r="I574" s="20">
        <f t="shared" si="110"/>
        <v>-0.96</v>
      </c>
      <c r="J574" s="21">
        <f t="shared" si="111"/>
        <v>0</v>
      </c>
    </row>
    <row r="575" spans="1:10" x14ac:dyDescent="0.2">
      <c r="A575" s="158" t="s">
        <v>311</v>
      </c>
      <c r="B575" s="65">
        <v>0</v>
      </c>
      <c r="C575" s="66">
        <v>0</v>
      </c>
      <c r="D575" s="65">
        <v>2</v>
      </c>
      <c r="E575" s="66">
        <v>15</v>
      </c>
      <c r="F575" s="67"/>
      <c r="G575" s="65">
        <f t="shared" si="108"/>
        <v>0</v>
      </c>
      <c r="H575" s="66">
        <f t="shared" si="109"/>
        <v>-13</v>
      </c>
      <c r="I575" s="20" t="str">
        <f t="shared" si="110"/>
        <v>-</v>
      </c>
      <c r="J575" s="21">
        <f t="shared" si="111"/>
        <v>-0.8666666666666667</v>
      </c>
    </row>
    <row r="576" spans="1:10" x14ac:dyDescent="0.2">
      <c r="A576" s="158" t="s">
        <v>215</v>
      </c>
      <c r="B576" s="65">
        <v>43</v>
      </c>
      <c r="C576" s="66">
        <v>103</v>
      </c>
      <c r="D576" s="65">
        <v>953</v>
      </c>
      <c r="E576" s="66">
        <v>1172</v>
      </c>
      <c r="F576" s="67"/>
      <c r="G576" s="65">
        <f t="shared" si="108"/>
        <v>-60</v>
      </c>
      <c r="H576" s="66">
        <f t="shared" si="109"/>
        <v>-219</v>
      </c>
      <c r="I576" s="20">
        <f t="shared" si="110"/>
        <v>-0.58252427184466016</v>
      </c>
      <c r="J576" s="21">
        <f t="shared" si="111"/>
        <v>-0.18686006825938567</v>
      </c>
    </row>
    <row r="577" spans="1:10" x14ac:dyDescent="0.2">
      <c r="A577" s="158" t="s">
        <v>379</v>
      </c>
      <c r="B577" s="65">
        <v>107</v>
      </c>
      <c r="C577" s="66">
        <v>121</v>
      </c>
      <c r="D577" s="65">
        <v>1798</v>
      </c>
      <c r="E577" s="66">
        <v>275</v>
      </c>
      <c r="F577" s="67"/>
      <c r="G577" s="65">
        <f t="shared" si="108"/>
        <v>-14</v>
      </c>
      <c r="H577" s="66">
        <f t="shared" si="109"/>
        <v>1523</v>
      </c>
      <c r="I577" s="20">
        <f t="shared" si="110"/>
        <v>-0.11570247933884298</v>
      </c>
      <c r="J577" s="21">
        <f t="shared" si="111"/>
        <v>5.5381818181818181</v>
      </c>
    </row>
    <row r="578" spans="1:10" s="160" customFormat="1" x14ac:dyDescent="0.2">
      <c r="A578" s="178" t="s">
        <v>730</v>
      </c>
      <c r="B578" s="71">
        <v>3697</v>
      </c>
      <c r="C578" s="72">
        <v>5424</v>
      </c>
      <c r="D578" s="71">
        <v>47958</v>
      </c>
      <c r="E578" s="72">
        <v>43781</v>
      </c>
      <c r="F578" s="73"/>
      <c r="G578" s="71">
        <f t="shared" si="108"/>
        <v>-1727</v>
      </c>
      <c r="H578" s="72">
        <f t="shared" si="109"/>
        <v>4177</v>
      </c>
      <c r="I578" s="37">
        <f t="shared" si="110"/>
        <v>-0.31839970501474929</v>
      </c>
      <c r="J578" s="38">
        <f t="shared" si="111"/>
        <v>9.5406683264429776E-2</v>
      </c>
    </row>
    <row r="579" spans="1:10" x14ac:dyDescent="0.2">
      <c r="A579" s="177"/>
      <c r="B579" s="143"/>
      <c r="C579" s="144"/>
      <c r="D579" s="143"/>
      <c r="E579" s="144"/>
      <c r="F579" s="145"/>
      <c r="G579" s="143"/>
      <c r="H579" s="144"/>
      <c r="I579" s="151"/>
      <c r="J579" s="152"/>
    </row>
    <row r="580" spans="1:10" s="139" customFormat="1" x14ac:dyDescent="0.2">
      <c r="A580" s="159" t="s">
        <v>95</v>
      </c>
      <c r="B580" s="65"/>
      <c r="C580" s="66"/>
      <c r="D580" s="65"/>
      <c r="E580" s="66"/>
      <c r="F580" s="67"/>
      <c r="G580" s="65"/>
      <c r="H580" s="66"/>
      <c r="I580" s="20"/>
      <c r="J580" s="21"/>
    </row>
    <row r="581" spans="1:10" x14ac:dyDescent="0.2">
      <c r="A581" s="158" t="s">
        <v>607</v>
      </c>
      <c r="B581" s="65">
        <v>29</v>
      </c>
      <c r="C581" s="66">
        <v>16</v>
      </c>
      <c r="D581" s="65">
        <v>215</v>
      </c>
      <c r="E581" s="66">
        <v>151</v>
      </c>
      <c r="F581" s="67"/>
      <c r="G581" s="65">
        <f>B581-C581</f>
        <v>13</v>
      </c>
      <c r="H581" s="66">
        <f>D581-E581</f>
        <v>64</v>
      </c>
      <c r="I581" s="20">
        <f>IF(C581=0, "-", IF(G581/C581&lt;10, G581/C581, "&gt;999%"))</f>
        <v>0.8125</v>
      </c>
      <c r="J581" s="21">
        <f>IF(E581=0, "-", IF(H581/E581&lt;10, H581/E581, "&gt;999%"))</f>
        <v>0.42384105960264901</v>
      </c>
    </row>
    <row r="582" spans="1:10" x14ac:dyDescent="0.2">
      <c r="A582" s="158" t="s">
        <v>593</v>
      </c>
      <c r="B582" s="65">
        <v>6</v>
      </c>
      <c r="C582" s="66">
        <v>2</v>
      </c>
      <c r="D582" s="65">
        <v>66</v>
      </c>
      <c r="E582" s="66">
        <v>58</v>
      </c>
      <c r="F582" s="67"/>
      <c r="G582" s="65">
        <f>B582-C582</f>
        <v>4</v>
      </c>
      <c r="H582" s="66">
        <f>D582-E582</f>
        <v>8</v>
      </c>
      <c r="I582" s="20">
        <f>IF(C582=0, "-", IF(G582/C582&lt;10, G582/C582, "&gt;999%"))</f>
        <v>2</v>
      </c>
      <c r="J582" s="21">
        <f>IF(E582=0, "-", IF(H582/E582&lt;10, H582/E582, "&gt;999%"))</f>
        <v>0.13793103448275862</v>
      </c>
    </row>
    <row r="583" spans="1:10" s="160" customFormat="1" x14ac:dyDescent="0.2">
      <c r="A583" s="178" t="s">
        <v>731</v>
      </c>
      <c r="B583" s="71">
        <v>35</v>
      </c>
      <c r="C583" s="72">
        <v>18</v>
      </c>
      <c r="D583" s="71">
        <v>281</v>
      </c>
      <c r="E583" s="72">
        <v>209</v>
      </c>
      <c r="F583" s="73"/>
      <c r="G583" s="71">
        <f>B583-C583</f>
        <v>17</v>
      </c>
      <c r="H583" s="72">
        <f>D583-E583</f>
        <v>72</v>
      </c>
      <c r="I583" s="37">
        <f>IF(C583=0, "-", IF(G583/C583&lt;10, G583/C583, "&gt;999%"))</f>
        <v>0.94444444444444442</v>
      </c>
      <c r="J583" s="38">
        <f>IF(E583=0, "-", IF(H583/E583&lt;10, H583/E583, "&gt;999%"))</f>
        <v>0.34449760765550241</v>
      </c>
    </row>
    <row r="584" spans="1:10" x14ac:dyDescent="0.2">
      <c r="A584" s="177"/>
      <c r="B584" s="143"/>
      <c r="C584" s="144"/>
      <c r="D584" s="143"/>
      <c r="E584" s="144"/>
      <c r="F584" s="145"/>
      <c r="G584" s="143"/>
      <c r="H584" s="144"/>
      <c r="I584" s="151"/>
      <c r="J584" s="152"/>
    </row>
    <row r="585" spans="1:10" s="139" customFormat="1" x14ac:dyDescent="0.2">
      <c r="A585" s="159" t="s">
        <v>96</v>
      </c>
      <c r="B585" s="65"/>
      <c r="C585" s="66"/>
      <c r="D585" s="65"/>
      <c r="E585" s="66"/>
      <c r="F585" s="67"/>
      <c r="G585" s="65"/>
      <c r="H585" s="66"/>
      <c r="I585" s="20"/>
      <c r="J585" s="21"/>
    </row>
    <row r="586" spans="1:10" x14ac:dyDescent="0.2">
      <c r="A586" s="158" t="s">
        <v>547</v>
      </c>
      <c r="B586" s="65">
        <v>0</v>
      </c>
      <c r="C586" s="66">
        <v>0</v>
      </c>
      <c r="D586" s="65">
        <v>0</v>
      </c>
      <c r="E586" s="66">
        <v>21</v>
      </c>
      <c r="F586" s="67"/>
      <c r="G586" s="65">
        <f t="shared" ref="G586:G607" si="112">B586-C586</f>
        <v>0</v>
      </c>
      <c r="H586" s="66">
        <f t="shared" ref="H586:H607" si="113">D586-E586</f>
        <v>-21</v>
      </c>
      <c r="I586" s="20" t="str">
        <f t="shared" ref="I586:I607" si="114">IF(C586=0, "-", IF(G586/C586&lt;10, G586/C586, "&gt;999%"))</f>
        <v>-</v>
      </c>
      <c r="J586" s="21">
        <f t="shared" ref="J586:J607" si="115">IF(E586=0, "-", IF(H586/E586&lt;10, H586/E586, "&gt;999%"))</f>
        <v>-1</v>
      </c>
    </row>
    <row r="587" spans="1:10" x14ac:dyDescent="0.2">
      <c r="A587" s="158" t="s">
        <v>568</v>
      </c>
      <c r="B587" s="65">
        <v>52</v>
      </c>
      <c r="C587" s="66">
        <v>31</v>
      </c>
      <c r="D587" s="65">
        <v>1624</v>
      </c>
      <c r="E587" s="66">
        <v>1263</v>
      </c>
      <c r="F587" s="67"/>
      <c r="G587" s="65">
        <f t="shared" si="112"/>
        <v>21</v>
      </c>
      <c r="H587" s="66">
        <f t="shared" si="113"/>
        <v>361</v>
      </c>
      <c r="I587" s="20">
        <f t="shared" si="114"/>
        <v>0.67741935483870963</v>
      </c>
      <c r="J587" s="21">
        <f t="shared" si="115"/>
        <v>0.28582739509105304</v>
      </c>
    </row>
    <row r="588" spans="1:10" x14ac:dyDescent="0.2">
      <c r="A588" s="158" t="s">
        <v>274</v>
      </c>
      <c r="B588" s="65">
        <v>17</v>
      </c>
      <c r="C588" s="66">
        <v>0</v>
      </c>
      <c r="D588" s="65">
        <v>17</v>
      </c>
      <c r="E588" s="66">
        <v>15</v>
      </c>
      <c r="F588" s="67"/>
      <c r="G588" s="65">
        <f t="shared" si="112"/>
        <v>17</v>
      </c>
      <c r="H588" s="66">
        <f t="shared" si="113"/>
        <v>2</v>
      </c>
      <c r="I588" s="20" t="str">
        <f t="shared" si="114"/>
        <v>-</v>
      </c>
      <c r="J588" s="21">
        <f t="shared" si="115"/>
        <v>0.13333333333333333</v>
      </c>
    </row>
    <row r="589" spans="1:10" x14ac:dyDescent="0.2">
      <c r="A589" s="158" t="s">
        <v>312</v>
      </c>
      <c r="B589" s="65">
        <v>3</v>
      </c>
      <c r="C589" s="66">
        <v>14</v>
      </c>
      <c r="D589" s="65">
        <v>48</v>
      </c>
      <c r="E589" s="66">
        <v>59</v>
      </c>
      <c r="F589" s="67"/>
      <c r="G589" s="65">
        <f t="shared" si="112"/>
        <v>-11</v>
      </c>
      <c r="H589" s="66">
        <f t="shared" si="113"/>
        <v>-11</v>
      </c>
      <c r="I589" s="20">
        <f t="shared" si="114"/>
        <v>-0.7857142857142857</v>
      </c>
      <c r="J589" s="21">
        <f t="shared" si="115"/>
        <v>-0.1864406779661017</v>
      </c>
    </row>
    <row r="590" spans="1:10" x14ac:dyDescent="0.2">
      <c r="A590" s="158" t="s">
        <v>525</v>
      </c>
      <c r="B590" s="65">
        <v>6</v>
      </c>
      <c r="C590" s="66">
        <v>72</v>
      </c>
      <c r="D590" s="65">
        <v>218</v>
      </c>
      <c r="E590" s="66">
        <v>493</v>
      </c>
      <c r="F590" s="67"/>
      <c r="G590" s="65">
        <f t="shared" si="112"/>
        <v>-66</v>
      </c>
      <c r="H590" s="66">
        <f t="shared" si="113"/>
        <v>-275</v>
      </c>
      <c r="I590" s="20">
        <f t="shared" si="114"/>
        <v>-0.91666666666666663</v>
      </c>
      <c r="J590" s="21">
        <f t="shared" si="115"/>
        <v>-0.55780933062880322</v>
      </c>
    </row>
    <row r="591" spans="1:10" x14ac:dyDescent="0.2">
      <c r="A591" s="158" t="s">
        <v>319</v>
      </c>
      <c r="B591" s="65">
        <v>1</v>
      </c>
      <c r="C591" s="66">
        <v>2</v>
      </c>
      <c r="D591" s="65">
        <v>41</v>
      </c>
      <c r="E591" s="66">
        <v>2</v>
      </c>
      <c r="F591" s="67"/>
      <c r="G591" s="65">
        <f t="shared" si="112"/>
        <v>-1</v>
      </c>
      <c r="H591" s="66">
        <f t="shared" si="113"/>
        <v>39</v>
      </c>
      <c r="I591" s="20">
        <f t="shared" si="114"/>
        <v>-0.5</v>
      </c>
      <c r="J591" s="21" t="str">
        <f t="shared" si="115"/>
        <v>&gt;999%</v>
      </c>
    </row>
    <row r="592" spans="1:10" x14ac:dyDescent="0.2">
      <c r="A592" s="158" t="s">
        <v>313</v>
      </c>
      <c r="B592" s="65">
        <v>1</v>
      </c>
      <c r="C592" s="66">
        <v>0</v>
      </c>
      <c r="D592" s="65">
        <v>16</v>
      </c>
      <c r="E592" s="66">
        <v>1</v>
      </c>
      <c r="F592" s="67"/>
      <c r="G592" s="65">
        <f t="shared" si="112"/>
        <v>1</v>
      </c>
      <c r="H592" s="66">
        <f t="shared" si="113"/>
        <v>15</v>
      </c>
      <c r="I592" s="20" t="str">
        <f t="shared" si="114"/>
        <v>-</v>
      </c>
      <c r="J592" s="21" t="str">
        <f t="shared" si="115"/>
        <v>&gt;999%</v>
      </c>
    </row>
    <row r="593" spans="1:10" x14ac:dyDescent="0.2">
      <c r="A593" s="158" t="s">
        <v>582</v>
      </c>
      <c r="B593" s="65">
        <v>8</v>
      </c>
      <c r="C593" s="66">
        <v>19</v>
      </c>
      <c r="D593" s="65">
        <v>252</v>
      </c>
      <c r="E593" s="66">
        <v>295</v>
      </c>
      <c r="F593" s="67"/>
      <c r="G593" s="65">
        <f t="shared" si="112"/>
        <v>-11</v>
      </c>
      <c r="H593" s="66">
        <f t="shared" si="113"/>
        <v>-43</v>
      </c>
      <c r="I593" s="20">
        <f t="shared" si="114"/>
        <v>-0.57894736842105265</v>
      </c>
      <c r="J593" s="21">
        <f t="shared" si="115"/>
        <v>-0.14576271186440679</v>
      </c>
    </row>
    <row r="594" spans="1:10" x14ac:dyDescent="0.2">
      <c r="A594" s="158" t="s">
        <v>520</v>
      </c>
      <c r="B594" s="65">
        <v>0</v>
      </c>
      <c r="C594" s="66">
        <v>0</v>
      </c>
      <c r="D594" s="65">
        <v>14</v>
      </c>
      <c r="E594" s="66">
        <v>2</v>
      </c>
      <c r="F594" s="67"/>
      <c r="G594" s="65">
        <f t="shared" si="112"/>
        <v>0</v>
      </c>
      <c r="H594" s="66">
        <f t="shared" si="113"/>
        <v>12</v>
      </c>
      <c r="I594" s="20" t="str">
        <f t="shared" si="114"/>
        <v>-</v>
      </c>
      <c r="J594" s="21">
        <f t="shared" si="115"/>
        <v>6</v>
      </c>
    </row>
    <row r="595" spans="1:10" x14ac:dyDescent="0.2">
      <c r="A595" s="158" t="s">
        <v>239</v>
      </c>
      <c r="B595" s="65">
        <v>67</v>
      </c>
      <c r="C595" s="66">
        <v>322</v>
      </c>
      <c r="D595" s="65">
        <v>473</v>
      </c>
      <c r="E595" s="66">
        <v>2812</v>
      </c>
      <c r="F595" s="67"/>
      <c r="G595" s="65">
        <f t="shared" si="112"/>
        <v>-255</v>
      </c>
      <c r="H595" s="66">
        <f t="shared" si="113"/>
        <v>-2339</v>
      </c>
      <c r="I595" s="20">
        <f t="shared" si="114"/>
        <v>-0.79192546583850931</v>
      </c>
      <c r="J595" s="21">
        <f t="shared" si="115"/>
        <v>-0.83179231863442393</v>
      </c>
    </row>
    <row r="596" spans="1:10" x14ac:dyDescent="0.2">
      <c r="A596" s="158" t="s">
        <v>437</v>
      </c>
      <c r="B596" s="65">
        <v>0</v>
      </c>
      <c r="C596" s="66">
        <v>2</v>
      </c>
      <c r="D596" s="65">
        <v>1</v>
      </c>
      <c r="E596" s="66">
        <v>105</v>
      </c>
      <c r="F596" s="67"/>
      <c r="G596" s="65">
        <f t="shared" si="112"/>
        <v>-2</v>
      </c>
      <c r="H596" s="66">
        <f t="shared" si="113"/>
        <v>-104</v>
      </c>
      <c r="I596" s="20">
        <f t="shared" si="114"/>
        <v>-1</v>
      </c>
      <c r="J596" s="21">
        <f t="shared" si="115"/>
        <v>-0.99047619047619051</v>
      </c>
    </row>
    <row r="597" spans="1:10" x14ac:dyDescent="0.2">
      <c r="A597" s="158" t="s">
        <v>314</v>
      </c>
      <c r="B597" s="65">
        <v>12</v>
      </c>
      <c r="C597" s="66">
        <v>12</v>
      </c>
      <c r="D597" s="65">
        <v>196</v>
      </c>
      <c r="E597" s="66">
        <v>93</v>
      </c>
      <c r="F597" s="67"/>
      <c r="G597" s="65">
        <f t="shared" si="112"/>
        <v>0</v>
      </c>
      <c r="H597" s="66">
        <f t="shared" si="113"/>
        <v>103</v>
      </c>
      <c r="I597" s="20">
        <f t="shared" si="114"/>
        <v>0</v>
      </c>
      <c r="J597" s="21">
        <f t="shared" si="115"/>
        <v>1.10752688172043</v>
      </c>
    </row>
    <row r="598" spans="1:10" x14ac:dyDescent="0.2">
      <c r="A598" s="158" t="s">
        <v>260</v>
      </c>
      <c r="B598" s="65">
        <v>44</v>
      </c>
      <c r="C598" s="66">
        <v>15</v>
      </c>
      <c r="D598" s="65">
        <v>402</v>
      </c>
      <c r="E598" s="66">
        <v>264</v>
      </c>
      <c r="F598" s="67"/>
      <c r="G598" s="65">
        <f t="shared" si="112"/>
        <v>29</v>
      </c>
      <c r="H598" s="66">
        <f t="shared" si="113"/>
        <v>138</v>
      </c>
      <c r="I598" s="20">
        <f t="shared" si="114"/>
        <v>1.9333333333333333</v>
      </c>
      <c r="J598" s="21">
        <f t="shared" si="115"/>
        <v>0.52272727272727271</v>
      </c>
    </row>
    <row r="599" spans="1:10" x14ac:dyDescent="0.2">
      <c r="A599" s="158" t="s">
        <v>478</v>
      </c>
      <c r="B599" s="65">
        <v>5</v>
      </c>
      <c r="C599" s="66">
        <v>0</v>
      </c>
      <c r="D599" s="65">
        <v>63</v>
      </c>
      <c r="E599" s="66">
        <v>0</v>
      </c>
      <c r="F599" s="67"/>
      <c r="G599" s="65">
        <f t="shared" si="112"/>
        <v>5</v>
      </c>
      <c r="H599" s="66">
        <f t="shared" si="113"/>
        <v>63</v>
      </c>
      <c r="I599" s="20" t="str">
        <f t="shared" si="114"/>
        <v>-</v>
      </c>
      <c r="J599" s="21" t="str">
        <f t="shared" si="115"/>
        <v>-</v>
      </c>
    </row>
    <row r="600" spans="1:10" x14ac:dyDescent="0.2">
      <c r="A600" s="158" t="s">
        <v>216</v>
      </c>
      <c r="B600" s="65">
        <v>133</v>
      </c>
      <c r="C600" s="66">
        <v>80</v>
      </c>
      <c r="D600" s="65">
        <v>1244</v>
      </c>
      <c r="E600" s="66">
        <v>666</v>
      </c>
      <c r="F600" s="67"/>
      <c r="G600" s="65">
        <f t="shared" si="112"/>
        <v>53</v>
      </c>
      <c r="H600" s="66">
        <f t="shared" si="113"/>
        <v>578</v>
      </c>
      <c r="I600" s="20">
        <f t="shared" si="114"/>
        <v>0.66249999999999998</v>
      </c>
      <c r="J600" s="21">
        <f t="shared" si="115"/>
        <v>0.86786786786786785</v>
      </c>
    </row>
    <row r="601" spans="1:10" x14ac:dyDescent="0.2">
      <c r="A601" s="158" t="s">
        <v>380</v>
      </c>
      <c r="B601" s="65">
        <v>120</v>
      </c>
      <c r="C601" s="66">
        <v>119</v>
      </c>
      <c r="D601" s="65">
        <v>1703</v>
      </c>
      <c r="E601" s="66">
        <v>638</v>
      </c>
      <c r="F601" s="67"/>
      <c r="G601" s="65">
        <f t="shared" si="112"/>
        <v>1</v>
      </c>
      <c r="H601" s="66">
        <f t="shared" si="113"/>
        <v>1065</v>
      </c>
      <c r="I601" s="20">
        <f t="shared" si="114"/>
        <v>8.4033613445378148E-3</v>
      </c>
      <c r="J601" s="21">
        <f t="shared" si="115"/>
        <v>1.6692789968652038</v>
      </c>
    </row>
    <row r="602" spans="1:10" x14ac:dyDescent="0.2">
      <c r="A602" s="158" t="s">
        <v>438</v>
      </c>
      <c r="B602" s="65">
        <v>97</v>
      </c>
      <c r="C602" s="66">
        <v>137</v>
      </c>
      <c r="D602" s="65">
        <v>1163</v>
      </c>
      <c r="E602" s="66">
        <v>1509</v>
      </c>
      <c r="F602" s="67"/>
      <c r="G602" s="65">
        <f t="shared" si="112"/>
        <v>-40</v>
      </c>
      <c r="H602" s="66">
        <f t="shared" si="113"/>
        <v>-346</v>
      </c>
      <c r="I602" s="20">
        <f t="shared" si="114"/>
        <v>-0.29197080291970801</v>
      </c>
      <c r="J602" s="21">
        <f t="shared" si="115"/>
        <v>-0.22929092113982771</v>
      </c>
    </row>
    <row r="603" spans="1:10" x14ac:dyDescent="0.2">
      <c r="A603" s="158" t="s">
        <v>479</v>
      </c>
      <c r="B603" s="65">
        <v>61</v>
      </c>
      <c r="C603" s="66">
        <v>79</v>
      </c>
      <c r="D603" s="65">
        <v>1217</v>
      </c>
      <c r="E603" s="66">
        <v>958</v>
      </c>
      <c r="F603" s="67"/>
      <c r="G603" s="65">
        <f t="shared" si="112"/>
        <v>-18</v>
      </c>
      <c r="H603" s="66">
        <f t="shared" si="113"/>
        <v>259</v>
      </c>
      <c r="I603" s="20">
        <f t="shared" si="114"/>
        <v>-0.22784810126582278</v>
      </c>
      <c r="J603" s="21">
        <f t="shared" si="115"/>
        <v>0.27035490605427975</v>
      </c>
    </row>
    <row r="604" spans="1:10" x14ac:dyDescent="0.2">
      <c r="A604" s="158" t="s">
        <v>498</v>
      </c>
      <c r="B604" s="65">
        <v>14</v>
      </c>
      <c r="C604" s="66">
        <v>30</v>
      </c>
      <c r="D604" s="65">
        <v>398</v>
      </c>
      <c r="E604" s="66">
        <v>346</v>
      </c>
      <c r="F604" s="67"/>
      <c r="G604" s="65">
        <f t="shared" si="112"/>
        <v>-16</v>
      </c>
      <c r="H604" s="66">
        <f t="shared" si="113"/>
        <v>52</v>
      </c>
      <c r="I604" s="20">
        <f t="shared" si="114"/>
        <v>-0.53333333333333333</v>
      </c>
      <c r="J604" s="21">
        <f t="shared" si="115"/>
        <v>0.15028901734104047</v>
      </c>
    </row>
    <row r="605" spans="1:10" x14ac:dyDescent="0.2">
      <c r="A605" s="158" t="s">
        <v>536</v>
      </c>
      <c r="B605" s="65">
        <v>34</v>
      </c>
      <c r="C605" s="66">
        <v>24</v>
      </c>
      <c r="D605" s="65">
        <v>515</v>
      </c>
      <c r="E605" s="66">
        <v>190</v>
      </c>
      <c r="F605" s="67"/>
      <c r="G605" s="65">
        <f t="shared" si="112"/>
        <v>10</v>
      </c>
      <c r="H605" s="66">
        <f t="shared" si="113"/>
        <v>325</v>
      </c>
      <c r="I605" s="20">
        <f t="shared" si="114"/>
        <v>0.41666666666666669</v>
      </c>
      <c r="J605" s="21">
        <f t="shared" si="115"/>
        <v>1.7105263157894737</v>
      </c>
    </row>
    <row r="606" spans="1:10" x14ac:dyDescent="0.2">
      <c r="A606" s="158" t="s">
        <v>406</v>
      </c>
      <c r="B606" s="65">
        <v>46</v>
      </c>
      <c r="C606" s="66">
        <v>119</v>
      </c>
      <c r="D606" s="65">
        <v>1336</v>
      </c>
      <c r="E606" s="66">
        <v>298</v>
      </c>
      <c r="F606" s="67"/>
      <c r="G606" s="65">
        <f t="shared" si="112"/>
        <v>-73</v>
      </c>
      <c r="H606" s="66">
        <f t="shared" si="113"/>
        <v>1038</v>
      </c>
      <c r="I606" s="20">
        <f t="shared" si="114"/>
        <v>-0.61344537815126055</v>
      </c>
      <c r="J606" s="21">
        <f t="shared" si="115"/>
        <v>3.4832214765100673</v>
      </c>
    </row>
    <row r="607" spans="1:10" s="160" customFormat="1" x14ac:dyDescent="0.2">
      <c r="A607" s="178" t="s">
        <v>732</v>
      </c>
      <c r="B607" s="71">
        <v>721</v>
      </c>
      <c r="C607" s="72">
        <v>1077</v>
      </c>
      <c r="D607" s="71">
        <v>10941</v>
      </c>
      <c r="E607" s="72">
        <v>10030</v>
      </c>
      <c r="F607" s="73"/>
      <c r="G607" s="71">
        <f t="shared" si="112"/>
        <v>-356</v>
      </c>
      <c r="H607" s="72">
        <f t="shared" si="113"/>
        <v>911</v>
      </c>
      <c r="I607" s="37">
        <f t="shared" si="114"/>
        <v>-0.3305478180129991</v>
      </c>
      <c r="J607" s="38">
        <f t="shared" si="115"/>
        <v>9.0827517447657033E-2</v>
      </c>
    </row>
    <row r="608" spans="1:10" x14ac:dyDescent="0.2">
      <c r="A608" s="177"/>
      <c r="B608" s="143"/>
      <c r="C608" s="144"/>
      <c r="D608" s="143"/>
      <c r="E608" s="144"/>
      <c r="F608" s="145"/>
      <c r="G608" s="143"/>
      <c r="H608" s="144"/>
      <c r="I608" s="151"/>
      <c r="J608" s="152"/>
    </row>
    <row r="609" spans="1:10" s="139" customFormat="1" x14ac:dyDescent="0.2">
      <c r="A609" s="159" t="s">
        <v>97</v>
      </c>
      <c r="B609" s="65"/>
      <c r="C609" s="66"/>
      <c r="D609" s="65"/>
      <c r="E609" s="66"/>
      <c r="F609" s="67"/>
      <c r="G609" s="65"/>
      <c r="H609" s="66"/>
      <c r="I609" s="20"/>
      <c r="J609" s="21"/>
    </row>
    <row r="610" spans="1:10" x14ac:dyDescent="0.2">
      <c r="A610" s="158" t="s">
        <v>275</v>
      </c>
      <c r="B610" s="65">
        <v>9</v>
      </c>
      <c r="C610" s="66">
        <v>2</v>
      </c>
      <c r="D610" s="65">
        <v>48</v>
      </c>
      <c r="E610" s="66">
        <v>65</v>
      </c>
      <c r="F610" s="67"/>
      <c r="G610" s="65">
        <f t="shared" ref="G610:G617" si="116">B610-C610</f>
        <v>7</v>
      </c>
      <c r="H610" s="66">
        <f t="shared" ref="H610:H617" si="117">D610-E610</f>
        <v>-17</v>
      </c>
      <c r="I610" s="20">
        <f t="shared" ref="I610:I617" si="118">IF(C610=0, "-", IF(G610/C610&lt;10, G610/C610, "&gt;999%"))</f>
        <v>3.5</v>
      </c>
      <c r="J610" s="21">
        <f t="shared" ref="J610:J617" si="119">IF(E610=0, "-", IF(H610/E610&lt;10, H610/E610, "&gt;999%"))</f>
        <v>-0.26153846153846155</v>
      </c>
    </row>
    <row r="611" spans="1:10" x14ac:dyDescent="0.2">
      <c r="A611" s="158" t="s">
        <v>276</v>
      </c>
      <c r="B611" s="65">
        <v>0</v>
      </c>
      <c r="C611" s="66">
        <v>2</v>
      </c>
      <c r="D611" s="65">
        <v>8</v>
      </c>
      <c r="E611" s="66">
        <v>44</v>
      </c>
      <c r="F611" s="67"/>
      <c r="G611" s="65">
        <f t="shared" si="116"/>
        <v>-2</v>
      </c>
      <c r="H611" s="66">
        <f t="shared" si="117"/>
        <v>-36</v>
      </c>
      <c r="I611" s="20">
        <f t="shared" si="118"/>
        <v>-1</v>
      </c>
      <c r="J611" s="21">
        <f t="shared" si="119"/>
        <v>-0.81818181818181823</v>
      </c>
    </row>
    <row r="612" spans="1:10" x14ac:dyDescent="0.2">
      <c r="A612" s="158" t="s">
        <v>277</v>
      </c>
      <c r="B612" s="65">
        <v>10</v>
      </c>
      <c r="C612" s="66">
        <v>0</v>
      </c>
      <c r="D612" s="65">
        <v>39</v>
      </c>
      <c r="E612" s="66">
        <v>0</v>
      </c>
      <c r="F612" s="67"/>
      <c r="G612" s="65">
        <f t="shared" si="116"/>
        <v>10</v>
      </c>
      <c r="H612" s="66">
        <f t="shared" si="117"/>
        <v>39</v>
      </c>
      <c r="I612" s="20" t="str">
        <f t="shared" si="118"/>
        <v>-</v>
      </c>
      <c r="J612" s="21" t="str">
        <f t="shared" si="119"/>
        <v>-</v>
      </c>
    </row>
    <row r="613" spans="1:10" x14ac:dyDescent="0.2">
      <c r="A613" s="158" t="s">
        <v>292</v>
      </c>
      <c r="B613" s="65">
        <v>0</v>
      </c>
      <c r="C613" s="66">
        <v>0</v>
      </c>
      <c r="D613" s="65">
        <v>0</v>
      </c>
      <c r="E613" s="66">
        <v>20</v>
      </c>
      <c r="F613" s="67"/>
      <c r="G613" s="65">
        <f t="shared" si="116"/>
        <v>0</v>
      </c>
      <c r="H613" s="66">
        <f t="shared" si="117"/>
        <v>-20</v>
      </c>
      <c r="I613" s="20" t="str">
        <f t="shared" si="118"/>
        <v>-</v>
      </c>
      <c r="J613" s="21">
        <f t="shared" si="119"/>
        <v>-1</v>
      </c>
    </row>
    <row r="614" spans="1:10" x14ac:dyDescent="0.2">
      <c r="A614" s="158" t="s">
        <v>417</v>
      </c>
      <c r="B614" s="65">
        <v>8</v>
      </c>
      <c r="C614" s="66">
        <v>149</v>
      </c>
      <c r="D614" s="65">
        <v>1083</v>
      </c>
      <c r="E614" s="66">
        <v>801</v>
      </c>
      <c r="F614" s="67"/>
      <c r="G614" s="65">
        <f t="shared" si="116"/>
        <v>-141</v>
      </c>
      <c r="H614" s="66">
        <f t="shared" si="117"/>
        <v>282</v>
      </c>
      <c r="I614" s="20">
        <f t="shared" si="118"/>
        <v>-0.94630872483221473</v>
      </c>
      <c r="J614" s="21">
        <f t="shared" si="119"/>
        <v>0.35205992509363299</v>
      </c>
    </row>
    <row r="615" spans="1:10" x14ac:dyDescent="0.2">
      <c r="A615" s="158" t="s">
        <v>453</v>
      </c>
      <c r="B615" s="65">
        <v>99</v>
      </c>
      <c r="C615" s="66">
        <v>77</v>
      </c>
      <c r="D615" s="65">
        <v>1128</v>
      </c>
      <c r="E615" s="66">
        <v>651</v>
      </c>
      <c r="F615" s="67"/>
      <c r="G615" s="65">
        <f t="shared" si="116"/>
        <v>22</v>
      </c>
      <c r="H615" s="66">
        <f t="shared" si="117"/>
        <v>477</v>
      </c>
      <c r="I615" s="20">
        <f t="shared" si="118"/>
        <v>0.2857142857142857</v>
      </c>
      <c r="J615" s="21">
        <f t="shared" si="119"/>
        <v>0.73271889400921664</v>
      </c>
    </row>
    <row r="616" spans="1:10" x14ac:dyDescent="0.2">
      <c r="A616" s="158" t="s">
        <v>499</v>
      </c>
      <c r="B616" s="65">
        <v>28</v>
      </c>
      <c r="C616" s="66">
        <v>38</v>
      </c>
      <c r="D616" s="65">
        <v>415</v>
      </c>
      <c r="E616" s="66">
        <v>217</v>
      </c>
      <c r="F616" s="67"/>
      <c r="G616" s="65">
        <f t="shared" si="116"/>
        <v>-10</v>
      </c>
      <c r="H616" s="66">
        <f t="shared" si="117"/>
        <v>198</v>
      </c>
      <c r="I616" s="20">
        <f t="shared" si="118"/>
        <v>-0.26315789473684209</v>
      </c>
      <c r="J616" s="21">
        <f t="shared" si="119"/>
        <v>0.9124423963133641</v>
      </c>
    </row>
    <row r="617" spans="1:10" s="160" customFormat="1" x14ac:dyDescent="0.2">
      <c r="A617" s="178" t="s">
        <v>733</v>
      </c>
      <c r="B617" s="71">
        <v>154</v>
      </c>
      <c r="C617" s="72">
        <v>268</v>
      </c>
      <c r="D617" s="71">
        <v>2721</v>
      </c>
      <c r="E617" s="72">
        <v>1798</v>
      </c>
      <c r="F617" s="73"/>
      <c r="G617" s="71">
        <f t="shared" si="116"/>
        <v>-114</v>
      </c>
      <c r="H617" s="72">
        <f t="shared" si="117"/>
        <v>923</v>
      </c>
      <c r="I617" s="37">
        <f t="shared" si="118"/>
        <v>-0.42537313432835822</v>
      </c>
      <c r="J617" s="38">
        <f t="shared" si="119"/>
        <v>0.51334816462736377</v>
      </c>
    </row>
    <row r="618" spans="1:10" x14ac:dyDescent="0.2">
      <c r="A618" s="177"/>
      <c r="B618" s="143"/>
      <c r="C618" s="144"/>
      <c r="D618" s="143"/>
      <c r="E618" s="144"/>
      <c r="F618" s="145"/>
      <c r="G618" s="143"/>
      <c r="H618" s="144"/>
      <c r="I618" s="151"/>
      <c r="J618" s="152"/>
    </row>
    <row r="619" spans="1:10" s="139" customFormat="1" x14ac:dyDescent="0.2">
      <c r="A619" s="159" t="s">
        <v>98</v>
      </c>
      <c r="B619" s="65"/>
      <c r="C619" s="66"/>
      <c r="D619" s="65"/>
      <c r="E619" s="66"/>
      <c r="F619" s="67"/>
      <c r="G619" s="65"/>
      <c r="H619" s="66"/>
      <c r="I619" s="20"/>
      <c r="J619" s="21"/>
    </row>
    <row r="620" spans="1:10" x14ac:dyDescent="0.2">
      <c r="A620" s="158" t="s">
        <v>608</v>
      </c>
      <c r="B620" s="65">
        <v>82</v>
      </c>
      <c r="C620" s="66">
        <v>58</v>
      </c>
      <c r="D620" s="65">
        <v>691</v>
      </c>
      <c r="E620" s="66">
        <v>704</v>
      </c>
      <c r="F620" s="67"/>
      <c r="G620" s="65">
        <f>B620-C620</f>
        <v>24</v>
      </c>
      <c r="H620" s="66">
        <f>D620-E620</f>
        <v>-13</v>
      </c>
      <c r="I620" s="20">
        <f>IF(C620=0, "-", IF(G620/C620&lt;10, G620/C620, "&gt;999%"))</f>
        <v>0.41379310344827586</v>
      </c>
      <c r="J620" s="21">
        <f>IF(E620=0, "-", IF(H620/E620&lt;10, H620/E620, "&gt;999%"))</f>
        <v>-1.8465909090909092E-2</v>
      </c>
    </row>
    <row r="621" spans="1:10" x14ac:dyDescent="0.2">
      <c r="A621" s="158" t="s">
        <v>594</v>
      </c>
      <c r="B621" s="65">
        <v>2</v>
      </c>
      <c r="C621" s="66">
        <v>2</v>
      </c>
      <c r="D621" s="65">
        <v>9</v>
      </c>
      <c r="E621" s="66">
        <v>16</v>
      </c>
      <c r="F621" s="67"/>
      <c r="G621" s="65">
        <f>B621-C621</f>
        <v>0</v>
      </c>
      <c r="H621" s="66">
        <f>D621-E621</f>
        <v>-7</v>
      </c>
      <c r="I621" s="20">
        <f>IF(C621=0, "-", IF(G621/C621&lt;10, G621/C621, "&gt;999%"))</f>
        <v>0</v>
      </c>
      <c r="J621" s="21">
        <f>IF(E621=0, "-", IF(H621/E621&lt;10, H621/E621, "&gt;999%"))</f>
        <v>-0.4375</v>
      </c>
    </row>
    <row r="622" spans="1:10" s="160" customFormat="1" x14ac:dyDescent="0.2">
      <c r="A622" s="178" t="s">
        <v>734</v>
      </c>
      <c r="B622" s="71">
        <v>84</v>
      </c>
      <c r="C622" s="72">
        <v>60</v>
      </c>
      <c r="D622" s="71">
        <v>700</v>
      </c>
      <c r="E622" s="72">
        <v>720</v>
      </c>
      <c r="F622" s="73"/>
      <c r="G622" s="71">
        <f>B622-C622</f>
        <v>24</v>
      </c>
      <c r="H622" s="72">
        <f>D622-E622</f>
        <v>-20</v>
      </c>
      <c r="I622" s="37">
        <f>IF(C622=0, "-", IF(G622/C622&lt;10, G622/C622, "&gt;999%"))</f>
        <v>0.4</v>
      </c>
      <c r="J622" s="38">
        <f>IF(E622=0, "-", IF(H622/E622&lt;10, H622/E622, "&gt;999%"))</f>
        <v>-2.7777777777777776E-2</v>
      </c>
    </row>
    <row r="623" spans="1:10" x14ac:dyDescent="0.2">
      <c r="A623" s="177"/>
      <c r="B623" s="143"/>
      <c r="C623" s="144"/>
      <c r="D623" s="143"/>
      <c r="E623" s="144"/>
      <c r="F623" s="145"/>
      <c r="G623" s="143"/>
      <c r="H623" s="144"/>
      <c r="I623" s="151"/>
      <c r="J623" s="152"/>
    </row>
    <row r="624" spans="1:10" s="139" customFormat="1" x14ac:dyDescent="0.2">
      <c r="A624" s="159" t="s">
        <v>99</v>
      </c>
      <c r="B624" s="65"/>
      <c r="C624" s="66"/>
      <c r="D624" s="65"/>
      <c r="E624" s="66"/>
      <c r="F624" s="67"/>
      <c r="G624" s="65"/>
      <c r="H624" s="66"/>
      <c r="I624" s="20"/>
      <c r="J624" s="21"/>
    </row>
    <row r="625" spans="1:10" x14ac:dyDescent="0.2">
      <c r="A625" s="158" t="s">
        <v>609</v>
      </c>
      <c r="B625" s="65">
        <v>1</v>
      </c>
      <c r="C625" s="66">
        <v>2</v>
      </c>
      <c r="D625" s="65">
        <v>46</v>
      </c>
      <c r="E625" s="66">
        <v>39</v>
      </c>
      <c r="F625" s="67"/>
      <c r="G625" s="65">
        <f>B625-C625</f>
        <v>-1</v>
      </c>
      <c r="H625" s="66">
        <f>D625-E625</f>
        <v>7</v>
      </c>
      <c r="I625" s="20">
        <f>IF(C625=0, "-", IF(G625/C625&lt;10, G625/C625, "&gt;999%"))</f>
        <v>-0.5</v>
      </c>
      <c r="J625" s="21">
        <f>IF(E625=0, "-", IF(H625/E625&lt;10, H625/E625, "&gt;999%"))</f>
        <v>0.17948717948717949</v>
      </c>
    </row>
    <row r="626" spans="1:10" s="160" customFormat="1" x14ac:dyDescent="0.2">
      <c r="A626" s="165" t="s">
        <v>735</v>
      </c>
      <c r="B626" s="166">
        <v>1</v>
      </c>
      <c r="C626" s="167">
        <v>2</v>
      </c>
      <c r="D626" s="166">
        <v>46</v>
      </c>
      <c r="E626" s="167">
        <v>39</v>
      </c>
      <c r="F626" s="168"/>
      <c r="G626" s="166">
        <f>B626-C626</f>
        <v>-1</v>
      </c>
      <c r="H626" s="167">
        <f>D626-E626</f>
        <v>7</v>
      </c>
      <c r="I626" s="169">
        <f>IF(C626=0, "-", IF(G626/C626&lt;10, G626/C626, "&gt;999%"))</f>
        <v>-0.5</v>
      </c>
      <c r="J626" s="170">
        <f>IF(E626=0, "-", IF(H626/E626&lt;10, H626/E626, "&gt;999%"))</f>
        <v>0.17948717948717949</v>
      </c>
    </row>
    <row r="627" spans="1:10" x14ac:dyDescent="0.2">
      <c r="A627" s="171"/>
      <c r="B627" s="172"/>
      <c r="C627" s="173"/>
      <c r="D627" s="172"/>
      <c r="E627" s="173"/>
      <c r="F627" s="174"/>
      <c r="G627" s="172"/>
      <c r="H627" s="173"/>
      <c r="I627" s="175"/>
      <c r="J627" s="176"/>
    </row>
    <row r="628" spans="1:10" x14ac:dyDescent="0.2">
      <c r="A628" s="27" t="s">
        <v>16</v>
      </c>
      <c r="B628" s="71">
        <f>SUM(B7:B627)/2</f>
        <v>21249</v>
      </c>
      <c r="C628" s="77">
        <f>SUM(C7:C627)/2</f>
        <v>26370</v>
      </c>
      <c r="D628" s="71">
        <f>SUM(D7:D627)/2</f>
        <v>272733</v>
      </c>
      <c r="E628" s="77">
        <f>SUM(E7:E627)/2</f>
        <v>226467</v>
      </c>
      <c r="F628" s="73"/>
      <c r="G628" s="71">
        <f>B628-C628</f>
        <v>-5121</v>
      </c>
      <c r="H628" s="72">
        <f>D628-E628</f>
        <v>46266</v>
      </c>
      <c r="I628" s="37">
        <f>IF(C628=0, 0, G628/C628)</f>
        <v>-0.19419795221843003</v>
      </c>
      <c r="J628" s="38">
        <f>IF(E628=0, 0, H628/E628)</f>
        <v>0.20429466544794606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7" max="16383" man="1"/>
    <brk id="106" max="16383" man="1"/>
    <brk id="166" max="16383" man="1"/>
    <brk id="228" max="16383" man="1"/>
    <brk id="278" max="16383" man="1"/>
    <brk id="337" max="16383" man="1"/>
    <brk id="372" max="16383" man="1"/>
    <brk id="430" max="16383" man="1"/>
    <brk id="487" max="16383" man="1"/>
    <brk id="541" max="16383" man="1"/>
    <brk id="58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112</v>
      </c>
      <c r="B7" s="65">
        <v>3927</v>
      </c>
      <c r="C7" s="66">
        <v>5827</v>
      </c>
      <c r="D7" s="65">
        <v>58434</v>
      </c>
      <c r="E7" s="66">
        <v>55206</v>
      </c>
      <c r="F7" s="67"/>
      <c r="G7" s="65">
        <f>B7-C7</f>
        <v>-1900</v>
      </c>
      <c r="H7" s="66">
        <f>D7-E7</f>
        <v>3228</v>
      </c>
      <c r="I7" s="28">
        <f>IF(C7=0, "-", IF(G7/C7&lt;10, G7/C7*100, "&gt;999"))</f>
        <v>-32.60683027286769</v>
      </c>
      <c r="J7" s="29">
        <f>IF(E7=0, "-", IF(H7/E7&lt;10, H7/E7*100, "&gt;999"))</f>
        <v>5.8471905227692638</v>
      </c>
    </row>
    <row r="8" spans="1:10" x14ac:dyDescent="0.2">
      <c r="A8" s="7" t="s">
        <v>121</v>
      </c>
      <c r="B8" s="65">
        <v>11424</v>
      </c>
      <c r="C8" s="66">
        <v>13660</v>
      </c>
      <c r="D8" s="65">
        <v>141238</v>
      </c>
      <c r="E8" s="66">
        <v>112353</v>
      </c>
      <c r="F8" s="67"/>
      <c r="G8" s="65">
        <f>B8-C8</f>
        <v>-2236</v>
      </c>
      <c r="H8" s="66">
        <f>D8-E8</f>
        <v>28885</v>
      </c>
      <c r="I8" s="28">
        <f>IF(C8=0, "-", IF(G8/C8&lt;10, G8/C8*100, "&gt;999"))</f>
        <v>-16.36896046852123</v>
      </c>
      <c r="J8" s="29">
        <f>IF(E8=0, "-", IF(H8/E8&lt;10, H8/E8*100, "&gt;999"))</f>
        <v>25.709148843377573</v>
      </c>
    </row>
    <row r="9" spans="1:10" x14ac:dyDescent="0.2">
      <c r="A9" s="7" t="s">
        <v>127</v>
      </c>
      <c r="B9" s="65">
        <v>4973</v>
      </c>
      <c r="C9" s="66">
        <v>5890</v>
      </c>
      <c r="D9" s="65">
        <v>61395</v>
      </c>
      <c r="E9" s="66">
        <v>49552</v>
      </c>
      <c r="F9" s="67"/>
      <c r="G9" s="65">
        <f>B9-C9</f>
        <v>-917</v>
      </c>
      <c r="H9" s="66">
        <f>D9-E9</f>
        <v>11843</v>
      </c>
      <c r="I9" s="28">
        <f>IF(C9=0, "-", IF(G9/C9&lt;10, G9/C9*100, "&gt;999"))</f>
        <v>-15.568760611205432</v>
      </c>
      <c r="J9" s="29">
        <f>IF(E9=0, "-", IF(H9/E9&lt;10, H9/E9*100, "&gt;999"))</f>
        <v>23.90014530190507</v>
      </c>
    </row>
    <row r="10" spans="1:10" x14ac:dyDescent="0.2">
      <c r="A10" s="7" t="s">
        <v>128</v>
      </c>
      <c r="B10" s="65">
        <v>925</v>
      </c>
      <c r="C10" s="66">
        <v>993</v>
      </c>
      <c r="D10" s="65">
        <v>11666</v>
      </c>
      <c r="E10" s="66">
        <v>9356</v>
      </c>
      <c r="F10" s="67"/>
      <c r="G10" s="65">
        <f>B10-C10</f>
        <v>-68</v>
      </c>
      <c r="H10" s="66">
        <f>D10-E10</f>
        <v>2310</v>
      </c>
      <c r="I10" s="28">
        <f>IF(C10=0, "-", IF(G10/C10&lt;10, G10/C10*100, "&gt;999"))</f>
        <v>-6.8479355488418934</v>
      </c>
      <c r="J10" s="29">
        <f>IF(E10=0, "-", IF(H10/E10&lt;10, H10/E10*100, "&gt;999"))</f>
        <v>24.690038477982043</v>
      </c>
    </row>
    <row r="11" spans="1:10" s="43" customFormat="1" x14ac:dyDescent="0.2">
      <c r="A11" s="27" t="s">
        <v>0</v>
      </c>
      <c r="B11" s="71">
        <f>SUM(B7:B10)</f>
        <v>21249</v>
      </c>
      <c r="C11" s="72">
        <f>SUM(C7:C10)</f>
        <v>26370</v>
      </c>
      <c r="D11" s="71">
        <f>SUM(D7:D10)</f>
        <v>272733</v>
      </c>
      <c r="E11" s="72">
        <f>SUM(E7:E10)</f>
        <v>226467</v>
      </c>
      <c r="F11" s="73"/>
      <c r="G11" s="71">
        <f>B11-C11</f>
        <v>-5121</v>
      </c>
      <c r="H11" s="72">
        <f>D11-E11</f>
        <v>46266</v>
      </c>
      <c r="I11" s="44">
        <f>IF(C11=0, 0, G11/C11*100)</f>
        <v>-19.419795221843003</v>
      </c>
      <c r="J11" s="45">
        <f>IF(E11=0, 0, H11/E11*100)</f>
        <v>20.429466544794607</v>
      </c>
    </row>
    <row r="13" spans="1:10" x14ac:dyDescent="0.2">
      <c r="A13" s="3"/>
      <c r="B13" s="196" t="s">
        <v>1</v>
      </c>
      <c r="C13" s="197"/>
      <c r="D13" s="196" t="s">
        <v>2</v>
      </c>
      <c r="E13" s="197"/>
      <c r="F13" s="59"/>
      <c r="G13" s="196" t="s">
        <v>3</v>
      </c>
      <c r="H13" s="200"/>
      <c r="I13" s="200"/>
      <c r="J13" s="197"/>
    </row>
    <row r="14" spans="1:10" x14ac:dyDescent="0.2">
      <c r="A14" s="7" t="s">
        <v>113</v>
      </c>
      <c r="B14" s="65">
        <v>270</v>
      </c>
      <c r="C14" s="66">
        <v>118</v>
      </c>
      <c r="D14" s="65">
        <v>2319</v>
      </c>
      <c r="E14" s="66">
        <v>1102</v>
      </c>
      <c r="F14" s="67"/>
      <c r="G14" s="65">
        <f t="shared" ref="G14:G34" si="0">B14-C14</f>
        <v>152</v>
      </c>
      <c r="H14" s="66">
        <f t="shared" ref="H14:H34" si="1">D14-E14</f>
        <v>1217</v>
      </c>
      <c r="I14" s="28">
        <f t="shared" ref="I14:I33" si="2">IF(C14=0, "-", IF(G14/C14&lt;10, G14/C14*100, "&gt;999"))</f>
        <v>128.81355932203388</v>
      </c>
      <c r="J14" s="29">
        <f t="shared" ref="J14:J33" si="3">IF(E14=0, "-", IF(H14/E14&lt;10, H14/E14*100, "&gt;999"))</f>
        <v>110.43557168784028</v>
      </c>
    </row>
    <row r="15" spans="1:10" x14ac:dyDescent="0.2">
      <c r="A15" s="7" t="s">
        <v>114</v>
      </c>
      <c r="B15" s="65">
        <v>735</v>
      </c>
      <c r="C15" s="66">
        <v>1008</v>
      </c>
      <c r="D15" s="65">
        <v>10809</v>
      </c>
      <c r="E15" s="66">
        <v>8376</v>
      </c>
      <c r="F15" s="67"/>
      <c r="G15" s="65">
        <f t="shared" si="0"/>
        <v>-273</v>
      </c>
      <c r="H15" s="66">
        <f t="shared" si="1"/>
        <v>2433</v>
      </c>
      <c r="I15" s="28">
        <f t="shared" si="2"/>
        <v>-27.083333333333332</v>
      </c>
      <c r="J15" s="29">
        <f t="shared" si="3"/>
        <v>29.04727793696275</v>
      </c>
    </row>
    <row r="16" spans="1:10" x14ac:dyDescent="0.2">
      <c r="A16" s="7" t="s">
        <v>115</v>
      </c>
      <c r="B16" s="65">
        <v>1668</v>
      </c>
      <c r="C16" s="66">
        <v>2984</v>
      </c>
      <c r="D16" s="65">
        <v>28231</v>
      </c>
      <c r="E16" s="66">
        <v>29085</v>
      </c>
      <c r="F16" s="67"/>
      <c r="G16" s="65">
        <f t="shared" si="0"/>
        <v>-1316</v>
      </c>
      <c r="H16" s="66">
        <f t="shared" si="1"/>
        <v>-854</v>
      </c>
      <c r="I16" s="28">
        <f t="shared" si="2"/>
        <v>-44.101876675603222</v>
      </c>
      <c r="J16" s="29">
        <f t="shared" si="3"/>
        <v>-2.9362214199759324</v>
      </c>
    </row>
    <row r="17" spans="1:10" x14ac:dyDescent="0.2">
      <c r="A17" s="7" t="s">
        <v>116</v>
      </c>
      <c r="B17" s="65">
        <v>646</v>
      </c>
      <c r="C17" s="66">
        <v>932</v>
      </c>
      <c r="D17" s="65">
        <v>8945</v>
      </c>
      <c r="E17" s="66">
        <v>9118</v>
      </c>
      <c r="F17" s="67"/>
      <c r="G17" s="65">
        <f t="shared" si="0"/>
        <v>-286</v>
      </c>
      <c r="H17" s="66">
        <f t="shared" si="1"/>
        <v>-173</v>
      </c>
      <c r="I17" s="28">
        <f t="shared" si="2"/>
        <v>-30.686695278969957</v>
      </c>
      <c r="J17" s="29">
        <f t="shared" si="3"/>
        <v>-1.897345909190612</v>
      </c>
    </row>
    <row r="18" spans="1:10" x14ac:dyDescent="0.2">
      <c r="A18" s="7" t="s">
        <v>117</v>
      </c>
      <c r="B18" s="65">
        <v>97</v>
      </c>
      <c r="C18" s="66">
        <v>117</v>
      </c>
      <c r="D18" s="65">
        <v>1548</v>
      </c>
      <c r="E18" s="66">
        <v>1681</v>
      </c>
      <c r="F18" s="67"/>
      <c r="G18" s="65">
        <f t="shared" si="0"/>
        <v>-20</v>
      </c>
      <c r="H18" s="66">
        <f t="shared" si="1"/>
        <v>-133</v>
      </c>
      <c r="I18" s="28">
        <f t="shared" si="2"/>
        <v>-17.094017094017094</v>
      </c>
      <c r="J18" s="29">
        <f t="shared" si="3"/>
        <v>-7.9119571683521714</v>
      </c>
    </row>
    <row r="19" spans="1:10" x14ac:dyDescent="0.2">
      <c r="A19" s="7" t="s">
        <v>118</v>
      </c>
      <c r="B19" s="65">
        <v>25</v>
      </c>
      <c r="C19" s="66">
        <v>9</v>
      </c>
      <c r="D19" s="65">
        <v>264</v>
      </c>
      <c r="E19" s="66">
        <v>330</v>
      </c>
      <c r="F19" s="67"/>
      <c r="G19" s="65">
        <f t="shared" si="0"/>
        <v>16</v>
      </c>
      <c r="H19" s="66">
        <f t="shared" si="1"/>
        <v>-66</v>
      </c>
      <c r="I19" s="28">
        <f t="shared" si="2"/>
        <v>177.77777777777777</v>
      </c>
      <c r="J19" s="29">
        <f t="shared" si="3"/>
        <v>-20</v>
      </c>
    </row>
    <row r="20" spans="1:10" x14ac:dyDescent="0.2">
      <c r="A20" s="7" t="s">
        <v>119</v>
      </c>
      <c r="B20" s="65">
        <v>310</v>
      </c>
      <c r="C20" s="66">
        <v>210</v>
      </c>
      <c r="D20" s="65">
        <v>2842</v>
      </c>
      <c r="E20" s="66">
        <v>2028</v>
      </c>
      <c r="F20" s="67"/>
      <c r="G20" s="65">
        <f t="shared" si="0"/>
        <v>100</v>
      </c>
      <c r="H20" s="66">
        <f t="shared" si="1"/>
        <v>814</v>
      </c>
      <c r="I20" s="28">
        <f t="shared" si="2"/>
        <v>47.619047619047613</v>
      </c>
      <c r="J20" s="29">
        <f t="shared" si="3"/>
        <v>40.138067061143985</v>
      </c>
    </row>
    <row r="21" spans="1:10" x14ac:dyDescent="0.2">
      <c r="A21" s="7" t="s">
        <v>120</v>
      </c>
      <c r="B21" s="65">
        <v>176</v>
      </c>
      <c r="C21" s="66">
        <v>449</v>
      </c>
      <c r="D21" s="65">
        <v>3476</v>
      </c>
      <c r="E21" s="66">
        <v>3486</v>
      </c>
      <c r="F21" s="67"/>
      <c r="G21" s="65">
        <f t="shared" si="0"/>
        <v>-273</v>
      </c>
      <c r="H21" s="66">
        <f t="shared" si="1"/>
        <v>-10</v>
      </c>
      <c r="I21" s="28">
        <f t="shared" si="2"/>
        <v>-60.801781737193764</v>
      </c>
      <c r="J21" s="29">
        <f t="shared" si="3"/>
        <v>-0.2868617326448652</v>
      </c>
    </row>
    <row r="22" spans="1:10" x14ac:dyDescent="0.2">
      <c r="A22" s="142" t="s">
        <v>122</v>
      </c>
      <c r="B22" s="143">
        <v>967</v>
      </c>
      <c r="C22" s="144">
        <v>891</v>
      </c>
      <c r="D22" s="143">
        <v>14078</v>
      </c>
      <c r="E22" s="144">
        <v>6767</v>
      </c>
      <c r="F22" s="145"/>
      <c r="G22" s="143">
        <f t="shared" si="0"/>
        <v>76</v>
      </c>
      <c r="H22" s="144">
        <f t="shared" si="1"/>
        <v>7311</v>
      </c>
      <c r="I22" s="146">
        <f t="shared" si="2"/>
        <v>8.5297418630751967</v>
      </c>
      <c r="J22" s="147">
        <f t="shared" si="3"/>
        <v>108.03901285650954</v>
      </c>
    </row>
    <row r="23" spans="1:10" x14ac:dyDescent="0.2">
      <c r="A23" s="7" t="s">
        <v>123</v>
      </c>
      <c r="B23" s="65">
        <v>2826</v>
      </c>
      <c r="C23" s="66">
        <v>3765</v>
      </c>
      <c r="D23" s="65">
        <v>36364</v>
      </c>
      <c r="E23" s="66">
        <v>26131</v>
      </c>
      <c r="F23" s="67"/>
      <c r="G23" s="65">
        <f t="shared" si="0"/>
        <v>-939</v>
      </c>
      <c r="H23" s="66">
        <f t="shared" si="1"/>
        <v>10233</v>
      </c>
      <c r="I23" s="28">
        <f t="shared" si="2"/>
        <v>-24.940239043824704</v>
      </c>
      <c r="J23" s="29">
        <f t="shared" si="3"/>
        <v>39.160384217978645</v>
      </c>
    </row>
    <row r="24" spans="1:10" x14ac:dyDescent="0.2">
      <c r="A24" s="7" t="s">
        <v>124</v>
      </c>
      <c r="B24" s="65">
        <v>4523</v>
      </c>
      <c r="C24" s="66">
        <v>5176</v>
      </c>
      <c r="D24" s="65">
        <v>49367</v>
      </c>
      <c r="E24" s="66">
        <v>46552</v>
      </c>
      <c r="F24" s="67"/>
      <c r="G24" s="65">
        <f t="shared" si="0"/>
        <v>-653</v>
      </c>
      <c r="H24" s="66">
        <f t="shared" si="1"/>
        <v>2815</v>
      </c>
      <c r="I24" s="28">
        <f t="shared" si="2"/>
        <v>-12.615919629057187</v>
      </c>
      <c r="J24" s="29">
        <f t="shared" si="3"/>
        <v>6.0470012029558342</v>
      </c>
    </row>
    <row r="25" spans="1:10" x14ac:dyDescent="0.2">
      <c r="A25" s="7" t="s">
        <v>125</v>
      </c>
      <c r="B25" s="65">
        <v>2807</v>
      </c>
      <c r="C25" s="66">
        <v>3216</v>
      </c>
      <c r="D25" s="65">
        <v>36206</v>
      </c>
      <c r="E25" s="66">
        <v>28178</v>
      </c>
      <c r="F25" s="67"/>
      <c r="G25" s="65">
        <f t="shared" si="0"/>
        <v>-409</v>
      </c>
      <c r="H25" s="66">
        <f t="shared" si="1"/>
        <v>8028</v>
      </c>
      <c r="I25" s="28">
        <f t="shared" si="2"/>
        <v>-12.71766169154229</v>
      </c>
      <c r="J25" s="29">
        <f t="shared" si="3"/>
        <v>28.490311590602595</v>
      </c>
    </row>
    <row r="26" spans="1:10" x14ac:dyDescent="0.2">
      <c r="A26" s="7" t="s">
        <v>126</v>
      </c>
      <c r="B26" s="65">
        <v>301</v>
      </c>
      <c r="C26" s="66">
        <v>612</v>
      </c>
      <c r="D26" s="65">
        <v>5223</v>
      </c>
      <c r="E26" s="66">
        <v>4725</v>
      </c>
      <c r="F26" s="67"/>
      <c r="G26" s="65">
        <f t="shared" si="0"/>
        <v>-311</v>
      </c>
      <c r="H26" s="66">
        <f t="shared" si="1"/>
        <v>498</v>
      </c>
      <c r="I26" s="28">
        <f t="shared" si="2"/>
        <v>-50.816993464052288</v>
      </c>
      <c r="J26" s="29">
        <f t="shared" si="3"/>
        <v>10.53968253968254</v>
      </c>
    </row>
    <row r="27" spans="1:10" x14ac:dyDescent="0.2">
      <c r="A27" s="142" t="s">
        <v>129</v>
      </c>
      <c r="B27" s="143">
        <v>25</v>
      </c>
      <c r="C27" s="144">
        <v>23</v>
      </c>
      <c r="D27" s="143">
        <v>469</v>
      </c>
      <c r="E27" s="144">
        <v>351</v>
      </c>
      <c r="F27" s="145"/>
      <c r="G27" s="143">
        <f t="shared" si="0"/>
        <v>2</v>
      </c>
      <c r="H27" s="144">
        <f t="shared" si="1"/>
        <v>118</v>
      </c>
      <c r="I27" s="146">
        <f t="shared" si="2"/>
        <v>8.695652173913043</v>
      </c>
      <c r="J27" s="147">
        <f t="shared" si="3"/>
        <v>33.618233618233617</v>
      </c>
    </row>
    <row r="28" spans="1:10" x14ac:dyDescent="0.2">
      <c r="A28" s="7" t="s">
        <v>130</v>
      </c>
      <c r="B28" s="65">
        <v>3</v>
      </c>
      <c r="C28" s="66">
        <v>1</v>
      </c>
      <c r="D28" s="65">
        <v>27</v>
      </c>
      <c r="E28" s="66">
        <v>30</v>
      </c>
      <c r="F28" s="67"/>
      <c r="G28" s="65">
        <f t="shared" si="0"/>
        <v>2</v>
      </c>
      <c r="H28" s="66">
        <f t="shared" si="1"/>
        <v>-3</v>
      </c>
      <c r="I28" s="28">
        <f t="shared" si="2"/>
        <v>200</v>
      </c>
      <c r="J28" s="29">
        <f t="shared" si="3"/>
        <v>-10</v>
      </c>
    </row>
    <row r="29" spans="1:10" x14ac:dyDescent="0.2">
      <c r="A29" s="7" t="s">
        <v>131</v>
      </c>
      <c r="B29" s="65">
        <v>32</v>
      </c>
      <c r="C29" s="66">
        <v>88</v>
      </c>
      <c r="D29" s="65">
        <v>573</v>
      </c>
      <c r="E29" s="66">
        <v>678</v>
      </c>
      <c r="F29" s="67"/>
      <c r="G29" s="65">
        <f t="shared" si="0"/>
        <v>-56</v>
      </c>
      <c r="H29" s="66">
        <f t="shared" si="1"/>
        <v>-105</v>
      </c>
      <c r="I29" s="28">
        <f t="shared" si="2"/>
        <v>-63.636363636363633</v>
      </c>
      <c r="J29" s="29">
        <f t="shared" si="3"/>
        <v>-15.486725663716813</v>
      </c>
    </row>
    <row r="30" spans="1:10" x14ac:dyDescent="0.2">
      <c r="A30" s="7" t="s">
        <v>132</v>
      </c>
      <c r="B30" s="65">
        <v>651</v>
      </c>
      <c r="C30" s="66">
        <v>1227</v>
      </c>
      <c r="D30" s="65">
        <v>7511</v>
      </c>
      <c r="E30" s="66">
        <v>7728</v>
      </c>
      <c r="F30" s="67"/>
      <c r="G30" s="65">
        <f t="shared" si="0"/>
        <v>-576</v>
      </c>
      <c r="H30" s="66">
        <f t="shared" si="1"/>
        <v>-217</v>
      </c>
      <c r="I30" s="28">
        <f t="shared" si="2"/>
        <v>-46.943765281173597</v>
      </c>
      <c r="J30" s="29">
        <f t="shared" si="3"/>
        <v>-2.8079710144927534</v>
      </c>
    </row>
    <row r="31" spans="1:10" x14ac:dyDescent="0.2">
      <c r="A31" s="7" t="s">
        <v>133</v>
      </c>
      <c r="B31" s="65">
        <v>800</v>
      </c>
      <c r="C31" s="66">
        <v>703</v>
      </c>
      <c r="D31" s="65">
        <v>8490</v>
      </c>
      <c r="E31" s="66">
        <v>6384</v>
      </c>
      <c r="F31" s="67"/>
      <c r="G31" s="65">
        <f t="shared" si="0"/>
        <v>97</v>
      </c>
      <c r="H31" s="66">
        <f t="shared" si="1"/>
        <v>2106</v>
      </c>
      <c r="I31" s="28">
        <f t="shared" si="2"/>
        <v>13.79800853485064</v>
      </c>
      <c r="J31" s="29">
        <f t="shared" si="3"/>
        <v>32.988721804511279</v>
      </c>
    </row>
    <row r="32" spans="1:10" x14ac:dyDescent="0.2">
      <c r="A32" s="7" t="s">
        <v>134</v>
      </c>
      <c r="B32" s="65">
        <v>3462</v>
      </c>
      <c r="C32" s="66">
        <v>3848</v>
      </c>
      <c r="D32" s="65">
        <v>44325</v>
      </c>
      <c r="E32" s="66">
        <v>34381</v>
      </c>
      <c r="F32" s="67"/>
      <c r="G32" s="65">
        <f t="shared" si="0"/>
        <v>-386</v>
      </c>
      <c r="H32" s="66">
        <f t="shared" si="1"/>
        <v>9944</v>
      </c>
      <c r="I32" s="28">
        <f t="shared" si="2"/>
        <v>-10.031185031185032</v>
      </c>
      <c r="J32" s="29">
        <f t="shared" si="3"/>
        <v>28.922951630260901</v>
      </c>
    </row>
    <row r="33" spans="1:10" x14ac:dyDescent="0.2">
      <c r="A33" s="142" t="s">
        <v>128</v>
      </c>
      <c r="B33" s="143">
        <v>925</v>
      </c>
      <c r="C33" s="144">
        <v>993</v>
      </c>
      <c r="D33" s="143">
        <v>11666</v>
      </c>
      <c r="E33" s="144">
        <v>9356</v>
      </c>
      <c r="F33" s="145"/>
      <c r="G33" s="143">
        <f t="shared" si="0"/>
        <v>-68</v>
      </c>
      <c r="H33" s="144">
        <f t="shared" si="1"/>
        <v>2310</v>
      </c>
      <c r="I33" s="146">
        <f t="shared" si="2"/>
        <v>-6.8479355488418934</v>
      </c>
      <c r="J33" s="147">
        <f t="shared" si="3"/>
        <v>24.690038477982043</v>
      </c>
    </row>
    <row r="34" spans="1:10" s="43" customFormat="1" x14ac:dyDescent="0.2">
      <c r="A34" s="27" t="s">
        <v>0</v>
      </c>
      <c r="B34" s="71">
        <f>SUM(B14:B33)</f>
        <v>21249</v>
      </c>
      <c r="C34" s="72">
        <f>SUM(C14:C33)</f>
        <v>26370</v>
      </c>
      <c r="D34" s="71">
        <f>SUM(D14:D33)</f>
        <v>272733</v>
      </c>
      <c r="E34" s="72">
        <f>SUM(E14:E33)</f>
        <v>226467</v>
      </c>
      <c r="F34" s="73"/>
      <c r="G34" s="71">
        <f t="shared" si="0"/>
        <v>-5121</v>
      </c>
      <c r="H34" s="72">
        <f t="shared" si="1"/>
        <v>46266</v>
      </c>
      <c r="I34" s="44">
        <f>IF(C34=0, 0, G34/C34*100)</f>
        <v>-19.419795221843003</v>
      </c>
      <c r="J34" s="45">
        <f>IF(E34=0, 0, H34/E34*100)</f>
        <v>20.429466544794607</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112</v>
      </c>
      <c r="B39" s="30">
        <f>$B$7/$B$11*100</f>
        <v>18.480869687985315</v>
      </c>
      <c r="C39" s="31">
        <f>$C$7/$C$11*100</f>
        <v>22.097080015168753</v>
      </c>
      <c r="D39" s="30">
        <f>$D$7/$D$11*100</f>
        <v>21.42535006764858</v>
      </c>
      <c r="E39" s="31">
        <f>$E$7/$E$11*100</f>
        <v>24.377061558637685</v>
      </c>
      <c r="F39" s="32"/>
      <c r="G39" s="30">
        <f>B39-C39</f>
        <v>-3.6162103271834383</v>
      </c>
      <c r="H39" s="31">
        <f>D39-E39</f>
        <v>-2.9517114909891049</v>
      </c>
    </row>
    <row r="40" spans="1:10" x14ac:dyDescent="0.2">
      <c r="A40" s="7" t="s">
        <v>121</v>
      </c>
      <c r="B40" s="30">
        <f>$B$8/$B$11*100</f>
        <v>53.762530001411832</v>
      </c>
      <c r="C40" s="31">
        <f>$C$8/$C$11*100</f>
        <v>51.80128934395146</v>
      </c>
      <c r="D40" s="30">
        <f>$D$8/$D$11*100</f>
        <v>51.786179156904367</v>
      </c>
      <c r="E40" s="31">
        <f>$E$8/$E$11*100</f>
        <v>49.61120163202586</v>
      </c>
      <c r="F40" s="32"/>
      <c r="G40" s="30">
        <f>B40-C40</f>
        <v>1.9612406574603725</v>
      </c>
      <c r="H40" s="31">
        <f>D40-E40</f>
        <v>2.174977524878507</v>
      </c>
    </row>
    <row r="41" spans="1:10" x14ac:dyDescent="0.2">
      <c r="A41" s="7" t="s">
        <v>127</v>
      </c>
      <c r="B41" s="30">
        <f>$B$9/$B$11*100</f>
        <v>23.403454280201423</v>
      </c>
      <c r="C41" s="31">
        <f>$C$9/$C$11*100</f>
        <v>22.335987864998106</v>
      </c>
      <c r="D41" s="30">
        <f>$D$9/$D$11*100</f>
        <v>22.511027268427362</v>
      </c>
      <c r="E41" s="31">
        <f>$E$9/$E$11*100</f>
        <v>21.88045057337272</v>
      </c>
      <c r="F41" s="32"/>
      <c r="G41" s="30">
        <f>B41-C41</f>
        <v>1.0674664152033166</v>
      </c>
      <c r="H41" s="31">
        <f>D41-E41</f>
        <v>0.63057669505464276</v>
      </c>
    </row>
    <row r="42" spans="1:10" x14ac:dyDescent="0.2">
      <c r="A42" s="7" t="s">
        <v>128</v>
      </c>
      <c r="B42" s="30">
        <f>$B$10/$B$11*100</f>
        <v>4.3531460304014304</v>
      </c>
      <c r="C42" s="31">
        <f>$C$10/$C$11*100</f>
        <v>3.7656427758816835</v>
      </c>
      <c r="D42" s="30">
        <f>$D$10/$D$11*100</f>
        <v>4.2774435070196866</v>
      </c>
      <c r="E42" s="31">
        <f>$E$10/$E$11*100</f>
        <v>4.1312862359637386</v>
      </c>
      <c r="F42" s="32"/>
      <c r="G42" s="30">
        <f>B42-C42</f>
        <v>0.58750325451974694</v>
      </c>
      <c r="H42" s="31">
        <f>D42-E42</f>
        <v>0.146157271055948</v>
      </c>
    </row>
    <row r="43" spans="1:10" s="43" customFormat="1" x14ac:dyDescent="0.2">
      <c r="A43" s="27" t="s">
        <v>0</v>
      </c>
      <c r="B43" s="46">
        <f>SUM(B39:B42)</f>
        <v>100</v>
      </c>
      <c r="C43" s="47">
        <f>SUM(C39:C42)</f>
        <v>100</v>
      </c>
      <c r="D43" s="46">
        <f>SUM(D39:D42)</f>
        <v>100</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1.2706480304955527</v>
      </c>
      <c r="C46" s="31">
        <f>$C$14/$C$34*100</f>
        <v>0.44747819491846796</v>
      </c>
      <c r="D46" s="30">
        <f>$D$14/$D$34*100</f>
        <v>0.85028214407497449</v>
      </c>
      <c r="E46" s="31">
        <f>$E$14/$E$34*100</f>
        <v>0.48660511244463867</v>
      </c>
      <c r="F46" s="32"/>
      <c r="G46" s="30">
        <f t="shared" ref="G46:G66" si="4">B46-C46</f>
        <v>0.82316983557708479</v>
      </c>
      <c r="H46" s="31">
        <f t="shared" ref="H46:H66" si="5">D46-E46</f>
        <v>0.36367703163033582</v>
      </c>
    </row>
    <row r="47" spans="1:10" x14ac:dyDescent="0.2">
      <c r="A47" s="7" t="s">
        <v>114</v>
      </c>
      <c r="B47" s="30">
        <f>$B$15/$B$34*100</f>
        <v>3.4589863052378931</v>
      </c>
      <c r="C47" s="31">
        <f>$C$15/$C$34*100</f>
        <v>3.8225255972696242</v>
      </c>
      <c r="D47" s="30">
        <f>$D$15/$D$34*100</f>
        <v>3.9632167724477787</v>
      </c>
      <c r="E47" s="31">
        <f>$E$15/$E$34*100</f>
        <v>3.698552106929486</v>
      </c>
      <c r="F47" s="32"/>
      <c r="G47" s="30">
        <f t="shared" si="4"/>
        <v>-0.36353929203173108</v>
      </c>
      <c r="H47" s="31">
        <f t="shared" si="5"/>
        <v>0.26466466551829271</v>
      </c>
    </row>
    <row r="48" spans="1:10" x14ac:dyDescent="0.2">
      <c r="A48" s="7" t="s">
        <v>115</v>
      </c>
      <c r="B48" s="30">
        <f>$B$16/$B$34*100</f>
        <v>7.8497811661725256</v>
      </c>
      <c r="C48" s="31">
        <f>$C$16/$C$34*100</f>
        <v>11.315889268107698</v>
      </c>
      <c r="D48" s="30">
        <f>$D$16/$D$34*100</f>
        <v>10.351149292531524</v>
      </c>
      <c r="E48" s="31">
        <f>$E$16/$E$34*100</f>
        <v>12.8429307581237</v>
      </c>
      <c r="F48" s="32"/>
      <c r="G48" s="30">
        <f t="shared" si="4"/>
        <v>-3.4661081019351725</v>
      </c>
      <c r="H48" s="31">
        <f t="shared" si="5"/>
        <v>-2.4917814655921759</v>
      </c>
    </row>
    <row r="49" spans="1:8" x14ac:dyDescent="0.2">
      <c r="A49" s="7" t="s">
        <v>116</v>
      </c>
      <c r="B49" s="30">
        <f>$B$17/$B$34*100</f>
        <v>3.0401430655560264</v>
      </c>
      <c r="C49" s="31">
        <f>$C$17/$C$34*100</f>
        <v>3.5343193022373911</v>
      </c>
      <c r="D49" s="30">
        <f>$D$17/$D$34*100</f>
        <v>3.2797644582797094</v>
      </c>
      <c r="E49" s="31">
        <f>$E$17/$E$34*100</f>
        <v>4.0261936617697058</v>
      </c>
      <c r="F49" s="32"/>
      <c r="G49" s="30">
        <f t="shared" si="4"/>
        <v>-0.49417623668136468</v>
      </c>
      <c r="H49" s="31">
        <f t="shared" si="5"/>
        <v>-0.74642920348999642</v>
      </c>
    </row>
    <row r="50" spans="1:8" x14ac:dyDescent="0.2">
      <c r="A50" s="7" t="s">
        <v>117</v>
      </c>
      <c r="B50" s="30">
        <f>$B$18/$B$34*100</f>
        <v>0.45649207021506893</v>
      </c>
      <c r="C50" s="31">
        <f>$C$18/$C$34*100</f>
        <v>0.44368600682593862</v>
      </c>
      <c r="D50" s="30">
        <f>$D$18/$D$34*100</f>
        <v>0.5675880806503063</v>
      </c>
      <c r="E50" s="31">
        <f>$E$18/$E$34*100</f>
        <v>0.74227150092507965</v>
      </c>
      <c r="F50" s="32"/>
      <c r="G50" s="30">
        <f t="shared" si="4"/>
        <v>1.2806063389130318E-2</v>
      </c>
      <c r="H50" s="31">
        <f t="shared" si="5"/>
        <v>-0.17468342027477335</v>
      </c>
    </row>
    <row r="51" spans="1:8" x14ac:dyDescent="0.2">
      <c r="A51" s="7" t="s">
        <v>118</v>
      </c>
      <c r="B51" s="30">
        <f>$B$19/$B$34*100</f>
        <v>0.11765259541625488</v>
      </c>
      <c r="C51" s="31">
        <f>$C$19/$C$34*100</f>
        <v>3.4129692832764506E-2</v>
      </c>
      <c r="D51" s="30">
        <f>$D$19/$D$34*100</f>
        <v>9.679796724268791E-2</v>
      </c>
      <c r="E51" s="31">
        <f>$E$19/$E$34*100</f>
        <v>0.14571659447071758</v>
      </c>
      <c r="F51" s="32"/>
      <c r="G51" s="30">
        <f t="shared" si="4"/>
        <v>8.3522902583490377E-2</v>
      </c>
      <c r="H51" s="31">
        <f t="shared" si="5"/>
        <v>-4.8918627228029671E-2</v>
      </c>
    </row>
    <row r="52" spans="1:8" x14ac:dyDescent="0.2">
      <c r="A52" s="7" t="s">
        <v>119</v>
      </c>
      <c r="B52" s="30">
        <f>$B$20/$B$34*100</f>
        <v>1.4588921831615607</v>
      </c>
      <c r="C52" s="31">
        <f>$C$20/$C$34*100</f>
        <v>0.79635949943117168</v>
      </c>
      <c r="D52" s="30">
        <f>$D$20/$D$34*100</f>
        <v>1.0420447837262083</v>
      </c>
      <c r="E52" s="31">
        <f>$E$20/$E$34*100</f>
        <v>0.89549470783822815</v>
      </c>
      <c r="F52" s="32"/>
      <c r="G52" s="30">
        <f t="shared" si="4"/>
        <v>0.66253268373038898</v>
      </c>
      <c r="H52" s="31">
        <f t="shared" si="5"/>
        <v>0.14655007588798019</v>
      </c>
    </row>
    <row r="53" spans="1:8" x14ac:dyDescent="0.2">
      <c r="A53" s="7" t="s">
        <v>120</v>
      </c>
      <c r="B53" s="30">
        <f>$B$21/$B$34*100</f>
        <v>0.82827427173043433</v>
      </c>
      <c r="C53" s="31">
        <f>$C$21/$C$34*100</f>
        <v>1.702692453545696</v>
      </c>
      <c r="D53" s="30">
        <f>$D$21/$D$34*100</f>
        <v>1.2745065686953907</v>
      </c>
      <c r="E53" s="31">
        <f>$E$21/$E$34*100</f>
        <v>1.5392971161361257</v>
      </c>
      <c r="F53" s="32"/>
      <c r="G53" s="30">
        <f t="shared" si="4"/>
        <v>-0.87441818181526165</v>
      </c>
      <c r="H53" s="31">
        <f t="shared" si="5"/>
        <v>-0.26479054744073505</v>
      </c>
    </row>
    <row r="54" spans="1:8" x14ac:dyDescent="0.2">
      <c r="A54" s="142" t="s">
        <v>122</v>
      </c>
      <c r="B54" s="148">
        <f>$B$22/$B$34*100</f>
        <v>4.5508023907007384</v>
      </c>
      <c r="C54" s="149">
        <f>$C$22/$C$34*100</f>
        <v>3.3788395904436856</v>
      </c>
      <c r="D54" s="148">
        <f>$D$22/$D$34*100</f>
        <v>5.1618249350096983</v>
      </c>
      <c r="E54" s="149">
        <f>$E$22/$E$34*100</f>
        <v>2.9880733175252905</v>
      </c>
      <c r="F54" s="150"/>
      <c r="G54" s="148">
        <f t="shared" si="4"/>
        <v>1.1719628002570528</v>
      </c>
      <c r="H54" s="149">
        <f t="shared" si="5"/>
        <v>2.1737516174844078</v>
      </c>
    </row>
    <row r="55" spans="1:8" x14ac:dyDescent="0.2">
      <c r="A55" s="7" t="s">
        <v>123</v>
      </c>
      <c r="B55" s="30">
        <f>$B$23/$B$34*100</f>
        <v>13.299449385853451</v>
      </c>
      <c r="C55" s="31">
        <f>$C$23/$C$34*100</f>
        <v>14.277588168373152</v>
      </c>
      <c r="D55" s="30">
        <f>$D$23/$D$34*100</f>
        <v>13.333186669746603</v>
      </c>
      <c r="E55" s="31">
        <f>$E$23/$E$34*100</f>
        <v>11.538546454891883</v>
      </c>
      <c r="F55" s="32"/>
      <c r="G55" s="30">
        <f t="shared" si="4"/>
        <v>-0.9781387825197001</v>
      </c>
      <c r="H55" s="31">
        <f t="shared" si="5"/>
        <v>1.79464021485472</v>
      </c>
    </row>
    <row r="56" spans="1:8" x14ac:dyDescent="0.2">
      <c r="A56" s="7" t="s">
        <v>124</v>
      </c>
      <c r="B56" s="30">
        <f>$B$24/$B$34*100</f>
        <v>21.285707562708833</v>
      </c>
      <c r="C56" s="31">
        <f>$C$24/$C$34*100</f>
        <v>19.628365566932121</v>
      </c>
      <c r="D56" s="30">
        <f>$D$24/$D$34*100</f>
        <v>18.10085321541581</v>
      </c>
      <c r="E56" s="31">
        <f>$E$24/$E$34*100</f>
        <v>20.555754260002562</v>
      </c>
      <c r="F56" s="32"/>
      <c r="G56" s="30">
        <f t="shared" si="4"/>
        <v>1.6573419957767115</v>
      </c>
      <c r="H56" s="31">
        <f t="shared" si="5"/>
        <v>-2.4549010445867516</v>
      </c>
    </row>
    <row r="57" spans="1:8" x14ac:dyDescent="0.2">
      <c r="A57" s="7" t="s">
        <v>125</v>
      </c>
      <c r="B57" s="30">
        <f>$B$25/$B$34*100</f>
        <v>13.210033413337099</v>
      </c>
      <c r="C57" s="31">
        <f>$C$25/$C$34*100</f>
        <v>12.195676905574517</v>
      </c>
      <c r="D57" s="30">
        <f>$D$25/$D$34*100</f>
        <v>13.27525455298772</v>
      </c>
      <c r="E57" s="31">
        <f>$E$25/$E$34*100</f>
        <v>12.442430906048122</v>
      </c>
      <c r="F57" s="32"/>
      <c r="G57" s="30">
        <f t="shared" si="4"/>
        <v>1.0143565077625816</v>
      </c>
      <c r="H57" s="31">
        <f t="shared" si="5"/>
        <v>0.83282364693959821</v>
      </c>
    </row>
    <row r="58" spans="1:8" x14ac:dyDescent="0.2">
      <c r="A58" s="7" t="s">
        <v>126</v>
      </c>
      <c r="B58" s="30">
        <f>$B$26/$B$34*100</f>
        <v>1.4165372488117087</v>
      </c>
      <c r="C58" s="31">
        <f>$C$26/$C$34*100</f>
        <v>2.3208191126279862</v>
      </c>
      <c r="D58" s="30">
        <f>$D$26/$D$34*100</f>
        <v>1.9150597837445413</v>
      </c>
      <c r="E58" s="31">
        <f>$E$26/$E$34*100</f>
        <v>2.0863966935580018</v>
      </c>
      <c r="F58" s="32"/>
      <c r="G58" s="30">
        <f t="shared" si="4"/>
        <v>-0.90428186381627751</v>
      </c>
      <c r="H58" s="31">
        <f t="shared" si="5"/>
        <v>-0.1713369098134605</v>
      </c>
    </row>
    <row r="59" spans="1:8" x14ac:dyDescent="0.2">
      <c r="A59" s="142" t="s">
        <v>129</v>
      </c>
      <c r="B59" s="148">
        <f>$B$27/$B$34*100</f>
        <v>0.11765259541625488</v>
      </c>
      <c r="C59" s="149">
        <f>$C$27/$C$34*100</f>
        <v>8.7220326128175957E-2</v>
      </c>
      <c r="D59" s="148">
        <f>$D$27/$D$34*100</f>
        <v>0.17196305544250237</v>
      </c>
      <c r="E59" s="149">
        <f>$E$27/$E$34*100</f>
        <v>0.15498946866430871</v>
      </c>
      <c r="F59" s="150"/>
      <c r="G59" s="148">
        <f t="shared" si="4"/>
        <v>3.043226928807892E-2</v>
      </c>
      <c r="H59" s="149">
        <f t="shared" si="5"/>
        <v>1.6973586778193661E-2</v>
      </c>
    </row>
    <row r="60" spans="1:8" x14ac:dyDescent="0.2">
      <c r="A60" s="7" t="s">
        <v>130</v>
      </c>
      <c r="B60" s="30">
        <f>$B$28/$B$34*100</f>
        <v>1.4118311449950587E-2</v>
      </c>
      <c r="C60" s="31">
        <f>$C$28/$C$34*100</f>
        <v>3.7921880925293893E-3</v>
      </c>
      <c r="D60" s="30">
        <f>$D$28/$D$34*100</f>
        <v>9.8997921043658069E-3</v>
      </c>
      <c r="E60" s="31">
        <f>$E$28/$E$34*100</f>
        <v>1.3246963133701601E-2</v>
      </c>
      <c r="F60" s="32"/>
      <c r="G60" s="30">
        <f t="shared" si="4"/>
        <v>1.0326123357421198E-2</v>
      </c>
      <c r="H60" s="31">
        <f t="shared" si="5"/>
        <v>-3.3471710293357937E-3</v>
      </c>
    </row>
    <row r="61" spans="1:8" x14ac:dyDescent="0.2">
      <c r="A61" s="7" t="s">
        <v>131</v>
      </c>
      <c r="B61" s="30">
        <f>$B$29/$B$34*100</f>
        <v>0.15059532213280624</v>
      </c>
      <c r="C61" s="31">
        <f>$C$29/$C$34*100</f>
        <v>0.33371255214258627</v>
      </c>
      <c r="D61" s="30">
        <f>$D$29/$D$34*100</f>
        <v>0.21009558799265216</v>
      </c>
      <c r="E61" s="31">
        <f>$E$29/$E$34*100</f>
        <v>0.29938136682165611</v>
      </c>
      <c r="F61" s="32"/>
      <c r="G61" s="30">
        <f t="shared" si="4"/>
        <v>-0.18311723000978003</v>
      </c>
      <c r="H61" s="31">
        <f t="shared" si="5"/>
        <v>-8.9285778829003959E-2</v>
      </c>
    </row>
    <row r="62" spans="1:8" x14ac:dyDescent="0.2">
      <c r="A62" s="7" t="s">
        <v>132</v>
      </c>
      <c r="B62" s="30">
        <f>$B$30/$B$34*100</f>
        <v>3.0636735846392771</v>
      </c>
      <c r="C62" s="31">
        <f>$C$30/$C$34*100</f>
        <v>4.653014789533561</v>
      </c>
      <c r="D62" s="30">
        <f>$D$30/$D$34*100</f>
        <v>2.7539754998478365</v>
      </c>
      <c r="E62" s="31">
        <f>$E$30/$E$34*100</f>
        <v>3.4124177032415317</v>
      </c>
      <c r="F62" s="32"/>
      <c r="G62" s="30">
        <f t="shared" si="4"/>
        <v>-1.5893412048942839</v>
      </c>
      <c r="H62" s="31">
        <f t="shared" si="5"/>
        <v>-0.65844220339369519</v>
      </c>
    </row>
    <row r="63" spans="1:8" x14ac:dyDescent="0.2">
      <c r="A63" s="7" t="s">
        <v>133</v>
      </c>
      <c r="B63" s="30">
        <f>$B$31/$B$34*100</f>
        <v>3.764883053320156</v>
      </c>
      <c r="C63" s="31">
        <f>$C$31/$C$34*100</f>
        <v>2.6659082290481608</v>
      </c>
      <c r="D63" s="30">
        <f>$D$31/$D$34*100</f>
        <v>3.1129346283728045</v>
      </c>
      <c r="E63" s="31">
        <f>$E$31/$E$34*100</f>
        <v>2.8189537548517003</v>
      </c>
      <c r="F63" s="32"/>
      <c r="G63" s="30">
        <f t="shared" si="4"/>
        <v>1.0989748242719952</v>
      </c>
      <c r="H63" s="31">
        <f t="shared" si="5"/>
        <v>0.29398087352110425</v>
      </c>
    </row>
    <row r="64" spans="1:8" x14ac:dyDescent="0.2">
      <c r="A64" s="7" t="s">
        <v>134</v>
      </c>
      <c r="B64" s="30">
        <f>$B$32/$B$34*100</f>
        <v>16.292531413242976</v>
      </c>
      <c r="C64" s="31">
        <f>$C$32/$C$34*100</f>
        <v>14.59233978005309</v>
      </c>
      <c r="D64" s="30">
        <f>$D$32/$D$34*100</f>
        <v>16.252158704667202</v>
      </c>
      <c r="E64" s="31">
        <f>$E$32/$E$34*100</f>
        <v>15.181461316659822</v>
      </c>
      <c r="F64" s="32"/>
      <c r="G64" s="30">
        <f t="shared" si="4"/>
        <v>1.7001916331898865</v>
      </c>
      <c r="H64" s="31">
        <f t="shared" si="5"/>
        <v>1.07069738800738</v>
      </c>
    </row>
    <row r="65" spans="1:8" x14ac:dyDescent="0.2">
      <c r="A65" s="142" t="s">
        <v>128</v>
      </c>
      <c r="B65" s="148">
        <f>$B$33/$B$34*100</f>
        <v>4.3531460304014304</v>
      </c>
      <c r="C65" s="149">
        <f>$C$33/$C$34*100</f>
        <v>3.7656427758816835</v>
      </c>
      <c r="D65" s="148">
        <f>$D$33/$D$34*100</f>
        <v>4.2774435070196866</v>
      </c>
      <c r="E65" s="149">
        <f>$E$33/$E$34*100</f>
        <v>4.1312862359637386</v>
      </c>
      <c r="F65" s="150"/>
      <c r="G65" s="148">
        <f t="shared" si="4"/>
        <v>0.58750325451974694</v>
      </c>
      <c r="H65" s="149">
        <f t="shared" si="5"/>
        <v>0.146157271055948</v>
      </c>
    </row>
    <row r="66" spans="1:8" s="43" customFormat="1" x14ac:dyDescent="0.2">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21</v>
      </c>
      <c r="C6" s="66">
        <v>18</v>
      </c>
      <c r="D6" s="65">
        <v>276</v>
      </c>
      <c r="E6" s="66">
        <v>274</v>
      </c>
      <c r="F6" s="67"/>
      <c r="G6" s="65">
        <f t="shared" ref="G6:G37" si="0">B6-C6</f>
        <v>3</v>
      </c>
      <c r="H6" s="66">
        <f t="shared" ref="H6:H37" si="1">D6-E6</f>
        <v>2</v>
      </c>
      <c r="I6" s="20">
        <f t="shared" ref="I6:I37" si="2">IF(C6=0, "-", IF(G6/C6&lt;10, G6/C6, "&gt;999%"))</f>
        <v>0.16666666666666666</v>
      </c>
      <c r="J6" s="21">
        <f t="shared" ref="J6:J37" si="3">IF(E6=0, "-", IF(H6/E6&lt;10, H6/E6, "&gt;999%"))</f>
        <v>7.2992700729927005E-3</v>
      </c>
    </row>
    <row r="7" spans="1:10" x14ac:dyDescent="0.2">
      <c r="A7" s="7" t="s">
        <v>32</v>
      </c>
      <c r="B7" s="65">
        <v>0</v>
      </c>
      <c r="C7" s="66">
        <v>2</v>
      </c>
      <c r="D7" s="65">
        <v>9</v>
      </c>
      <c r="E7" s="66">
        <v>6</v>
      </c>
      <c r="F7" s="67"/>
      <c r="G7" s="65">
        <f t="shared" si="0"/>
        <v>-2</v>
      </c>
      <c r="H7" s="66">
        <f t="shared" si="1"/>
        <v>3</v>
      </c>
      <c r="I7" s="20">
        <f t="shared" si="2"/>
        <v>-1</v>
      </c>
      <c r="J7" s="21">
        <f t="shared" si="3"/>
        <v>0.5</v>
      </c>
    </row>
    <row r="8" spans="1:10" x14ac:dyDescent="0.2">
      <c r="A8" s="7" t="s">
        <v>33</v>
      </c>
      <c r="B8" s="65">
        <v>2</v>
      </c>
      <c r="C8" s="66">
        <v>0</v>
      </c>
      <c r="D8" s="65">
        <v>34</v>
      </c>
      <c r="E8" s="66">
        <v>18</v>
      </c>
      <c r="F8" s="67"/>
      <c r="G8" s="65">
        <f t="shared" si="0"/>
        <v>2</v>
      </c>
      <c r="H8" s="66">
        <f t="shared" si="1"/>
        <v>16</v>
      </c>
      <c r="I8" s="20" t="str">
        <f t="shared" si="2"/>
        <v>-</v>
      </c>
      <c r="J8" s="21">
        <f t="shared" si="3"/>
        <v>0.88888888888888884</v>
      </c>
    </row>
    <row r="9" spans="1:10" x14ac:dyDescent="0.2">
      <c r="A9" s="7" t="s">
        <v>34</v>
      </c>
      <c r="B9" s="65">
        <v>260</v>
      </c>
      <c r="C9" s="66">
        <v>487</v>
      </c>
      <c r="D9" s="65">
        <v>4061</v>
      </c>
      <c r="E9" s="66">
        <v>3570</v>
      </c>
      <c r="F9" s="67"/>
      <c r="G9" s="65">
        <f t="shared" si="0"/>
        <v>-227</v>
      </c>
      <c r="H9" s="66">
        <f t="shared" si="1"/>
        <v>491</v>
      </c>
      <c r="I9" s="20">
        <f t="shared" si="2"/>
        <v>-0.46611909650924027</v>
      </c>
      <c r="J9" s="21">
        <f t="shared" si="3"/>
        <v>0.13753501400560225</v>
      </c>
    </row>
    <row r="10" spans="1:10" x14ac:dyDescent="0.2">
      <c r="A10" s="7" t="s">
        <v>35</v>
      </c>
      <c r="B10" s="65">
        <v>1</v>
      </c>
      <c r="C10" s="66">
        <v>3</v>
      </c>
      <c r="D10" s="65">
        <v>57</v>
      </c>
      <c r="E10" s="66">
        <v>37</v>
      </c>
      <c r="F10" s="67"/>
      <c r="G10" s="65">
        <f t="shared" si="0"/>
        <v>-2</v>
      </c>
      <c r="H10" s="66">
        <f t="shared" si="1"/>
        <v>20</v>
      </c>
      <c r="I10" s="20">
        <f t="shared" si="2"/>
        <v>-0.66666666666666663</v>
      </c>
      <c r="J10" s="21">
        <f t="shared" si="3"/>
        <v>0.54054054054054057</v>
      </c>
    </row>
    <row r="11" spans="1:10" x14ac:dyDescent="0.2">
      <c r="A11" s="7" t="s">
        <v>36</v>
      </c>
      <c r="B11" s="65">
        <v>698</v>
      </c>
      <c r="C11" s="66">
        <v>664</v>
      </c>
      <c r="D11" s="65">
        <v>9416</v>
      </c>
      <c r="E11" s="66">
        <v>8390</v>
      </c>
      <c r="F11" s="67"/>
      <c r="G11" s="65">
        <f t="shared" si="0"/>
        <v>34</v>
      </c>
      <c r="H11" s="66">
        <f t="shared" si="1"/>
        <v>1026</v>
      </c>
      <c r="I11" s="20">
        <f t="shared" si="2"/>
        <v>5.1204819277108432E-2</v>
      </c>
      <c r="J11" s="21">
        <f t="shared" si="3"/>
        <v>0.12228843861740167</v>
      </c>
    </row>
    <row r="12" spans="1:10" x14ac:dyDescent="0.2">
      <c r="A12" s="7" t="s">
        <v>37</v>
      </c>
      <c r="B12" s="65">
        <v>1</v>
      </c>
      <c r="C12" s="66">
        <v>0</v>
      </c>
      <c r="D12" s="65">
        <v>1</v>
      </c>
      <c r="E12" s="66">
        <v>0</v>
      </c>
      <c r="F12" s="67"/>
      <c r="G12" s="65">
        <f t="shared" si="0"/>
        <v>1</v>
      </c>
      <c r="H12" s="66">
        <f t="shared" si="1"/>
        <v>1</v>
      </c>
      <c r="I12" s="20" t="str">
        <f t="shared" si="2"/>
        <v>-</v>
      </c>
      <c r="J12" s="21" t="str">
        <f t="shared" si="3"/>
        <v>-</v>
      </c>
    </row>
    <row r="13" spans="1:10" x14ac:dyDescent="0.2">
      <c r="A13" s="7" t="s">
        <v>38</v>
      </c>
      <c r="B13" s="65">
        <v>56</v>
      </c>
      <c r="C13" s="66">
        <v>15</v>
      </c>
      <c r="D13" s="65">
        <v>651</v>
      </c>
      <c r="E13" s="66">
        <v>15</v>
      </c>
      <c r="F13" s="67"/>
      <c r="G13" s="65">
        <f t="shared" si="0"/>
        <v>41</v>
      </c>
      <c r="H13" s="66">
        <f t="shared" si="1"/>
        <v>636</v>
      </c>
      <c r="I13" s="20">
        <f t="shared" si="2"/>
        <v>2.7333333333333334</v>
      </c>
      <c r="J13" s="21" t="str">
        <f t="shared" si="3"/>
        <v>&gt;999%</v>
      </c>
    </row>
    <row r="14" spans="1:10" x14ac:dyDescent="0.2">
      <c r="A14" s="7" t="s">
        <v>39</v>
      </c>
      <c r="B14" s="65">
        <v>1</v>
      </c>
      <c r="C14" s="66">
        <v>0</v>
      </c>
      <c r="D14" s="65">
        <v>28</v>
      </c>
      <c r="E14" s="66">
        <v>41</v>
      </c>
      <c r="F14" s="67"/>
      <c r="G14" s="65">
        <f t="shared" si="0"/>
        <v>1</v>
      </c>
      <c r="H14" s="66">
        <f t="shared" si="1"/>
        <v>-13</v>
      </c>
      <c r="I14" s="20" t="str">
        <f t="shared" si="2"/>
        <v>-</v>
      </c>
      <c r="J14" s="21">
        <f t="shared" si="3"/>
        <v>-0.31707317073170732</v>
      </c>
    </row>
    <row r="15" spans="1:10" x14ac:dyDescent="0.2">
      <c r="A15" s="7" t="s">
        <v>40</v>
      </c>
      <c r="B15" s="65">
        <v>9</v>
      </c>
      <c r="C15" s="66">
        <v>7</v>
      </c>
      <c r="D15" s="65">
        <v>55</v>
      </c>
      <c r="E15" s="66">
        <v>42</v>
      </c>
      <c r="F15" s="67"/>
      <c r="G15" s="65">
        <f t="shared" si="0"/>
        <v>2</v>
      </c>
      <c r="H15" s="66">
        <f t="shared" si="1"/>
        <v>13</v>
      </c>
      <c r="I15" s="20">
        <f t="shared" si="2"/>
        <v>0.2857142857142857</v>
      </c>
      <c r="J15" s="21">
        <f t="shared" si="3"/>
        <v>0.30952380952380953</v>
      </c>
    </row>
    <row r="16" spans="1:10" x14ac:dyDescent="0.2">
      <c r="A16" s="7" t="s">
        <v>43</v>
      </c>
      <c r="B16" s="65">
        <v>8</v>
      </c>
      <c r="C16" s="66">
        <v>3</v>
      </c>
      <c r="D16" s="65">
        <v>50</v>
      </c>
      <c r="E16" s="66">
        <v>51</v>
      </c>
      <c r="F16" s="67"/>
      <c r="G16" s="65">
        <f t="shared" si="0"/>
        <v>5</v>
      </c>
      <c r="H16" s="66">
        <f t="shared" si="1"/>
        <v>-1</v>
      </c>
      <c r="I16" s="20">
        <f t="shared" si="2"/>
        <v>1.6666666666666667</v>
      </c>
      <c r="J16" s="21">
        <f t="shared" si="3"/>
        <v>-1.9607843137254902E-2</v>
      </c>
    </row>
    <row r="17" spans="1:10" x14ac:dyDescent="0.2">
      <c r="A17" s="7" t="s">
        <v>44</v>
      </c>
      <c r="B17" s="65">
        <v>29</v>
      </c>
      <c r="C17" s="66">
        <v>30</v>
      </c>
      <c r="D17" s="65">
        <v>234</v>
      </c>
      <c r="E17" s="66">
        <v>225</v>
      </c>
      <c r="F17" s="67"/>
      <c r="G17" s="65">
        <f t="shared" si="0"/>
        <v>-1</v>
      </c>
      <c r="H17" s="66">
        <f t="shared" si="1"/>
        <v>9</v>
      </c>
      <c r="I17" s="20">
        <f t="shared" si="2"/>
        <v>-3.3333333333333333E-2</v>
      </c>
      <c r="J17" s="21">
        <f t="shared" si="3"/>
        <v>0.04</v>
      </c>
    </row>
    <row r="18" spans="1:10" x14ac:dyDescent="0.2">
      <c r="A18" s="7" t="s">
        <v>45</v>
      </c>
      <c r="B18" s="65">
        <v>34</v>
      </c>
      <c r="C18" s="66">
        <v>20</v>
      </c>
      <c r="D18" s="65">
        <v>307</v>
      </c>
      <c r="E18" s="66">
        <v>182</v>
      </c>
      <c r="F18" s="67"/>
      <c r="G18" s="65">
        <f t="shared" si="0"/>
        <v>14</v>
      </c>
      <c r="H18" s="66">
        <f t="shared" si="1"/>
        <v>125</v>
      </c>
      <c r="I18" s="20">
        <f t="shared" si="2"/>
        <v>0.7</v>
      </c>
      <c r="J18" s="21">
        <f t="shared" si="3"/>
        <v>0.68681318681318682</v>
      </c>
    </row>
    <row r="19" spans="1:10" x14ac:dyDescent="0.2">
      <c r="A19" s="7" t="s">
        <v>46</v>
      </c>
      <c r="B19" s="65">
        <v>1899</v>
      </c>
      <c r="C19" s="66">
        <v>2174</v>
      </c>
      <c r="D19" s="65">
        <v>24471</v>
      </c>
      <c r="E19" s="66">
        <v>19872</v>
      </c>
      <c r="F19" s="67"/>
      <c r="G19" s="65">
        <f t="shared" si="0"/>
        <v>-275</v>
      </c>
      <c r="H19" s="66">
        <f t="shared" si="1"/>
        <v>4599</v>
      </c>
      <c r="I19" s="20">
        <f t="shared" si="2"/>
        <v>-0.12649494020239191</v>
      </c>
      <c r="J19" s="21">
        <f t="shared" si="3"/>
        <v>0.23143115942028986</v>
      </c>
    </row>
    <row r="20" spans="1:10" x14ac:dyDescent="0.2">
      <c r="A20" s="7" t="s">
        <v>49</v>
      </c>
      <c r="B20" s="65">
        <v>25</v>
      </c>
      <c r="C20" s="66">
        <v>3</v>
      </c>
      <c r="D20" s="65">
        <v>110</v>
      </c>
      <c r="E20" s="66">
        <v>21</v>
      </c>
      <c r="F20" s="67"/>
      <c r="G20" s="65">
        <f t="shared" si="0"/>
        <v>22</v>
      </c>
      <c r="H20" s="66">
        <f t="shared" si="1"/>
        <v>89</v>
      </c>
      <c r="I20" s="20">
        <f t="shared" si="2"/>
        <v>7.333333333333333</v>
      </c>
      <c r="J20" s="21">
        <f t="shared" si="3"/>
        <v>4.2380952380952381</v>
      </c>
    </row>
    <row r="21" spans="1:10" x14ac:dyDescent="0.2">
      <c r="A21" s="7" t="s">
        <v>50</v>
      </c>
      <c r="B21" s="65">
        <v>366</v>
      </c>
      <c r="C21" s="66">
        <v>102</v>
      </c>
      <c r="D21" s="65">
        <v>3987</v>
      </c>
      <c r="E21" s="66">
        <v>809</v>
      </c>
      <c r="F21" s="67"/>
      <c r="G21" s="65">
        <f t="shared" si="0"/>
        <v>264</v>
      </c>
      <c r="H21" s="66">
        <f t="shared" si="1"/>
        <v>3178</v>
      </c>
      <c r="I21" s="20">
        <f t="shared" si="2"/>
        <v>2.5882352941176472</v>
      </c>
      <c r="J21" s="21">
        <f t="shared" si="3"/>
        <v>3.9283065512978985</v>
      </c>
    </row>
    <row r="22" spans="1:10" x14ac:dyDescent="0.2">
      <c r="A22" s="7" t="s">
        <v>52</v>
      </c>
      <c r="B22" s="65">
        <v>0</v>
      </c>
      <c r="C22" s="66">
        <v>27</v>
      </c>
      <c r="D22" s="65">
        <v>0</v>
      </c>
      <c r="E22" s="66">
        <v>5558</v>
      </c>
      <c r="F22" s="67"/>
      <c r="G22" s="65">
        <f t="shared" si="0"/>
        <v>-27</v>
      </c>
      <c r="H22" s="66">
        <f t="shared" si="1"/>
        <v>-5558</v>
      </c>
      <c r="I22" s="20">
        <f t="shared" si="2"/>
        <v>-1</v>
      </c>
      <c r="J22" s="21">
        <f t="shared" si="3"/>
        <v>-1</v>
      </c>
    </row>
    <row r="23" spans="1:10" x14ac:dyDescent="0.2">
      <c r="A23" s="7" t="s">
        <v>53</v>
      </c>
      <c r="B23" s="65">
        <v>769</v>
      </c>
      <c r="C23" s="66">
        <v>777</v>
      </c>
      <c r="D23" s="65">
        <v>5656</v>
      </c>
      <c r="E23" s="66">
        <v>7429</v>
      </c>
      <c r="F23" s="67"/>
      <c r="G23" s="65">
        <f t="shared" si="0"/>
        <v>-8</v>
      </c>
      <c r="H23" s="66">
        <f t="shared" si="1"/>
        <v>-1773</v>
      </c>
      <c r="I23" s="20">
        <f t="shared" si="2"/>
        <v>-1.0296010296010296E-2</v>
      </c>
      <c r="J23" s="21">
        <f t="shared" si="3"/>
        <v>-0.23865930811683941</v>
      </c>
    </row>
    <row r="24" spans="1:10" x14ac:dyDescent="0.2">
      <c r="A24" s="7" t="s">
        <v>54</v>
      </c>
      <c r="B24" s="65">
        <v>1787</v>
      </c>
      <c r="C24" s="66">
        <v>2036</v>
      </c>
      <c r="D24" s="65">
        <v>19258</v>
      </c>
      <c r="E24" s="66">
        <v>15001</v>
      </c>
      <c r="F24" s="67"/>
      <c r="G24" s="65">
        <f t="shared" si="0"/>
        <v>-249</v>
      </c>
      <c r="H24" s="66">
        <f t="shared" si="1"/>
        <v>4257</v>
      </c>
      <c r="I24" s="20">
        <f t="shared" si="2"/>
        <v>-0.12229862475442044</v>
      </c>
      <c r="J24" s="21">
        <f t="shared" si="3"/>
        <v>0.28378108126124924</v>
      </c>
    </row>
    <row r="25" spans="1:10" x14ac:dyDescent="0.2">
      <c r="A25" s="7" t="s">
        <v>56</v>
      </c>
      <c r="B25" s="65">
        <v>0</v>
      </c>
      <c r="C25" s="66">
        <v>0</v>
      </c>
      <c r="D25" s="65">
        <v>0</v>
      </c>
      <c r="E25" s="66">
        <v>156</v>
      </c>
      <c r="F25" s="67"/>
      <c r="G25" s="65">
        <f t="shared" si="0"/>
        <v>0</v>
      </c>
      <c r="H25" s="66">
        <f t="shared" si="1"/>
        <v>-156</v>
      </c>
      <c r="I25" s="20" t="str">
        <f t="shared" si="2"/>
        <v>-</v>
      </c>
      <c r="J25" s="21">
        <f t="shared" si="3"/>
        <v>-1</v>
      </c>
    </row>
    <row r="26" spans="1:10" x14ac:dyDescent="0.2">
      <c r="A26" s="7" t="s">
        <v>59</v>
      </c>
      <c r="B26" s="65">
        <v>533</v>
      </c>
      <c r="C26" s="66">
        <v>701</v>
      </c>
      <c r="D26" s="65">
        <v>7179</v>
      </c>
      <c r="E26" s="66">
        <v>4139</v>
      </c>
      <c r="F26" s="67"/>
      <c r="G26" s="65">
        <f t="shared" si="0"/>
        <v>-168</v>
      </c>
      <c r="H26" s="66">
        <f t="shared" si="1"/>
        <v>3040</v>
      </c>
      <c r="I26" s="20">
        <f t="shared" si="2"/>
        <v>-0.23965763195435091</v>
      </c>
      <c r="J26" s="21">
        <f t="shared" si="3"/>
        <v>0.73447692679391152</v>
      </c>
    </row>
    <row r="27" spans="1:10" x14ac:dyDescent="0.2">
      <c r="A27" s="7" t="s">
        <v>60</v>
      </c>
      <c r="B27" s="65">
        <v>0</v>
      </c>
      <c r="C27" s="66">
        <v>1</v>
      </c>
      <c r="D27" s="65">
        <v>0</v>
      </c>
      <c r="E27" s="66">
        <v>12</v>
      </c>
      <c r="F27" s="67"/>
      <c r="G27" s="65">
        <f t="shared" si="0"/>
        <v>-1</v>
      </c>
      <c r="H27" s="66">
        <f t="shared" si="1"/>
        <v>-12</v>
      </c>
      <c r="I27" s="20">
        <f t="shared" si="2"/>
        <v>-1</v>
      </c>
      <c r="J27" s="21">
        <f t="shared" si="3"/>
        <v>-1</v>
      </c>
    </row>
    <row r="28" spans="1:10" x14ac:dyDescent="0.2">
      <c r="A28" s="7" t="s">
        <v>62</v>
      </c>
      <c r="B28" s="65">
        <v>1</v>
      </c>
      <c r="C28" s="66">
        <v>24</v>
      </c>
      <c r="D28" s="65">
        <v>292</v>
      </c>
      <c r="E28" s="66">
        <v>302</v>
      </c>
      <c r="F28" s="67"/>
      <c r="G28" s="65">
        <f t="shared" si="0"/>
        <v>-23</v>
      </c>
      <c r="H28" s="66">
        <f t="shared" si="1"/>
        <v>-10</v>
      </c>
      <c r="I28" s="20">
        <f t="shared" si="2"/>
        <v>-0.95833333333333337</v>
      </c>
      <c r="J28" s="21">
        <f t="shared" si="3"/>
        <v>-3.3112582781456956E-2</v>
      </c>
    </row>
    <row r="29" spans="1:10" x14ac:dyDescent="0.2">
      <c r="A29" s="7" t="s">
        <v>63</v>
      </c>
      <c r="B29" s="65">
        <v>248</v>
      </c>
      <c r="C29" s="66">
        <v>249</v>
      </c>
      <c r="D29" s="65">
        <v>2458</v>
      </c>
      <c r="E29" s="66">
        <v>1819</v>
      </c>
      <c r="F29" s="67"/>
      <c r="G29" s="65">
        <f t="shared" si="0"/>
        <v>-1</v>
      </c>
      <c r="H29" s="66">
        <f t="shared" si="1"/>
        <v>639</v>
      </c>
      <c r="I29" s="20">
        <f t="shared" si="2"/>
        <v>-4.0160642570281121E-3</v>
      </c>
      <c r="J29" s="21">
        <f t="shared" si="3"/>
        <v>0.35129191863661352</v>
      </c>
    </row>
    <row r="30" spans="1:10" x14ac:dyDescent="0.2">
      <c r="A30" s="7" t="s">
        <v>65</v>
      </c>
      <c r="B30" s="65">
        <v>1232</v>
      </c>
      <c r="C30" s="66">
        <v>1473</v>
      </c>
      <c r="D30" s="65">
        <v>19462</v>
      </c>
      <c r="E30" s="66">
        <v>15016</v>
      </c>
      <c r="F30" s="67"/>
      <c r="G30" s="65">
        <f t="shared" si="0"/>
        <v>-241</v>
      </c>
      <c r="H30" s="66">
        <f t="shared" si="1"/>
        <v>4446</v>
      </c>
      <c r="I30" s="20">
        <f t="shared" si="2"/>
        <v>-0.16361167684996605</v>
      </c>
      <c r="J30" s="21">
        <f t="shared" si="3"/>
        <v>0.29608417687799682</v>
      </c>
    </row>
    <row r="31" spans="1:10" x14ac:dyDescent="0.2">
      <c r="A31" s="7" t="s">
        <v>66</v>
      </c>
      <c r="B31" s="65">
        <v>1</v>
      </c>
      <c r="C31" s="66">
        <v>6</v>
      </c>
      <c r="D31" s="65">
        <v>45</v>
      </c>
      <c r="E31" s="66">
        <v>38</v>
      </c>
      <c r="F31" s="67"/>
      <c r="G31" s="65">
        <f t="shared" si="0"/>
        <v>-5</v>
      </c>
      <c r="H31" s="66">
        <f t="shared" si="1"/>
        <v>7</v>
      </c>
      <c r="I31" s="20">
        <f t="shared" si="2"/>
        <v>-0.83333333333333337</v>
      </c>
      <c r="J31" s="21">
        <f t="shared" si="3"/>
        <v>0.18421052631578946</v>
      </c>
    </row>
    <row r="32" spans="1:10" x14ac:dyDescent="0.2">
      <c r="A32" s="7" t="s">
        <v>67</v>
      </c>
      <c r="B32" s="65">
        <v>38</v>
      </c>
      <c r="C32" s="66">
        <v>212</v>
      </c>
      <c r="D32" s="65">
        <v>1730</v>
      </c>
      <c r="E32" s="66">
        <v>1740</v>
      </c>
      <c r="F32" s="67"/>
      <c r="G32" s="65">
        <f t="shared" si="0"/>
        <v>-174</v>
      </c>
      <c r="H32" s="66">
        <f t="shared" si="1"/>
        <v>-10</v>
      </c>
      <c r="I32" s="20">
        <f t="shared" si="2"/>
        <v>-0.82075471698113212</v>
      </c>
      <c r="J32" s="21">
        <f t="shared" si="3"/>
        <v>-5.7471264367816091E-3</v>
      </c>
    </row>
    <row r="33" spans="1:10" x14ac:dyDescent="0.2">
      <c r="A33" s="7" t="s">
        <v>68</v>
      </c>
      <c r="B33" s="65">
        <v>292</v>
      </c>
      <c r="C33" s="66">
        <v>347</v>
      </c>
      <c r="D33" s="65">
        <v>3389</v>
      </c>
      <c r="E33" s="66">
        <v>1985</v>
      </c>
      <c r="F33" s="67"/>
      <c r="G33" s="65">
        <f t="shared" si="0"/>
        <v>-55</v>
      </c>
      <c r="H33" s="66">
        <f t="shared" si="1"/>
        <v>1404</v>
      </c>
      <c r="I33" s="20">
        <f t="shared" si="2"/>
        <v>-0.15850144092219021</v>
      </c>
      <c r="J33" s="21">
        <f t="shared" si="3"/>
        <v>0.70730478589420653</v>
      </c>
    </row>
    <row r="34" spans="1:10" x14ac:dyDescent="0.2">
      <c r="A34" s="7" t="s">
        <v>69</v>
      </c>
      <c r="B34" s="65">
        <v>162</v>
      </c>
      <c r="C34" s="66">
        <v>278</v>
      </c>
      <c r="D34" s="65">
        <v>2589</v>
      </c>
      <c r="E34" s="66">
        <v>2213</v>
      </c>
      <c r="F34" s="67"/>
      <c r="G34" s="65">
        <f t="shared" si="0"/>
        <v>-116</v>
      </c>
      <c r="H34" s="66">
        <f t="shared" si="1"/>
        <v>376</v>
      </c>
      <c r="I34" s="20">
        <f t="shared" si="2"/>
        <v>-0.41726618705035973</v>
      </c>
      <c r="J34" s="21">
        <f t="shared" si="3"/>
        <v>0.16990510619069138</v>
      </c>
    </row>
    <row r="35" spans="1:10" x14ac:dyDescent="0.2">
      <c r="A35" s="7" t="s">
        <v>70</v>
      </c>
      <c r="B35" s="65">
        <v>2</v>
      </c>
      <c r="C35" s="66">
        <v>3</v>
      </c>
      <c r="D35" s="65">
        <v>26</v>
      </c>
      <c r="E35" s="66">
        <v>11</v>
      </c>
      <c r="F35" s="67"/>
      <c r="G35" s="65">
        <f t="shared" si="0"/>
        <v>-1</v>
      </c>
      <c r="H35" s="66">
        <f t="shared" si="1"/>
        <v>15</v>
      </c>
      <c r="I35" s="20">
        <f t="shared" si="2"/>
        <v>-0.33333333333333331</v>
      </c>
      <c r="J35" s="21">
        <f t="shared" si="3"/>
        <v>1.3636363636363635</v>
      </c>
    </row>
    <row r="36" spans="1:10" x14ac:dyDescent="0.2">
      <c r="A36" s="7" t="s">
        <v>73</v>
      </c>
      <c r="B36" s="65">
        <v>16</v>
      </c>
      <c r="C36" s="66">
        <v>16</v>
      </c>
      <c r="D36" s="65">
        <v>179</v>
      </c>
      <c r="E36" s="66">
        <v>134</v>
      </c>
      <c r="F36" s="67"/>
      <c r="G36" s="65">
        <f t="shared" si="0"/>
        <v>0</v>
      </c>
      <c r="H36" s="66">
        <f t="shared" si="1"/>
        <v>45</v>
      </c>
      <c r="I36" s="20">
        <f t="shared" si="2"/>
        <v>0</v>
      </c>
      <c r="J36" s="21">
        <f t="shared" si="3"/>
        <v>0.33582089552238809</v>
      </c>
    </row>
    <row r="37" spans="1:10" x14ac:dyDescent="0.2">
      <c r="A37" s="7" t="s">
        <v>74</v>
      </c>
      <c r="B37" s="65">
        <v>2062</v>
      </c>
      <c r="C37" s="66">
        <v>2263</v>
      </c>
      <c r="D37" s="65">
        <v>25509</v>
      </c>
      <c r="E37" s="66">
        <v>19972</v>
      </c>
      <c r="F37" s="67"/>
      <c r="G37" s="65">
        <f t="shared" si="0"/>
        <v>-201</v>
      </c>
      <c r="H37" s="66">
        <f t="shared" si="1"/>
        <v>5537</v>
      </c>
      <c r="I37" s="20">
        <f t="shared" si="2"/>
        <v>-8.8820150243040213E-2</v>
      </c>
      <c r="J37" s="21">
        <f t="shared" si="3"/>
        <v>0.27723813338674141</v>
      </c>
    </row>
    <row r="38" spans="1:10" x14ac:dyDescent="0.2">
      <c r="A38" s="7" t="s">
        <v>75</v>
      </c>
      <c r="B38" s="65">
        <v>1</v>
      </c>
      <c r="C38" s="66">
        <v>2</v>
      </c>
      <c r="D38" s="65">
        <v>15</v>
      </c>
      <c r="E38" s="66">
        <v>13</v>
      </c>
      <c r="F38" s="67"/>
      <c r="G38" s="65">
        <f t="shared" ref="G38:G74" si="4">B38-C38</f>
        <v>-1</v>
      </c>
      <c r="H38" s="66">
        <f t="shared" ref="H38:H74" si="5">D38-E38</f>
        <v>2</v>
      </c>
      <c r="I38" s="20">
        <f t="shared" ref="I38:I74" si="6">IF(C38=0, "-", IF(G38/C38&lt;10, G38/C38, "&gt;999%"))</f>
        <v>-0.5</v>
      </c>
      <c r="J38" s="21">
        <f t="shared" ref="J38:J74" si="7">IF(E38=0, "-", IF(H38/E38&lt;10, H38/E38, "&gt;999%"))</f>
        <v>0.15384615384615385</v>
      </c>
    </row>
    <row r="39" spans="1:10" x14ac:dyDescent="0.2">
      <c r="A39" s="7" t="s">
        <v>76</v>
      </c>
      <c r="B39" s="65">
        <v>734</v>
      </c>
      <c r="C39" s="66">
        <v>1290</v>
      </c>
      <c r="D39" s="65">
        <v>11288</v>
      </c>
      <c r="E39" s="66">
        <v>11013</v>
      </c>
      <c r="F39" s="67"/>
      <c r="G39" s="65">
        <f t="shared" si="4"/>
        <v>-556</v>
      </c>
      <c r="H39" s="66">
        <f t="shared" si="5"/>
        <v>275</v>
      </c>
      <c r="I39" s="20">
        <f t="shared" si="6"/>
        <v>-0.43100775193798452</v>
      </c>
      <c r="J39" s="21">
        <f t="shared" si="7"/>
        <v>2.4970489421592662E-2</v>
      </c>
    </row>
    <row r="40" spans="1:10" x14ac:dyDescent="0.2">
      <c r="A40" s="7" t="s">
        <v>78</v>
      </c>
      <c r="B40" s="65">
        <v>104</v>
      </c>
      <c r="C40" s="66">
        <v>223</v>
      </c>
      <c r="D40" s="65">
        <v>1944</v>
      </c>
      <c r="E40" s="66">
        <v>2403</v>
      </c>
      <c r="F40" s="67"/>
      <c r="G40" s="65">
        <f t="shared" si="4"/>
        <v>-119</v>
      </c>
      <c r="H40" s="66">
        <f t="shared" si="5"/>
        <v>-459</v>
      </c>
      <c r="I40" s="20">
        <f t="shared" si="6"/>
        <v>-0.53363228699551568</v>
      </c>
      <c r="J40" s="21">
        <f t="shared" si="7"/>
        <v>-0.19101123595505617</v>
      </c>
    </row>
    <row r="41" spans="1:10" x14ac:dyDescent="0.2">
      <c r="A41" s="7" t="s">
        <v>79</v>
      </c>
      <c r="B41" s="65">
        <v>545</v>
      </c>
      <c r="C41" s="66">
        <v>525</v>
      </c>
      <c r="D41" s="65">
        <v>8868</v>
      </c>
      <c r="E41" s="66">
        <v>2871</v>
      </c>
      <c r="F41" s="67"/>
      <c r="G41" s="65">
        <f t="shared" si="4"/>
        <v>20</v>
      </c>
      <c r="H41" s="66">
        <f t="shared" si="5"/>
        <v>5997</v>
      </c>
      <c r="I41" s="20">
        <f t="shared" si="6"/>
        <v>3.8095238095238099E-2</v>
      </c>
      <c r="J41" s="21">
        <f t="shared" si="7"/>
        <v>2.0888192267502612</v>
      </c>
    </row>
    <row r="42" spans="1:10" x14ac:dyDescent="0.2">
      <c r="A42" s="7" t="s">
        <v>80</v>
      </c>
      <c r="B42" s="65">
        <v>50</v>
      </c>
      <c r="C42" s="66">
        <v>69</v>
      </c>
      <c r="D42" s="65">
        <v>949</v>
      </c>
      <c r="E42" s="66">
        <v>702</v>
      </c>
      <c r="F42" s="67"/>
      <c r="G42" s="65">
        <f t="shared" si="4"/>
        <v>-19</v>
      </c>
      <c r="H42" s="66">
        <f t="shared" si="5"/>
        <v>247</v>
      </c>
      <c r="I42" s="20">
        <f t="shared" si="6"/>
        <v>-0.27536231884057971</v>
      </c>
      <c r="J42" s="21">
        <f t="shared" si="7"/>
        <v>0.35185185185185186</v>
      </c>
    </row>
    <row r="43" spans="1:10" x14ac:dyDescent="0.2">
      <c r="A43" s="7" t="s">
        <v>81</v>
      </c>
      <c r="B43" s="65">
        <v>1290</v>
      </c>
      <c r="C43" s="66">
        <v>1216</v>
      </c>
      <c r="D43" s="65">
        <v>14159</v>
      </c>
      <c r="E43" s="66">
        <v>9850</v>
      </c>
      <c r="F43" s="67"/>
      <c r="G43" s="65">
        <f t="shared" si="4"/>
        <v>74</v>
      </c>
      <c r="H43" s="66">
        <f t="shared" si="5"/>
        <v>4309</v>
      </c>
      <c r="I43" s="20">
        <f t="shared" si="6"/>
        <v>6.0855263157894739E-2</v>
      </c>
      <c r="J43" s="21">
        <f t="shared" si="7"/>
        <v>0.43746192893401015</v>
      </c>
    </row>
    <row r="44" spans="1:10" x14ac:dyDescent="0.2">
      <c r="A44" s="7" t="s">
        <v>82</v>
      </c>
      <c r="B44" s="65">
        <v>0</v>
      </c>
      <c r="C44" s="66">
        <v>0</v>
      </c>
      <c r="D44" s="65">
        <v>2</v>
      </c>
      <c r="E44" s="66">
        <v>0</v>
      </c>
      <c r="F44" s="67"/>
      <c r="G44" s="65">
        <f t="shared" si="4"/>
        <v>0</v>
      </c>
      <c r="H44" s="66">
        <f t="shared" si="5"/>
        <v>2</v>
      </c>
      <c r="I44" s="20" t="str">
        <f t="shared" si="6"/>
        <v>-</v>
      </c>
      <c r="J44" s="21" t="str">
        <f t="shared" si="7"/>
        <v>-</v>
      </c>
    </row>
    <row r="45" spans="1:10" x14ac:dyDescent="0.2">
      <c r="A45" s="7" t="s">
        <v>83</v>
      </c>
      <c r="B45" s="65">
        <v>827</v>
      </c>
      <c r="C45" s="66">
        <v>1601</v>
      </c>
      <c r="D45" s="65">
        <v>12228</v>
      </c>
      <c r="E45" s="66">
        <v>11414</v>
      </c>
      <c r="F45" s="67"/>
      <c r="G45" s="65">
        <f t="shared" si="4"/>
        <v>-774</v>
      </c>
      <c r="H45" s="66">
        <f t="shared" si="5"/>
        <v>814</v>
      </c>
      <c r="I45" s="20">
        <f t="shared" si="6"/>
        <v>-0.48344784509681449</v>
      </c>
      <c r="J45" s="21">
        <f t="shared" si="7"/>
        <v>7.1315927807955148E-2</v>
      </c>
    </row>
    <row r="46" spans="1:10" x14ac:dyDescent="0.2">
      <c r="A46" s="7" t="s">
        <v>84</v>
      </c>
      <c r="B46" s="65">
        <v>76</v>
      </c>
      <c r="C46" s="66">
        <v>44</v>
      </c>
      <c r="D46" s="65">
        <v>790</v>
      </c>
      <c r="E46" s="66">
        <v>532</v>
      </c>
      <c r="F46" s="67"/>
      <c r="G46" s="65">
        <f t="shared" si="4"/>
        <v>32</v>
      </c>
      <c r="H46" s="66">
        <f t="shared" si="5"/>
        <v>258</v>
      </c>
      <c r="I46" s="20">
        <f t="shared" si="6"/>
        <v>0.72727272727272729</v>
      </c>
      <c r="J46" s="21">
        <f t="shared" si="7"/>
        <v>0.48496240601503759</v>
      </c>
    </row>
    <row r="47" spans="1:10" x14ac:dyDescent="0.2">
      <c r="A47" s="7" t="s">
        <v>85</v>
      </c>
      <c r="B47" s="65">
        <v>147</v>
      </c>
      <c r="C47" s="66">
        <v>151</v>
      </c>
      <c r="D47" s="65">
        <v>1433</v>
      </c>
      <c r="E47" s="66">
        <v>1354</v>
      </c>
      <c r="F47" s="67"/>
      <c r="G47" s="65">
        <f t="shared" si="4"/>
        <v>-4</v>
      </c>
      <c r="H47" s="66">
        <f t="shared" si="5"/>
        <v>79</v>
      </c>
      <c r="I47" s="20">
        <f t="shared" si="6"/>
        <v>-2.6490066225165563E-2</v>
      </c>
      <c r="J47" s="21">
        <f t="shared" si="7"/>
        <v>5.8345642540620385E-2</v>
      </c>
    </row>
    <row r="48" spans="1:10" x14ac:dyDescent="0.2">
      <c r="A48" s="7" t="s">
        <v>86</v>
      </c>
      <c r="B48" s="65">
        <v>102</v>
      </c>
      <c r="C48" s="66">
        <v>62</v>
      </c>
      <c r="D48" s="65">
        <v>941</v>
      </c>
      <c r="E48" s="66">
        <v>754</v>
      </c>
      <c r="F48" s="67"/>
      <c r="G48" s="65">
        <f t="shared" si="4"/>
        <v>40</v>
      </c>
      <c r="H48" s="66">
        <f t="shared" si="5"/>
        <v>187</v>
      </c>
      <c r="I48" s="20">
        <f t="shared" si="6"/>
        <v>0.64516129032258063</v>
      </c>
      <c r="J48" s="21">
        <f t="shared" si="7"/>
        <v>0.24801061007957559</v>
      </c>
    </row>
    <row r="49" spans="1:10" x14ac:dyDescent="0.2">
      <c r="A49" s="7" t="s">
        <v>87</v>
      </c>
      <c r="B49" s="65">
        <v>167</v>
      </c>
      <c r="C49" s="66">
        <v>305</v>
      </c>
      <c r="D49" s="65">
        <v>2496</v>
      </c>
      <c r="E49" s="66">
        <v>2575</v>
      </c>
      <c r="F49" s="67"/>
      <c r="G49" s="65">
        <f t="shared" si="4"/>
        <v>-138</v>
      </c>
      <c r="H49" s="66">
        <f t="shared" si="5"/>
        <v>-79</v>
      </c>
      <c r="I49" s="20">
        <f t="shared" si="6"/>
        <v>-0.4524590163934426</v>
      </c>
      <c r="J49" s="21">
        <f t="shared" si="7"/>
        <v>-3.0679611650485435E-2</v>
      </c>
    </row>
    <row r="50" spans="1:10" x14ac:dyDescent="0.2">
      <c r="A50" s="7" t="s">
        <v>88</v>
      </c>
      <c r="B50" s="65">
        <v>4</v>
      </c>
      <c r="C50" s="66">
        <v>1</v>
      </c>
      <c r="D50" s="65">
        <v>13</v>
      </c>
      <c r="E50" s="66">
        <v>12</v>
      </c>
      <c r="F50" s="67"/>
      <c r="G50" s="65">
        <f t="shared" si="4"/>
        <v>3</v>
      </c>
      <c r="H50" s="66">
        <f t="shared" si="5"/>
        <v>1</v>
      </c>
      <c r="I50" s="20">
        <f t="shared" si="6"/>
        <v>3</v>
      </c>
      <c r="J50" s="21">
        <f t="shared" si="7"/>
        <v>8.3333333333333329E-2</v>
      </c>
    </row>
    <row r="51" spans="1:10" x14ac:dyDescent="0.2">
      <c r="A51" s="7" t="s">
        <v>90</v>
      </c>
      <c r="B51" s="65">
        <v>183</v>
      </c>
      <c r="C51" s="66">
        <v>218</v>
      </c>
      <c r="D51" s="65">
        <v>2957</v>
      </c>
      <c r="E51" s="66">
        <v>1690</v>
      </c>
      <c r="F51" s="67"/>
      <c r="G51" s="65">
        <f t="shared" si="4"/>
        <v>-35</v>
      </c>
      <c r="H51" s="66">
        <f t="shared" si="5"/>
        <v>1267</v>
      </c>
      <c r="I51" s="20">
        <f t="shared" si="6"/>
        <v>-0.16055045871559634</v>
      </c>
      <c r="J51" s="21">
        <f t="shared" si="7"/>
        <v>0.74970414201183433</v>
      </c>
    </row>
    <row r="52" spans="1:10" x14ac:dyDescent="0.2">
      <c r="A52" s="7" t="s">
        <v>91</v>
      </c>
      <c r="B52" s="65">
        <v>54</v>
      </c>
      <c r="C52" s="66">
        <v>93</v>
      </c>
      <c r="D52" s="65">
        <v>858</v>
      </c>
      <c r="E52" s="66">
        <v>493</v>
      </c>
      <c r="F52" s="67"/>
      <c r="G52" s="65">
        <f t="shared" si="4"/>
        <v>-39</v>
      </c>
      <c r="H52" s="66">
        <f t="shared" si="5"/>
        <v>365</v>
      </c>
      <c r="I52" s="20">
        <f t="shared" si="6"/>
        <v>-0.41935483870967744</v>
      </c>
      <c r="J52" s="21">
        <f t="shared" si="7"/>
        <v>0.74036511156186613</v>
      </c>
    </row>
    <row r="53" spans="1:10" x14ac:dyDescent="0.2">
      <c r="A53" s="7" t="s">
        <v>92</v>
      </c>
      <c r="B53" s="65">
        <v>712</v>
      </c>
      <c r="C53" s="66">
        <v>734</v>
      </c>
      <c r="D53" s="65">
        <v>8662</v>
      </c>
      <c r="E53" s="66">
        <v>6031</v>
      </c>
      <c r="F53" s="67"/>
      <c r="G53" s="65">
        <f t="shared" si="4"/>
        <v>-22</v>
      </c>
      <c r="H53" s="66">
        <f t="shared" si="5"/>
        <v>2631</v>
      </c>
      <c r="I53" s="20">
        <f t="shared" si="6"/>
        <v>-2.9972752043596729E-2</v>
      </c>
      <c r="J53" s="21">
        <f t="shared" si="7"/>
        <v>0.4362460620129332</v>
      </c>
    </row>
    <row r="54" spans="1:10" x14ac:dyDescent="0.2">
      <c r="A54" s="7" t="s">
        <v>93</v>
      </c>
      <c r="B54" s="65">
        <v>325</v>
      </c>
      <c r="C54" s="66">
        <v>396</v>
      </c>
      <c r="D54" s="65">
        <v>3534</v>
      </c>
      <c r="E54" s="66">
        <v>3171</v>
      </c>
      <c r="F54" s="67"/>
      <c r="G54" s="65">
        <f t="shared" si="4"/>
        <v>-71</v>
      </c>
      <c r="H54" s="66">
        <f t="shared" si="5"/>
        <v>363</v>
      </c>
      <c r="I54" s="20">
        <f t="shared" si="6"/>
        <v>-0.17929292929292928</v>
      </c>
      <c r="J54" s="21">
        <f t="shared" si="7"/>
        <v>0.11447492904446546</v>
      </c>
    </row>
    <row r="55" spans="1:10" x14ac:dyDescent="0.2">
      <c r="A55" s="7" t="s">
        <v>94</v>
      </c>
      <c r="B55" s="65">
        <v>3697</v>
      </c>
      <c r="C55" s="66">
        <v>5424</v>
      </c>
      <c r="D55" s="65">
        <v>47958</v>
      </c>
      <c r="E55" s="66">
        <v>43781</v>
      </c>
      <c r="F55" s="67"/>
      <c r="G55" s="65">
        <f t="shared" si="4"/>
        <v>-1727</v>
      </c>
      <c r="H55" s="66">
        <f t="shared" si="5"/>
        <v>4177</v>
      </c>
      <c r="I55" s="20">
        <f t="shared" si="6"/>
        <v>-0.31839970501474929</v>
      </c>
      <c r="J55" s="21">
        <f t="shared" si="7"/>
        <v>9.5406683264429776E-2</v>
      </c>
    </row>
    <row r="56" spans="1:10" x14ac:dyDescent="0.2">
      <c r="A56" s="7" t="s">
        <v>96</v>
      </c>
      <c r="B56" s="65">
        <v>721</v>
      </c>
      <c r="C56" s="66">
        <v>1077</v>
      </c>
      <c r="D56" s="65">
        <v>10941</v>
      </c>
      <c r="E56" s="66">
        <v>10030</v>
      </c>
      <c r="F56" s="67"/>
      <c r="G56" s="65">
        <f t="shared" si="4"/>
        <v>-356</v>
      </c>
      <c r="H56" s="66">
        <f t="shared" si="5"/>
        <v>911</v>
      </c>
      <c r="I56" s="20">
        <f t="shared" si="6"/>
        <v>-0.3305478180129991</v>
      </c>
      <c r="J56" s="21">
        <f t="shared" si="7"/>
        <v>9.0827517447657033E-2</v>
      </c>
    </row>
    <row r="57" spans="1:10" x14ac:dyDescent="0.2">
      <c r="A57" s="7" t="s">
        <v>97</v>
      </c>
      <c r="B57" s="65">
        <v>154</v>
      </c>
      <c r="C57" s="66">
        <v>268</v>
      </c>
      <c r="D57" s="65">
        <v>2721</v>
      </c>
      <c r="E57" s="66">
        <v>1798</v>
      </c>
      <c r="F57" s="67"/>
      <c r="G57" s="65">
        <f t="shared" si="4"/>
        <v>-114</v>
      </c>
      <c r="H57" s="66">
        <f t="shared" si="5"/>
        <v>923</v>
      </c>
      <c r="I57" s="20">
        <f t="shared" si="6"/>
        <v>-0.42537313432835822</v>
      </c>
      <c r="J57" s="21">
        <f t="shared" si="7"/>
        <v>0.51334816462736377</v>
      </c>
    </row>
    <row r="58" spans="1:10" x14ac:dyDescent="0.2">
      <c r="A58" s="142" t="s">
        <v>41</v>
      </c>
      <c r="B58" s="143">
        <v>33</v>
      </c>
      <c r="C58" s="144">
        <v>32</v>
      </c>
      <c r="D58" s="143">
        <v>294</v>
      </c>
      <c r="E58" s="144">
        <v>207</v>
      </c>
      <c r="F58" s="145"/>
      <c r="G58" s="143">
        <f t="shared" si="4"/>
        <v>1</v>
      </c>
      <c r="H58" s="144">
        <f t="shared" si="5"/>
        <v>87</v>
      </c>
      <c r="I58" s="151">
        <f t="shared" si="6"/>
        <v>3.125E-2</v>
      </c>
      <c r="J58" s="152">
        <f t="shared" si="7"/>
        <v>0.42028985507246375</v>
      </c>
    </row>
    <row r="59" spans="1:10" x14ac:dyDescent="0.2">
      <c r="A59" s="7" t="s">
        <v>42</v>
      </c>
      <c r="B59" s="65">
        <v>1</v>
      </c>
      <c r="C59" s="66">
        <v>0</v>
      </c>
      <c r="D59" s="65">
        <v>21</v>
      </c>
      <c r="E59" s="66">
        <v>13</v>
      </c>
      <c r="F59" s="67"/>
      <c r="G59" s="65">
        <f t="shared" si="4"/>
        <v>1</v>
      </c>
      <c r="H59" s="66">
        <f t="shared" si="5"/>
        <v>8</v>
      </c>
      <c r="I59" s="20" t="str">
        <f t="shared" si="6"/>
        <v>-</v>
      </c>
      <c r="J59" s="21">
        <f t="shared" si="7"/>
        <v>0.61538461538461542</v>
      </c>
    </row>
    <row r="60" spans="1:10" x14ac:dyDescent="0.2">
      <c r="A60" s="7" t="s">
        <v>47</v>
      </c>
      <c r="B60" s="65">
        <v>6</v>
      </c>
      <c r="C60" s="66">
        <v>8</v>
      </c>
      <c r="D60" s="65">
        <v>133</v>
      </c>
      <c r="E60" s="66">
        <v>65</v>
      </c>
      <c r="F60" s="67"/>
      <c r="G60" s="65">
        <f t="shared" si="4"/>
        <v>-2</v>
      </c>
      <c r="H60" s="66">
        <f t="shared" si="5"/>
        <v>68</v>
      </c>
      <c r="I60" s="20">
        <f t="shared" si="6"/>
        <v>-0.25</v>
      </c>
      <c r="J60" s="21">
        <f t="shared" si="7"/>
        <v>1.0461538461538462</v>
      </c>
    </row>
    <row r="61" spans="1:10" x14ac:dyDescent="0.2">
      <c r="A61" s="7" t="s">
        <v>48</v>
      </c>
      <c r="B61" s="65">
        <v>90</v>
      </c>
      <c r="C61" s="66">
        <v>79</v>
      </c>
      <c r="D61" s="65">
        <v>1097</v>
      </c>
      <c r="E61" s="66">
        <v>749</v>
      </c>
      <c r="F61" s="67"/>
      <c r="G61" s="65">
        <f t="shared" si="4"/>
        <v>11</v>
      </c>
      <c r="H61" s="66">
        <f t="shared" si="5"/>
        <v>348</v>
      </c>
      <c r="I61" s="20">
        <f t="shared" si="6"/>
        <v>0.13924050632911392</v>
      </c>
      <c r="J61" s="21">
        <f t="shared" si="7"/>
        <v>0.46461949265687585</v>
      </c>
    </row>
    <row r="62" spans="1:10" x14ac:dyDescent="0.2">
      <c r="A62" s="7" t="s">
        <v>51</v>
      </c>
      <c r="B62" s="65">
        <v>134</v>
      </c>
      <c r="C62" s="66">
        <v>101</v>
      </c>
      <c r="D62" s="65">
        <v>1324</v>
      </c>
      <c r="E62" s="66">
        <v>1171</v>
      </c>
      <c r="F62" s="67"/>
      <c r="G62" s="65">
        <f t="shared" si="4"/>
        <v>33</v>
      </c>
      <c r="H62" s="66">
        <f t="shared" si="5"/>
        <v>153</v>
      </c>
      <c r="I62" s="20">
        <f t="shared" si="6"/>
        <v>0.32673267326732675</v>
      </c>
      <c r="J62" s="21">
        <f t="shared" si="7"/>
        <v>0.13065755764304013</v>
      </c>
    </row>
    <row r="63" spans="1:10" x14ac:dyDescent="0.2">
      <c r="A63" s="7" t="s">
        <v>55</v>
      </c>
      <c r="B63" s="65">
        <v>3</v>
      </c>
      <c r="C63" s="66">
        <v>0</v>
      </c>
      <c r="D63" s="65">
        <v>18</v>
      </c>
      <c r="E63" s="66">
        <v>8</v>
      </c>
      <c r="F63" s="67"/>
      <c r="G63" s="65">
        <f t="shared" si="4"/>
        <v>3</v>
      </c>
      <c r="H63" s="66">
        <f t="shared" si="5"/>
        <v>10</v>
      </c>
      <c r="I63" s="20" t="str">
        <f t="shared" si="6"/>
        <v>-</v>
      </c>
      <c r="J63" s="21">
        <f t="shared" si="7"/>
        <v>1.25</v>
      </c>
    </row>
    <row r="64" spans="1:10" x14ac:dyDescent="0.2">
      <c r="A64" s="7" t="s">
        <v>57</v>
      </c>
      <c r="B64" s="65">
        <v>0</v>
      </c>
      <c r="C64" s="66">
        <v>0</v>
      </c>
      <c r="D64" s="65">
        <v>3</v>
      </c>
      <c r="E64" s="66">
        <v>17</v>
      </c>
      <c r="F64" s="67"/>
      <c r="G64" s="65">
        <f t="shared" si="4"/>
        <v>0</v>
      </c>
      <c r="H64" s="66">
        <f t="shared" si="5"/>
        <v>-14</v>
      </c>
      <c r="I64" s="20" t="str">
        <f t="shared" si="6"/>
        <v>-</v>
      </c>
      <c r="J64" s="21">
        <f t="shared" si="7"/>
        <v>-0.82352941176470584</v>
      </c>
    </row>
    <row r="65" spans="1:10" x14ac:dyDescent="0.2">
      <c r="A65" s="7" t="s">
        <v>58</v>
      </c>
      <c r="B65" s="65">
        <v>179</v>
      </c>
      <c r="C65" s="66">
        <v>141</v>
      </c>
      <c r="D65" s="65">
        <v>2031</v>
      </c>
      <c r="E65" s="66">
        <v>1585</v>
      </c>
      <c r="F65" s="67"/>
      <c r="G65" s="65">
        <f t="shared" si="4"/>
        <v>38</v>
      </c>
      <c r="H65" s="66">
        <f t="shared" si="5"/>
        <v>446</v>
      </c>
      <c r="I65" s="20">
        <f t="shared" si="6"/>
        <v>0.26950354609929078</v>
      </c>
      <c r="J65" s="21">
        <f t="shared" si="7"/>
        <v>0.28138801261829655</v>
      </c>
    </row>
    <row r="66" spans="1:10" x14ac:dyDescent="0.2">
      <c r="A66" s="7" t="s">
        <v>61</v>
      </c>
      <c r="B66" s="65">
        <v>47</v>
      </c>
      <c r="C66" s="66">
        <v>60</v>
      </c>
      <c r="D66" s="65">
        <v>684</v>
      </c>
      <c r="E66" s="66">
        <v>555</v>
      </c>
      <c r="F66" s="67"/>
      <c r="G66" s="65">
        <f t="shared" si="4"/>
        <v>-13</v>
      </c>
      <c r="H66" s="66">
        <f t="shared" si="5"/>
        <v>129</v>
      </c>
      <c r="I66" s="20">
        <f t="shared" si="6"/>
        <v>-0.21666666666666667</v>
      </c>
      <c r="J66" s="21">
        <f t="shared" si="7"/>
        <v>0.23243243243243245</v>
      </c>
    </row>
    <row r="67" spans="1:10" x14ac:dyDescent="0.2">
      <c r="A67" s="7" t="s">
        <v>64</v>
      </c>
      <c r="B67" s="65">
        <v>89</v>
      </c>
      <c r="C67" s="66">
        <v>94</v>
      </c>
      <c r="D67" s="65">
        <v>757</v>
      </c>
      <c r="E67" s="66">
        <v>634</v>
      </c>
      <c r="F67" s="67"/>
      <c r="G67" s="65">
        <f t="shared" si="4"/>
        <v>-5</v>
      </c>
      <c r="H67" s="66">
        <f t="shared" si="5"/>
        <v>123</v>
      </c>
      <c r="I67" s="20">
        <f t="shared" si="6"/>
        <v>-5.3191489361702128E-2</v>
      </c>
      <c r="J67" s="21">
        <f t="shared" si="7"/>
        <v>0.19400630914826497</v>
      </c>
    </row>
    <row r="68" spans="1:10" x14ac:dyDescent="0.2">
      <c r="A68" s="7" t="s">
        <v>71</v>
      </c>
      <c r="B68" s="65">
        <v>19</v>
      </c>
      <c r="C68" s="66">
        <v>17</v>
      </c>
      <c r="D68" s="65">
        <v>143</v>
      </c>
      <c r="E68" s="66">
        <v>193</v>
      </c>
      <c r="F68" s="67"/>
      <c r="G68" s="65">
        <f t="shared" si="4"/>
        <v>2</v>
      </c>
      <c r="H68" s="66">
        <f t="shared" si="5"/>
        <v>-50</v>
      </c>
      <c r="I68" s="20">
        <f t="shared" si="6"/>
        <v>0.11764705882352941</v>
      </c>
      <c r="J68" s="21">
        <f t="shared" si="7"/>
        <v>-0.25906735751295334</v>
      </c>
    </row>
    <row r="69" spans="1:10" x14ac:dyDescent="0.2">
      <c r="A69" s="7" t="s">
        <v>72</v>
      </c>
      <c r="B69" s="65">
        <v>10</v>
      </c>
      <c r="C69" s="66">
        <v>12</v>
      </c>
      <c r="D69" s="65">
        <v>64</v>
      </c>
      <c r="E69" s="66">
        <v>55</v>
      </c>
      <c r="F69" s="67"/>
      <c r="G69" s="65">
        <f t="shared" si="4"/>
        <v>-2</v>
      </c>
      <c r="H69" s="66">
        <f t="shared" si="5"/>
        <v>9</v>
      </c>
      <c r="I69" s="20">
        <f t="shared" si="6"/>
        <v>-0.16666666666666666</v>
      </c>
      <c r="J69" s="21">
        <f t="shared" si="7"/>
        <v>0.16363636363636364</v>
      </c>
    </row>
    <row r="70" spans="1:10" x14ac:dyDescent="0.2">
      <c r="A70" s="7" t="s">
        <v>77</v>
      </c>
      <c r="B70" s="65">
        <v>35</v>
      </c>
      <c r="C70" s="66">
        <v>71</v>
      </c>
      <c r="D70" s="65">
        <v>466</v>
      </c>
      <c r="E70" s="66">
        <v>421</v>
      </c>
      <c r="F70" s="67"/>
      <c r="G70" s="65">
        <f t="shared" si="4"/>
        <v>-36</v>
      </c>
      <c r="H70" s="66">
        <f t="shared" si="5"/>
        <v>45</v>
      </c>
      <c r="I70" s="20">
        <f t="shared" si="6"/>
        <v>-0.50704225352112675</v>
      </c>
      <c r="J70" s="21">
        <f t="shared" si="7"/>
        <v>0.10688836104513064</v>
      </c>
    </row>
    <row r="71" spans="1:10" x14ac:dyDescent="0.2">
      <c r="A71" s="7" t="s">
        <v>89</v>
      </c>
      <c r="B71" s="65">
        <v>37</v>
      </c>
      <c r="C71" s="66">
        <v>35</v>
      </c>
      <c r="D71" s="65">
        <v>395</v>
      </c>
      <c r="E71" s="66">
        <v>261</v>
      </c>
      <c r="F71" s="67"/>
      <c r="G71" s="65">
        <f t="shared" si="4"/>
        <v>2</v>
      </c>
      <c r="H71" s="66">
        <f t="shared" si="5"/>
        <v>134</v>
      </c>
      <c r="I71" s="20">
        <f t="shared" si="6"/>
        <v>5.7142857142857141E-2</v>
      </c>
      <c r="J71" s="21">
        <f t="shared" si="7"/>
        <v>0.51340996168582376</v>
      </c>
    </row>
    <row r="72" spans="1:10" x14ac:dyDescent="0.2">
      <c r="A72" s="7" t="s">
        <v>95</v>
      </c>
      <c r="B72" s="65">
        <v>35</v>
      </c>
      <c r="C72" s="66">
        <v>18</v>
      </c>
      <c r="D72" s="65">
        <v>281</v>
      </c>
      <c r="E72" s="66">
        <v>209</v>
      </c>
      <c r="F72" s="67"/>
      <c r="G72" s="65">
        <f t="shared" si="4"/>
        <v>17</v>
      </c>
      <c r="H72" s="66">
        <f t="shared" si="5"/>
        <v>72</v>
      </c>
      <c r="I72" s="20">
        <f t="shared" si="6"/>
        <v>0.94444444444444442</v>
      </c>
      <c r="J72" s="21">
        <f t="shared" si="7"/>
        <v>0.34449760765550241</v>
      </c>
    </row>
    <row r="73" spans="1:10" x14ac:dyDescent="0.2">
      <c r="A73" s="7" t="s">
        <v>98</v>
      </c>
      <c r="B73" s="65">
        <v>84</v>
      </c>
      <c r="C73" s="66">
        <v>60</v>
      </c>
      <c r="D73" s="65">
        <v>700</v>
      </c>
      <c r="E73" s="66">
        <v>720</v>
      </c>
      <c r="F73" s="67"/>
      <c r="G73" s="65">
        <f t="shared" si="4"/>
        <v>24</v>
      </c>
      <c r="H73" s="66">
        <f t="shared" si="5"/>
        <v>-20</v>
      </c>
      <c r="I73" s="20">
        <f t="shared" si="6"/>
        <v>0.4</v>
      </c>
      <c r="J73" s="21">
        <f t="shared" si="7"/>
        <v>-2.7777777777777776E-2</v>
      </c>
    </row>
    <row r="74" spans="1:10" x14ac:dyDescent="0.2">
      <c r="A74" s="7" t="s">
        <v>99</v>
      </c>
      <c r="B74" s="65">
        <v>1</v>
      </c>
      <c r="C74" s="66">
        <v>2</v>
      </c>
      <c r="D74" s="65">
        <v>46</v>
      </c>
      <c r="E74" s="66">
        <v>39</v>
      </c>
      <c r="F74" s="67"/>
      <c r="G74" s="65">
        <f t="shared" si="4"/>
        <v>-1</v>
      </c>
      <c r="H74" s="66">
        <f t="shared" si="5"/>
        <v>7</v>
      </c>
      <c r="I74" s="20">
        <f t="shared" si="6"/>
        <v>-0.5</v>
      </c>
      <c r="J74" s="21">
        <f t="shared" si="7"/>
        <v>0.17948717948717949</v>
      </c>
    </row>
    <row r="75" spans="1:10" x14ac:dyDescent="0.2">
      <c r="A75" s="1"/>
      <c r="B75" s="68"/>
      <c r="C75" s="69"/>
      <c r="D75" s="68"/>
      <c r="E75" s="69"/>
      <c r="F75" s="70"/>
      <c r="G75" s="68"/>
      <c r="H75" s="69"/>
      <c r="I75" s="5"/>
      <c r="J75" s="6"/>
    </row>
    <row r="76" spans="1:10" s="43" customFormat="1" x14ac:dyDescent="0.2">
      <c r="A76" s="27" t="s">
        <v>5</v>
      </c>
      <c r="B76" s="71">
        <f>SUM(B6:B75)</f>
        <v>21249</v>
      </c>
      <c r="C76" s="72">
        <f>SUM(C6:C75)</f>
        <v>26370</v>
      </c>
      <c r="D76" s="71">
        <f>SUM(D6:D75)</f>
        <v>272733</v>
      </c>
      <c r="E76" s="72">
        <f>SUM(E6:E75)</f>
        <v>226467</v>
      </c>
      <c r="F76" s="73"/>
      <c r="G76" s="71">
        <f>SUM(G6:G75)</f>
        <v>-5121</v>
      </c>
      <c r="H76" s="72">
        <f>SUM(H6:H75)</f>
        <v>46266</v>
      </c>
      <c r="I76" s="37">
        <f>IF(C76=0, 0, G76/C76)</f>
        <v>-0.19419795221843003</v>
      </c>
      <c r="J76" s="38">
        <f>IF(E76=0, 0, H76/E76)</f>
        <v>0.20429466544794606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9.8828180149654096E-2</v>
      </c>
      <c r="C6" s="17">
        <v>6.8259385665528999E-2</v>
      </c>
      <c r="D6" s="16">
        <v>0.101197874844628</v>
      </c>
      <c r="E6" s="17">
        <v>0.12098892995447499</v>
      </c>
      <c r="F6" s="12"/>
      <c r="G6" s="10">
        <f t="shared" ref="G6:G37" si="0">B6-C6</f>
        <v>3.0568794484125097E-2</v>
      </c>
      <c r="H6" s="11">
        <f t="shared" ref="H6:H37" si="1">D6-E6</f>
        <v>-1.9791055109846994E-2</v>
      </c>
    </row>
    <row r="7" spans="1:8" x14ac:dyDescent="0.2">
      <c r="A7" s="7" t="s">
        <v>32</v>
      </c>
      <c r="B7" s="16">
        <v>0</v>
      </c>
      <c r="C7" s="17">
        <v>7.5843761850587794E-3</v>
      </c>
      <c r="D7" s="16">
        <v>3.2999307014552697E-3</v>
      </c>
      <c r="E7" s="17">
        <v>2.6493926267403202E-3</v>
      </c>
      <c r="F7" s="12"/>
      <c r="G7" s="10">
        <f t="shared" si="0"/>
        <v>-7.5843761850587794E-3</v>
      </c>
      <c r="H7" s="11">
        <f t="shared" si="1"/>
        <v>6.5053807471494949E-4</v>
      </c>
    </row>
    <row r="8" spans="1:8" x14ac:dyDescent="0.2">
      <c r="A8" s="7" t="s">
        <v>33</v>
      </c>
      <c r="B8" s="16">
        <v>9.4122076333003901E-3</v>
      </c>
      <c r="C8" s="17">
        <v>0</v>
      </c>
      <c r="D8" s="16">
        <v>1.2466404872164402E-2</v>
      </c>
      <c r="E8" s="17">
        <v>7.9481778802209611E-3</v>
      </c>
      <c r="F8" s="12"/>
      <c r="G8" s="10">
        <f t="shared" si="0"/>
        <v>9.4122076333003901E-3</v>
      </c>
      <c r="H8" s="11">
        <f t="shared" si="1"/>
        <v>4.5182269919434408E-3</v>
      </c>
    </row>
    <row r="9" spans="1:8" x14ac:dyDescent="0.2">
      <c r="A9" s="7" t="s">
        <v>34</v>
      </c>
      <c r="B9" s="16">
        <v>1.2235869923290499</v>
      </c>
      <c r="C9" s="17">
        <v>1.8467956010618101</v>
      </c>
      <c r="D9" s="16">
        <v>1.4890020642899799</v>
      </c>
      <c r="E9" s="17">
        <v>1.5763886129104903</v>
      </c>
      <c r="F9" s="12"/>
      <c r="G9" s="10">
        <f t="shared" si="0"/>
        <v>-0.62320860873276018</v>
      </c>
      <c r="H9" s="11">
        <f t="shared" si="1"/>
        <v>-8.7386548620510318E-2</v>
      </c>
    </row>
    <row r="10" spans="1:8" x14ac:dyDescent="0.2">
      <c r="A10" s="7" t="s">
        <v>35</v>
      </c>
      <c r="B10" s="16">
        <v>4.7061038166501994E-3</v>
      </c>
      <c r="C10" s="17">
        <v>1.1376564277588201E-2</v>
      </c>
      <c r="D10" s="16">
        <v>2.0899561109216702E-2</v>
      </c>
      <c r="E10" s="17">
        <v>1.6337921198231999E-2</v>
      </c>
      <c r="F10" s="12"/>
      <c r="G10" s="10">
        <f t="shared" si="0"/>
        <v>-6.6704604609380018E-3</v>
      </c>
      <c r="H10" s="11">
        <f t="shared" si="1"/>
        <v>4.5616399109847036E-3</v>
      </c>
    </row>
    <row r="11" spans="1:8" x14ac:dyDescent="0.2">
      <c r="A11" s="7" t="s">
        <v>36</v>
      </c>
      <c r="B11" s="16">
        <v>3.2848604640218402</v>
      </c>
      <c r="C11" s="17">
        <v>2.5180128934395101</v>
      </c>
      <c r="D11" s="16">
        <v>3.4524608316558703</v>
      </c>
      <c r="E11" s="17">
        <v>3.7047340230585499</v>
      </c>
      <c r="F11" s="12"/>
      <c r="G11" s="10">
        <f t="shared" si="0"/>
        <v>0.76684757058233011</v>
      </c>
      <c r="H11" s="11">
        <f t="shared" si="1"/>
        <v>-0.25227319140267968</v>
      </c>
    </row>
    <row r="12" spans="1:8" x14ac:dyDescent="0.2">
      <c r="A12" s="7" t="s">
        <v>37</v>
      </c>
      <c r="B12" s="16">
        <v>4.7061038166501994E-3</v>
      </c>
      <c r="C12" s="17">
        <v>0</v>
      </c>
      <c r="D12" s="16">
        <v>3.6665896682836299E-4</v>
      </c>
      <c r="E12" s="17">
        <v>0</v>
      </c>
      <c r="F12" s="12"/>
      <c r="G12" s="10">
        <f t="shared" si="0"/>
        <v>4.7061038166501994E-3</v>
      </c>
      <c r="H12" s="11">
        <f t="shared" si="1"/>
        <v>3.6665896682836299E-4</v>
      </c>
    </row>
    <row r="13" spans="1:8" x14ac:dyDescent="0.2">
      <c r="A13" s="7" t="s">
        <v>38</v>
      </c>
      <c r="B13" s="16">
        <v>0.26354181373241098</v>
      </c>
      <c r="C13" s="17">
        <v>5.6882821387940798E-2</v>
      </c>
      <c r="D13" s="16">
        <v>0.23869498740526399</v>
      </c>
      <c r="E13" s="17">
        <v>6.6234815668508003E-3</v>
      </c>
      <c r="F13" s="12"/>
      <c r="G13" s="10">
        <f t="shared" si="0"/>
        <v>0.20665899234447019</v>
      </c>
      <c r="H13" s="11">
        <f t="shared" si="1"/>
        <v>0.23207150583841318</v>
      </c>
    </row>
    <row r="14" spans="1:8" x14ac:dyDescent="0.2">
      <c r="A14" s="7" t="s">
        <v>39</v>
      </c>
      <c r="B14" s="16">
        <v>4.7061038166501994E-3</v>
      </c>
      <c r="C14" s="17">
        <v>0</v>
      </c>
      <c r="D14" s="16">
        <v>1.0266451071194199E-2</v>
      </c>
      <c r="E14" s="17">
        <v>1.81041829493922E-2</v>
      </c>
      <c r="F14" s="12"/>
      <c r="G14" s="10">
        <f t="shared" si="0"/>
        <v>4.7061038166501994E-3</v>
      </c>
      <c r="H14" s="11">
        <f t="shared" si="1"/>
        <v>-7.837731878198001E-3</v>
      </c>
    </row>
    <row r="15" spans="1:8" x14ac:dyDescent="0.2">
      <c r="A15" s="7" t="s">
        <v>40</v>
      </c>
      <c r="B15" s="16">
        <v>4.2354934349851797E-2</v>
      </c>
      <c r="C15" s="17">
        <v>2.6545316647705697E-2</v>
      </c>
      <c r="D15" s="16">
        <v>2.0166243175559997E-2</v>
      </c>
      <c r="E15" s="17">
        <v>1.85457483871822E-2</v>
      </c>
      <c r="F15" s="12"/>
      <c r="G15" s="10">
        <f t="shared" si="0"/>
        <v>1.58096177021461E-2</v>
      </c>
      <c r="H15" s="11">
        <f t="shared" si="1"/>
        <v>1.6204947883777972E-3</v>
      </c>
    </row>
    <row r="16" spans="1:8" x14ac:dyDescent="0.2">
      <c r="A16" s="7" t="s">
        <v>43</v>
      </c>
      <c r="B16" s="16">
        <v>3.7648830533201595E-2</v>
      </c>
      <c r="C16" s="17">
        <v>1.1376564277588201E-2</v>
      </c>
      <c r="D16" s="16">
        <v>1.8332948341418201E-2</v>
      </c>
      <c r="E16" s="17">
        <v>2.2519837327292701E-2</v>
      </c>
      <c r="F16" s="12"/>
      <c r="G16" s="10">
        <f t="shared" si="0"/>
        <v>2.6272266255613394E-2</v>
      </c>
      <c r="H16" s="11">
        <f t="shared" si="1"/>
        <v>-4.1868889858744998E-3</v>
      </c>
    </row>
    <row r="17" spans="1:8" x14ac:dyDescent="0.2">
      <c r="A17" s="7" t="s">
        <v>44</v>
      </c>
      <c r="B17" s="16">
        <v>0.136477010682856</v>
      </c>
      <c r="C17" s="17">
        <v>0.113765642775882</v>
      </c>
      <c r="D17" s="16">
        <v>8.5798198237837006E-2</v>
      </c>
      <c r="E17" s="17">
        <v>9.9352223502761988E-2</v>
      </c>
      <c r="F17" s="12"/>
      <c r="G17" s="10">
        <f t="shared" si="0"/>
        <v>2.2711367906974006E-2</v>
      </c>
      <c r="H17" s="11">
        <f t="shared" si="1"/>
        <v>-1.3554025264924982E-2</v>
      </c>
    </row>
    <row r="18" spans="1:8" x14ac:dyDescent="0.2">
      <c r="A18" s="7" t="s">
        <v>45</v>
      </c>
      <c r="B18" s="16">
        <v>0.16000752976610699</v>
      </c>
      <c r="C18" s="17">
        <v>7.584376185058779E-2</v>
      </c>
      <c r="D18" s="16">
        <v>0.11256430281630798</v>
      </c>
      <c r="E18" s="17">
        <v>8.0364909677789698E-2</v>
      </c>
      <c r="F18" s="12"/>
      <c r="G18" s="10">
        <f t="shared" si="0"/>
        <v>8.4163767915519203E-2</v>
      </c>
      <c r="H18" s="11">
        <f t="shared" si="1"/>
        <v>3.2199393138518287E-2</v>
      </c>
    </row>
    <row r="19" spans="1:8" x14ac:dyDescent="0.2">
      <c r="A19" s="7" t="s">
        <v>46</v>
      </c>
      <c r="B19" s="16">
        <v>8.9368911478187201</v>
      </c>
      <c r="C19" s="17">
        <v>8.2442169131588905</v>
      </c>
      <c r="D19" s="16">
        <v>8.9725115772568795</v>
      </c>
      <c r="E19" s="17">
        <v>8.7747883797639403</v>
      </c>
      <c r="F19" s="12"/>
      <c r="G19" s="10">
        <f t="shared" si="0"/>
        <v>0.69267423465982958</v>
      </c>
      <c r="H19" s="11">
        <f t="shared" si="1"/>
        <v>0.19772319749293921</v>
      </c>
    </row>
    <row r="20" spans="1:8" x14ac:dyDescent="0.2">
      <c r="A20" s="7" t="s">
        <v>49</v>
      </c>
      <c r="B20" s="16">
        <v>0.117652595416255</v>
      </c>
      <c r="C20" s="17">
        <v>1.1376564277588201E-2</v>
      </c>
      <c r="D20" s="16">
        <v>4.0332486351119995E-2</v>
      </c>
      <c r="E20" s="17">
        <v>9.2728741935911192E-3</v>
      </c>
      <c r="F20" s="12"/>
      <c r="G20" s="10">
        <f t="shared" si="0"/>
        <v>0.10627603113866679</v>
      </c>
      <c r="H20" s="11">
        <f t="shared" si="1"/>
        <v>3.1059612157528876E-2</v>
      </c>
    </row>
    <row r="21" spans="1:8" x14ac:dyDescent="0.2">
      <c r="A21" s="7" t="s">
        <v>50</v>
      </c>
      <c r="B21" s="16">
        <v>1.7224339968939701</v>
      </c>
      <c r="C21" s="17">
        <v>0.38680318543799802</v>
      </c>
      <c r="D21" s="16">
        <v>1.4618693007446801</v>
      </c>
      <c r="E21" s="17">
        <v>0.35722643917215302</v>
      </c>
      <c r="F21" s="12"/>
      <c r="G21" s="10">
        <f t="shared" si="0"/>
        <v>1.3356308114559721</v>
      </c>
      <c r="H21" s="11">
        <f t="shared" si="1"/>
        <v>1.1046428615725272</v>
      </c>
    </row>
    <row r="22" spans="1:8" x14ac:dyDescent="0.2">
      <c r="A22" s="7" t="s">
        <v>52</v>
      </c>
      <c r="B22" s="16">
        <v>0</v>
      </c>
      <c r="C22" s="17">
        <v>0.102389078498294</v>
      </c>
      <c r="D22" s="16">
        <v>0</v>
      </c>
      <c r="E22" s="17">
        <v>2.4542207032371199</v>
      </c>
      <c r="F22" s="12"/>
      <c r="G22" s="10">
        <f t="shared" si="0"/>
        <v>-0.102389078498294</v>
      </c>
      <c r="H22" s="11">
        <f t="shared" si="1"/>
        <v>-2.4542207032371199</v>
      </c>
    </row>
    <row r="23" spans="1:8" x14ac:dyDescent="0.2">
      <c r="A23" s="7" t="s">
        <v>53</v>
      </c>
      <c r="B23" s="16">
        <v>3.6189938350040003</v>
      </c>
      <c r="C23" s="17">
        <v>2.9465301478953401</v>
      </c>
      <c r="D23" s="16">
        <v>2.0738231163812197</v>
      </c>
      <c r="E23" s="17">
        <v>3.2803896373423096</v>
      </c>
      <c r="F23" s="12"/>
      <c r="G23" s="10">
        <f t="shared" si="0"/>
        <v>0.67246368710866022</v>
      </c>
      <c r="H23" s="11">
        <f t="shared" si="1"/>
        <v>-1.2065665209610899</v>
      </c>
    </row>
    <row r="24" spans="1:8" x14ac:dyDescent="0.2">
      <c r="A24" s="7" t="s">
        <v>54</v>
      </c>
      <c r="B24" s="16">
        <v>8.4098075203538993</v>
      </c>
      <c r="C24" s="17">
        <v>7.7208949563898397</v>
      </c>
      <c r="D24" s="16">
        <v>7.0611183831806201</v>
      </c>
      <c r="E24" s="17">
        <v>6.6239231322885894</v>
      </c>
      <c r="F24" s="12"/>
      <c r="G24" s="10">
        <f t="shared" si="0"/>
        <v>0.68891256396405964</v>
      </c>
      <c r="H24" s="11">
        <f t="shared" si="1"/>
        <v>0.43719525089203071</v>
      </c>
    </row>
    <row r="25" spans="1:8" x14ac:dyDescent="0.2">
      <c r="A25" s="7" t="s">
        <v>56</v>
      </c>
      <c r="B25" s="16">
        <v>0</v>
      </c>
      <c r="C25" s="17">
        <v>0</v>
      </c>
      <c r="D25" s="16">
        <v>0</v>
      </c>
      <c r="E25" s="17">
        <v>6.88842082952483E-2</v>
      </c>
      <c r="F25" s="12"/>
      <c r="G25" s="10">
        <f t="shared" si="0"/>
        <v>0</v>
      </c>
      <c r="H25" s="11">
        <f t="shared" si="1"/>
        <v>-6.88842082952483E-2</v>
      </c>
    </row>
    <row r="26" spans="1:8" x14ac:dyDescent="0.2">
      <c r="A26" s="7" t="s">
        <v>59</v>
      </c>
      <c r="B26" s="16">
        <v>2.5083533342745499</v>
      </c>
      <c r="C26" s="17">
        <v>2.6583238528630999</v>
      </c>
      <c r="D26" s="16">
        <v>2.6322447228608201</v>
      </c>
      <c r="E26" s="17">
        <v>1.8276393470130301</v>
      </c>
      <c r="F26" s="12"/>
      <c r="G26" s="10">
        <f t="shared" si="0"/>
        <v>-0.14997051858855004</v>
      </c>
      <c r="H26" s="11">
        <f t="shared" si="1"/>
        <v>0.80460537584779002</v>
      </c>
    </row>
    <row r="27" spans="1:8" x14ac:dyDescent="0.2">
      <c r="A27" s="7" t="s">
        <v>60</v>
      </c>
      <c r="B27" s="16">
        <v>0</v>
      </c>
      <c r="C27" s="17">
        <v>3.7921880925293897E-3</v>
      </c>
      <c r="D27" s="16">
        <v>0</v>
      </c>
      <c r="E27" s="17">
        <v>5.2987852534806404E-3</v>
      </c>
      <c r="F27" s="12"/>
      <c r="G27" s="10">
        <f t="shared" si="0"/>
        <v>-3.7921880925293897E-3</v>
      </c>
      <c r="H27" s="11">
        <f t="shared" si="1"/>
        <v>-5.2987852534806404E-3</v>
      </c>
    </row>
    <row r="28" spans="1:8" x14ac:dyDescent="0.2">
      <c r="A28" s="7" t="s">
        <v>62</v>
      </c>
      <c r="B28" s="16">
        <v>4.7061038166501994E-3</v>
      </c>
      <c r="C28" s="17">
        <v>9.1012514220705304E-2</v>
      </c>
      <c r="D28" s="16">
        <v>0.107064418313882</v>
      </c>
      <c r="E28" s="17">
        <v>0.13335276221259601</v>
      </c>
      <c r="F28" s="12"/>
      <c r="G28" s="10">
        <f t="shared" si="0"/>
        <v>-8.6306410404055109E-2</v>
      </c>
      <c r="H28" s="11">
        <f t="shared" si="1"/>
        <v>-2.6288343898714012E-2</v>
      </c>
    </row>
    <row r="29" spans="1:8" x14ac:dyDescent="0.2">
      <c r="A29" s="7" t="s">
        <v>63</v>
      </c>
      <c r="B29" s="16">
        <v>1.16711374652925</v>
      </c>
      <c r="C29" s="17">
        <v>0.944254835039818</v>
      </c>
      <c r="D29" s="16">
        <v>0.90124774046411693</v>
      </c>
      <c r="E29" s="17">
        <v>0.80320753134010703</v>
      </c>
      <c r="F29" s="12"/>
      <c r="G29" s="10">
        <f t="shared" si="0"/>
        <v>0.22285891148943204</v>
      </c>
      <c r="H29" s="11">
        <f t="shared" si="1"/>
        <v>9.8040209124009903E-2</v>
      </c>
    </row>
    <row r="30" spans="1:8" x14ac:dyDescent="0.2">
      <c r="A30" s="7" t="s">
        <v>65</v>
      </c>
      <c r="B30" s="16">
        <v>5.7979199021130396</v>
      </c>
      <c r="C30" s="17">
        <v>5.5858930602957901</v>
      </c>
      <c r="D30" s="16">
        <v>7.1359168124136101</v>
      </c>
      <c r="E30" s="17">
        <v>6.6305466138554401</v>
      </c>
      <c r="F30" s="12"/>
      <c r="G30" s="10">
        <f t="shared" si="0"/>
        <v>0.21202684181724951</v>
      </c>
      <c r="H30" s="11">
        <f t="shared" si="1"/>
        <v>0.50537019855817</v>
      </c>
    </row>
    <row r="31" spans="1:8" x14ac:dyDescent="0.2">
      <c r="A31" s="7" t="s">
        <v>66</v>
      </c>
      <c r="B31" s="16">
        <v>4.7061038166501994E-3</v>
      </c>
      <c r="C31" s="17">
        <v>2.2753128555176302E-2</v>
      </c>
      <c r="D31" s="16">
        <v>1.64996535072763E-2</v>
      </c>
      <c r="E31" s="17">
        <v>1.6779486636021999E-2</v>
      </c>
      <c r="F31" s="12"/>
      <c r="G31" s="10">
        <f t="shared" si="0"/>
        <v>-1.8047024738526103E-2</v>
      </c>
      <c r="H31" s="11">
        <f t="shared" si="1"/>
        <v>-2.798331287456983E-4</v>
      </c>
    </row>
    <row r="32" spans="1:8" x14ac:dyDescent="0.2">
      <c r="A32" s="7" t="s">
        <v>67</v>
      </c>
      <c r="B32" s="16">
        <v>0.178831945032707</v>
      </c>
      <c r="C32" s="17">
        <v>0.80394387561623093</v>
      </c>
      <c r="D32" s="16">
        <v>0.63432001261306803</v>
      </c>
      <c r="E32" s="17">
        <v>0.76832386175469292</v>
      </c>
      <c r="F32" s="12"/>
      <c r="G32" s="10">
        <f t="shared" si="0"/>
        <v>-0.62511193058352399</v>
      </c>
      <c r="H32" s="11">
        <f t="shared" si="1"/>
        <v>-0.13400384914162489</v>
      </c>
    </row>
    <row r="33" spans="1:8" x14ac:dyDescent="0.2">
      <c r="A33" s="7" t="s">
        <v>68</v>
      </c>
      <c r="B33" s="16">
        <v>1.3741823144618601</v>
      </c>
      <c r="C33" s="17">
        <v>1.3158892681077001</v>
      </c>
      <c r="D33" s="16">
        <v>1.2426072385813201</v>
      </c>
      <c r="E33" s="17">
        <v>0.87650739401325606</v>
      </c>
      <c r="F33" s="12"/>
      <c r="G33" s="10">
        <f t="shared" si="0"/>
        <v>5.8293046354159994E-2</v>
      </c>
      <c r="H33" s="11">
        <f t="shared" si="1"/>
        <v>0.36609984456806399</v>
      </c>
    </row>
    <row r="34" spans="1:8" x14ac:dyDescent="0.2">
      <c r="A34" s="7" t="s">
        <v>69</v>
      </c>
      <c r="B34" s="16">
        <v>0.76238881829733207</v>
      </c>
      <c r="C34" s="17">
        <v>1.0542282897231701</v>
      </c>
      <c r="D34" s="16">
        <v>0.94928006511863194</v>
      </c>
      <c r="E34" s="17">
        <v>0.97718431382938808</v>
      </c>
      <c r="F34" s="12"/>
      <c r="G34" s="10">
        <f t="shared" si="0"/>
        <v>-0.29183947142583799</v>
      </c>
      <c r="H34" s="11">
        <f t="shared" si="1"/>
        <v>-2.7904248710756141E-2</v>
      </c>
    </row>
    <row r="35" spans="1:8" x14ac:dyDescent="0.2">
      <c r="A35" s="7" t="s">
        <v>70</v>
      </c>
      <c r="B35" s="16">
        <v>9.4122076333003901E-3</v>
      </c>
      <c r="C35" s="17">
        <v>1.1376564277588201E-2</v>
      </c>
      <c r="D35" s="16">
        <v>9.5331331375374407E-3</v>
      </c>
      <c r="E35" s="17">
        <v>4.85721981569059E-3</v>
      </c>
      <c r="F35" s="12"/>
      <c r="G35" s="10">
        <f t="shared" si="0"/>
        <v>-1.964356644287811E-3</v>
      </c>
      <c r="H35" s="11">
        <f t="shared" si="1"/>
        <v>4.6759133218468507E-3</v>
      </c>
    </row>
    <row r="36" spans="1:8" x14ac:dyDescent="0.2">
      <c r="A36" s="7" t="s">
        <v>73</v>
      </c>
      <c r="B36" s="16">
        <v>7.5297661066403093E-2</v>
      </c>
      <c r="C36" s="17">
        <v>6.0675009480470207E-2</v>
      </c>
      <c r="D36" s="16">
        <v>6.5631955062276995E-2</v>
      </c>
      <c r="E36" s="17">
        <v>5.9169768663867105E-2</v>
      </c>
      <c r="F36" s="12"/>
      <c r="G36" s="10">
        <f t="shared" si="0"/>
        <v>1.4622651585932886E-2</v>
      </c>
      <c r="H36" s="11">
        <f t="shared" si="1"/>
        <v>6.4621863984098901E-3</v>
      </c>
    </row>
    <row r="37" spans="1:8" x14ac:dyDescent="0.2">
      <c r="A37" s="7" t="s">
        <v>74</v>
      </c>
      <c r="B37" s="16">
        <v>9.7039860699327001</v>
      </c>
      <c r="C37" s="17">
        <v>8.5817216533940108</v>
      </c>
      <c r="D37" s="16">
        <v>9.3531035848247193</v>
      </c>
      <c r="E37" s="17">
        <v>8.81894492354294</v>
      </c>
      <c r="F37" s="12"/>
      <c r="G37" s="10">
        <f t="shared" si="0"/>
        <v>1.1222644165386892</v>
      </c>
      <c r="H37" s="11">
        <f t="shared" si="1"/>
        <v>0.53415866128177925</v>
      </c>
    </row>
    <row r="38" spans="1:8" x14ac:dyDescent="0.2">
      <c r="A38" s="7" t="s">
        <v>75</v>
      </c>
      <c r="B38" s="16">
        <v>4.7061038166501994E-3</v>
      </c>
      <c r="C38" s="17">
        <v>7.5843761850587794E-3</v>
      </c>
      <c r="D38" s="16">
        <v>5.4998845024254502E-3</v>
      </c>
      <c r="E38" s="17">
        <v>5.74035069127069E-3</v>
      </c>
      <c r="F38" s="12"/>
      <c r="G38" s="10">
        <f t="shared" ref="G38:G74" si="2">B38-C38</f>
        <v>-2.87827236840858E-3</v>
      </c>
      <c r="H38" s="11">
        <f t="shared" ref="H38:H74" si="3">D38-E38</f>
        <v>-2.4046618884523974E-4</v>
      </c>
    </row>
    <row r="39" spans="1:8" x14ac:dyDescent="0.2">
      <c r="A39" s="7" t="s">
        <v>76</v>
      </c>
      <c r="B39" s="16">
        <v>3.4542802014212399</v>
      </c>
      <c r="C39" s="17">
        <v>4.8919226393629094</v>
      </c>
      <c r="D39" s="16">
        <v>4.1388464175585602</v>
      </c>
      <c r="E39" s="17">
        <v>4.8629601663818596</v>
      </c>
      <c r="F39" s="12"/>
      <c r="G39" s="10">
        <f t="shared" si="2"/>
        <v>-1.4376424379416695</v>
      </c>
      <c r="H39" s="11">
        <f t="shared" si="3"/>
        <v>-0.72411374882329937</v>
      </c>
    </row>
    <row r="40" spans="1:8" x14ac:dyDescent="0.2">
      <c r="A40" s="7" t="s">
        <v>78</v>
      </c>
      <c r="B40" s="16">
        <v>0.48943479693161995</v>
      </c>
      <c r="C40" s="17">
        <v>0.84565794463405397</v>
      </c>
      <c r="D40" s="16">
        <v>0.71278503151433803</v>
      </c>
      <c r="E40" s="17">
        <v>1.0610817470095</v>
      </c>
      <c r="F40" s="12"/>
      <c r="G40" s="10">
        <f t="shared" si="2"/>
        <v>-0.35622314770243402</v>
      </c>
      <c r="H40" s="11">
        <f t="shared" si="3"/>
        <v>-0.34829671549516195</v>
      </c>
    </row>
    <row r="41" spans="1:8" x14ac:dyDescent="0.2">
      <c r="A41" s="7" t="s">
        <v>79</v>
      </c>
      <c r="B41" s="16">
        <v>2.5648265800743602</v>
      </c>
      <c r="C41" s="17">
        <v>1.9908987485779301</v>
      </c>
      <c r="D41" s="16">
        <v>3.2515317178339296</v>
      </c>
      <c r="E41" s="17">
        <v>1.2677343718952401</v>
      </c>
      <c r="F41" s="12"/>
      <c r="G41" s="10">
        <f t="shared" si="2"/>
        <v>0.57392783149643001</v>
      </c>
      <c r="H41" s="11">
        <f t="shared" si="3"/>
        <v>1.9837973459386895</v>
      </c>
    </row>
    <row r="42" spans="1:8" x14ac:dyDescent="0.2">
      <c r="A42" s="7" t="s">
        <v>80</v>
      </c>
      <c r="B42" s="16">
        <v>0.23530519083251</v>
      </c>
      <c r="C42" s="17">
        <v>0.26166097838452801</v>
      </c>
      <c r="D42" s="16">
        <v>0.34795935952011703</v>
      </c>
      <c r="E42" s="17">
        <v>0.30997893732861703</v>
      </c>
      <c r="F42" s="12"/>
      <c r="G42" s="10">
        <f t="shared" si="2"/>
        <v>-2.6355787552018006E-2</v>
      </c>
      <c r="H42" s="11">
        <f t="shared" si="3"/>
        <v>3.7980422191499996E-2</v>
      </c>
    </row>
    <row r="43" spans="1:8" x14ac:dyDescent="0.2">
      <c r="A43" s="7" t="s">
        <v>81</v>
      </c>
      <c r="B43" s="16">
        <v>6.0708739234787501</v>
      </c>
      <c r="C43" s="17">
        <v>4.6113007205157404</v>
      </c>
      <c r="D43" s="16">
        <v>5.1915243113228007</v>
      </c>
      <c r="E43" s="17">
        <v>4.34941956223203</v>
      </c>
      <c r="F43" s="12"/>
      <c r="G43" s="10">
        <f t="shared" si="2"/>
        <v>1.4595732029630097</v>
      </c>
      <c r="H43" s="11">
        <f t="shared" si="3"/>
        <v>0.84210474909077071</v>
      </c>
    </row>
    <row r="44" spans="1:8" x14ac:dyDescent="0.2">
      <c r="A44" s="7" t="s">
        <v>82</v>
      </c>
      <c r="B44" s="16">
        <v>0</v>
      </c>
      <c r="C44" s="17">
        <v>0</v>
      </c>
      <c r="D44" s="16">
        <v>7.3331793365672695E-4</v>
      </c>
      <c r="E44" s="17">
        <v>0</v>
      </c>
      <c r="F44" s="12"/>
      <c r="G44" s="10">
        <f t="shared" si="2"/>
        <v>0</v>
      </c>
      <c r="H44" s="11">
        <f t="shared" si="3"/>
        <v>7.3331793365672695E-4</v>
      </c>
    </row>
    <row r="45" spans="1:8" x14ac:dyDescent="0.2">
      <c r="A45" s="7" t="s">
        <v>83</v>
      </c>
      <c r="B45" s="16">
        <v>3.8919478563697103</v>
      </c>
      <c r="C45" s="17">
        <v>6.0712931361395501</v>
      </c>
      <c r="D45" s="16">
        <v>4.4835058463772306</v>
      </c>
      <c r="E45" s="17">
        <v>5.0400279069356699</v>
      </c>
      <c r="F45" s="12"/>
      <c r="G45" s="10">
        <f t="shared" si="2"/>
        <v>-2.1793452797698398</v>
      </c>
      <c r="H45" s="11">
        <f t="shared" si="3"/>
        <v>-0.55652206055843934</v>
      </c>
    </row>
    <row r="46" spans="1:8" x14ac:dyDescent="0.2">
      <c r="A46" s="7" t="s">
        <v>84</v>
      </c>
      <c r="B46" s="16">
        <v>0.35766389006541499</v>
      </c>
      <c r="C46" s="17">
        <v>0.166856276071293</v>
      </c>
      <c r="D46" s="16">
        <v>0.28966058379440701</v>
      </c>
      <c r="E46" s="17">
        <v>0.23491281290430799</v>
      </c>
      <c r="F46" s="12"/>
      <c r="G46" s="10">
        <f t="shared" si="2"/>
        <v>0.19080761399412199</v>
      </c>
      <c r="H46" s="11">
        <f t="shared" si="3"/>
        <v>5.4747770890099023E-2</v>
      </c>
    </row>
    <row r="47" spans="1:8" x14ac:dyDescent="0.2">
      <c r="A47" s="7" t="s">
        <v>85</v>
      </c>
      <c r="B47" s="16">
        <v>0.69179726104757899</v>
      </c>
      <c r="C47" s="17">
        <v>0.57262040197193798</v>
      </c>
      <c r="D47" s="16">
        <v>0.52542229946504504</v>
      </c>
      <c r="E47" s="17">
        <v>0.597879602767732</v>
      </c>
      <c r="F47" s="12"/>
      <c r="G47" s="10">
        <f t="shared" si="2"/>
        <v>0.11917685907564102</v>
      </c>
      <c r="H47" s="11">
        <f t="shared" si="3"/>
        <v>-7.245730330268696E-2</v>
      </c>
    </row>
    <row r="48" spans="1:8" x14ac:dyDescent="0.2">
      <c r="A48" s="7" t="s">
        <v>86</v>
      </c>
      <c r="B48" s="16">
        <v>0.48002258929832003</v>
      </c>
      <c r="C48" s="17">
        <v>0.235115661736822</v>
      </c>
      <c r="D48" s="16">
        <v>0.34502608778548999</v>
      </c>
      <c r="E48" s="17">
        <v>0.33294034009369999</v>
      </c>
      <c r="F48" s="12"/>
      <c r="G48" s="10">
        <f t="shared" si="2"/>
        <v>0.24490692756149804</v>
      </c>
      <c r="H48" s="11">
        <f t="shared" si="3"/>
        <v>1.2085747691789994E-2</v>
      </c>
    </row>
    <row r="49" spans="1:8" x14ac:dyDescent="0.2">
      <c r="A49" s="7" t="s">
        <v>87</v>
      </c>
      <c r="B49" s="16">
        <v>0.78591933738058306</v>
      </c>
      <c r="C49" s="17">
        <v>1.15661736822146</v>
      </c>
      <c r="D49" s="16">
        <v>0.91518078120359503</v>
      </c>
      <c r="E49" s="17">
        <v>1.1370310023093899</v>
      </c>
      <c r="F49" s="12"/>
      <c r="G49" s="10">
        <f t="shared" si="2"/>
        <v>-0.37069803084087694</v>
      </c>
      <c r="H49" s="11">
        <f t="shared" si="3"/>
        <v>-0.22185022110579489</v>
      </c>
    </row>
    <row r="50" spans="1:8" x14ac:dyDescent="0.2">
      <c r="A50" s="7" t="s">
        <v>88</v>
      </c>
      <c r="B50" s="16">
        <v>1.8824415266600798E-2</v>
      </c>
      <c r="C50" s="17">
        <v>3.7921880925293897E-3</v>
      </c>
      <c r="D50" s="16">
        <v>4.7665665687687203E-3</v>
      </c>
      <c r="E50" s="17">
        <v>5.2987852534806404E-3</v>
      </c>
      <c r="F50" s="12"/>
      <c r="G50" s="10">
        <f t="shared" si="2"/>
        <v>1.5032227174071409E-2</v>
      </c>
      <c r="H50" s="11">
        <f t="shared" si="3"/>
        <v>-5.3221868471192008E-4</v>
      </c>
    </row>
    <row r="51" spans="1:8" x14ac:dyDescent="0.2">
      <c r="A51" s="7" t="s">
        <v>90</v>
      </c>
      <c r="B51" s="16">
        <v>0.86121699844698596</v>
      </c>
      <c r="C51" s="17">
        <v>0.82669700417140701</v>
      </c>
      <c r="D51" s="16">
        <v>1.0842105649114702</v>
      </c>
      <c r="E51" s="17">
        <v>0.74624558986518996</v>
      </c>
      <c r="F51" s="12"/>
      <c r="G51" s="10">
        <f t="shared" si="2"/>
        <v>3.4519994275578947E-2</v>
      </c>
      <c r="H51" s="11">
        <f t="shared" si="3"/>
        <v>0.3379649750462802</v>
      </c>
    </row>
    <row r="52" spans="1:8" x14ac:dyDescent="0.2">
      <c r="A52" s="7" t="s">
        <v>91</v>
      </c>
      <c r="B52" s="16">
        <v>0.25412960609911101</v>
      </c>
      <c r="C52" s="17">
        <v>0.35267349260523301</v>
      </c>
      <c r="D52" s="16">
        <v>0.314593393538736</v>
      </c>
      <c r="E52" s="17">
        <v>0.21769176083049599</v>
      </c>
      <c r="F52" s="12"/>
      <c r="G52" s="10">
        <f t="shared" si="2"/>
        <v>-9.8543886506122003E-2</v>
      </c>
      <c r="H52" s="11">
        <f t="shared" si="3"/>
        <v>9.690163270824001E-2</v>
      </c>
    </row>
    <row r="53" spans="1:8" x14ac:dyDescent="0.2">
      <c r="A53" s="7" t="s">
        <v>92</v>
      </c>
      <c r="B53" s="16">
        <v>3.3507459174549399</v>
      </c>
      <c r="C53" s="17">
        <v>2.7834660599165701</v>
      </c>
      <c r="D53" s="16">
        <v>3.1759999706672799</v>
      </c>
      <c r="E53" s="17">
        <v>2.6630811553118101</v>
      </c>
      <c r="F53" s="12"/>
      <c r="G53" s="10">
        <f t="shared" si="2"/>
        <v>0.56727985753836974</v>
      </c>
      <c r="H53" s="11">
        <f t="shared" si="3"/>
        <v>0.51291881535546979</v>
      </c>
    </row>
    <row r="54" spans="1:8" x14ac:dyDescent="0.2">
      <c r="A54" s="7" t="s">
        <v>93</v>
      </c>
      <c r="B54" s="16">
        <v>1.52948374041131</v>
      </c>
      <c r="C54" s="17">
        <v>1.5017064846416401</v>
      </c>
      <c r="D54" s="16">
        <v>1.2957727887714401</v>
      </c>
      <c r="E54" s="17">
        <v>1.40020400323226</v>
      </c>
      <c r="F54" s="12"/>
      <c r="G54" s="10">
        <f t="shared" si="2"/>
        <v>2.7777255769669829E-2</v>
      </c>
      <c r="H54" s="11">
        <f t="shared" si="3"/>
        <v>-0.10443121446081993</v>
      </c>
    </row>
    <row r="55" spans="1:8" x14ac:dyDescent="0.2">
      <c r="A55" s="7" t="s">
        <v>94</v>
      </c>
      <c r="B55" s="16">
        <v>17.398465810155798</v>
      </c>
      <c r="C55" s="17">
        <v>20.568828213879399</v>
      </c>
      <c r="D55" s="16">
        <v>17.584230731154598</v>
      </c>
      <c r="E55" s="17">
        <v>19.3321764318863</v>
      </c>
      <c r="F55" s="12"/>
      <c r="G55" s="10">
        <f t="shared" si="2"/>
        <v>-3.1703624037236011</v>
      </c>
      <c r="H55" s="11">
        <f t="shared" si="3"/>
        <v>-1.7479457007317016</v>
      </c>
    </row>
    <row r="56" spans="1:8" x14ac:dyDescent="0.2">
      <c r="A56" s="7" t="s">
        <v>96</v>
      </c>
      <c r="B56" s="16">
        <v>3.3931008518047903</v>
      </c>
      <c r="C56" s="17">
        <v>4.08418657565415</v>
      </c>
      <c r="D56" s="16">
        <v>4.0116157560691201</v>
      </c>
      <c r="E56" s="17">
        <v>4.4289013410342299</v>
      </c>
      <c r="F56" s="12"/>
      <c r="G56" s="10">
        <f t="shared" si="2"/>
        <v>-0.69108572384935973</v>
      </c>
      <c r="H56" s="11">
        <f t="shared" si="3"/>
        <v>-0.41728558496510981</v>
      </c>
    </row>
    <row r="57" spans="1:8" x14ac:dyDescent="0.2">
      <c r="A57" s="7" t="s">
        <v>97</v>
      </c>
      <c r="B57" s="16">
        <v>0.72473998776412996</v>
      </c>
      <c r="C57" s="17">
        <v>1.0163064087978801</v>
      </c>
      <c r="D57" s="16">
        <v>0.99767904873997604</v>
      </c>
      <c r="E57" s="17">
        <v>0.79393465714651601</v>
      </c>
      <c r="F57" s="12"/>
      <c r="G57" s="10">
        <f t="shared" si="2"/>
        <v>-0.29156642103375019</v>
      </c>
      <c r="H57" s="11">
        <f t="shared" si="3"/>
        <v>0.20374439159346003</v>
      </c>
    </row>
    <row r="58" spans="1:8" x14ac:dyDescent="0.2">
      <c r="A58" s="142" t="s">
        <v>41</v>
      </c>
      <c r="B58" s="153">
        <v>0.15530142594945601</v>
      </c>
      <c r="C58" s="154">
        <v>0.12135001896094</v>
      </c>
      <c r="D58" s="153">
        <v>0.10779773624753899</v>
      </c>
      <c r="E58" s="154">
        <v>9.1404045622540994E-2</v>
      </c>
      <c r="F58" s="155"/>
      <c r="G58" s="156">
        <f t="shared" si="2"/>
        <v>3.3951406988516009E-2</v>
      </c>
      <c r="H58" s="157">
        <f t="shared" si="3"/>
        <v>1.6393690624998E-2</v>
      </c>
    </row>
    <row r="59" spans="1:8" x14ac:dyDescent="0.2">
      <c r="A59" s="7" t="s">
        <v>42</v>
      </c>
      <c r="B59" s="16">
        <v>4.7061038166501994E-3</v>
      </c>
      <c r="C59" s="17">
        <v>0</v>
      </c>
      <c r="D59" s="16">
        <v>7.6998383033956303E-3</v>
      </c>
      <c r="E59" s="17">
        <v>5.74035069127069E-3</v>
      </c>
      <c r="F59" s="12"/>
      <c r="G59" s="10">
        <f t="shared" si="2"/>
        <v>4.7061038166501994E-3</v>
      </c>
      <c r="H59" s="11">
        <f t="shared" si="3"/>
        <v>1.9594876121249404E-3</v>
      </c>
    </row>
    <row r="60" spans="1:8" x14ac:dyDescent="0.2">
      <c r="A60" s="7" t="s">
        <v>47</v>
      </c>
      <c r="B60" s="16">
        <v>2.8236622899901202E-2</v>
      </c>
      <c r="C60" s="17">
        <v>3.0337504740235104E-2</v>
      </c>
      <c r="D60" s="16">
        <v>4.87656425881723E-2</v>
      </c>
      <c r="E60" s="17">
        <v>2.87017534563535E-2</v>
      </c>
      <c r="F60" s="12"/>
      <c r="G60" s="10">
        <f t="shared" si="2"/>
        <v>-2.100881840333902E-3</v>
      </c>
      <c r="H60" s="11">
        <f t="shared" si="3"/>
        <v>2.00638891318188E-2</v>
      </c>
    </row>
    <row r="61" spans="1:8" x14ac:dyDescent="0.2">
      <c r="A61" s="7" t="s">
        <v>48</v>
      </c>
      <c r="B61" s="16">
        <v>0.42354934349851797</v>
      </c>
      <c r="C61" s="17">
        <v>0.29958285930982204</v>
      </c>
      <c r="D61" s="16">
        <v>0.40222488661071504</v>
      </c>
      <c r="E61" s="17">
        <v>0.33073251290474998</v>
      </c>
      <c r="F61" s="12"/>
      <c r="G61" s="10">
        <f t="shared" si="2"/>
        <v>0.12396648418869594</v>
      </c>
      <c r="H61" s="11">
        <f t="shared" si="3"/>
        <v>7.1492373705965062E-2</v>
      </c>
    </row>
    <row r="62" spans="1:8" x14ac:dyDescent="0.2">
      <c r="A62" s="7" t="s">
        <v>51</v>
      </c>
      <c r="B62" s="16">
        <v>0.630617911431126</v>
      </c>
      <c r="C62" s="17">
        <v>0.38301099734546801</v>
      </c>
      <c r="D62" s="16">
        <v>0.48545647208075304</v>
      </c>
      <c r="E62" s="17">
        <v>0.51707312765215196</v>
      </c>
      <c r="F62" s="12"/>
      <c r="G62" s="10">
        <f t="shared" si="2"/>
        <v>0.24760691408565799</v>
      </c>
      <c r="H62" s="11">
        <f t="shared" si="3"/>
        <v>-3.1616655571398922E-2</v>
      </c>
    </row>
    <row r="63" spans="1:8" x14ac:dyDescent="0.2">
      <c r="A63" s="7" t="s">
        <v>55</v>
      </c>
      <c r="B63" s="16">
        <v>1.4118311449950601E-2</v>
      </c>
      <c r="C63" s="17">
        <v>0</v>
      </c>
      <c r="D63" s="16">
        <v>6.5998614029105394E-3</v>
      </c>
      <c r="E63" s="17">
        <v>3.5325235023204301E-3</v>
      </c>
      <c r="F63" s="12"/>
      <c r="G63" s="10">
        <f t="shared" si="2"/>
        <v>1.4118311449950601E-2</v>
      </c>
      <c r="H63" s="11">
        <f t="shared" si="3"/>
        <v>3.0673379005901093E-3</v>
      </c>
    </row>
    <row r="64" spans="1:8" x14ac:dyDescent="0.2">
      <c r="A64" s="7" t="s">
        <v>57</v>
      </c>
      <c r="B64" s="16">
        <v>0</v>
      </c>
      <c r="C64" s="17">
        <v>0</v>
      </c>
      <c r="D64" s="16">
        <v>1.09997690048509E-3</v>
      </c>
      <c r="E64" s="17">
        <v>7.5066124424309098E-3</v>
      </c>
      <c r="F64" s="12"/>
      <c r="G64" s="10">
        <f t="shared" si="2"/>
        <v>0</v>
      </c>
      <c r="H64" s="11">
        <f t="shared" si="3"/>
        <v>-6.4066355419458198E-3</v>
      </c>
    </row>
    <row r="65" spans="1:8" x14ac:dyDescent="0.2">
      <c r="A65" s="7" t="s">
        <v>58</v>
      </c>
      <c r="B65" s="16">
        <v>0.84239258318038501</v>
      </c>
      <c r="C65" s="17">
        <v>0.53469852104664395</v>
      </c>
      <c r="D65" s="16">
        <v>0.74468436162840601</v>
      </c>
      <c r="E65" s="17">
        <v>0.69988121889723398</v>
      </c>
      <c r="F65" s="12"/>
      <c r="G65" s="10">
        <f t="shared" si="2"/>
        <v>0.30769406213374106</v>
      </c>
      <c r="H65" s="11">
        <f t="shared" si="3"/>
        <v>4.480314273117203E-2</v>
      </c>
    </row>
    <row r="66" spans="1:8" x14ac:dyDescent="0.2">
      <c r="A66" s="7" t="s">
        <v>61</v>
      </c>
      <c r="B66" s="16">
        <v>0.22118687938255899</v>
      </c>
      <c r="C66" s="17">
        <v>0.227531285551763</v>
      </c>
      <c r="D66" s="16">
        <v>0.25079473331060004</v>
      </c>
      <c r="E66" s="17">
        <v>0.24506881797347999</v>
      </c>
      <c r="F66" s="12"/>
      <c r="G66" s="10">
        <f t="shared" si="2"/>
        <v>-6.3444061692040088E-3</v>
      </c>
      <c r="H66" s="11">
        <f t="shared" si="3"/>
        <v>5.7259153371200522E-3</v>
      </c>
    </row>
    <row r="67" spans="1:8" x14ac:dyDescent="0.2">
      <c r="A67" s="7" t="s">
        <v>64</v>
      </c>
      <c r="B67" s="16">
        <v>0.41884323968186699</v>
      </c>
      <c r="C67" s="17">
        <v>0.35646568069776297</v>
      </c>
      <c r="D67" s="16">
        <v>0.27756083788907104</v>
      </c>
      <c r="E67" s="17">
        <v>0.27995248755889401</v>
      </c>
      <c r="F67" s="12"/>
      <c r="G67" s="10">
        <f t="shared" si="2"/>
        <v>6.237755898410402E-2</v>
      </c>
      <c r="H67" s="11">
        <f t="shared" si="3"/>
        <v>-2.3916496698229706E-3</v>
      </c>
    </row>
    <row r="68" spans="1:8" x14ac:dyDescent="0.2">
      <c r="A68" s="7" t="s">
        <v>71</v>
      </c>
      <c r="B68" s="16">
        <v>8.9415972516353706E-2</v>
      </c>
      <c r="C68" s="17">
        <v>6.4467197572999596E-2</v>
      </c>
      <c r="D68" s="16">
        <v>5.2432232256456004E-2</v>
      </c>
      <c r="E68" s="17">
        <v>8.5222129493480306E-2</v>
      </c>
      <c r="F68" s="12"/>
      <c r="G68" s="10">
        <f t="shared" si="2"/>
        <v>2.494877494335411E-2</v>
      </c>
      <c r="H68" s="11">
        <f t="shared" si="3"/>
        <v>-3.2789897237024301E-2</v>
      </c>
    </row>
    <row r="69" spans="1:8" x14ac:dyDescent="0.2">
      <c r="A69" s="7" t="s">
        <v>72</v>
      </c>
      <c r="B69" s="16">
        <v>4.7061038166501999E-2</v>
      </c>
      <c r="C69" s="17">
        <v>4.5506257110352701E-2</v>
      </c>
      <c r="D69" s="16">
        <v>2.34661738770152E-2</v>
      </c>
      <c r="E69" s="17">
        <v>2.4286099078452902E-2</v>
      </c>
      <c r="F69" s="12"/>
      <c r="G69" s="10">
        <f t="shared" si="2"/>
        <v>1.5547810561492986E-3</v>
      </c>
      <c r="H69" s="11">
        <f t="shared" si="3"/>
        <v>-8.1992520143770245E-4</v>
      </c>
    </row>
    <row r="70" spans="1:8" x14ac:dyDescent="0.2">
      <c r="A70" s="7" t="s">
        <v>77</v>
      </c>
      <c r="B70" s="16">
        <v>0.16471363358275701</v>
      </c>
      <c r="C70" s="17">
        <v>0.26924535456958698</v>
      </c>
      <c r="D70" s="16">
        <v>0.17086307854201699</v>
      </c>
      <c r="E70" s="17">
        <v>0.18589904930961199</v>
      </c>
      <c r="F70" s="12"/>
      <c r="G70" s="10">
        <f t="shared" si="2"/>
        <v>-0.10453172098682997</v>
      </c>
      <c r="H70" s="11">
        <f t="shared" si="3"/>
        <v>-1.5035970767594997E-2</v>
      </c>
    </row>
    <row r="71" spans="1:8" x14ac:dyDescent="0.2">
      <c r="A71" s="7" t="s">
        <v>89</v>
      </c>
      <c r="B71" s="16">
        <v>0.17412584121605701</v>
      </c>
      <c r="C71" s="17">
        <v>0.13272658323852901</v>
      </c>
      <c r="D71" s="16">
        <v>0.14483029189720401</v>
      </c>
      <c r="E71" s="17">
        <v>0.115248579263204</v>
      </c>
      <c r="F71" s="12"/>
      <c r="G71" s="10">
        <f t="shared" si="2"/>
        <v>4.1399257977527998E-2</v>
      </c>
      <c r="H71" s="11">
        <f t="shared" si="3"/>
        <v>2.9581712634000001E-2</v>
      </c>
    </row>
    <row r="72" spans="1:8" x14ac:dyDescent="0.2">
      <c r="A72" s="7" t="s">
        <v>95</v>
      </c>
      <c r="B72" s="16">
        <v>0.16471363358275701</v>
      </c>
      <c r="C72" s="17">
        <v>6.8259385665528999E-2</v>
      </c>
      <c r="D72" s="16">
        <v>0.10303116967876999</v>
      </c>
      <c r="E72" s="17">
        <v>9.2287176498121098E-2</v>
      </c>
      <c r="F72" s="12"/>
      <c r="G72" s="10">
        <f t="shared" si="2"/>
        <v>9.6454247917228009E-2</v>
      </c>
      <c r="H72" s="11">
        <f t="shared" si="3"/>
        <v>1.0743993180648892E-2</v>
      </c>
    </row>
    <row r="73" spans="1:8" x14ac:dyDescent="0.2">
      <c r="A73" s="7" t="s">
        <v>98</v>
      </c>
      <c r="B73" s="16">
        <v>0.39531272059861605</v>
      </c>
      <c r="C73" s="17">
        <v>0.227531285551763</v>
      </c>
      <c r="D73" s="16">
        <v>0.25666127677985401</v>
      </c>
      <c r="E73" s="17">
        <v>0.31792711520883798</v>
      </c>
      <c r="F73" s="12"/>
      <c r="G73" s="10">
        <f t="shared" si="2"/>
        <v>0.16778143504685306</v>
      </c>
      <c r="H73" s="11">
        <f t="shared" si="3"/>
        <v>-6.1265838428983976E-2</v>
      </c>
    </row>
    <row r="74" spans="1:8" x14ac:dyDescent="0.2">
      <c r="A74" s="7" t="s">
        <v>99</v>
      </c>
      <c r="B74" s="16">
        <v>4.7061038166501994E-3</v>
      </c>
      <c r="C74" s="17">
        <v>7.5843761850587794E-3</v>
      </c>
      <c r="D74" s="16">
        <v>1.6866312474104698E-2</v>
      </c>
      <c r="E74" s="17">
        <v>1.7221052073812099E-2</v>
      </c>
      <c r="F74" s="12"/>
      <c r="G74" s="10">
        <f t="shared" si="2"/>
        <v>-2.87827236840858E-3</v>
      </c>
      <c r="H74" s="11">
        <f t="shared" si="3"/>
        <v>-3.5473959970740154E-4</v>
      </c>
    </row>
    <row r="75" spans="1:8" x14ac:dyDescent="0.2">
      <c r="A75" s="1"/>
      <c r="B75" s="18"/>
      <c r="C75" s="19"/>
      <c r="D75" s="18"/>
      <c r="E75" s="19"/>
      <c r="F75" s="15"/>
      <c r="G75" s="13"/>
      <c r="H75" s="14"/>
    </row>
    <row r="76" spans="1:8" s="43" customFormat="1" x14ac:dyDescent="0.2">
      <c r="A76" s="27" t="s">
        <v>5</v>
      </c>
      <c r="B76" s="44">
        <f>SUM(B6:B75)</f>
        <v>100.00000000000001</v>
      </c>
      <c r="C76" s="45">
        <f>SUM(C6:C75)</f>
        <v>100</v>
      </c>
      <c r="D76" s="44">
        <f>SUM(D6:D75)</f>
        <v>99.999999999999901</v>
      </c>
      <c r="E76" s="45">
        <f>SUM(E6:E75)</f>
        <v>99.999999999999972</v>
      </c>
      <c r="F76" s="49"/>
      <c r="G76" s="50">
        <f>SUM(G6:G75)</f>
        <v>3.2268458738382577E-14</v>
      </c>
      <c r="H76" s="51">
        <f>SUM(H6:H75)</f>
        <v>-3.0239699633227701E-14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3927</v>
      </c>
      <c r="C7" s="79">
        <f>SUM($C8:$C11)</f>
        <v>5827</v>
      </c>
      <c r="D7" s="78">
        <f>SUM($D8:$D11)</f>
        <v>58434</v>
      </c>
      <c r="E7" s="79">
        <f>SUM($E8:$E11)</f>
        <v>55206</v>
      </c>
      <c r="F7" s="80"/>
      <c r="G7" s="78">
        <f>B7-C7</f>
        <v>-1900</v>
      </c>
      <c r="H7" s="79">
        <f>D7-E7</f>
        <v>3228</v>
      </c>
      <c r="I7" s="54">
        <f>IF(C7=0, "-", IF(G7/C7&lt;10, G7/C7, "&gt;999%"))</f>
        <v>-0.32606830272867687</v>
      </c>
      <c r="J7" s="55">
        <f>IF(E7=0, "-", IF(H7/E7&lt;10, H7/E7, "&gt;999%"))</f>
        <v>5.847190522769264E-2</v>
      </c>
    </row>
    <row r="8" spans="1:10" x14ac:dyDescent="0.2">
      <c r="A8" s="158" t="s">
        <v>161</v>
      </c>
      <c r="B8" s="65">
        <v>2163</v>
      </c>
      <c r="C8" s="66">
        <v>2940</v>
      </c>
      <c r="D8" s="65">
        <v>31978</v>
      </c>
      <c r="E8" s="66">
        <v>28081</v>
      </c>
      <c r="F8" s="67"/>
      <c r="G8" s="65">
        <f>B8-C8</f>
        <v>-777</v>
      </c>
      <c r="H8" s="66">
        <f>D8-E8</f>
        <v>3897</v>
      </c>
      <c r="I8" s="8">
        <f>IF(C8=0, "-", IF(G8/C8&lt;10, G8/C8, "&gt;999%"))</f>
        <v>-0.26428571428571429</v>
      </c>
      <c r="J8" s="9">
        <f>IF(E8=0, "-", IF(H8/E8&lt;10, H8/E8, "&gt;999%"))</f>
        <v>0.13877710907731206</v>
      </c>
    </row>
    <row r="9" spans="1:10" x14ac:dyDescent="0.2">
      <c r="A9" s="158" t="s">
        <v>162</v>
      </c>
      <c r="B9" s="65">
        <v>1303</v>
      </c>
      <c r="C9" s="66">
        <v>2268</v>
      </c>
      <c r="D9" s="65">
        <v>19948</v>
      </c>
      <c r="E9" s="66">
        <v>22038</v>
      </c>
      <c r="F9" s="67"/>
      <c r="G9" s="65">
        <f>B9-C9</f>
        <v>-965</v>
      </c>
      <c r="H9" s="66">
        <f>D9-E9</f>
        <v>-2090</v>
      </c>
      <c r="I9" s="8">
        <f>IF(C9=0, "-", IF(G9/C9&lt;10, G9/C9, "&gt;999%"))</f>
        <v>-0.42548500881834217</v>
      </c>
      <c r="J9" s="9">
        <f>IF(E9=0, "-", IF(H9/E9&lt;10, H9/E9, "&gt;999%"))</f>
        <v>-9.4836192031944822E-2</v>
      </c>
    </row>
    <row r="10" spans="1:10" x14ac:dyDescent="0.2">
      <c r="A10" s="158" t="s">
        <v>163</v>
      </c>
      <c r="B10" s="65">
        <v>92</v>
      </c>
      <c r="C10" s="66">
        <v>145</v>
      </c>
      <c r="D10" s="65">
        <v>1469</v>
      </c>
      <c r="E10" s="66">
        <v>1626</v>
      </c>
      <c r="F10" s="67"/>
      <c r="G10" s="65">
        <f>B10-C10</f>
        <v>-53</v>
      </c>
      <c r="H10" s="66">
        <f>D10-E10</f>
        <v>-157</v>
      </c>
      <c r="I10" s="8">
        <f>IF(C10=0, "-", IF(G10/C10&lt;10, G10/C10, "&gt;999%"))</f>
        <v>-0.36551724137931035</v>
      </c>
      <c r="J10" s="9">
        <f>IF(E10=0, "-", IF(H10/E10&lt;10, H10/E10, "&gt;999%"))</f>
        <v>-9.6555965559655593E-2</v>
      </c>
    </row>
    <row r="11" spans="1:10" x14ac:dyDescent="0.2">
      <c r="A11" s="158" t="s">
        <v>164</v>
      </c>
      <c r="B11" s="65">
        <v>369</v>
      </c>
      <c r="C11" s="66">
        <v>474</v>
      </c>
      <c r="D11" s="65">
        <v>5039</v>
      </c>
      <c r="E11" s="66">
        <v>3461</v>
      </c>
      <c r="F11" s="67"/>
      <c r="G11" s="65">
        <f>B11-C11</f>
        <v>-105</v>
      </c>
      <c r="H11" s="66">
        <f>D11-E11</f>
        <v>1578</v>
      </c>
      <c r="I11" s="8">
        <f>IF(C11=0, "-", IF(G11/C11&lt;10, G11/C11, "&gt;999%"))</f>
        <v>-0.22151898734177214</v>
      </c>
      <c r="J11" s="9">
        <f>IF(E11=0, "-", IF(H11/E11&lt;10, H11/E11, "&gt;999%"))</f>
        <v>0.45593759029182318</v>
      </c>
    </row>
    <row r="12" spans="1:10" x14ac:dyDescent="0.2">
      <c r="A12" s="7"/>
      <c r="B12" s="65"/>
      <c r="C12" s="66"/>
      <c r="D12" s="65"/>
      <c r="E12" s="66"/>
      <c r="F12" s="67"/>
      <c r="G12" s="65"/>
      <c r="H12" s="66"/>
      <c r="I12" s="8"/>
      <c r="J12" s="9"/>
    </row>
    <row r="13" spans="1:10" s="160" customFormat="1" x14ac:dyDescent="0.2">
      <c r="A13" s="159" t="s">
        <v>121</v>
      </c>
      <c r="B13" s="78">
        <f>SUM($B14:$B17)</f>
        <v>11424</v>
      </c>
      <c r="C13" s="79">
        <f>SUM($C14:$C17)</f>
        <v>13660</v>
      </c>
      <c r="D13" s="78">
        <f>SUM($D14:$D17)</f>
        <v>141238</v>
      </c>
      <c r="E13" s="79">
        <f>SUM($E14:$E17)</f>
        <v>112353</v>
      </c>
      <c r="F13" s="80"/>
      <c r="G13" s="78">
        <f>B13-C13</f>
        <v>-2236</v>
      </c>
      <c r="H13" s="79">
        <f>D13-E13</f>
        <v>28885</v>
      </c>
      <c r="I13" s="54">
        <f>IF(C13=0, "-", IF(G13/C13&lt;10, G13/C13, "&gt;999%"))</f>
        <v>-0.16368960468521229</v>
      </c>
      <c r="J13" s="55">
        <f>IF(E13=0, "-", IF(H13/E13&lt;10, H13/E13, "&gt;999%"))</f>
        <v>0.25709148843377572</v>
      </c>
    </row>
    <row r="14" spans="1:10" x14ac:dyDescent="0.2">
      <c r="A14" s="158" t="s">
        <v>161</v>
      </c>
      <c r="B14" s="65">
        <v>6982</v>
      </c>
      <c r="C14" s="66">
        <v>8020</v>
      </c>
      <c r="D14" s="65">
        <v>83592</v>
      </c>
      <c r="E14" s="66">
        <v>62144</v>
      </c>
      <c r="F14" s="67"/>
      <c r="G14" s="65">
        <f>B14-C14</f>
        <v>-1038</v>
      </c>
      <c r="H14" s="66">
        <f>D14-E14</f>
        <v>21448</v>
      </c>
      <c r="I14" s="8">
        <f>IF(C14=0, "-", IF(G14/C14&lt;10, G14/C14, "&gt;999%"))</f>
        <v>-0.12942643391521197</v>
      </c>
      <c r="J14" s="9">
        <f>IF(E14=0, "-", IF(H14/E14&lt;10, H14/E14, "&gt;999%"))</f>
        <v>0.34513388259526262</v>
      </c>
    </row>
    <row r="15" spans="1:10" x14ac:dyDescent="0.2">
      <c r="A15" s="158" t="s">
        <v>162</v>
      </c>
      <c r="B15" s="65">
        <v>3585</v>
      </c>
      <c r="C15" s="66">
        <v>4510</v>
      </c>
      <c r="D15" s="65">
        <v>45733</v>
      </c>
      <c r="E15" s="66">
        <v>42703</v>
      </c>
      <c r="F15" s="67"/>
      <c r="G15" s="65">
        <f>B15-C15</f>
        <v>-925</v>
      </c>
      <c r="H15" s="66">
        <f>D15-E15</f>
        <v>3030</v>
      </c>
      <c r="I15" s="8">
        <f>IF(C15=0, "-", IF(G15/C15&lt;10, G15/C15, "&gt;999%"))</f>
        <v>-0.20509977827050999</v>
      </c>
      <c r="J15" s="9">
        <f>IF(E15=0, "-", IF(H15/E15&lt;10, H15/E15, "&gt;999%"))</f>
        <v>7.0955202210617518E-2</v>
      </c>
    </row>
    <row r="16" spans="1:10" x14ac:dyDescent="0.2">
      <c r="A16" s="158" t="s">
        <v>163</v>
      </c>
      <c r="B16" s="65">
        <v>280</v>
      </c>
      <c r="C16" s="66">
        <v>165</v>
      </c>
      <c r="D16" s="65">
        <v>3087</v>
      </c>
      <c r="E16" s="66">
        <v>2917</v>
      </c>
      <c r="F16" s="67"/>
      <c r="G16" s="65">
        <f>B16-C16</f>
        <v>115</v>
      </c>
      <c r="H16" s="66">
        <f>D16-E16</f>
        <v>170</v>
      </c>
      <c r="I16" s="8">
        <f>IF(C16=0, "-", IF(G16/C16&lt;10, G16/C16, "&gt;999%"))</f>
        <v>0.69696969696969702</v>
      </c>
      <c r="J16" s="9">
        <f>IF(E16=0, "-", IF(H16/E16&lt;10, H16/E16, "&gt;999%"))</f>
        <v>5.8279053822420296E-2</v>
      </c>
    </row>
    <row r="17" spans="1:10" x14ac:dyDescent="0.2">
      <c r="A17" s="158" t="s">
        <v>164</v>
      </c>
      <c r="B17" s="65">
        <v>577</v>
      </c>
      <c r="C17" s="66">
        <v>965</v>
      </c>
      <c r="D17" s="65">
        <v>8826</v>
      </c>
      <c r="E17" s="66">
        <v>4589</v>
      </c>
      <c r="F17" s="67"/>
      <c r="G17" s="65">
        <f>B17-C17</f>
        <v>-388</v>
      </c>
      <c r="H17" s="66">
        <f>D17-E17</f>
        <v>4237</v>
      </c>
      <c r="I17" s="8">
        <f>IF(C17=0, "-", IF(G17/C17&lt;10, G17/C17, "&gt;999%"))</f>
        <v>-0.40207253886010363</v>
      </c>
      <c r="J17" s="9">
        <f>IF(E17=0, "-", IF(H17/E17&lt;10, H17/E17, "&gt;999%"))</f>
        <v>0.92329483547613855</v>
      </c>
    </row>
    <row r="18" spans="1:10" x14ac:dyDescent="0.2">
      <c r="A18" s="22"/>
      <c r="B18" s="74"/>
      <c r="C18" s="75"/>
      <c r="D18" s="74"/>
      <c r="E18" s="75"/>
      <c r="F18" s="76"/>
      <c r="G18" s="74"/>
      <c r="H18" s="75"/>
      <c r="I18" s="23"/>
      <c r="J18" s="24"/>
    </row>
    <row r="19" spans="1:10" s="160" customFormat="1" x14ac:dyDescent="0.2">
      <c r="A19" s="159" t="s">
        <v>127</v>
      </c>
      <c r="B19" s="78">
        <f>SUM($B20:$B23)</f>
        <v>4973</v>
      </c>
      <c r="C19" s="79">
        <f>SUM($C20:$C23)</f>
        <v>5890</v>
      </c>
      <c r="D19" s="78">
        <f>SUM($D20:$D23)</f>
        <v>61395</v>
      </c>
      <c r="E19" s="79">
        <f>SUM($E20:$E23)</f>
        <v>49552</v>
      </c>
      <c r="F19" s="80"/>
      <c r="G19" s="78">
        <f>B19-C19</f>
        <v>-917</v>
      </c>
      <c r="H19" s="79">
        <f>D19-E19</f>
        <v>11843</v>
      </c>
      <c r="I19" s="54">
        <f>IF(C19=0, "-", IF(G19/C19&lt;10, G19/C19, "&gt;999%"))</f>
        <v>-0.15568760611205432</v>
      </c>
      <c r="J19" s="55">
        <f>IF(E19=0, "-", IF(H19/E19&lt;10, H19/E19, "&gt;999%"))</f>
        <v>0.23900145301905071</v>
      </c>
    </row>
    <row r="20" spans="1:10" x14ac:dyDescent="0.2">
      <c r="A20" s="158" t="s">
        <v>161</v>
      </c>
      <c r="B20" s="65">
        <v>1429</v>
      </c>
      <c r="C20" s="66">
        <v>1428</v>
      </c>
      <c r="D20" s="65">
        <v>17533</v>
      </c>
      <c r="E20" s="66">
        <v>11678</v>
      </c>
      <c r="F20" s="67"/>
      <c r="G20" s="65">
        <f>B20-C20</f>
        <v>1</v>
      </c>
      <c r="H20" s="66">
        <f>D20-E20</f>
        <v>5855</v>
      </c>
      <c r="I20" s="8">
        <f>IF(C20=0, "-", IF(G20/C20&lt;10, G20/C20, "&gt;999%"))</f>
        <v>7.0028011204481793E-4</v>
      </c>
      <c r="J20" s="9">
        <f>IF(E20=0, "-", IF(H20/E20&lt;10, H20/E20, "&gt;999%"))</f>
        <v>0.50137009761945539</v>
      </c>
    </row>
    <row r="21" spans="1:10" x14ac:dyDescent="0.2">
      <c r="A21" s="158" t="s">
        <v>162</v>
      </c>
      <c r="B21" s="65">
        <v>3069</v>
      </c>
      <c r="C21" s="66">
        <v>4092</v>
      </c>
      <c r="D21" s="65">
        <v>38418</v>
      </c>
      <c r="E21" s="66">
        <v>34401</v>
      </c>
      <c r="F21" s="67"/>
      <c r="G21" s="65">
        <f>B21-C21</f>
        <v>-1023</v>
      </c>
      <c r="H21" s="66">
        <f>D21-E21</f>
        <v>4017</v>
      </c>
      <c r="I21" s="8">
        <f>IF(C21=0, "-", IF(G21/C21&lt;10, G21/C21, "&gt;999%"))</f>
        <v>-0.25</v>
      </c>
      <c r="J21" s="9">
        <f>IF(E21=0, "-", IF(H21/E21&lt;10, H21/E21, "&gt;999%"))</f>
        <v>0.11676986134124008</v>
      </c>
    </row>
    <row r="22" spans="1:10" x14ac:dyDescent="0.2">
      <c r="A22" s="158" t="s">
        <v>163</v>
      </c>
      <c r="B22" s="65">
        <v>273</v>
      </c>
      <c r="C22" s="66">
        <v>274</v>
      </c>
      <c r="D22" s="65">
        <v>3194</v>
      </c>
      <c r="E22" s="66">
        <v>2583</v>
      </c>
      <c r="F22" s="67"/>
      <c r="G22" s="65">
        <f>B22-C22</f>
        <v>-1</v>
      </c>
      <c r="H22" s="66">
        <f>D22-E22</f>
        <v>611</v>
      </c>
      <c r="I22" s="8">
        <f>IF(C22=0, "-", IF(G22/C22&lt;10, G22/C22, "&gt;999%"))</f>
        <v>-3.6496350364963502E-3</v>
      </c>
      <c r="J22" s="9">
        <f>IF(E22=0, "-", IF(H22/E22&lt;10, H22/E22, "&gt;999%"))</f>
        <v>0.23654665118079751</v>
      </c>
    </row>
    <row r="23" spans="1:10" x14ac:dyDescent="0.2">
      <c r="A23" s="158" t="s">
        <v>164</v>
      </c>
      <c r="B23" s="65">
        <v>202</v>
      </c>
      <c r="C23" s="66">
        <v>96</v>
      </c>
      <c r="D23" s="65">
        <v>2250</v>
      </c>
      <c r="E23" s="66">
        <v>890</v>
      </c>
      <c r="F23" s="67"/>
      <c r="G23" s="65">
        <f>B23-C23</f>
        <v>106</v>
      </c>
      <c r="H23" s="66">
        <f>D23-E23</f>
        <v>1360</v>
      </c>
      <c r="I23" s="8">
        <f>IF(C23=0, "-", IF(G23/C23&lt;10, G23/C23, "&gt;999%"))</f>
        <v>1.1041666666666667</v>
      </c>
      <c r="J23" s="9">
        <f>IF(E23=0, "-", IF(H23/E23&lt;10, H23/E23, "&gt;999%"))</f>
        <v>1.5280898876404494</v>
      </c>
    </row>
    <row r="24" spans="1:10" x14ac:dyDescent="0.2">
      <c r="A24" s="7"/>
      <c r="B24" s="65"/>
      <c r="C24" s="66"/>
      <c r="D24" s="65"/>
      <c r="E24" s="66"/>
      <c r="F24" s="67"/>
      <c r="G24" s="65"/>
      <c r="H24" s="66"/>
      <c r="I24" s="8"/>
      <c r="J24" s="9"/>
    </row>
    <row r="25" spans="1:10" s="43" customFormat="1" x14ac:dyDescent="0.2">
      <c r="A25" s="53" t="s">
        <v>29</v>
      </c>
      <c r="B25" s="78">
        <f>SUM($B26:$B29)</f>
        <v>20324</v>
      </c>
      <c r="C25" s="79">
        <f>SUM($C26:$C29)</f>
        <v>25377</v>
      </c>
      <c r="D25" s="78">
        <f>SUM($D26:$D29)</f>
        <v>261067</v>
      </c>
      <c r="E25" s="79">
        <f>SUM($E26:$E29)</f>
        <v>217111</v>
      </c>
      <c r="F25" s="80"/>
      <c r="G25" s="78">
        <f>B25-C25</f>
        <v>-5053</v>
      </c>
      <c r="H25" s="79">
        <f>D25-E25</f>
        <v>43956</v>
      </c>
      <c r="I25" s="54">
        <f>IF(C25=0, "-", IF(G25/C25&lt;10, G25/C25, "&gt;999%"))</f>
        <v>-0.19911731095086102</v>
      </c>
      <c r="J25" s="55">
        <f>IF(E25=0, "-", IF(H25/E25&lt;10, H25/E25, "&gt;999%"))</f>
        <v>0.20245865018354667</v>
      </c>
    </row>
    <row r="26" spans="1:10" x14ac:dyDescent="0.2">
      <c r="A26" s="158" t="s">
        <v>161</v>
      </c>
      <c r="B26" s="65">
        <v>10574</v>
      </c>
      <c r="C26" s="66">
        <v>12388</v>
      </c>
      <c r="D26" s="65">
        <v>133103</v>
      </c>
      <c r="E26" s="66">
        <v>101903</v>
      </c>
      <c r="F26" s="67"/>
      <c r="G26" s="65">
        <f>B26-C26</f>
        <v>-1814</v>
      </c>
      <c r="H26" s="66">
        <f>D26-E26</f>
        <v>31200</v>
      </c>
      <c r="I26" s="8">
        <f>IF(C26=0, "-", IF(G26/C26&lt;10, G26/C26, "&gt;999%"))</f>
        <v>-0.14643203099773974</v>
      </c>
      <c r="J26" s="9">
        <f>IF(E26=0, "-", IF(H26/E26&lt;10, H26/E26, "&gt;999%"))</f>
        <v>0.3061735179533478</v>
      </c>
    </row>
    <row r="27" spans="1:10" x14ac:dyDescent="0.2">
      <c r="A27" s="158" t="s">
        <v>162</v>
      </c>
      <c r="B27" s="65">
        <v>7957</v>
      </c>
      <c r="C27" s="66">
        <v>10870</v>
      </c>
      <c r="D27" s="65">
        <v>104099</v>
      </c>
      <c r="E27" s="66">
        <v>99142</v>
      </c>
      <c r="F27" s="67"/>
      <c r="G27" s="65">
        <f>B27-C27</f>
        <v>-2913</v>
      </c>
      <c r="H27" s="66">
        <f>D27-E27</f>
        <v>4957</v>
      </c>
      <c r="I27" s="8">
        <f>IF(C27=0, "-", IF(G27/C27&lt;10, G27/C27, "&gt;999%"))</f>
        <v>-0.26798528058877646</v>
      </c>
      <c r="J27" s="9">
        <f>IF(E27=0, "-", IF(H27/E27&lt;10, H27/E27, "&gt;999%"))</f>
        <v>4.9998991345746507E-2</v>
      </c>
    </row>
    <row r="28" spans="1:10" x14ac:dyDescent="0.2">
      <c r="A28" s="158" t="s">
        <v>163</v>
      </c>
      <c r="B28" s="65">
        <v>645</v>
      </c>
      <c r="C28" s="66">
        <v>584</v>
      </c>
      <c r="D28" s="65">
        <v>7750</v>
      </c>
      <c r="E28" s="66">
        <v>7126</v>
      </c>
      <c r="F28" s="67"/>
      <c r="G28" s="65">
        <f>B28-C28</f>
        <v>61</v>
      </c>
      <c r="H28" s="66">
        <f>D28-E28</f>
        <v>624</v>
      </c>
      <c r="I28" s="8">
        <f>IF(C28=0, "-", IF(G28/C28&lt;10, G28/C28, "&gt;999%"))</f>
        <v>0.10445205479452055</v>
      </c>
      <c r="J28" s="9">
        <f>IF(E28=0, "-", IF(H28/E28&lt;10, H28/E28, "&gt;999%"))</f>
        <v>8.7566657311254556E-2</v>
      </c>
    </row>
    <row r="29" spans="1:10" x14ac:dyDescent="0.2">
      <c r="A29" s="158" t="s">
        <v>164</v>
      </c>
      <c r="B29" s="65">
        <v>1148</v>
      </c>
      <c r="C29" s="66">
        <v>1535</v>
      </c>
      <c r="D29" s="65">
        <v>16115</v>
      </c>
      <c r="E29" s="66">
        <v>8940</v>
      </c>
      <c r="F29" s="67"/>
      <c r="G29" s="65">
        <f>B29-C29</f>
        <v>-387</v>
      </c>
      <c r="H29" s="66">
        <f>D29-E29</f>
        <v>7175</v>
      </c>
      <c r="I29" s="8">
        <f>IF(C29=0, "-", IF(G29/C29&lt;10, G29/C29, "&gt;999%"))</f>
        <v>-0.25211726384364819</v>
      </c>
      <c r="J29" s="9">
        <f>IF(E29=0, "-", IF(H29/E29&lt;10, H29/E29, "&gt;999%"))</f>
        <v>0.80257270693512306</v>
      </c>
    </row>
    <row r="30" spans="1:10" x14ac:dyDescent="0.2">
      <c r="A30" s="7"/>
      <c r="B30" s="65"/>
      <c r="C30" s="66"/>
      <c r="D30" s="65"/>
      <c r="E30" s="66"/>
      <c r="F30" s="67"/>
      <c r="G30" s="65"/>
      <c r="H30" s="66"/>
      <c r="I30" s="8"/>
      <c r="J30" s="9"/>
    </row>
    <row r="31" spans="1:10" s="43" customFormat="1" x14ac:dyDescent="0.2">
      <c r="A31" s="22" t="s">
        <v>128</v>
      </c>
      <c r="B31" s="78">
        <v>925</v>
      </c>
      <c r="C31" s="79">
        <v>993</v>
      </c>
      <c r="D31" s="78">
        <v>11666</v>
      </c>
      <c r="E31" s="79">
        <v>9356</v>
      </c>
      <c r="F31" s="80"/>
      <c r="G31" s="78">
        <f>B31-C31</f>
        <v>-68</v>
      </c>
      <c r="H31" s="79">
        <f>D31-E31</f>
        <v>2310</v>
      </c>
      <c r="I31" s="54">
        <f>IF(C31=0, "-", IF(G31/C31&lt;10, G31/C31, "&gt;999%"))</f>
        <v>-6.8479355488418936E-2</v>
      </c>
      <c r="J31" s="55">
        <f>IF(E31=0, "-", IF(H31/E31&lt;10, H31/E31, "&gt;999%"))</f>
        <v>0.24690038477982043</v>
      </c>
    </row>
    <row r="32" spans="1:10" x14ac:dyDescent="0.2">
      <c r="A32" s="1"/>
      <c r="B32" s="68"/>
      <c r="C32" s="69"/>
      <c r="D32" s="68"/>
      <c r="E32" s="69"/>
      <c r="F32" s="70"/>
      <c r="G32" s="68"/>
      <c r="H32" s="69"/>
      <c r="I32" s="5"/>
      <c r="J32" s="6"/>
    </row>
    <row r="33" spans="1:10" s="43" customFormat="1" x14ac:dyDescent="0.2">
      <c r="A33" s="27" t="s">
        <v>5</v>
      </c>
      <c r="B33" s="71">
        <f>SUM(B26:B32)</f>
        <v>21249</v>
      </c>
      <c r="C33" s="77">
        <f>SUM(C26:C32)</f>
        <v>26370</v>
      </c>
      <c r="D33" s="71">
        <f>SUM(D26:D32)</f>
        <v>272733</v>
      </c>
      <c r="E33" s="77">
        <f>SUM(E26:E32)</f>
        <v>226467</v>
      </c>
      <c r="F33" s="73"/>
      <c r="G33" s="71">
        <f>B33-C33</f>
        <v>-5121</v>
      </c>
      <c r="H33" s="72">
        <f>D33-E33</f>
        <v>46266</v>
      </c>
      <c r="I33" s="37">
        <f>IF(C33=0, 0, G33/C33)</f>
        <v>-0.19419795221843003</v>
      </c>
      <c r="J33" s="38">
        <f>IF(E33=0, 0, H33/E33)</f>
        <v>0.20429466544794606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218</v>
      </c>
      <c r="C8" s="66">
        <v>128</v>
      </c>
      <c r="D8" s="65">
        <v>1973</v>
      </c>
      <c r="E8" s="66">
        <v>1704</v>
      </c>
      <c r="F8" s="67"/>
      <c r="G8" s="65">
        <f t="shared" ref="G8:G13" si="0">B8-C8</f>
        <v>90</v>
      </c>
      <c r="H8" s="66">
        <f t="shared" ref="H8:H13" si="1">D8-E8</f>
        <v>269</v>
      </c>
      <c r="I8" s="20">
        <f t="shared" ref="I8:I13" si="2">IF(C8=0, "-", IF(G8/C8&lt;10, G8/C8, "&gt;999%"))</f>
        <v>0.703125</v>
      </c>
      <c r="J8" s="21">
        <f t="shared" ref="J8:J13" si="3">IF(E8=0, "-", IF(H8/E8&lt;10, H8/E8, "&gt;999%"))</f>
        <v>0.15786384976525822</v>
      </c>
    </row>
    <row r="9" spans="1:10" x14ac:dyDescent="0.2">
      <c r="A9" s="158" t="s">
        <v>166</v>
      </c>
      <c r="B9" s="65">
        <v>53</v>
      </c>
      <c r="C9" s="66">
        <v>16</v>
      </c>
      <c r="D9" s="65">
        <v>527</v>
      </c>
      <c r="E9" s="66">
        <v>286</v>
      </c>
      <c r="F9" s="67"/>
      <c r="G9" s="65">
        <f t="shared" si="0"/>
        <v>37</v>
      </c>
      <c r="H9" s="66">
        <f t="shared" si="1"/>
        <v>241</v>
      </c>
      <c r="I9" s="20">
        <f t="shared" si="2"/>
        <v>2.3125</v>
      </c>
      <c r="J9" s="21">
        <f t="shared" si="3"/>
        <v>0.84265734265734271</v>
      </c>
    </row>
    <row r="10" spans="1:10" x14ac:dyDescent="0.2">
      <c r="A10" s="158" t="s">
        <v>167</v>
      </c>
      <c r="B10" s="65">
        <v>372</v>
      </c>
      <c r="C10" s="66">
        <v>576</v>
      </c>
      <c r="D10" s="65">
        <v>6206</v>
      </c>
      <c r="E10" s="66">
        <v>5474</v>
      </c>
      <c r="F10" s="67"/>
      <c r="G10" s="65">
        <f t="shared" si="0"/>
        <v>-204</v>
      </c>
      <c r="H10" s="66">
        <f t="shared" si="1"/>
        <v>732</v>
      </c>
      <c r="I10" s="20">
        <f t="shared" si="2"/>
        <v>-0.35416666666666669</v>
      </c>
      <c r="J10" s="21">
        <f t="shared" si="3"/>
        <v>0.13372305443916696</v>
      </c>
    </row>
    <row r="11" spans="1:10" x14ac:dyDescent="0.2">
      <c r="A11" s="158" t="s">
        <v>168</v>
      </c>
      <c r="B11" s="65">
        <v>1</v>
      </c>
      <c r="C11" s="66">
        <v>0</v>
      </c>
      <c r="D11" s="65">
        <v>12</v>
      </c>
      <c r="E11" s="66">
        <v>0</v>
      </c>
      <c r="F11" s="67"/>
      <c r="G11" s="65">
        <f t="shared" si="0"/>
        <v>1</v>
      </c>
      <c r="H11" s="66">
        <f t="shared" si="1"/>
        <v>12</v>
      </c>
      <c r="I11" s="20" t="str">
        <f t="shared" si="2"/>
        <v>-</v>
      </c>
      <c r="J11" s="21" t="str">
        <f t="shared" si="3"/>
        <v>-</v>
      </c>
    </row>
    <row r="12" spans="1:10" x14ac:dyDescent="0.2">
      <c r="A12" s="158" t="s">
        <v>169</v>
      </c>
      <c r="B12" s="65">
        <v>3273</v>
      </c>
      <c r="C12" s="66">
        <v>5085</v>
      </c>
      <c r="D12" s="65">
        <v>49579</v>
      </c>
      <c r="E12" s="66">
        <v>47608</v>
      </c>
      <c r="F12" s="67"/>
      <c r="G12" s="65">
        <f t="shared" si="0"/>
        <v>-1812</v>
      </c>
      <c r="H12" s="66">
        <f t="shared" si="1"/>
        <v>1971</v>
      </c>
      <c r="I12" s="20">
        <f t="shared" si="2"/>
        <v>-0.35634218289085545</v>
      </c>
      <c r="J12" s="21">
        <f t="shared" si="3"/>
        <v>4.1400604940346163E-2</v>
      </c>
    </row>
    <row r="13" spans="1:10" x14ac:dyDescent="0.2">
      <c r="A13" s="158" t="s">
        <v>170</v>
      </c>
      <c r="B13" s="65">
        <v>10</v>
      </c>
      <c r="C13" s="66">
        <v>22</v>
      </c>
      <c r="D13" s="65">
        <v>137</v>
      </c>
      <c r="E13" s="66">
        <v>134</v>
      </c>
      <c r="F13" s="67"/>
      <c r="G13" s="65">
        <f t="shared" si="0"/>
        <v>-12</v>
      </c>
      <c r="H13" s="66">
        <f t="shared" si="1"/>
        <v>3</v>
      </c>
      <c r="I13" s="20">
        <f t="shared" si="2"/>
        <v>-0.54545454545454541</v>
      </c>
      <c r="J13" s="21">
        <f t="shared" si="3"/>
        <v>2.2388059701492536E-2</v>
      </c>
    </row>
    <row r="14" spans="1:10" x14ac:dyDescent="0.2">
      <c r="A14" s="7"/>
      <c r="B14" s="65"/>
      <c r="C14" s="66"/>
      <c r="D14" s="65"/>
      <c r="E14" s="66"/>
      <c r="F14" s="67"/>
      <c r="G14" s="65"/>
      <c r="H14" s="66"/>
      <c r="I14" s="20"/>
      <c r="J14" s="21"/>
    </row>
    <row r="15" spans="1:10" s="139" customFormat="1" x14ac:dyDescent="0.2">
      <c r="A15" s="159" t="s">
        <v>121</v>
      </c>
      <c r="B15" s="65"/>
      <c r="C15" s="66"/>
      <c r="D15" s="65"/>
      <c r="E15" s="66"/>
      <c r="F15" s="67"/>
      <c r="G15" s="65"/>
      <c r="H15" s="66"/>
      <c r="I15" s="20"/>
      <c r="J15" s="21"/>
    </row>
    <row r="16" spans="1:10" x14ac:dyDescent="0.2">
      <c r="A16" s="158" t="s">
        <v>165</v>
      </c>
      <c r="B16" s="65">
        <v>2051</v>
      </c>
      <c r="C16" s="66">
        <v>2620</v>
      </c>
      <c r="D16" s="65">
        <v>26407</v>
      </c>
      <c r="E16" s="66">
        <v>22565</v>
      </c>
      <c r="F16" s="67"/>
      <c r="G16" s="65">
        <f>B16-C16</f>
        <v>-569</v>
      </c>
      <c r="H16" s="66">
        <f>D16-E16</f>
        <v>3842</v>
      </c>
      <c r="I16" s="20">
        <f>IF(C16=0, "-", IF(G16/C16&lt;10, G16/C16, "&gt;999%"))</f>
        <v>-0.21717557251908398</v>
      </c>
      <c r="J16" s="21">
        <f>IF(E16=0, "-", IF(H16/E16&lt;10, H16/E16, "&gt;999%"))</f>
        <v>0.17026368269443828</v>
      </c>
    </row>
    <row r="17" spans="1:10" x14ac:dyDescent="0.2">
      <c r="A17" s="158" t="s">
        <v>166</v>
      </c>
      <c r="B17" s="65">
        <v>117</v>
      </c>
      <c r="C17" s="66">
        <v>27</v>
      </c>
      <c r="D17" s="65">
        <v>1028</v>
      </c>
      <c r="E17" s="66">
        <v>199</v>
      </c>
      <c r="F17" s="67"/>
      <c r="G17" s="65">
        <f>B17-C17</f>
        <v>90</v>
      </c>
      <c r="H17" s="66">
        <f>D17-E17</f>
        <v>829</v>
      </c>
      <c r="I17" s="20">
        <f>IF(C17=0, "-", IF(G17/C17&lt;10, G17/C17, "&gt;999%"))</f>
        <v>3.3333333333333335</v>
      </c>
      <c r="J17" s="21">
        <f>IF(E17=0, "-", IF(H17/E17&lt;10, H17/E17, "&gt;999%"))</f>
        <v>4.1658291457286429</v>
      </c>
    </row>
    <row r="18" spans="1:10" x14ac:dyDescent="0.2">
      <c r="A18" s="158" t="s">
        <v>167</v>
      </c>
      <c r="B18" s="65">
        <v>978</v>
      </c>
      <c r="C18" s="66">
        <v>652</v>
      </c>
      <c r="D18" s="65">
        <v>9976</v>
      </c>
      <c r="E18" s="66">
        <v>7655</v>
      </c>
      <c r="F18" s="67"/>
      <c r="G18" s="65">
        <f>B18-C18</f>
        <v>326</v>
      </c>
      <c r="H18" s="66">
        <f>D18-E18</f>
        <v>2321</v>
      </c>
      <c r="I18" s="20">
        <f>IF(C18=0, "-", IF(G18/C18&lt;10, G18/C18, "&gt;999%"))</f>
        <v>0.5</v>
      </c>
      <c r="J18" s="21">
        <f>IF(E18=0, "-", IF(H18/E18&lt;10, H18/E18, "&gt;999%"))</f>
        <v>0.30320052253429131</v>
      </c>
    </row>
    <row r="19" spans="1:10" x14ac:dyDescent="0.2">
      <c r="A19" s="158" t="s">
        <v>169</v>
      </c>
      <c r="B19" s="65">
        <v>8192</v>
      </c>
      <c r="C19" s="66">
        <v>10317</v>
      </c>
      <c r="D19" s="65">
        <v>103053</v>
      </c>
      <c r="E19" s="66">
        <v>81640</v>
      </c>
      <c r="F19" s="67"/>
      <c r="G19" s="65">
        <f>B19-C19</f>
        <v>-2125</v>
      </c>
      <c r="H19" s="66">
        <f>D19-E19</f>
        <v>21413</v>
      </c>
      <c r="I19" s="20">
        <f>IF(C19=0, "-", IF(G19/C19&lt;10, G19/C19, "&gt;999%"))</f>
        <v>-0.20597072792478432</v>
      </c>
      <c r="J19" s="21">
        <f>IF(E19=0, "-", IF(H19/E19&lt;10, H19/E19, "&gt;999%"))</f>
        <v>0.26228564429201373</v>
      </c>
    </row>
    <row r="20" spans="1:10" x14ac:dyDescent="0.2">
      <c r="A20" s="158" t="s">
        <v>170</v>
      </c>
      <c r="B20" s="65">
        <v>86</v>
      </c>
      <c r="C20" s="66">
        <v>44</v>
      </c>
      <c r="D20" s="65">
        <v>774</v>
      </c>
      <c r="E20" s="66">
        <v>294</v>
      </c>
      <c r="F20" s="67"/>
      <c r="G20" s="65">
        <f>B20-C20</f>
        <v>42</v>
      </c>
      <c r="H20" s="66">
        <f>D20-E20</f>
        <v>480</v>
      </c>
      <c r="I20" s="20">
        <f>IF(C20=0, "-", IF(G20/C20&lt;10, G20/C20, "&gt;999%"))</f>
        <v>0.95454545454545459</v>
      </c>
      <c r="J20" s="21">
        <f>IF(E20=0, "-", IF(H20/E20&lt;10, H20/E20, "&gt;999%"))</f>
        <v>1.6326530612244898</v>
      </c>
    </row>
    <row r="21" spans="1:10" x14ac:dyDescent="0.2">
      <c r="A21" s="7"/>
      <c r="B21" s="65"/>
      <c r="C21" s="66"/>
      <c r="D21" s="65"/>
      <c r="E21" s="66"/>
      <c r="F21" s="67"/>
      <c r="G21" s="65"/>
      <c r="H21" s="66"/>
      <c r="I21" s="20"/>
      <c r="J21" s="21"/>
    </row>
    <row r="22" spans="1:10" s="139" customFormat="1" x14ac:dyDescent="0.2">
      <c r="A22" s="159" t="s">
        <v>127</v>
      </c>
      <c r="B22" s="65"/>
      <c r="C22" s="66"/>
      <c r="D22" s="65"/>
      <c r="E22" s="66"/>
      <c r="F22" s="67"/>
      <c r="G22" s="65"/>
      <c r="H22" s="66"/>
      <c r="I22" s="20"/>
      <c r="J22" s="21"/>
    </row>
    <row r="23" spans="1:10" x14ac:dyDescent="0.2">
      <c r="A23" s="158" t="s">
        <v>165</v>
      </c>
      <c r="B23" s="65">
        <v>4547</v>
      </c>
      <c r="C23" s="66">
        <v>5503</v>
      </c>
      <c r="D23" s="65">
        <v>56875</v>
      </c>
      <c r="E23" s="66">
        <v>46248</v>
      </c>
      <c r="F23" s="67"/>
      <c r="G23" s="65">
        <f>B23-C23</f>
        <v>-956</v>
      </c>
      <c r="H23" s="66">
        <f>D23-E23</f>
        <v>10627</v>
      </c>
      <c r="I23" s="20">
        <f>IF(C23=0, "-", IF(G23/C23&lt;10, G23/C23, "&gt;999%"))</f>
        <v>-0.1737234235871343</v>
      </c>
      <c r="J23" s="21">
        <f>IF(E23=0, "-", IF(H23/E23&lt;10, H23/E23, "&gt;999%"))</f>
        <v>0.22978290953122296</v>
      </c>
    </row>
    <row r="24" spans="1:10" x14ac:dyDescent="0.2">
      <c r="A24" s="158" t="s">
        <v>166</v>
      </c>
      <c r="B24" s="65">
        <v>1</v>
      </c>
      <c r="C24" s="66">
        <v>1</v>
      </c>
      <c r="D24" s="65">
        <v>17</v>
      </c>
      <c r="E24" s="66">
        <v>3</v>
      </c>
      <c r="F24" s="67"/>
      <c r="G24" s="65">
        <f>B24-C24</f>
        <v>0</v>
      </c>
      <c r="H24" s="66">
        <f>D24-E24</f>
        <v>14</v>
      </c>
      <c r="I24" s="20">
        <f>IF(C24=0, "-", IF(G24/C24&lt;10, G24/C24, "&gt;999%"))</f>
        <v>0</v>
      </c>
      <c r="J24" s="21">
        <f>IF(E24=0, "-", IF(H24/E24&lt;10, H24/E24, "&gt;999%"))</f>
        <v>4.666666666666667</v>
      </c>
    </row>
    <row r="25" spans="1:10" x14ac:dyDescent="0.2">
      <c r="A25" s="158" t="s">
        <v>169</v>
      </c>
      <c r="B25" s="65">
        <v>425</v>
      </c>
      <c r="C25" s="66">
        <v>386</v>
      </c>
      <c r="D25" s="65">
        <v>4503</v>
      </c>
      <c r="E25" s="66">
        <v>3301</v>
      </c>
      <c r="F25" s="67"/>
      <c r="G25" s="65">
        <f>B25-C25</f>
        <v>39</v>
      </c>
      <c r="H25" s="66">
        <f>D25-E25</f>
        <v>1202</v>
      </c>
      <c r="I25" s="20">
        <f>IF(C25=0, "-", IF(G25/C25&lt;10, G25/C25, "&gt;999%"))</f>
        <v>0.10103626943005181</v>
      </c>
      <c r="J25" s="21">
        <f>IF(E25=0, "-", IF(H25/E25&lt;10, H25/E25, "&gt;999%"))</f>
        <v>0.36413208118751894</v>
      </c>
    </row>
    <row r="26" spans="1:10" x14ac:dyDescent="0.2">
      <c r="A26" s="7"/>
      <c r="B26" s="65"/>
      <c r="C26" s="66"/>
      <c r="D26" s="65"/>
      <c r="E26" s="66"/>
      <c r="F26" s="67"/>
      <c r="G26" s="65"/>
      <c r="H26" s="66"/>
      <c r="I26" s="20"/>
      <c r="J26" s="21"/>
    </row>
    <row r="27" spans="1:10" x14ac:dyDescent="0.2">
      <c r="A27" s="7" t="s">
        <v>128</v>
      </c>
      <c r="B27" s="65">
        <v>925</v>
      </c>
      <c r="C27" s="66">
        <v>993</v>
      </c>
      <c r="D27" s="65">
        <v>11666</v>
      </c>
      <c r="E27" s="66">
        <v>9356</v>
      </c>
      <c r="F27" s="67"/>
      <c r="G27" s="65">
        <f>B27-C27</f>
        <v>-68</v>
      </c>
      <c r="H27" s="66">
        <f>D27-E27</f>
        <v>2310</v>
      </c>
      <c r="I27" s="20">
        <f>IF(C27=0, "-", IF(G27/C27&lt;10, G27/C27, "&gt;999%"))</f>
        <v>-6.8479355488418936E-2</v>
      </c>
      <c r="J27" s="21">
        <f>IF(E27=0, "-", IF(H27/E27&lt;10, H27/E27, "&gt;999%"))</f>
        <v>0.24690038477982043</v>
      </c>
    </row>
    <row r="28" spans="1:10" x14ac:dyDescent="0.2">
      <c r="A28" s="1"/>
      <c r="B28" s="68"/>
      <c r="C28" s="69"/>
      <c r="D28" s="68"/>
      <c r="E28" s="69"/>
      <c r="F28" s="70"/>
      <c r="G28" s="68"/>
      <c r="H28" s="69"/>
      <c r="I28" s="5"/>
      <c r="J28" s="6"/>
    </row>
    <row r="29" spans="1:10" s="43" customFormat="1" x14ac:dyDescent="0.2">
      <c r="A29" s="27" t="s">
        <v>5</v>
      </c>
      <c r="B29" s="71">
        <f>SUM(B6:B28)</f>
        <v>21249</v>
      </c>
      <c r="C29" s="77">
        <f>SUM(C6:C28)</f>
        <v>26370</v>
      </c>
      <c r="D29" s="71">
        <f>SUM(D6:D28)</f>
        <v>272733</v>
      </c>
      <c r="E29" s="77">
        <f>SUM(E6:E28)</f>
        <v>226467</v>
      </c>
      <c r="F29" s="73"/>
      <c r="G29" s="71">
        <f>B29-C29</f>
        <v>-5121</v>
      </c>
      <c r="H29" s="72">
        <f>D29-E29</f>
        <v>46266</v>
      </c>
      <c r="I29" s="37">
        <f>IF(C29=0, 0, G29/C29)</f>
        <v>-0.19419795221843003</v>
      </c>
      <c r="J29" s="38">
        <f>IF(E29=0, 0, H29/E29)</f>
        <v>0.20429466544794606</v>
      </c>
    </row>
    <row r="30" spans="1:10" s="43" customFormat="1" x14ac:dyDescent="0.2">
      <c r="A30" s="22"/>
      <c r="B30" s="78"/>
      <c r="C30" s="98"/>
      <c r="D30" s="78"/>
      <c r="E30" s="98"/>
      <c r="F30" s="80"/>
      <c r="G30" s="78"/>
      <c r="H30" s="79"/>
      <c r="I30" s="54"/>
      <c r="J30" s="55"/>
    </row>
    <row r="31" spans="1:10" s="139" customFormat="1" x14ac:dyDescent="0.2">
      <c r="A31" s="161" t="s">
        <v>171</v>
      </c>
      <c r="B31" s="74"/>
      <c r="C31" s="75"/>
      <c r="D31" s="74"/>
      <c r="E31" s="75"/>
      <c r="F31" s="76"/>
      <c r="G31" s="74"/>
      <c r="H31" s="75"/>
      <c r="I31" s="23"/>
      <c r="J31" s="24"/>
    </row>
    <row r="32" spans="1:10" x14ac:dyDescent="0.2">
      <c r="A32" s="7" t="s">
        <v>165</v>
      </c>
      <c r="B32" s="65">
        <v>6816</v>
      </c>
      <c r="C32" s="66">
        <v>8251</v>
      </c>
      <c r="D32" s="65">
        <v>85255</v>
      </c>
      <c r="E32" s="66">
        <v>70517</v>
      </c>
      <c r="F32" s="67"/>
      <c r="G32" s="65">
        <f t="shared" ref="G32:G37" si="4">B32-C32</f>
        <v>-1435</v>
      </c>
      <c r="H32" s="66">
        <f t="shared" ref="H32:H37" si="5">D32-E32</f>
        <v>14738</v>
      </c>
      <c r="I32" s="20">
        <f t="shared" ref="I32:I37" si="6">IF(C32=0, "-", IF(G32/C32&lt;10, G32/C32, "&gt;999%"))</f>
        <v>-0.17391831293176585</v>
      </c>
      <c r="J32" s="21">
        <f t="shared" ref="J32:J37" si="7">IF(E32=0, "-", IF(H32/E32&lt;10, H32/E32, "&gt;999%"))</f>
        <v>0.20899924840818526</v>
      </c>
    </row>
    <row r="33" spans="1:10" x14ac:dyDescent="0.2">
      <c r="A33" s="7" t="s">
        <v>166</v>
      </c>
      <c r="B33" s="65">
        <v>171</v>
      </c>
      <c r="C33" s="66">
        <v>44</v>
      </c>
      <c r="D33" s="65">
        <v>1572</v>
      </c>
      <c r="E33" s="66">
        <v>488</v>
      </c>
      <c r="F33" s="67"/>
      <c r="G33" s="65">
        <f t="shared" si="4"/>
        <v>127</v>
      </c>
      <c r="H33" s="66">
        <f t="shared" si="5"/>
        <v>1084</v>
      </c>
      <c r="I33" s="20">
        <f t="shared" si="6"/>
        <v>2.8863636363636362</v>
      </c>
      <c r="J33" s="21">
        <f t="shared" si="7"/>
        <v>2.221311475409836</v>
      </c>
    </row>
    <row r="34" spans="1:10" x14ac:dyDescent="0.2">
      <c r="A34" s="7" t="s">
        <v>167</v>
      </c>
      <c r="B34" s="65">
        <v>1350</v>
      </c>
      <c r="C34" s="66">
        <v>1228</v>
      </c>
      <c r="D34" s="65">
        <v>16182</v>
      </c>
      <c r="E34" s="66">
        <v>13129</v>
      </c>
      <c r="F34" s="67"/>
      <c r="G34" s="65">
        <f t="shared" si="4"/>
        <v>122</v>
      </c>
      <c r="H34" s="66">
        <f t="shared" si="5"/>
        <v>3053</v>
      </c>
      <c r="I34" s="20">
        <f t="shared" si="6"/>
        <v>9.93485342019544E-2</v>
      </c>
      <c r="J34" s="21">
        <f t="shared" si="7"/>
        <v>0.23253865488612993</v>
      </c>
    </row>
    <row r="35" spans="1:10" x14ac:dyDescent="0.2">
      <c r="A35" s="7" t="s">
        <v>168</v>
      </c>
      <c r="B35" s="65">
        <v>1</v>
      </c>
      <c r="C35" s="66">
        <v>0</v>
      </c>
      <c r="D35" s="65">
        <v>12</v>
      </c>
      <c r="E35" s="66">
        <v>0</v>
      </c>
      <c r="F35" s="67"/>
      <c r="G35" s="65">
        <f t="shared" si="4"/>
        <v>1</v>
      </c>
      <c r="H35" s="66">
        <f t="shared" si="5"/>
        <v>12</v>
      </c>
      <c r="I35" s="20" t="str">
        <f t="shared" si="6"/>
        <v>-</v>
      </c>
      <c r="J35" s="21" t="str">
        <f t="shared" si="7"/>
        <v>-</v>
      </c>
    </row>
    <row r="36" spans="1:10" x14ac:dyDescent="0.2">
      <c r="A36" s="7" t="s">
        <v>169</v>
      </c>
      <c r="B36" s="65">
        <v>11890</v>
      </c>
      <c r="C36" s="66">
        <v>15788</v>
      </c>
      <c r="D36" s="65">
        <v>157135</v>
      </c>
      <c r="E36" s="66">
        <v>132549</v>
      </c>
      <c r="F36" s="67"/>
      <c r="G36" s="65">
        <f t="shared" si="4"/>
        <v>-3898</v>
      </c>
      <c r="H36" s="66">
        <f t="shared" si="5"/>
        <v>24586</v>
      </c>
      <c r="I36" s="20">
        <f t="shared" si="6"/>
        <v>-0.24689637699518621</v>
      </c>
      <c r="J36" s="21">
        <f t="shared" si="7"/>
        <v>0.18548612211333168</v>
      </c>
    </row>
    <row r="37" spans="1:10" x14ac:dyDescent="0.2">
      <c r="A37" s="7" t="s">
        <v>170</v>
      </c>
      <c r="B37" s="65">
        <v>96</v>
      </c>
      <c r="C37" s="66">
        <v>66</v>
      </c>
      <c r="D37" s="65">
        <v>911</v>
      </c>
      <c r="E37" s="66">
        <v>428</v>
      </c>
      <c r="F37" s="67"/>
      <c r="G37" s="65">
        <f t="shared" si="4"/>
        <v>30</v>
      </c>
      <c r="H37" s="66">
        <f t="shared" si="5"/>
        <v>483</v>
      </c>
      <c r="I37" s="20">
        <f t="shared" si="6"/>
        <v>0.45454545454545453</v>
      </c>
      <c r="J37" s="21">
        <f t="shared" si="7"/>
        <v>1.1285046728971964</v>
      </c>
    </row>
    <row r="38" spans="1:10" x14ac:dyDescent="0.2">
      <c r="A38" s="7"/>
      <c r="B38" s="65"/>
      <c r="C38" s="66"/>
      <c r="D38" s="65"/>
      <c r="E38" s="66"/>
      <c r="F38" s="67"/>
      <c r="G38" s="65"/>
      <c r="H38" s="66"/>
      <c r="I38" s="20"/>
      <c r="J38" s="21"/>
    </row>
    <row r="39" spans="1:10" x14ac:dyDescent="0.2">
      <c r="A39" s="7" t="s">
        <v>128</v>
      </c>
      <c r="B39" s="65">
        <v>925</v>
      </c>
      <c r="C39" s="66">
        <v>993</v>
      </c>
      <c r="D39" s="65">
        <v>11666</v>
      </c>
      <c r="E39" s="66">
        <v>9356</v>
      </c>
      <c r="F39" s="67"/>
      <c r="G39" s="65">
        <f>B39-C39</f>
        <v>-68</v>
      </c>
      <c r="H39" s="66">
        <f>D39-E39</f>
        <v>2310</v>
      </c>
      <c r="I39" s="20">
        <f>IF(C39=0, "-", IF(G39/C39&lt;10, G39/C39, "&gt;999%"))</f>
        <v>-6.8479355488418936E-2</v>
      </c>
      <c r="J39" s="21">
        <f>IF(E39=0, "-", IF(H39/E39&lt;10, H39/E39, "&gt;999%"))</f>
        <v>0.24690038477982043</v>
      </c>
    </row>
    <row r="40" spans="1:10" x14ac:dyDescent="0.2">
      <c r="A40" s="7"/>
      <c r="B40" s="65"/>
      <c r="C40" s="66"/>
      <c r="D40" s="65"/>
      <c r="E40" s="66"/>
      <c r="F40" s="67"/>
      <c r="G40" s="65"/>
      <c r="H40" s="66"/>
      <c r="I40" s="20"/>
      <c r="J40" s="21"/>
    </row>
    <row r="41" spans="1:10" s="43" customFormat="1" x14ac:dyDescent="0.2">
      <c r="A41" s="27" t="s">
        <v>5</v>
      </c>
      <c r="B41" s="71">
        <f>SUM(B30:B40)</f>
        <v>21249</v>
      </c>
      <c r="C41" s="77">
        <f>SUM(C30:C40)</f>
        <v>26370</v>
      </c>
      <c r="D41" s="71">
        <f>SUM(D30:D40)</f>
        <v>272733</v>
      </c>
      <c r="E41" s="77">
        <f>SUM(E30:E40)</f>
        <v>226467</v>
      </c>
      <c r="F41" s="73"/>
      <c r="G41" s="71">
        <f>B41-C41</f>
        <v>-5121</v>
      </c>
      <c r="H41" s="72">
        <f>D41-E41</f>
        <v>46266</v>
      </c>
      <c r="I41" s="37">
        <f>IF(C41=0, 0, G41/C41)</f>
        <v>-0.19419795221843003</v>
      </c>
      <c r="J41" s="38">
        <f>IF(E41=0, 0, H41/E41)</f>
        <v>0.20429466544794606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198</v>
      </c>
      <c r="B15" s="65">
        <v>52</v>
      </c>
      <c r="C15" s="66">
        <v>25</v>
      </c>
      <c r="D15" s="65">
        <v>1618</v>
      </c>
      <c r="E15" s="66">
        <v>686</v>
      </c>
      <c r="F15" s="67"/>
      <c r="G15" s="65">
        <f t="shared" ref="G15:G41" si="0">B15-C15</f>
        <v>27</v>
      </c>
      <c r="H15" s="66">
        <f t="shared" ref="H15:H41" si="1">D15-E15</f>
        <v>932</v>
      </c>
      <c r="I15" s="20">
        <f t="shared" ref="I15:I41" si="2">IF(C15=0, "-", IF(G15/C15&lt;10, G15/C15, "&gt;999%"))</f>
        <v>1.08</v>
      </c>
      <c r="J15" s="21">
        <f t="shared" ref="J15:J41" si="3">IF(E15=0, "-", IF(H15/E15&lt;10, H15/E15, "&gt;999%"))</f>
        <v>1.3586005830903789</v>
      </c>
    </row>
    <row r="16" spans="1:10" x14ac:dyDescent="0.2">
      <c r="A16" s="7" t="s">
        <v>197</v>
      </c>
      <c r="B16" s="65">
        <v>100</v>
      </c>
      <c r="C16" s="66">
        <v>87</v>
      </c>
      <c r="D16" s="65">
        <v>860</v>
      </c>
      <c r="E16" s="66">
        <v>576</v>
      </c>
      <c r="F16" s="67"/>
      <c r="G16" s="65">
        <f t="shared" si="0"/>
        <v>13</v>
      </c>
      <c r="H16" s="66">
        <f t="shared" si="1"/>
        <v>284</v>
      </c>
      <c r="I16" s="20">
        <f t="shared" si="2"/>
        <v>0.14942528735632185</v>
      </c>
      <c r="J16" s="21">
        <f t="shared" si="3"/>
        <v>0.49305555555555558</v>
      </c>
    </row>
    <row r="17" spans="1:10" x14ac:dyDescent="0.2">
      <c r="A17" s="7" t="s">
        <v>196</v>
      </c>
      <c r="B17" s="65">
        <v>18</v>
      </c>
      <c r="C17" s="66">
        <v>68</v>
      </c>
      <c r="D17" s="65">
        <v>457</v>
      </c>
      <c r="E17" s="66">
        <v>660</v>
      </c>
      <c r="F17" s="67"/>
      <c r="G17" s="65">
        <f t="shared" si="0"/>
        <v>-50</v>
      </c>
      <c r="H17" s="66">
        <f t="shared" si="1"/>
        <v>-203</v>
      </c>
      <c r="I17" s="20">
        <f t="shared" si="2"/>
        <v>-0.73529411764705888</v>
      </c>
      <c r="J17" s="21">
        <f t="shared" si="3"/>
        <v>-0.30757575757575756</v>
      </c>
    </row>
    <row r="18" spans="1:10" x14ac:dyDescent="0.2">
      <c r="A18" s="7" t="s">
        <v>195</v>
      </c>
      <c r="B18" s="65">
        <v>0</v>
      </c>
      <c r="C18" s="66">
        <v>29</v>
      </c>
      <c r="D18" s="65">
        <v>13</v>
      </c>
      <c r="E18" s="66">
        <v>775</v>
      </c>
      <c r="F18" s="67"/>
      <c r="G18" s="65">
        <f t="shared" si="0"/>
        <v>-29</v>
      </c>
      <c r="H18" s="66">
        <f t="shared" si="1"/>
        <v>-762</v>
      </c>
      <c r="I18" s="20">
        <f t="shared" si="2"/>
        <v>-1</v>
      </c>
      <c r="J18" s="21">
        <f t="shared" si="3"/>
        <v>-0.98322580645161295</v>
      </c>
    </row>
    <row r="19" spans="1:10" x14ac:dyDescent="0.2">
      <c r="A19" s="7" t="s">
        <v>194</v>
      </c>
      <c r="B19" s="65">
        <v>1318</v>
      </c>
      <c r="C19" s="66">
        <v>1057</v>
      </c>
      <c r="D19" s="65">
        <v>17307</v>
      </c>
      <c r="E19" s="66">
        <v>5830</v>
      </c>
      <c r="F19" s="67"/>
      <c r="G19" s="65">
        <f t="shared" si="0"/>
        <v>261</v>
      </c>
      <c r="H19" s="66">
        <f t="shared" si="1"/>
        <v>11477</v>
      </c>
      <c r="I19" s="20">
        <f t="shared" si="2"/>
        <v>0.24692526017029329</v>
      </c>
      <c r="J19" s="21">
        <f t="shared" si="3"/>
        <v>1.9686106346483705</v>
      </c>
    </row>
    <row r="20" spans="1:10" x14ac:dyDescent="0.2">
      <c r="A20" s="7" t="s">
        <v>193</v>
      </c>
      <c r="B20" s="65">
        <v>238</v>
      </c>
      <c r="C20" s="66">
        <v>280</v>
      </c>
      <c r="D20" s="65">
        <v>3329</v>
      </c>
      <c r="E20" s="66">
        <v>2796</v>
      </c>
      <c r="F20" s="67"/>
      <c r="G20" s="65">
        <f t="shared" si="0"/>
        <v>-42</v>
      </c>
      <c r="H20" s="66">
        <f t="shared" si="1"/>
        <v>533</v>
      </c>
      <c r="I20" s="20">
        <f t="shared" si="2"/>
        <v>-0.15</v>
      </c>
      <c r="J20" s="21">
        <f t="shared" si="3"/>
        <v>0.19062947067238914</v>
      </c>
    </row>
    <row r="21" spans="1:10" x14ac:dyDescent="0.2">
      <c r="A21" s="7" t="s">
        <v>192</v>
      </c>
      <c r="B21" s="65">
        <v>160</v>
      </c>
      <c r="C21" s="66">
        <v>592</v>
      </c>
      <c r="D21" s="65">
        <v>5403</v>
      </c>
      <c r="E21" s="66">
        <v>5354</v>
      </c>
      <c r="F21" s="67"/>
      <c r="G21" s="65">
        <f t="shared" si="0"/>
        <v>-432</v>
      </c>
      <c r="H21" s="66">
        <f t="shared" si="1"/>
        <v>49</v>
      </c>
      <c r="I21" s="20">
        <f t="shared" si="2"/>
        <v>-0.72972972972972971</v>
      </c>
      <c r="J21" s="21">
        <f t="shared" si="3"/>
        <v>9.152035861038476E-3</v>
      </c>
    </row>
    <row r="22" spans="1:10" x14ac:dyDescent="0.2">
      <c r="A22" s="7" t="s">
        <v>191</v>
      </c>
      <c r="B22" s="65">
        <v>67</v>
      </c>
      <c r="C22" s="66">
        <v>115</v>
      </c>
      <c r="D22" s="65">
        <v>1079</v>
      </c>
      <c r="E22" s="66">
        <v>1518</v>
      </c>
      <c r="F22" s="67"/>
      <c r="G22" s="65">
        <f t="shared" si="0"/>
        <v>-48</v>
      </c>
      <c r="H22" s="66">
        <f t="shared" si="1"/>
        <v>-439</v>
      </c>
      <c r="I22" s="20">
        <f t="shared" si="2"/>
        <v>-0.41739130434782606</v>
      </c>
      <c r="J22" s="21">
        <f t="shared" si="3"/>
        <v>-0.28919631093544135</v>
      </c>
    </row>
    <row r="23" spans="1:10" x14ac:dyDescent="0.2">
      <c r="A23" s="7" t="s">
        <v>190</v>
      </c>
      <c r="B23" s="65">
        <v>196</v>
      </c>
      <c r="C23" s="66">
        <v>249</v>
      </c>
      <c r="D23" s="65">
        <v>2462</v>
      </c>
      <c r="E23" s="66">
        <v>2138</v>
      </c>
      <c r="F23" s="67"/>
      <c r="G23" s="65">
        <f t="shared" si="0"/>
        <v>-53</v>
      </c>
      <c r="H23" s="66">
        <f t="shared" si="1"/>
        <v>324</v>
      </c>
      <c r="I23" s="20">
        <f t="shared" si="2"/>
        <v>-0.21285140562248997</v>
      </c>
      <c r="J23" s="21">
        <f t="shared" si="3"/>
        <v>0.15154349859681945</v>
      </c>
    </row>
    <row r="24" spans="1:10" x14ac:dyDescent="0.2">
      <c r="A24" s="7" t="s">
        <v>189</v>
      </c>
      <c r="B24" s="65">
        <v>957</v>
      </c>
      <c r="C24" s="66">
        <v>1622</v>
      </c>
      <c r="D24" s="65">
        <v>14854</v>
      </c>
      <c r="E24" s="66">
        <v>18185</v>
      </c>
      <c r="F24" s="67"/>
      <c r="G24" s="65">
        <f t="shared" si="0"/>
        <v>-665</v>
      </c>
      <c r="H24" s="66">
        <f t="shared" si="1"/>
        <v>-3331</v>
      </c>
      <c r="I24" s="20">
        <f t="shared" si="2"/>
        <v>-0.40998766954377314</v>
      </c>
      <c r="J24" s="21">
        <f t="shared" si="3"/>
        <v>-0.18317294473467144</v>
      </c>
    </row>
    <row r="25" spans="1:10" x14ac:dyDescent="0.2">
      <c r="A25" s="7" t="s">
        <v>188</v>
      </c>
      <c r="B25" s="65">
        <v>256</v>
      </c>
      <c r="C25" s="66">
        <v>431</v>
      </c>
      <c r="D25" s="65">
        <v>3257</v>
      </c>
      <c r="E25" s="66">
        <v>3243</v>
      </c>
      <c r="F25" s="67"/>
      <c r="G25" s="65">
        <f t="shared" si="0"/>
        <v>-175</v>
      </c>
      <c r="H25" s="66">
        <f t="shared" si="1"/>
        <v>14</v>
      </c>
      <c r="I25" s="20">
        <f t="shared" si="2"/>
        <v>-0.40603248259860791</v>
      </c>
      <c r="J25" s="21">
        <f t="shared" si="3"/>
        <v>4.3169904409497382E-3</v>
      </c>
    </row>
    <row r="26" spans="1:10" x14ac:dyDescent="0.2">
      <c r="A26" s="7" t="s">
        <v>187</v>
      </c>
      <c r="B26" s="65">
        <v>92</v>
      </c>
      <c r="C26" s="66">
        <v>188</v>
      </c>
      <c r="D26" s="65">
        <v>1127</v>
      </c>
      <c r="E26" s="66">
        <v>1160</v>
      </c>
      <c r="F26" s="67"/>
      <c r="G26" s="65">
        <f t="shared" si="0"/>
        <v>-96</v>
      </c>
      <c r="H26" s="66">
        <f t="shared" si="1"/>
        <v>-33</v>
      </c>
      <c r="I26" s="20">
        <f t="shared" si="2"/>
        <v>-0.51063829787234039</v>
      </c>
      <c r="J26" s="21">
        <f t="shared" si="3"/>
        <v>-2.8448275862068967E-2</v>
      </c>
    </row>
    <row r="27" spans="1:10" x14ac:dyDescent="0.2">
      <c r="A27" s="7" t="s">
        <v>186</v>
      </c>
      <c r="B27" s="65">
        <v>97</v>
      </c>
      <c r="C27" s="66">
        <v>67</v>
      </c>
      <c r="D27" s="65">
        <v>951</v>
      </c>
      <c r="E27" s="66">
        <v>741</v>
      </c>
      <c r="F27" s="67"/>
      <c r="G27" s="65">
        <f t="shared" si="0"/>
        <v>30</v>
      </c>
      <c r="H27" s="66">
        <f t="shared" si="1"/>
        <v>210</v>
      </c>
      <c r="I27" s="20">
        <f t="shared" si="2"/>
        <v>0.44776119402985076</v>
      </c>
      <c r="J27" s="21">
        <f t="shared" si="3"/>
        <v>0.2834008097165992</v>
      </c>
    </row>
    <row r="28" spans="1:10" x14ac:dyDescent="0.2">
      <c r="A28" s="7" t="s">
        <v>185</v>
      </c>
      <c r="B28" s="65">
        <v>6612</v>
      </c>
      <c r="C28" s="66">
        <v>8744</v>
      </c>
      <c r="D28" s="65">
        <v>81564</v>
      </c>
      <c r="E28" s="66">
        <v>67694</v>
      </c>
      <c r="F28" s="67"/>
      <c r="G28" s="65">
        <f t="shared" si="0"/>
        <v>-2132</v>
      </c>
      <c r="H28" s="66">
        <f t="shared" si="1"/>
        <v>13870</v>
      </c>
      <c r="I28" s="20">
        <f t="shared" si="2"/>
        <v>-0.24382433668801465</v>
      </c>
      <c r="J28" s="21">
        <f t="shared" si="3"/>
        <v>0.20489260495760334</v>
      </c>
    </row>
    <row r="29" spans="1:10" x14ac:dyDescent="0.2">
      <c r="A29" s="7" t="s">
        <v>184</v>
      </c>
      <c r="B29" s="65">
        <v>3060</v>
      </c>
      <c r="C29" s="66">
        <v>3641</v>
      </c>
      <c r="D29" s="65">
        <v>40050</v>
      </c>
      <c r="E29" s="66">
        <v>30943</v>
      </c>
      <c r="F29" s="67"/>
      <c r="G29" s="65">
        <f t="shared" si="0"/>
        <v>-581</v>
      </c>
      <c r="H29" s="66">
        <f t="shared" si="1"/>
        <v>9107</v>
      </c>
      <c r="I29" s="20">
        <f t="shared" si="2"/>
        <v>-0.15957154627849493</v>
      </c>
      <c r="J29" s="21">
        <f t="shared" si="3"/>
        <v>0.29431535403807002</v>
      </c>
    </row>
    <row r="30" spans="1:10" x14ac:dyDescent="0.2">
      <c r="A30" s="7" t="s">
        <v>183</v>
      </c>
      <c r="B30" s="65">
        <v>365</v>
      </c>
      <c r="C30" s="66">
        <v>405</v>
      </c>
      <c r="D30" s="65">
        <v>5639</v>
      </c>
      <c r="E30" s="66">
        <v>3569</v>
      </c>
      <c r="F30" s="67"/>
      <c r="G30" s="65">
        <f t="shared" si="0"/>
        <v>-40</v>
      </c>
      <c r="H30" s="66">
        <f t="shared" si="1"/>
        <v>2070</v>
      </c>
      <c r="I30" s="20">
        <f t="shared" si="2"/>
        <v>-9.8765432098765427E-2</v>
      </c>
      <c r="J30" s="21">
        <f t="shared" si="3"/>
        <v>0.57999439618940885</v>
      </c>
    </row>
    <row r="31" spans="1:10" x14ac:dyDescent="0.2">
      <c r="A31" s="7" t="s">
        <v>181</v>
      </c>
      <c r="B31" s="65">
        <v>33</v>
      </c>
      <c r="C31" s="66">
        <v>132</v>
      </c>
      <c r="D31" s="65">
        <v>699</v>
      </c>
      <c r="E31" s="66">
        <v>1536</v>
      </c>
      <c r="F31" s="67"/>
      <c r="G31" s="65">
        <f t="shared" si="0"/>
        <v>-99</v>
      </c>
      <c r="H31" s="66">
        <f t="shared" si="1"/>
        <v>-837</v>
      </c>
      <c r="I31" s="20">
        <f t="shared" si="2"/>
        <v>-0.75</v>
      </c>
      <c r="J31" s="21">
        <f t="shared" si="3"/>
        <v>-0.544921875</v>
      </c>
    </row>
    <row r="32" spans="1:10" x14ac:dyDescent="0.2">
      <c r="A32" s="7" t="s">
        <v>180</v>
      </c>
      <c r="B32" s="65">
        <v>46</v>
      </c>
      <c r="C32" s="66">
        <v>119</v>
      </c>
      <c r="D32" s="65">
        <v>1336</v>
      </c>
      <c r="E32" s="66">
        <v>298</v>
      </c>
      <c r="F32" s="67"/>
      <c r="G32" s="65">
        <f t="shared" si="0"/>
        <v>-73</v>
      </c>
      <c r="H32" s="66">
        <f t="shared" si="1"/>
        <v>1038</v>
      </c>
      <c r="I32" s="20">
        <f t="shared" si="2"/>
        <v>-0.61344537815126055</v>
      </c>
      <c r="J32" s="21">
        <f t="shared" si="3"/>
        <v>3.4832214765100673</v>
      </c>
    </row>
    <row r="33" spans="1:10" x14ac:dyDescent="0.2">
      <c r="A33" s="7" t="s">
        <v>179</v>
      </c>
      <c r="B33" s="65">
        <v>57</v>
      </c>
      <c r="C33" s="66">
        <v>44</v>
      </c>
      <c r="D33" s="65">
        <v>1404</v>
      </c>
      <c r="E33" s="66">
        <v>187</v>
      </c>
      <c r="F33" s="67"/>
      <c r="G33" s="65">
        <f t="shared" si="0"/>
        <v>13</v>
      </c>
      <c r="H33" s="66">
        <f t="shared" si="1"/>
        <v>1217</v>
      </c>
      <c r="I33" s="20">
        <f t="shared" si="2"/>
        <v>0.29545454545454547</v>
      </c>
      <c r="J33" s="21">
        <f t="shared" si="3"/>
        <v>6.5080213903743314</v>
      </c>
    </row>
    <row r="34" spans="1:10" x14ac:dyDescent="0.2">
      <c r="A34" s="7" t="s">
        <v>178</v>
      </c>
      <c r="B34" s="65">
        <v>90</v>
      </c>
      <c r="C34" s="66">
        <v>244</v>
      </c>
      <c r="D34" s="65">
        <v>1809</v>
      </c>
      <c r="E34" s="66">
        <v>1502</v>
      </c>
      <c r="F34" s="67"/>
      <c r="G34" s="65">
        <f t="shared" si="0"/>
        <v>-154</v>
      </c>
      <c r="H34" s="66">
        <f t="shared" si="1"/>
        <v>307</v>
      </c>
      <c r="I34" s="20">
        <f t="shared" si="2"/>
        <v>-0.63114754098360659</v>
      </c>
      <c r="J34" s="21">
        <f t="shared" si="3"/>
        <v>0.20439414114513982</v>
      </c>
    </row>
    <row r="35" spans="1:10" x14ac:dyDescent="0.2">
      <c r="A35" s="7" t="s">
        <v>177</v>
      </c>
      <c r="B35" s="65">
        <v>254</v>
      </c>
      <c r="C35" s="66">
        <v>408</v>
      </c>
      <c r="D35" s="65">
        <v>3591</v>
      </c>
      <c r="E35" s="66">
        <v>2914</v>
      </c>
      <c r="F35" s="67"/>
      <c r="G35" s="65">
        <f t="shared" si="0"/>
        <v>-154</v>
      </c>
      <c r="H35" s="66">
        <f t="shared" si="1"/>
        <v>677</v>
      </c>
      <c r="I35" s="20">
        <f t="shared" si="2"/>
        <v>-0.37745098039215685</v>
      </c>
      <c r="J35" s="21">
        <f t="shared" si="3"/>
        <v>0.23232669869595057</v>
      </c>
    </row>
    <row r="36" spans="1:10" x14ac:dyDescent="0.2">
      <c r="A36" s="7" t="s">
        <v>176</v>
      </c>
      <c r="B36" s="65">
        <v>347</v>
      </c>
      <c r="C36" s="66">
        <v>430</v>
      </c>
      <c r="D36" s="65">
        <v>3471</v>
      </c>
      <c r="E36" s="66">
        <v>3454</v>
      </c>
      <c r="F36" s="67"/>
      <c r="G36" s="65">
        <f t="shared" si="0"/>
        <v>-83</v>
      </c>
      <c r="H36" s="66">
        <f t="shared" si="1"/>
        <v>17</v>
      </c>
      <c r="I36" s="20">
        <f t="shared" si="2"/>
        <v>-0.19302325581395349</v>
      </c>
      <c r="J36" s="21">
        <f t="shared" si="3"/>
        <v>4.9218297625940937E-3</v>
      </c>
    </row>
    <row r="37" spans="1:10" x14ac:dyDescent="0.2">
      <c r="A37" s="7" t="s">
        <v>175</v>
      </c>
      <c r="B37" s="65">
        <v>28</v>
      </c>
      <c r="C37" s="66">
        <v>115</v>
      </c>
      <c r="D37" s="65">
        <v>1225</v>
      </c>
      <c r="E37" s="66">
        <v>909</v>
      </c>
      <c r="F37" s="67"/>
      <c r="G37" s="65">
        <f t="shared" si="0"/>
        <v>-87</v>
      </c>
      <c r="H37" s="66">
        <f t="shared" si="1"/>
        <v>316</v>
      </c>
      <c r="I37" s="20">
        <f t="shared" si="2"/>
        <v>-0.75652173913043474</v>
      </c>
      <c r="J37" s="21">
        <f t="shared" si="3"/>
        <v>0.34763476347634764</v>
      </c>
    </row>
    <row r="38" spans="1:10" x14ac:dyDescent="0.2">
      <c r="A38" s="7" t="s">
        <v>174</v>
      </c>
      <c r="B38" s="65">
        <v>4922</v>
      </c>
      <c r="C38" s="66">
        <v>5318</v>
      </c>
      <c r="D38" s="65">
        <v>57155</v>
      </c>
      <c r="E38" s="66">
        <v>50223</v>
      </c>
      <c r="F38" s="67"/>
      <c r="G38" s="65">
        <f t="shared" si="0"/>
        <v>-396</v>
      </c>
      <c r="H38" s="66">
        <f t="shared" si="1"/>
        <v>6932</v>
      </c>
      <c r="I38" s="20">
        <f t="shared" si="2"/>
        <v>-7.4464084242196318E-2</v>
      </c>
      <c r="J38" s="21">
        <f t="shared" si="3"/>
        <v>0.13802441112637637</v>
      </c>
    </row>
    <row r="39" spans="1:10" x14ac:dyDescent="0.2">
      <c r="A39" s="7" t="s">
        <v>173</v>
      </c>
      <c r="B39" s="65">
        <v>61</v>
      </c>
      <c r="C39" s="66">
        <v>168</v>
      </c>
      <c r="D39" s="65">
        <v>1625</v>
      </c>
      <c r="E39" s="66">
        <v>1334</v>
      </c>
      <c r="F39" s="67"/>
      <c r="G39" s="65">
        <f t="shared" si="0"/>
        <v>-107</v>
      </c>
      <c r="H39" s="66">
        <f t="shared" si="1"/>
        <v>291</v>
      </c>
      <c r="I39" s="20">
        <f t="shared" si="2"/>
        <v>-0.63690476190476186</v>
      </c>
      <c r="J39" s="21">
        <f t="shared" si="3"/>
        <v>0.2181409295352324</v>
      </c>
    </row>
    <row r="40" spans="1:10" x14ac:dyDescent="0.2">
      <c r="A40" s="7" t="s">
        <v>172</v>
      </c>
      <c r="B40" s="65">
        <v>1023</v>
      </c>
      <c r="C40" s="66">
        <v>1062</v>
      </c>
      <c r="D40" s="65">
        <v>12009</v>
      </c>
      <c r="E40" s="66">
        <v>11348</v>
      </c>
      <c r="F40" s="67"/>
      <c r="G40" s="65">
        <f t="shared" si="0"/>
        <v>-39</v>
      </c>
      <c r="H40" s="66">
        <f t="shared" si="1"/>
        <v>661</v>
      </c>
      <c r="I40" s="20">
        <f t="shared" si="2"/>
        <v>-3.6723163841807911E-2</v>
      </c>
      <c r="J40" s="21">
        <f t="shared" si="3"/>
        <v>5.8248149453648222E-2</v>
      </c>
    </row>
    <row r="41" spans="1:10" x14ac:dyDescent="0.2">
      <c r="A41" s="7" t="s">
        <v>182</v>
      </c>
      <c r="B41" s="65">
        <v>800</v>
      </c>
      <c r="C41" s="66">
        <v>730</v>
      </c>
      <c r="D41" s="65">
        <v>8439</v>
      </c>
      <c r="E41" s="66">
        <v>6894</v>
      </c>
      <c r="F41" s="67"/>
      <c r="G41" s="65">
        <f t="shared" si="0"/>
        <v>70</v>
      </c>
      <c r="H41" s="66">
        <f t="shared" si="1"/>
        <v>1545</v>
      </c>
      <c r="I41" s="20">
        <f t="shared" si="2"/>
        <v>9.5890410958904104E-2</v>
      </c>
      <c r="J41" s="21">
        <f t="shared" si="3"/>
        <v>0.22410791993037424</v>
      </c>
    </row>
    <row r="42" spans="1:10" x14ac:dyDescent="0.2">
      <c r="A42" s="7"/>
      <c r="B42" s="65"/>
      <c r="C42" s="66"/>
      <c r="D42" s="65"/>
      <c r="E42" s="66"/>
      <c r="F42" s="67"/>
      <c r="G42" s="65"/>
      <c r="H42" s="66"/>
      <c r="I42" s="20"/>
      <c r="J42" s="21"/>
    </row>
    <row r="43" spans="1:10" s="43" customFormat="1" x14ac:dyDescent="0.2">
      <c r="A43" s="27" t="s">
        <v>28</v>
      </c>
      <c r="B43" s="71">
        <f>SUM(B15:B42)</f>
        <v>21249</v>
      </c>
      <c r="C43" s="72">
        <f>SUM(C15:C42)</f>
        <v>26370</v>
      </c>
      <c r="D43" s="71">
        <f>SUM(D15:D42)</f>
        <v>272733</v>
      </c>
      <c r="E43" s="72">
        <f>SUM(E15:E42)</f>
        <v>226467</v>
      </c>
      <c r="F43" s="73"/>
      <c r="G43" s="71">
        <f>B43-C43</f>
        <v>-5121</v>
      </c>
      <c r="H43" s="72">
        <f>D43-E43</f>
        <v>46266</v>
      </c>
      <c r="I43" s="37">
        <f>IF(C43=0, "-", G43/C43)</f>
        <v>-0.19419795221843003</v>
      </c>
      <c r="J43" s="38">
        <f>IF(E43=0, "-", H43/E43)</f>
        <v>0.20429466544794606</v>
      </c>
    </row>
    <row r="44" spans="1:10" s="43" customFormat="1" x14ac:dyDescent="0.2">
      <c r="A44" s="27" t="s">
        <v>0</v>
      </c>
      <c r="B44" s="71">
        <f>B11+B43</f>
        <v>21249</v>
      </c>
      <c r="C44" s="77">
        <f>C11+C43</f>
        <v>26370</v>
      </c>
      <c r="D44" s="71">
        <f>D11+D43</f>
        <v>272733</v>
      </c>
      <c r="E44" s="77">
        <f>E11+E43</f>
        <v>226467</v>
      </c>
      <c r="F44" s="73"/>
      <c r="G44" s="71">
        <f>B44-C44</f>
        <v>-5121</v>
      </c>
      <c r="H44" s="72">
        <f>D44-E44</f>
        <v>46266</v>
      </c>
      <c r="I44" s="37">
        <f>IF(C44=0, "-", G44/C44)</f>
        <v>-0.19419795221843003</v>
      </c>
      <c r="J44" s="38">
        <f>IF(E44=0, "-", H44/E44)</f>
        <v>0.20429466544794606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199</v>
      </c>
      <c r="B7" s="65">
        <v>29</v>
      </c>
      <c r="C7" s="34">
        <f>IF(B11=0, "-", B7/B11)</f>
        <v>0.10740740740740741</v>
      </c>
      <c r="D7" s="65">
        <v>27</v>
      </c>
      <c r="E7" s="9">
        <f>IF(D11=0, "-", D7/D11)</f>
        <v>0.2288135593220339</v>
      </c>
      <c r="F7" s="81">
        <v>234</v>
      </c>
      <c r="G7" s="34">
        <f>IF(F11=0, "-", F7/F11)</f>
        <v>0.10090556274256145</v>
      </c>
      <c r="H7" s="65">
        <v>168</v>
      </c>
      <c r="I7" s="9">
        <f>IF(H11=0, "-", H7/H11)</f>
        <v>0.15245009074410162</v>
      </c>
      <c r="J7" s="8">
        <f>IF(D7=0, "-", IF((B7-D7)/D7&lt;10, (B7-D7)/D7, "&gt;999%"))</f>
        <v>7.407407407407407E-2</v>
      </c>
      <c r="K7" s="9">
        <f>IF(H7=0, "-", IF((F7-H7)/H7&lt;10, (F7-H7)/H7, "&gt;999%"))</f>
        <v>0.39285714285714285</v>
      </c>
    </row>
    <row r="8" spans="1:11" x14ac:dyDescent="0.2">
      <c r="A8" s="7" t="s">
        <v>200</v>
      </c>
      <c r="B8" s="65">
        <v>101</v>
      </c>
      <c r="C8" s="34">
        <f>IF(B11=0, "-", B8/B11)</f>
        <v>0.37407407407407406</v>
      </c>
      <c r="D8" s="65">
        <v>87</v>
      </c>
      <c r="E8" s="9">
        <f>IF(D11=0, "-", D8/D11)</f>
        <v>0.73728813559322037</v>
      </c>
      <c r="F8" s="81">
        <v>1660</v>
      </c>
      <c r="G8" s="34">
        <f>IF(F11=0, "-", F8/F11)</f>
        <v>0.71582578697714527</v>
      </c>
      <c r="H8" s="65">
        <v>850</v>
      </c>
      <c r="I8" s="9">
        <f>IF(H11=0, "-", H8/H11)</f>
        <v>0.77132486388384758</v>
      </c>
      <c r="J8" s="8">
        <f>IF(D8=0, "-", IF((B8-D8)/D8&lt;10, (B8-D8)/D8, "&gt;999%"))</f>
        <v>0.16091954022988506</v>
      </c>
      <c r="K8" s="9">
        <f>IF(H8=0, "-", IF((F8-H8)/H8&lt;10, (F8-H8)/H8, "&gt;999%"))</f>
        <v>0.95294117647058818</v>
      </c>
    </row>
    <row r="9" spans="1:11" x14ac:dyDescent="0.2">
      <c r="A9" s="7" t="s">
        <v>201</v>
      </c>
      <c r="B9" s="65">
        <v>140</v>
      </c>
      <c r="C9" s="34">
        <f>IF(B11=0, "-", B9/B11)</f>
        <v>0.51851851851851849</v>
      </c>
      <c r="D9" s="65">
        <v>4</v>
      </c>
      <c r="E9" s="9">
        <f>IF(D11=0, "-", D9/D11)</f>
        <v>3.3898305084745763E-2</v>
      </c>
      <c r="F9" s="81">
        <v>425</v>
      </c>
      <c r="G9" s="34">
        <f>IF(F11=0, "-", F9/F11)</f>
        <v>0.18326865028029324</v>
      </c>
      <c r="H9" s="65">
        <v>84</v>
      </c>
      <c r="I9" s="9">
        <f>IF(H11=0, "-", H9/H11)</f>
        <v>7.6225045372050812E-2</v>
      </c>
      <c r="J9" s="8" t="str">
        <f>IF(D9=0, "-", IF((B9-D9)/D9&lt;10, (B9-D9)/D9, "&gt;999%"))</f>
        <v>&gt;999%</v>
      </c>
      <c r="K9" s="9">
        <f>IF(H9=0, "-", IF((F9-H9)/H9&lt;10, (F9-H9)/H9, "&gt;999%"))</f>
        <v>4.0595238095238093</v>
      </c>
    </row>
    <row r="10" spans="1:11" x14ac:dyDescent="0.2">
      <c r="A10" s="2"/>
      <c r="B10" s="68"/>
      <c r="C10" s="33"/>
      <c r="D10" s="68"/>
      <c r="E10" s="6"/>
      <c r="F10" s="82"/>
      <c r="G10" s="33"/>
      <c r="H10" s="68"/>
      <c r="I10" s="6"/>
      <c r="J10" s="5"/>
      <c r="K10" s="6"/>
    </row>
    <row r="11" spans="1:11" s="43" customFormat="1" x14ac:dyDescent="0.2">
      <c r="A11" s="162" t="s">
        <v>635</v>
      </c>
      <c r="B11" s="71">
        <f>SUM(B7:B10)</f>
        <v>270</v>
      </c>
      <c r="C11" s="40">
        <f>B11/21249</f>
        <v>1.2706480304955527E-2</v>
      </c>
      <c r="D11" s="71">
        <f>SUM(D7:D10)</f>
        <v>118</v>
      </c>
      <c r="E11" s="41">
        <f>D11/26370</f>
        <v>4.4747819491846794E-3</v>
      </c>
      <c r="F11" s="77">
        <f>SUM(F7:F10)</f>
        <v>2319</v>
      </c>
      <c r="G11" s="42">
        <f>F11/272733</f>
        <v>8.5028214407497447E-3</v>
      </c>
      <c r="H11" s="71">
        <f>SUM(H7:H10)</f>
        <v>1102</v>
      </c>
      <c r="I11" s="41">
        <f>H11/226467</f>
        <v>4.8660511244463869E-3</v>
      </c>
      <c r="J11" s="37">
        <f>IF(D11=0, "-", IF((B11-D11)/D11&lt;10, (B11-D11)/D11, "&gt;999%"))</f>
        <v>1.2881355932203389</v>
      </c>
      <c r="K11" s="38">
        <f>IF(H11=0, "-", IF((F11-H11)/H11&lt;10, (F11-H11)/H11, "&gt;999%"))</f>
        <v>1.1043557168784028</v>
      </c>
    </row>
    <row r="12" spans="1:11" x14ac:dyDescent="0.2">
      <c r="B12" s="83"/>
      <c r="D12" s="83"/>
      <c r="F12" s="83"/>
      <c r="H12" s="83"/>
    </row>
    <row r="13" spans="1:11" s="43" customFormat="1" x14ac:dyDescent="0.2">
      <c r="A13" s="162" t="s">
        <v>635</v>
      </c>
      <c r="B13" s="71">
        <v>270</v>
      </c>
      <c r="C13" s="40">
        <f>B13/21249</f>
        <v>1.2706480304955527E-2</v>
      </c>
      <c r="D13" s="71">
        <v>118</v>
      </c>
      <c r="E13" s="41">
        <f>D13/26370</f>
        <v>4.4747819491846794E-3</v>
      </c>
      <c r="F13" s="77">
        <v>2319</v>
      </c>
      <c r="G13" s="42">
        <f>F13/272733</f>
        <v>8.5028214407497447E-3</v>
      </c>
      <c r="H13" s="71">
        <v>1102</v>
      </c>
      <c r="I13" s="41">
        <f>H13/226467</f>
        <v>4.8660511244463869E-3</v>
      </c>
      <c r="J13" s="37">
        <f>IF(D13=0, "-", IF((B13-D13)/D13&lt;10, (B13-D13)/D13, "&gt;999%"))</f>
        <v>1.2881355932203389</v>
      </c>
      <c r="K13" s="38">
        <f>IF(H13=0, "-", IF((F13-H13)/H13&lt;10, (F13-H13)/H13, "&gt;999%"))</f>
        <v>1.1043557168784028</v>
      </c>
    </row>
    <row r="14" spans="1:11" x14ac:dyDescent="0.2">
      <c r="B14" s="83"/>
      <c r="D14" s="83"/>
      <c r="F14" s="83"/>
      <c r="H14" s="83"/>
    </row>
    <row r="15" spans="1:11" ht="15.75" x14ac:dyDescent="0.25">
      <c r="A15" s="164" t="s">
        <v>114</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138</v>
      </c>
      <c r="B17" s="61" t="s">
        <v>12</v>
      </c>
      <c r="C17" s="62" t="s">
        <v>13</v>
      </c>
      <c r="D17" s="61" t="s">
        <v>12</v>
      </c>
      <c r="E17" s="63" t="s">
        <v>13</v>
      </c>
      <c r="F17" s="62" t="s">
        <v>12</v>
      </c>
      <c r="G17" s="62" t="s">
        <v>13</v>
      </c>
      <c r="H17" s="61" t="s">
        <v>12</v>
      </c>
      <c r="I17" s="63" t="s">
        <v>13</v>
      </c>
      <c r="J17" s="61"/>
      <c r="K17" s="63"/>
    </row>
    <row r="18" spans="1:11" x14ac:dyDescent="0.2">
      <c r="A18" s="7" t="s">
        <v>202</v>
      </c>
      <c r="B18" s="65">
        <v>1</v>
      </c>
      <c r="C18" s="34">
        <f>IF(B34=0, "-", B18/B34)</f>
        <v>1.4471780028943559E-3</v>
      </c>
      <c r="D18" s="65">
        <v>14</v>
      </c>
      <c r="E18" s="9">
        <f>IF(D34=0, "-", D18/D34)</f>
        <v>1.4598540145985401E-2</v>
      </c>
      <c r="F18" s="81">
        <v>86</v>
      </c>
      <c r="G18" s="34">
        <f>IF(F34=0, "-", F18/F34)</f>
        <v>8.4695686428993503E-3</v>
      </c>
      <c r="H18" s="65">
        <v>66</v>
      </c>
      <c r="I18" s="9">
        <f>IF(H34=0, "-", H18/H34)</f>
        <v>8.3926754832146493E-3</v>
      </c>
      <c r="J18" s="8">
        <f t="shared" ref="J18:J32" si="0">IF(D18=0, "-", IF((B18-D18)/D18&lt;10, (B18-D18)/D18, "&gt;999%"))</f>
        <v>-0.9285714285714286</v>
      </c>
      <c r="K18" s="9">
        <f t="shared" ref="K18:K32" si="1">IF(H18=0, "-", IF((F18-H18)/H18&lt;10, (F18-H18)/H18, "&gt;999%"))</f>
        <v>0.30303030303030304</v>
      </c>
    </row>
    <row r="19" spans="1:11" x14ac:dyDescent="0.2">
      <c r="A19" s="7" t="s">
        <v>203</v>
      </c>
      <c r="B19" s="65">
        <v>0</v>
      </c>
      <c r="C19" s="34">
        <f>IF(B34=0, "-", B19/B34)</f>
        <v>0</v>
      </c>
      <c r="D19" s="65">
        <v>5</v>
      </c>
      <c r="E19" s="9">
        <f>IF(D34=0, "-", D19/D34)</f>
        <v>5.2137643378519288E-3</v>
      </c>
      <c r="F19" s="81">
        <v>2</v>
      </c>
      <c r="G19" s="34">
        <f>IF(F34=0, "-", F19/F34)</f>
        <v>1.9696671262556627E-4</v>
      </c>
      <c r="H19" s="65">
        <v>58</v>
      </c>
      <c r="I19" s="9">
        <f>IF(H34=0, "-", H19/H34)</f>
        <v>7.3753814852492369E-3</v>
      </c>
      <c r="J19" s="8">
        <f t="shared" si="0"/>
        <v>-1</v>
      </c>
      <c r="K19" s="9">
        <f t="shared" si="1"/>
        <v>-0.96551724137931039</v>
      </c>
    </row>
    <row r="20" spans="1:11" x14ac:dyDescent="0.2">
      <c r="A20" s="7" t="s">
        <v>204</v>
      </c>
      <c r="B20" s="65">
        <v>0</v>
      </c>
      <c r="C20" s="34">
        <f>IF(B34=0, "-", B20/B34)</f>
        <v>0</v>
      </c>
      <c r="D20" s="65">
        <v>73</v>
      </c>
      <c r="E20" s="9">
        <f>IF(D34=0, "-", D20/D34)</f>
        <v>7.6120959332638169E-2</v>
      </c>
      <c r="F20" s="81">
        <v>133</v>
      </c>
      <c r="G20" s="34">
        <f>IF(F34=0, "-", F20/F34)</f>
        <v>1.3098286389600158E-2</v>
      </c>
      <c r="H20" s="65">
        <v>556</v>
      </c>
      <c r="I20" s="9">
        <f>IF(H34=0, "-", H20/H34)</f>
        <v>7.0701932858596134E-2</v>
      </c>
      <c r="J20" s="8">
        <f t="shared" si="0"/>
        <v>-1</v>
      </c>
      <c r="K20" s="9">
        <f t="shared" si="1"/>
        <v>-0.76079136690647486</v>
      </c>
    </row>
    <row r="21" spans="1:11" x14ac:dyDescent="0.2">
      <c r="A21" s="7" t="s">
        <v>205</v>
      </c>
      <c r="B21" s="65">
        <v>0</v>
      </c>
      <c r="C21" s="34">
        <f>IF(B34=0, "-", B21/B34)</f>
        <v>0</v>
      </c>
      <c r="D21" s="65">
        <v>0</v>
      </c>
      <c r="E21" s="9">
        <f>IF(D34=0, "-", D21/D34)</f>
        <v>0</v>
      </c>
      <c r="F21" s="81">
        <v>0</v>
      </c>
      <c r="G21" s="34">
        <f>IF(F34=0, "-", F21/F34)</f>
        <v>0</v>
      </c>
      <c r="H21" s="65">
        <v>16</v>
      </c>
      <c r="I21" s="9">
        <f>IF(H34=0, "-", H21/H34)</f>
        <v>2.0345879959308239E-3</v>
      </c>
      <c r="J21" s="8" t="str">
        <f t="shared" si="0"/>
        <v>-</v>
      </c>
      <c r="K21" s="9">
        <f t="shared" si="1"/>
        <v>-1</v>
      </c>
    </row>
    <row r="22" spans="1:11" x14ac:dyDescent="0.2">
      <c r="A22" s="7" t="s">
        <v>206</v>
      </c>
      <c r="B22" s="65">
        <v>49</v>
      </c>
      <c r="C22" s="34">
        <f>IF(B34=0, "-", B22/B34)</f>
        <v>7.0911722141823438E-2</v>
      </c>
      <c r="D22" s="65">
        <v>0</v>
      </c>
      <c r="E22" s="9">
        <f>IF(D34=0, "-", D22/D34)</f>
        <v>0</v>
      </c>
      <c r="F22" s="81">
        <v>58</v>
      </c>
      <c r="G22" s="34">
        <f>IF(F34=0, "-", F22/F34)</f>
        <v>5.7120346661414219E-3</v>
      </c>
      <c r="H22" s="65">
        <v>0</v>
      </c>
      <c r="I22" s="9">
        <f>IF(H34=0, "-", H22/H34)</f>
        <v>0</v>
      </c>
      <c r="J22" s="8" t="str">
        <f t="shared" si="0"/>
        <v>-</v>
      </c>
      <c r="K22" s="9" t="str">
        <f t="shared" si="1"/>
        <v>-</v>
      </c>
    </row>
    <row r="23" spans="1:11" x14ac:dyDescent="0.2">
      <c r="A23" s="7" t="s">
        <v>207</v>
      </c>
      <c r="B23" s="65">
        <v>82</v>
      </c>
      <c r="C23" s="34">
        <f>IF(B34=0, "-", B23/B34)</f>
        <v>0.11866859623733719</v>
      </c>
      <c r="D23" s="65">
        <v>139</v>
      </c>
      <c r="E23" s="9">
        <f>IF(D34=0, "-", D23/D34)</f>
        <v>0.14494264859228362</v>
      </c>
      <c r="F23" s="81">
        <v>1577</v>
      </c>
      <c r="G23" s="34">
        <f>IF(F34=0, "-", F23/F34)</f>
        <v>0.15530825290525901</v>
      </c>
      <c r="H23" s="65">
        <v>1343</v>
      </c>
      <c r="I23" s="9">
        <f>IF(H34=0, "-", H23/H34)</f>
        <v>0.17077822990844355</v>
      </c>
      <c r="J23" s="8">
        <f t="shared" si="0"/>
        <v>-0.41007194244604317</v>
      </c>
      <c r="K23" s="9">
        <f t="shared" si="1"/>
        <v>0.17423678332092329</v>
      </c>
    </row>
    <row r="24" spans="1:11" x14ac:dyDescent="0.2">
      <c r="A24" s="7" t="s">
        <v>208</v>
      </c>
      <c r="B24" s="65">
        <v>30</v>
      </c>
      <c r="C24" s="34">
        <f>IF(B34=0, "-", B24/B34)</f>
        <v>4.3415340086830678E-2</v>
      </c>
      <c r="D24" s="65">
        <v>108</v>
      </c>
      <c r="E24" s="9">
        <f>IF(D34=0, "-", D24/D34)</f>
        <v>0.11261730969760167</v>
      </c>
      <c r="F24" s="81">
        <v>971</v>
      </c>
      <c r="G24" s="34">
        <f>IF(F34=0, "-", F24/F34)</f>
        <v>9.5627338979712428E-2</v>
      </c>
      <c r="H24" s="65">
        <v>823</v>
      </c>
      <c r="I24" s="9">
        <f>IF(H34=0, "-", H24/H34)</f>
        <v>0.10465412004069176</v>
      </c>
      <c r="J24" s="8">
        <f t="shared" si="0"/>
        <v>-0.72222222222222221</v>
      </c>
      <c r="K24" s="9">
        <f t="shared" si="1"/>
        <v>0.17982989064398541</v>
      </c>
    </row>
    <row r="25" spans="1:11" x14ac:dyDescent="0.2">
      <c r="A25" s="7" t="s">
        <v>209</v>
      </c>
      <c r="B25" s="65">
        <v>193</v>
      </c>
      <c r="C25" s="34">
        <f>IF(B34=0, "-", B25/B34)</f>
        <v>0.27930535455861072</v>
      </c>
      <c r="D25" s="65">
        <v>163</v>
      </c>
      <c r="E25" s="9">
        <f>IF(D34=0, "-", D25/D34)</f>
        <v>0.16996871741397288</v>
      </c>
      <c r="F25" s="81">
        <v>3028</v>
      </c>
      <c r="G25" s="34">
        <f>IF(F34=0, "-", F25/F34)</f>
        <v>0.29820760291510734</v>
      </c>
      <c r="H25" s="65">
        <v>1197</v>
      </c>
      <c r="I25" s="9">
        <f>IF(H34=0, "-", H25/H34)</f>
        <v>0.15221261444557477</v>
      </c>
      <c r="J25" s="8">
        <f t="shared" si="0"/>
        <v>0.18404907975460122</v>
      </c>
      <c r="K25" s="9">
        <f t="shared" si="1"/>
        <v>1.5296574770258982</v>
      </c>
    </row>
    <row r="26" spans="1:11" x14ac:dyDescent="0.2">
      <c r="A26" s="7" t="s">
        <v>210</v>
      </c>
      <c r="B26" s="65">
        <v>0</v>
      </c>
      <c r="C26" s="34">
        <f>IF(B34=0, "-", B26/B34)</f>
        <v>0</v>
      </c>
      <c r="D26" s="65">
        <v>0</v>
      </c>
      <c r="E26" s="9">
        <f>IF(D34=0, "-", D26/D34)</f>
        <v>0</v>
      </c>
      <c r="F26" s="81">
        <v>0</v>
      </c>
      <c r="G26" s="34">
        <f>IF(F34=0, "-", F26/F34)</f>
        <v>0</v>
      </c>
      <c r="H26" s="65">
        <v>7</v>
      </c>
      <c r="I26" s="9">
        <f>IF(H34=0, "-", H26/H34)</f>
        <v>8.9013224821973553E-4</v>
      </c>
      <c r="J26" s="8" t="str">
        <f t="shared" si="0"/>
        <v>-</v>
      </c>
      <c r="K26" s="9">
        <f t="shared" si="1"/>
        <v>-1</v>
      </c>
    </row>
    <row r="27" spans="1:11" x14ac:dyDescent="0.2">
      <c r="A27" s="7" t="s">
        <v>211</v>
      </c>
      <c r="B27" s="65">
        <v>8</v>
      </c>
      <c r="C27" s="34">
        <f>IF(B34=0, "-", B27/B34)</f>
        <v>1.1577424023154847E-2</v>
      </c>
      <c r="D27" s="65">
        <v>19</v>
      </c>
      <c r="E27" s="9">
        <f>IF(D34=0, "-", D27/D34)</f>
        <v>1.9812304483837331E-2</v>
      </c>
      <c r="F27" s="81">
        <v>248</v>
      </c>
      <c r="G27" s="34">
        <f>IF(F34=0, "-", F27/F34)</f>
        <v>2.4423872365570219E-2</v>
      </c>
      <c r="H27" s="65">
        <v>160</v>
      </c>
      <c r="I27" s="9">
        <f>IF(H34=0, "-", H27/H34)</f>
        <v>2.0345879959308241E-2</v>
      </c>
      <c r="J27" s="8">
        <f t="shared" si="0"/>
        <v>-0.57894736842105265</v>
      </c>
      <c r="K27" s="9">
        <f t="shared" si="1"/>
        <v>0.55000000000000004</v>
      </c>
    </row>
    <row r="28" spans="1:11" x14ac:dyDescent="0.2">
      <c r="A28" s="7" t="s">
        <v>212</v>
      </c>
      <c r="B28" s="65">
        <v>92</v>
      </c>
      <c r="C28" s="34">
        <f>IF(B34=0, "-", B28/B34)</f>
        <v>0.13314037626628075</v>
      </c>
      <c r="D28" s="65">
        <v>137</v>
      </c>
      <c r="E28" s="9">
        <f>IF(D34=0, "-", D28/D34)</f>
        <v>0.14285714285714285</v>
      </c>
      <c r="F28" s="81">
        <v>995</v>
      </c>
      <c r="G28" s="34">
        <f>IF(F34=0, "-", F28/F34)</f>
        <v>9.7990939531219221E-2</v>
      </c>
      <c r="H28" s="65">
        <v>906</v>
      </c>
      <c r="I28" s="9">
        <f>IF(H34=0, "-", H28/H34)</f>
        <v>0.11520854526958291</v>
      </c>
      <c r="J28" s="8">
        <f t="shared" si="0"/>
        <v>-0.32846715328467152</v>
      </c>
      <c r="K28" s="9">
        <f t="shared" si="1"/>
        <v>9.8233995584988965E-2</v>
      </c>
    </row>
    <row r="29" spans="1:11" x14ac:dyDescent="0.2">
      <c r="A29" s="7" t="s">
        <v>213</v>
      </c>
      <c r="B29" s="65">
        <v>60</v>
      </c>
      <c r="C29" s="34">
        <f>IF(B34=0, "-", B29/B34)</f>
        <v>8.6830680173661356E-2</v>
      </c>
      <c r="D29" s="65">
        <v>118</v>
      </c>
      <c r="E29" s="9">
        <f>IF(D34=0, "-", D29/D34)</f>
        <v>0.12304483837330553</v>
      </c>
      <c r="F29" s="81">
        <v>858</v>
      </c>
      <c r="G29" s="34">
        <f>IF(F34=0, "-", F29/F34)</f>
        <v>8.4498719716367937E-2</v>
      </c>
      <c r="H29" s="65">
        <v>874</v>
      </c>
      <c r="I29" s="9">
        <f>IF(H34=0, "-", H29/H34)</f>
        <v>0.11113936927772126</v>
      </c>
      <c r="J29" s="8">
        <f t="shared" si="0"/>
        <v>-0.49152542372881358</v>
      </c>
      <c r="K29" s="9">
        <f t="shared" si="1"/>
        <v>-1.8306636155606407E-2</v>
      </c>
    </row>
    <row r="30" spans="1:11" x14ac:dyDescent="0.2">
      <c r="A30" s="7" t="s">
        <v>214</v>
      </c>
      <c r="B30" s="65">
        <v>0</v>
      </c>
      <c r="C30" s="34">
        <f>IF(B34=0, "-", B30/B34)</f>
        <v>0</v>
      </c>
      <c r="D30" s="65">
        <v>0</v>
      </c>
      <c r="E30" s="9">
        <f>IF(D34=0, "-", D30/D34)</f>
        <v>0</v>
      </c>
      <c r="F30" s="81">
        <v>1</v>
      </c>
      <c r="G30" s="34">
        <f>IF(F34=0, "-", F30/F34)</f>
        <v>9.8483356312783137E-5</v>
      </c>
      <c r="H30" s="65">
        <v>20</v>
      </c>
      <c r="I30" s="9">
        <f>IF(H34=0, "-", H30/H34)</f>
        <v>2.5432349949135302E-3</v>
      </c>
      <c r="J30" s="8" t="str">
        <f t="shared" si="0"/>
        <v>-</v>
      </c>
      <c r="K30" s="9">
        <f t="shared" si="1"/>
        <v>-0.95</v>
      </c>
    </row>
    <row r="31" spans="1:11" x14ac:dyDescent="0.2">
      <c r="A31" s="7" t="s">
        <v>215</v>
      </c>
      <c r="B31" s="65">
        <v>43</v>
      </c>
      <c r="C31" s="34">
        <f>IF(B34=0, "-", B31/B34)</f>
        <v>6.2228654124457307E-2</v>
      </c>
      <c r="D31" s="65">
        <v>103</v>
      </c>
      <c r="E31" s="9">
        <f>IF(D34=0, "-", D31/D34)</f>
        <v>0.10740354535974973</v>
      </c>
      <c r="F31" s="81">
        <v>953</v>
      </c>
      <c r="G31" s="34">
        <f>IF(F34=0, "-", F31/F34)</f>
        <v>9.3854638566082338E-2</v>
      </c>
      <c r="H31" s="65">
        <v>1172</v>
      </c>
      <c r="I31" s="9">
        <f>IF(H34=0, "-", H31/H34)</f>
        <v>0.14903357070193285</v>
      </c>
      <c r="J31" s="8">
        <f t="shared" si="0"/>
        <v>-0.58252427184466016</v>
      </c>
      <c r="K31" s="9">
        <f t="shared" si="1"/>
        <v>-0.18686006825938567</v>
      </c>
    </row>
    <row r="32" spans="1:11" x14ac:dyDescent="0.2">
      <c r="A32" s="7" t="s">
        <v>216</v>
      </c>
      <c r="B32" s="65">
        <v>133</v>
      </c>
      <c r="C32" s="34">
        <f>IF(B34=0, "-", B32/B34)</f>
        <v>0.19247467438494936</v>
      </c>
      <c r="D32" s="65">
        <v>80</v>
      </c>
      <c r="E32" s="9">
        <f>IF(D34=0, "-", D32/D34)</f>
        <v>8.3420229405630861E-2</v>
      </c>
      <c r="F32" s="81">
        <v>1244</v>
      </c>
      <c r="G32" s="34">
        <f>IF(F34=0, "-", F32/F34)</f>
        <v>0.12251329525310223</v>
      </c>
      <c r="H32" s="65">
        <v>666</v>
      </c>
      <c r="I32" s="9">
        <f>IF(H34=0, "-", H32/H34)</f>
        <v>8.4689725330620552E-2</v>
      </c>
      <c r="J32" s="8">
        <f t="shared" si="0"/>
        <v>0.66249999999999998</v>
      </c>
      <c r="K32" s="9">
        <f t="shared" si="1"/>
        <v>0.86786786786786785</v>
      </c>
    </row>
    <row r="33" spans="1:11" x14ac:dyDescent="0.2">
      <c r="A33" s="2"/>
      <c r="B33" s="68"/>
      <c r="C33" s="33"/>
      <c r="D33" s="68"/>
      <c r="E33" s="6"/>
      <c r="F33" s="82"/>
      <c r="G33" s="33"/>
      <c r="H33" s="68"/>
      <c r="I33" s="6"/>
      <c r="J33" s="5"/>
      <c r="K33" s="6"/>
    </row>
    <row r="34" spans="1:11" s="43" customFormat="1" x14ac:dyDescent="0.2">
      <c r="A34" s="162" t="s">
        <v>634</v>
      </c>
      <c r="B34" s="71">
        <f>SUM(B18:B33)</f>
        <v>691</v>
      </c>
      <c r="C34" s="40">
        <f>B34/21249</f>
        <v>3.2519177373052849E-2</v>
      </c>
      <c r="D34" s="71">
        <f>SUM(D18:D33)</f>
        <v>959</v>
      </c>
      <c r="E34" s="41">
        <f>D34/26370</f>
        <v>3.6367083807356843E-2</v>
      </c>
      <c r="F34" s="77">
        <f>SUM(F18:F33)</f>
        <v>10154</v>
      </c>
      <c r="G34" s="42">
        <f>F34/272733</f>
        <v>3.7230551491752008E-2</v>
      </c>
      <c r="H34" s="71">
        <f>SUM(H18:H33)</f>
        <v>7864</v>
      </c>
      <c r="I34" s="41">
        <f>H34/226467</f>
        <v>3.472470602780979E-2</v>
      </c>
      <c r="J34" s="37">
        <f>IF(D34=0, "-", IF((B34-D34)/D34&lt;10, (B34-D34)/D34, "&gt;999%"))</f>
        <v>-0.27945776850886339</v>
      </c>
      <c r="K34" s="38">
        <f>IF(H34=0, "-", IF((F34-H34)/H34&lt;10, (F34-H34)/H34, "&gt;999%"))</f>
        <v>0.29120040691759919</v>
      </c>
    </row>
    <row r="35" spans="1:11" x14ac:dyDescent="0.2">
      <c r="B35" s="83"/>
      <c r="D35" s="83"/>
      <c r="F35" s="83"/>
      <c r="H35" s="83"/>
    </row>
    <row r="36" spans="1:11" x14ac:dyDescent="0.2">
      <c r="A36" s="163" t="s">
        <v>139</v>
      </c>
      <c r="B36" s="61" t="s">
        <v>12</v>
      </c>
      <c r="C36" s="62" t="s">
        <v>13</v>
      </c>
      <c r="D36" s="61" t="s">
        <v>12</v>
      </c>
      <c r="E36" s="63" t="s">
        <v>13</v>
      </c>
      <c r="F36" s="62" t="s">
        <v>12</v>
      </c>
      <c r="G36" s="62" t="s">
        <v>13</v>
      </c>
      <c r="H36" s="61" t="s">
        <v>12</v>
      </c>
      <c r="I36" s="63" t="s">
        <v>13</v>
      </c>
      <c r="J36" s="61"/>
      <c r="K36" s="63"/>
    </row>
    <row r="37" spans="1:11" x14ac:dyDescent="0.2">
      <c r="A37" s="7" t="s">
        <v>217</v>
      </c>
      <c r="B37" s="65">
        <v>4</v>
      </c>
      <c r="C37" s="34">
        <f>IF(B42=0, "-", B37/B42)</f>
        <v>9.0909090909090912E-2</v>
      </c>
      <c r="D37" s="65">
        <v>9</v>
      </c>
      <c r="E37" s="9">
        <f>IF(D42=0, "-", D37/D42)</f>
        <v>0.18367346938775511</v>
      </c>
      <c r="F37" s="81">
        <v>110</v>
      </c>
      <c r="G37" s="34">
        <f>IF(F42=0, "-", F37/F42)</f>
        <v>0.16793893129770993</v>
      </c>
      <c r="H37" s="65">
        <v>95</v>
      </c>
      <c r="I37" s="9">
        <f>IF(H42=0, "-", H37/H42)</f>
        <v>0.185546875</v>
      </c>
      <c r="J37" s="8">
        <f>IF(D37=0, "-", IF((B37-D37)/D37&lt;10, (B37-D37)/D37, "&gt;999%"))</f>
        <v>-0.55555555555555558</v>
      </c>
      <c r="K37" s="9">
        <f>IF(H37=0, "-", IF((F37-H37)/H37&lt;10, (F37-H37)/H37, "&gt;999%"))</f>
        <v>0.15789473684210525</v>
      </c>
    </row>
    <row r="38" spans="1:11" x14ac:dyDescent="0.2">
      <c r="A38" s="7" t="s">
        <v>218</v>
      </c>
      <c r="B38" s="65">
        <v>6</v>
      </c>
      <c r="C38" s="34">
        <f>IF(B42=0, "-", B38/B42)</f>
        <v>0.13636363636363635</v>
      </c>
      <c r="D38" s="65">
        <v>0</v>
      </c>
      <c r="E38" s="9">
        <f>IF(D42=0, "-", D38/D42)</f>
        <v>0</v>
      </c>
      <c r="F38" s="81">
        <v>32</v>
      </c>
      <c r="G38" s="34">
        <f>IF(F42=0, "-", F38/F42)</f>
        <v>4.8854961832061068E-2</v>
      </c>
      <c r="H38" s="65">
        <v>7</v>
      </c>
      <c r="I38" s="9">
        <f>IF(H42=0, "-", H38/H42)</f>
        <v>1.3671875E-2</v>
      </c>
      <c r="J38" s="8" t="str">
        <f>IF(D38=0, "-", IF((B38-D38)/D38&lt;10, (B38-D38)/D38, "&gt;999%"))</f>
        <v>-</v>
      </c>
      <c r="K38" s="9">
        <f>IF(H38=0, "-", IF((F38-H38)/H38&lt;10, (F38-H38)/H38, "&gt;999%"))</f>
        <v>3.5714285714285716</v>
      </c>
    </row>
    <row r="39" spans="1:11" x14ac:dyDescent="0.2">
      <c r="A39" s="7" t="s">
        <v>219</v>
      </c>
      <c r="B39" s="65">
        <v>34</v>
      </c>
      <c r="C39" s="34">
        <f>IF(B42=0, "-", B39/B42)</f>
        <v>0.77272727272727271</v>
      </c>
      <c r="D39" s="65">
        <v>40</v>
      </c>
      <c r="E39" s="9">
        <f>IF(D42=0, "-", D39/D42)</f>
        <v>0.81632653061224492</v>
      </c>
      <c r="F39" s="81">
        <v>513</v>
      </c>
      <c r="G39" s="34">
        <f>IF(F42=0, "-", F39/F42)</f>
        <v>0.78320610687022896</v>
      </c>
      <c r="H39" s="65">
        <v>344</v>
      </c>
      <c r="I39" s="9">
        <f>IF(H42=0, "-", H39/H42)</f>
        <v>0.671875</v>
      </c>
      <c r="J39" s="8">
        <f>IF(D39=0, "-", IF((B39-D39)/D39&lt;10, (B39-D39)/D39, "&gt;999%"))</f>
        <v>-0.15</v>
      </c>
      <c r="K39" s="9">
        <f>IF(H39=0, "-", IF((F39-H39)/H39&lt;10, (F39-H39)/H39, "&gt;999%"))</f>
        <v>0.49127906976744184</v>
      </c>
    </row>
    <row r="40" spans="1:11" x14ac:dyDescent="0.2">
      <c r="A40" s="7" t="s">
        <v>220</v>
      </c>
      <c r="B40" s="65">
        <v>0</v>
      </c>
      <c r="C40" s="34">
        <f>IF(B42=0, "-", B40/B42)</f>
        <v>0</v>
      </c>
      <c r="D40" s="65">
        <v>0</v>
      </c>
      <c r="E40" s="9">
        <f>IF(D42=0, "-", D40/D42)</f>
        <v>0</v>
      </c>
      <c r="F40" s="81">
        <v>0</v>
      </c>
      <c r="G40" s="34">
        <f>IF(F42=0, "-", F40/F42)</f>
        <v>0</v>
      </c>
      <c r="H40" s="65">
        <v>66</v>
      </c>
      <c r="I40" s="9">
        <f>IF(H42=0, "-", H40/H42)</f>
        <v>0.12890625</v>
      </c>
      <c r="J40" s="8" t="str">
        <f>IF(D40=0, "-", IF((B40-D40)/D40&lt;10, (B40-D40)/D40, "&gt;999%"))</f>
        <v>-</v>
      </c>
      <c r="K40" s="9">
        <f>IF(H40=0, "-", IF((F40-H40)/H40&lt;10, (F40-H40)/H40, "&gt;999%"))</f>
        <v>-1</v>
      </c>
    </row>
    <row r="41" spans="1:11" x14ac:dyDescent="0.2">
      <c r="A41" s="2"/>
      <c r="B41" s="68"/>
      <c r="C41" s="33"/>
      <c r="D41" s="68"/>
      <c r="E41" s="6"/>
      <c r="F41" s="82"/>
      <c r="G41" s="33"/>
      <c r="H41" s="68"/>
      <c r="I41" s="6"/>
      <c r="J41" s="5"/>
      <c r="K41" s="6"/>
    </row>
    <row r="42" spans="1:11" s="43" customFormat="1" x14ac:dyDescent="0.2">
      <c r="A42" s="162" t="s">
        <v>633</v>
      </c>
      <c r="B42" s="71">
        <f>SUM(B37:B41)</f>
        <v>44</v>
      </c>
      <c r="C42" s="40">
        <f>B42/21249</f>
        <v>2.0706856793260859E-3</v>
      </c>
      <c r="D42" s="71">
        <f>SUM(D37:D41)</f>
        <v>49</v>
      </c>
      <c r="E42" s="41">
        <f>D42/26370</f>
        <v>1.8581721653394008E-3</v>
      </c>
      <c r="F42" s="77">
        <f>SUM(F37:F41)</f>
        <v>655</v>
      </c>
      <c r="G42" s="42">
        <f>F42/272733</f>
        <v>2.4016162327257793E-3</v>
      </c>
      <c r="H42" s="71">
        <f>SUM(H37:H41)</f>
        <v>512</v>
      </c>
      <c r="I42" s="41">
        <f>H42/226467</f>
        <v>2.260815041485073E-3</v>
      </c>
      <c r="J42" s="37">
        <f>IF(D42=0, "-", IF((B42-D42)/D42&lt;10, (B42-D42)/D42, "&gt;999%"))</f>
        <v>-0.10204081632653061</v>
      </c>
      <c r="K42" s="38">
        <f>IF(H42=0, "-", IF((F42-H42)/H42&lt;10, (F42-H42)/H42, "&gt;999%"))</f>
        <v>0.279296875</v>
      </c>
    </row>
    <row r="43" spans="1:11" x14ac:dyDescent="0.2">
      <c r="B43" s="83"/>
      <c r="D43" s="83"/>
      <c r="F43" s="83"/>
      <c r="H43" s="83"/>
    </row>
    <row r="44" spans="1:11" s="43" customFormat="1" x14ac:dyDescent="0.2">
      <c r="A44" s="162" t="s">
        <v>632</v>
      </c>
      <c r="B44" s="71">
        <v>735</v>
      </c>
      <c r="C44" s="40">
        <f>B44/21249</f>
        <v>3.4589863052378933E-2</v>
      </c>
      <c r="D44" s="71">
        <v>1008</v>
      </c>
      <c r="E44" s="41">
        <f>D44/26370</f>
        <v>3.8225255972696243E-2</v>
      </c>
      <c r="F44" s="77">
        <v>10809</v>
      </c>
      <c r="G44" s="42">
        <f>F44/272733</f>
        <v>3.9632167724477786E-2</v>
      </c>
      <c r="H44" s="71">
        <v>8376</v>
      </c>
      <c r="I44" s="41">
        <f>H44/226467</f>
        <v>3.6985521069294862E-2</v>
      </c>
      <c r="J44" s="37">
        <f>IF(D44=0, "-", IF((B44-D44)/D44&lt;10, (B44-D44)/D44, "&gt;999%"))</f>
        <v>-0.27083333333333331</v>
      </c>
      <c r="K44" s="38">
        <f>IF(H44=0, "-", IF((F44-H44)/H44&lt;10, (F44-H44)/H44, "&gt;999%"))</f>
        <v>0.29047277936962751</v>
      </c>
    </row>
    <row r="45" spans="1:11" x14ac:dyDescent="0.2">
      <c r="B45" s="83"/>
      <c r="D45" s="83"/>
      <c r="F45" s="83"/>
      <c r="H45" s="83"/>
    </row>
    <row r="46" spans="1:11" ht="15.75" x14ac:dyDescent="0.25">
      <c r="A46" s="164" t="s">
        <v>115</v>
      </c>
      <c r="B46" s="196" t="s">
        <v>1</v>
      </c>
      <c r="C46" s="200"/>
      <c r="D46" s="200"/>
      <c r="E46" s="197"/>
      <c r="F46" s="196" t="s">
        <v>14</v>
      </c>
      <c r="G46" s="200"/>
      <c r="H46" s="200"/>
      <c r="I46" s="197"/>
      <c r="J46" s="196" t="s">
        <v>15</v>
      </c>
      <c r="K46" s="197"/>
    </row>
    <row r="47" spans="1:11" x14ac:dyDescent="0.2">
      <c r="A47" s="22"/>
      <c r="B47" s="196">
        <f>VALUE(RIGHT($B$2, 4))</f>
        <v>2021</v>
      </c>
      <c r="C47" s="197"/>
      <c r="D47" s="196">
        <f>B47-1</f>
        <v>2020</v>
      </c>
      <c r="E47" s="204"/>
      <c r="F47" s="196">
        <f>B47</f>
        <v>2021</v>
      </c>
      <c r="G47" s="204"/>
      <c r="H47" s="196">
        <f>D47</f>
        <v>2020</v>
      </c>
      <c r="I47" s="204"/>
      <c r="J47" s="140" t="s">
        <v>4</v>
      </c>
      <c r="K47" s="141" t="s">
        <v>2</v>
      </c>
    </row>
    <row r="48" spans="1:11" x14ac:dyDescent="0.2">
      <c r="A48" s="163" t="s">
        <v>140</v>
      </c>
      <c r="B48" s="61" t="s">
        <v>12</v>
      </c>
      <c r="C48" s="62" t="s">
        <v>13</v>
      </c>
      <c r="D48" s="61" t="s">
        <v>12</v>
      </c>
      <c r="E48" s="63" t="s">
        <v>13</v>
      </c>
      <c r="F48" s="62" t="s">
        <v>12</v>
      </c>
      <c r="G48" s="62" t="s">
        <v>13</v>
      </c>
      <c r="H48" s="61" t="s">
        <v>12</v>
      </c>
      <c r="I48" s="63" t="s">
        <v>13</v>
      </c>
      <c r="J48" s="61"/>
      <c r="K48" s="63"/>
    </row>
    <row r="49" spans="1:11" x14ac:dyDescent="0.2">
      <c r="A49" s="7" t="s">
        <v>221</v>
      </c>
      <c r="B49" s="65">
        <v>1</v>
      </c>
      <c r="C49" s="34">
        <f>IF(B69=0, "-", B49/B69)</f>
        <v>6.6666666666666664E-4</v>
      </c>
      <c r="D49" s="65">
        <v>6</v>
      </c>
      <c r="E49" s="9">
        <f>IF(D69=0, "-", D49/D69)</f>
        <v>2.3337222870478411E-3</v>
      </c>
      <c r="F49" s="81">
        <v>35</v>
      </c>
      <c r="G49" s="34">
        <f>IF(F69=0, "-", F49/F69)</f>
        <v>1.4313757565843285E-3</v>
      </c>
      <c r="H49" s="65">
        <v>51</v>
      </c>
      <c r="I49" s="9">
        <f>IF(H69=0, "-", H49/H69)</f>
        <v>2.0488510364775831E-3</v>
      </c>
      <c r="J49" s="8">
        <f t="shared" ref="J49:J67" si="2">IF(D49=0, "-", IF((B49-D49)/D49&lt;10, (B49-D49)/D49, "&gt;999%"))</f>
        <v>-0.83333333333333337</v>
      </c>
      <c r="K49" s="9">
        <f t="shared" ref="K49:K67" si="3">IF(H49=0, "-", IF((F49-H49)/H49&lt;10, (F49-H49)/H49, "&gt;999%"))</f>
        <v>-0.31372549019607843</v>
      </c>
    </row>
    <row r="50" spans="1:11" x14ac:dyDescent="0.2">
      <c r="A50" s="7" t="s">
        <v>222</v>
      </c>
      <c r="B50" s="65">
        <v>14</v>
      </c>
      <c r="C50" s="34">
        <f>IF(B69=0, "-", B50/B69)</f>
        <v>9.3333333333333341E-3</v>
      </c>
      <c r="D50" s="65">
        <v>29</v>
      </c>
      <c r="E50" s="9">
        <f>IF(D69=0, "-", D50/D69)</f>
        <v>1.1279657720731234E-2</v>
      </c>
      <c r="F50" s="81">
        <v>239</v>
      </c>
      <c r="G50" s="34">
        <f>IF(F69=0, "-", F50/F69)</f>
        <v>9.7742515949615569E-3</v>
      </c>
      <c r="H50" s="65">
        <v>725</v>
      </c>
      <c r="I50" s="9">
        <f>IF(H69=0, "-", H50/H69)</f>
        <v>2.9125823557769565E-2</v>
      </c>
      <c r="J50" s="8">
        <f t="shared" si="2"/>
        <v>-0.51724137931034486</v>
      </c>
      <c r="K50" s="9">
        <f t="shared" si="3"/>
        <v>-0.67034482758620695</v>
      </c>
    </row>
    <row r="51" spans="1:11" x14ac:dyDescent="0.2">
      <c r="A51" s="7" t="s">
        <v>223</v>
      </c>
      <c r="B51" s="65">
        <v>0</v>
      </c>
      <c r="C51" s="34">
        <f>IF(B69=0, "-", B51/B69)</f>
        <v>0</v>
      </c>
      <c r="D51" s="65">
        <v>0</v>
      </c>
      <c r="E51" s="9">
        <f>IF(D69=0, "-", D51/D69)</f>
        <v>0</v>
      </c>
      <c r="F51" s="81">
        <v>0</v>
      </c>
      <c r="G51" s="34">
        <f>IF(F69=0, "-", F51/F69)</f>
        <v>0</v>
      </c>
      <c r="H51" s="65">
        <v>519</v>
      </c>
      <c r="I51" s="9">
        <f>IF(H69=0, "-", H51/H69)</f>
        <v>2.0850072312389521E-2</v>
      </c>
      <c r="J51" s="8" t="str">
        <f t="shared" si="2"/>
        <v>-</v>
      </c>
      <c r="K51" s="9">
        <f t="shared" si="3"/>
        <v>-1</v>
      </c>
    </row>
    <row r="52" spans="1:11" x14ac:dyDescent="0.2">
      <c r="A52" s="7" t="s">
        <v>224</v>
      </c>
      <c r="B52" s="65">
        <v>67</v>
      </c>
      <c r="C52" s="34">
        <f>IF(B69=0, "-", B52/B69)</f>
        <v>4.4666666666666667E-2</v>
      </c>
      <c r="D52" s="65">
        <v>204</v>
      </c>
      <c r="E52" s="9">
        <f>IF(D69=0, "-", D52/D69)</f>
        <v>7.934655775962661E-2</v>
      </c>
      <c r="F52" s="81">
        <v>1044</v>
      </c>
      <c r="G52" s="34">
        <f>IF(F69=0, "-", F52/F69)</f>
        <v>4.2695893996401113E-2</v>
      </c>
      <c r="H52" s="65">
        <v>1988</v>
      </c>
      <c r="I52" s="9">
        <f>IF(H69=0, "-", H52/H69)</f>
        <v>7.9865016872890895E-2</v>
      </c>
      <c r="J52" s="8">
        <f t="shared" si="2"/>
        <v>-0.67156862745098034</v>
      </c>
      <c r="K52" s="9">
        <f t="shared" si="3"/>
        <v>-0.47484909456740443</v>
      </c>
    </row>
    <row r="53" spans="1:11" x14ac:dyDescent="0.2">
      <c r="A53" s="7" t="s">
        <v>225</v>
      </c>
      <c r="B53" s="65">
        <v>0</v>
      </c>
      <c r="C53" s="34">
        <f>IF(B69=0, "-", B53/B69)</f>
        <v>0</v>
      </c>
      <c r="D53" s="65">
        <v>13</v>
      </c>
      <c r="E53" s="9">
        <f>IF(D69=0, "-", D53/D69)</f>
        <v>5.0563982886036559E-3</v>
      </c>
      <c r="F53" s="81">
        <v>2</v>
      </c>
      <c r="G53" s="34">
        <f>IF(F69=0, "-", F53/F69)</f>
        <v>8.1792900376247347E-5</v>
      </c>
      <c r="H53" s="65">
        <v>371</v>
      </c>
      <c r="I53" s="9">
        <f>IF(H69=0, "-", H53/H69)</f>
        <v>1.4904386951631047E-2</v>
      </c>
      <c r="J53" s="8">
        <f t="shared" si="2"/>
        <v>-1</v>
      </c>
      <c r="K53" s="9">
        <f t="shared" si="3"/>
        <v>-0.99460916442048519</v>
      </c>
    </row>
    <row r="54" spans="1:11" x14ac:dyDescent="0.2">
      <c r="A54" s="7" t="s">
        <v>226</v>
      </c>
      <c r="B54" s="65">
        <v>611</v>
      </c>
      <c r="C54" s="34">
        <f>IF(B69=0, "-", B54/B69)</f>
        <v>0.40733333333333333</v>
      </c>
      <c r="D54" s="65">
        <v>665</v>
      </c>
      <c r="E54" s="9">
        <f>IF(D69=0, "-", D54/D69)</f>
        <v>0.25865422014780243</v>
      </c>
      <c r="F54" s="81">
        <v>6569</v>
      </c>
      <c r="G54" s="34">
        <f>IF(F69=0, "-", F54/F69)</f>
        <v>0.2686487812857844</v>
      </c>
      <c r="H54" s="65">
        <v>4558</v>
      </c>
      <c r="I54" s="9">
        <f>IF(H69=0, "-", H54/H69)</f>
        <v>0.18311103969146714</v>
      </c>
      <c r="J54" s="8">
        <f t="shared" si="2"/>
        <v>-8.1203007518796999E-2</v>
      </c>
      <c r="K54" s="9">
        <f t="shared" si="3"/>
        <v>0.44120228170250109</v>
      </c>
    </row>
    <row r="55" spans="1:11" x14ac:dyDescent="0.2">
      <c r="A55" s="7" t="s">
        <v>227</v>
      </c>
      <c r="B55" s="65">
        <v>21</v>
      </c>
      <c r="C55" s="34">
        <f>IF(B69=0, "-", B55/B69)</f>
        <v>1.4E-2</v>
      </c>
      <c r="D55" s="65">
        <v>11</v>
      </c>
      <c r="E55" s="9">
        <f>IF(D69=0, "-", D55/D69)</f>
        <v>4.2784908595877094E-3</v>
      </c>
      <c r="F55" s="81">
        <v>154</v>
      </c>
      <c r="G55" s="34">
        <f>IF(F69=0, "-", F55/F69)</f>
        <v>6.2980533289710454E-3</v>
      </c>
      <c r="H55" s="65">
        <v>113</v>
      </c>
      <c r="I55" s="9">
        <f>IF(H69=0, "-", H55/H69)</f>
        <v>4.5396111200385666E-3</v>
      </c>
      <c r="J55" s="8">
        <f t="shared" si="2"/>
        <v>0.90909090909090906</v>
      </c>
      <c r="K55" s="9">
        <f t="shared" si="3"/>
        <v>0.36283185840707965</v>
      </c>
    </row>
    <row r="56" spans="1:11" x14ac:dyDescent="0.2">
      <c r="A56" s="7" t="s">
        <v>228</v>
      </c>
      <c r="B56" s="65">
        <v>240</v>
      </c>
      <c r="C56" s="34">
        <f>IF(B69=0, "-", B56/B69)</f>
        <v>0.16</v>
      </c>
      <c r="D56" s="65">
        <v>428</v>
      </c>
      <c r="E56" s="9">
        <f>IF(D69=0, "-", D56/D69)</f>
        <v>0.16647218980941267</v>
      </c>
      <c r="F56" s="81">
        <v>5186</v>
      </c>
      <c r="G56" s="34">
        <f>IF(F69=0, "-", F56/F69)</f>
        <v>0.21208899067560935</v>
      </c>
      <c r="H56" s="65">
        <v>4490</v>
      </c>
      <c r="I56" s="9">
        <f>IF(H69=0, "-", H56/H69)</f>
        <v>0.18037923830949704</v>
      </c>
      <c r="J56" s="8">
        <f t="shared" si="2"/>
        <v>-0.43925233644859812</v>
      </c>
      <c r="K56" s="9">
        <f t="shared" si="3"/>
        <v>0.15501113585746101</v>
      </c>
    </row>
    <row r="57" spans="1:11" x14ac:dyDescent="0.2">
      <c r="A57" s="7" t="s">
        <v>229</v>
      </c>
      <c r="B57" s="65">
        <v>190</v>
      </c>
      <c r="C57" s="34">
        <f>IF(B69=0, "-", B57/B69)</f>
        <v>0.12666666666666668</v>
      </c>
      <c r="D57" s="65">
        <v>323</v>
      </c>
      <c r="E57" s="9">
        <f>IF(D69=0, "-", D57/D69)</f>
        <v>0.12563204978607545</v>
      </c>
      <c r="F57" s="81">
        <v>3467</v>
      </c>
      <c r="G57" s="34">
        <f>IF(F69=0, "-", F57/F69)</f>
        <v>0.14178799280222476</v>
      </c>
      <c r="H57" s="65">
        <v>3325</v>
      </c>
      <c r="I57" s="9">
        <f>IF(H69=0, "-", H57/H69)</f>
        <v>0.13357705286839144</v>
      </c>
      <c r="J57" s="8">
        <f t="shared" si="2"/>
        <v>-0.41176470588235292</v>
      </c>
      <c r="K57" s="9">
        <f t="shared" si="3"/>
        <v>4.2706766917293235E-2</v>
      </c>
    </row>
    <row r="58" spans="1:11" x14ac:dyDescent="0.2">
      <c r="A58" s="7" t="s">
        <v>230</v>
      </c>
      <c r="B58" s="65">
        <v>0</v>
      </c>
      <c r="C58" s="34">
        <f>IF(B69=0, "-", B58/B69)</f>
        <v>0</v>
      </c>
      <c r="D58" s="65">
        <v>17</v>
      </c>
      <c r="E58" s="9">
        <f>IF(D69=0, "-", D58/D69)</f>
        <v>6.6122131466355505E-3</v>
      </c>
      <c r="F58" s="81">
        <v>8</v>
      </c>
      <c r="G58" s="34">
        <f>IF(F69=0, "-", F58/F69)</f>
        <v>3.2717160150498939E-4</v>
      </c>
      <c r="H58" s="65">
        <v>61</v>
      </c>
      <c r="I58" s="9">
        <f>IF(H69=0, "-", H58/H69)</f>
        <v>2.450586533826129E-3</v>
      </c>
      <c r="J58" s="8">
        <f t="shared" si="2"/>
        <v>-1</v>
      </c>
      <c r="K58" s="9">
        <f t="shared" si="3"/>
        <v>-0.86885245901639341</v>
      </c>
    </row>
    <row r="59" spans="1:11" x14ac:dyDescent="0.2">
      <c r="A59" s="7" t="s">
        <v>231</v>
      </c>
      <c r="B59" s="65">
        <v>4</v>
      </c>
      <c r="C59" s="34">
        <f>IF(B69=0, "-", B59/B69)</f>
        <v>2.6666666666666666E-3</v>
      </c>
      <c r="D59" s="65">
        <v>5</v>
      </c>
      <c r="E59" s="9">
        <f>IF(D69=0, "-", D59/D69)</f>
        <v>1.9447685725398677E-3</v>
      </c>
      <c r="F59" s="81">
        <v>28</v>
      </c>
      <c r="G59" s="34">
        <f>IF(F69=0, "-", F59/F69)</f>
        <v>1.1451006052674627E-3</v>
      </c>
      <c r="H59" s="65">
        <v>94</v>
      </c>
      <c r="I59" s="9">
        <f>IF(H69=0, "-", H59/H69)</f>
        <v>3.7763136750763298E-3</v>
      </c>
      <c r="J59" s="8">
        <f t="shared" si="2"/>
        <v>-0.2</v>
      </c>
      <c r="K59" s="9">
        <f t="shared" si="3"/>
        <v>-0.7021276595744681</v>
      </c>
    </row>
    <row r="60" spans="1:11" x14ac:dyDescent="0.2">
      <c r="A60" s="7" t="s">
        <v>232</v>
      </c>
      <c r="B60" s="65">
        <v>0</v>
      </c>
      <c r="C60" s="34">
        <f>IF(B69=0, "-", B60/B69)</f>
        <v>0</v>
      </c>
      <c r="D60" s="65">
        <v>0</v>
      </c>
      <c r="E60" s="9">
        <f>IF(D69=0, "-", D60/D69)</f>
        <v>0</v>
      </c>
      <c r="F60" s="81">
        <v>0</v>
      </c>
      <c r="G60" s="34">
        <f>IF(F69=0, "-", F60/F69)</f>
        <v>0</v>
      </c>
      <c r="H60" s="65">
        <v>28</v>
      </c>
      <c r="I60" s="9">
        <f>IF(H69=0, "-", H60/H69)</f>
        <v>1.1248593925759281E-3</v>
      </c>
      <c r="J60" s="8" t="str">
        <f t="shared" si="2"/>
        <v>-</v>
      </c>
      <c r="K60" s="9">
        <f t="shared" si="3"/>
        <v>-1</v>
      </c>
    </row>
    <row r="61" spans="1:11" x14ac:dyDescent="0.2">
      <c r="A61" s="7" t="s">
        <v>233</v>
      </c>
      <c r="B61" s="65">
        <v>8</v>
      </c>
      <c r="C61" s="34">
        <f>IF(B69=0, "-", B61/B69)</f>
        <v>5.3333333333333332E-3</v>
      </c>
      <c r="D61" s="65">
        <v>0</v>
      </c>
      <c r="E61" s="9">
        <f>IF(D69=0, "-", D61/D69)</f>
        <v>0</v>
      </c>
      <c r="F61" s="81">
        <v>256</v>
      </c>
      <c r="G61" s="34">
        <f>IF(F69=0, "-", F61/F69)</f>
        <v>1.046949124815966E-2</v>
      </c>
      <c r="H61" s="65">
        <v>3</v>
      </c>
      <c r="I61" s="9">
        <f>IF(H69=0, "-", H61/H69)</f>
        <v>1.2052064920456372E-4</v>
      </c>
      <c r="J61" s="8" t="str">
        <f t="shared" si="2"/>
        <v>-</v>
      </c>
      <c r="K61" s="9" t="str">
        <f t="shared" si="3"/>
        <v>&gt;999%</v>
      </c>
    </row>
    <row r="62" spans="1:11" x14ac:dyDescent="0.2">
      <c r="A62" s="7" t="s">
        <v>234</v>
      </c>
      <c r="B62" s="65">
        <v>35</v>
      </c>
      <c r="C62" s="34">
        <f>IF(B69=0, "-", B62/B69)</f>
        <v>2.3333333333333334E-2</v>
      </c>
      <c r="D62" s="65">
        <v>59</v>
      </c>
      <c r="E62" s="9">
        <f>IF(D69=0, "-", D62/D69)</f>
        <v>2.2948269155970438E-2</v>
      </c>
      <c r="F62" s="81">
        <v>908</v>
      </c>
      <c r="G62" s="34">
        <f>IF(F69=0, "-", F62/F69)</f>
        <v>3.7133976770816292E-2</v>
      </c>
      <c r="H62" s="65">
        <v>545</v>
      </c>
      <c r="I62" s="9">
        <f>IF(H69=0, "-", H62/H69)</f>
        <v>2.1894584605495742E-2</v>
      </c>
      <c r="J62" s="8">
        <f t="shared" si="2"/>
        <v>-0.40677966101694918</v>
      </c>
      <c r="K62" s="9">
        <f t="shared" si="3"/>
        <v>0.66605504587155961</v>
      </c>
    </row>
    <row r="63" spans="1:11" x14ac:dyDescent="0.2">
      <c r="A63" s="7" t="s">
        <v>235</v>
      </c>
      <c r="B63" s="65">
        <v>11</v>
      </c>
      <c r="C63" s="34">
        <f>IF(B69=0, "-", B63/B69)</f>
        <v>7.3333333333333332E-3</v>
      </c>
      <c r="D63" s="65">
        <v>21</v>
      </c>
      <c r="E63" s="9">
        <f>IF(D69=0, "-", D63/D69)</f>
        <v>8.1680280046674443E-3</v>
      </c>
      <c r="F63" s="81">
        <v>237</v>
      </c>
      <c r="G63" s="34">
        <f>IF(F69=0, "-", F63/F69)</f>
        <v>9.6924586945853104E-3</v>
      </c>
      <c r="H63" s="65">
        <v>239</v>
      </c>
      <c r="I63" s="9">
        <f>IF(H69=0, "-", H63/H69)</f>
        <v>9.6014783866302418E-3</v>
      </c>
      <c r="J63" s="8">
        <f t="shared" si="2"/>
        <v>-0.47619047619047616</v>
      </c>
      <c r="K63" s="9">
        <f t="shared" si="3"/>
        <v>-8.368200836820083E-3</v>
      </c>
    </row>
    <row r="64" spans="1:11" x14ac:dyDescent="0.2">
      <c r="A64" s="7" t="s">
        <v>236</v>
      </c>
      <c r="B64" s="65">
        <v>228</v>
      </c>
      <c r="C64" s="34">
        <f>IF(B69=0, "-", B64/B69)</f>
        <v>0.152</v>
      </c>
      <c r="D64" s="65">
        <v>460</v>
      </c>
      <c r="E64" s="9">
        <f>IF(D69=0, "-", D64/D69)</f>
        <v>0.17891870867366783</v>
      </c>
      <c r="F64" s="81">
        <v>5801</v>
      </c>
      <c r="G64" s="34">
        <f>IF(F69=0, "-", F64/F69)</f>
        <v>0.23724030754130543</v>
      </c>
      <c r="H64" s="65">
        <v>4897</v>
      </c>
      <c r="I64" s="9">
        <f>IF(H69=0, "-", H64/H69)</f>
        <v>0.19672987305158285</v>
      </c>
      <c r="J64" s="8">
        <f t="shared" si="2"/>
        <v>-0.5043478260869565</v>
      </c>
      <c r="K64" s="9">
        <f t="shared" si="3"/>
        <v>0.18460281805186848</v>
      </c>
    </row>
    <row r="65" spans="1:11" x14ac:dyDescent="0.2">
      <c r="A65" s="7" t="s">
        <v>237</v>
      </c>
      <c r="B65" s="65">
        <v>1</v>
      </c>
      <c r="C65" s="34">
        <f>IF(B69=0, "-", B65/B69)</f>
        <v>6.6666666666666664E-4</v>
      </c>
      <c r="D65" s="65">
        <v>6</v>
      </c>
      <c r="E65" s="9">
        <f>IF(D69=0, "-", D65/D69)</f>
        <v>2.3337222870478411E-3</v>
      </c>
      <c r="F65" s="81">
        <v>26</v>
      </c>
      <c r="G65" s="34">
        <f>IF(F69=0, "-", F65/F69)</f>
        <v>1.0633077048912154E-3</v>
      </c>
      <c r="H65" s="65">
        <v>28</v>
      </c>
      <c r="I65" s="9">
        <f>IF(H69=0, "-", H65/H69)</f>
        <v>1.1248593925759281E-3</v>
      </c>
      <c r="J65" s="8">
        <f t="shared" si="2"/>
        <v>-0.83333333333333337</v>
      </c>
      <c r="K65" s="9">
        <f t="shared" si="3"/>
        <v>-7.1428571428571425E-2</v>
      </c>
    </row>
    <row r="66" spans="1:11" x14ac:dyDescent="0.2">
      <c r="A66" s="7" t="s">
        <v>238</v>
      </c>
      <c r="B66" s="65">
        <v>2</v>
      </c>
      <c r="C66" s="34">
        <f>IF(B69=0, "-", B66/B69)</f>
        <v>1.3333333333333333E-3</v>
      </c>
      <c r="D66" s="65">
        <v>2</v>
      </c>
      <c r="E66" s="9">
        <f>IF(D69=0, "-", D66/D69)</f>
        <v>7.7790742901594711E-4</v>
      </c>
      <c r="F66" s="81">
        <v>19</v>
      </c>
      <c r="G66" s="34">
        <f>IF(F69=0, "-", F66/F69)</f>
        <v>7.7703255357434975E-4</v>
      </c>
      <c r="H66" s="65">
        <v>45</v>
      </c>
      <c r="I66" s="9">
        <f>IF(H69=0, "-", H66/H69)</f>
        <v>1.8078097380684558E-3</v>
      </c>
      <c r="J66" s="8">
        <f t="shared" si="2"/>
        <v>0</v>
      </c>
      <c r="K66" s="9">
        <f t="shared" si="3"/>
        <v>-0.57777777777777772</v>
      </c>
    </row>
    <row r="67" spans="1:11" x14ac:dyDescent="0.2">
      <c r="A67" s="7" t="s">
        <v>239</v>
      </c>
      <c r="B67" s="65">
        <v>67</v>
      </c>
      <c r="C67" s="34">
        <f>IF(B69=0, "-", B67/B69)</f>
        <v>4.4666666666666667E-2</v>
      </c>
      <c r="D67" s="65">
        <v>322</v>
      </c>
      <c r="E67" s="9">
        <f>IF(D69=0, "-", D67/D69)</f>
        <v>0.12524309607156747</v>
      </c>
      <c r="F67" s="81">
        <v>473</v>
      </c>
      <c r="G67" s="34">
        <f>IF(F69=0, "-", F67/F69)</f>
        <v>1.9344020938982496E-2</v>
      </c>
      <c r="H67" s="65">
        <v>2812</v>
      </c>
      <c r="I67" s="9">
        <f>IF(H69=0, "-", H67/H69)</f>
        <v>0.11296802185441106</v>
      </c>
      <c r="J67" s="8">
        <f t="shared" si="2"/>
        <v>-0.79192546583850931</v>
      </c>
      <c r="K67" s="9">
        <f t="shared" si="3"/>
        <v>-0.83179231863442393</v>
      </c>
    </row>
    <row r="68" spans="1:11" x14ac:dyDescent="0.2">
      <c r="A68" s="2"/>
      <c r="B68" s="68"/>
      <c r="C68" s="33"/>
      <c r="D68" s="68"/>
      <c r="E68" s="6"/>
      <c r="F68" s="82"/>
      <c r="G68" s="33"/>
      <c r="H68" s="68"/>
      <c r="I68" s="6"/>
      <c r="J68" s="5"/>
      <c r="K68" s="6"/>
    </row>
    <row r="69" spans="1:11" s="43" customFormat="1" x14ac:dyDescent="0.2">
      <c r="A69" s="162" t="s">
        <v>631</v>
      </c>
      <c r="B69" s="71">
        <f>SUM(B49:B68)</f>
        <v>1500</v>
      </c>
      <c r="C69" s="40">
        <f>B69/21249</f>
        <v>7.0591557249752926E-2</v>
      </c>
      <c r="D69" s="71">
        <f>SUM(D49:D68)</f>
        <v>2571</v>
      </c>
      <c r="E69" s="41">
        <f>D69/26370</f>
        <v>9.7497155858930609E-2</v>
      </c>
      <c r="F69" s="77">
        <f>SUM(F49:F68)</f>
        <v>24452</v>
      </c>
      <c r="G69" s="42">
        <f>F69/272733</f>
        <v>8.9655450568871392E-2</v>
      </c>
      <c r="H69" s="71">
        <f>SUM(H49:H68)</f>
        <v>24892</v>
      </c>
      <c r="I69" s="41">
        <f>H69/226467</f>
        <v>0.10991446877470007</v>
      </c>
      <c r="J69" s="37">
        <f>IF(D69=0, "-", IF((B69-D69)/D69&lt;10, (B69-D69)/D69, "&gt;999%"))</f>
        <v>-0.41656942823803966</v>
      </c>
      <c r="K69" s="38">
        <f>IF(H69=0, "-", IF((F69-H69)/H69&lt;10, (F69-H69)/H69, "&gt;999%"))</f>
        <v>-1.767636188333601E-2</v>
      </c>
    </row>
    <row r="70" spans="1:11" x14ac:dyDescent="0.2">
      <c r="B70" s="83"/>
      <c r="D70" s="83"/>
      <c r="F70" s="83"/>
      <c r="H70" s="83"/>
    </row>
    <row r="71" spans="1:11" x14ac:dyDescent="0.2">
      <c r="A71" s="163" t="s">
        <v>141</v>
      </c>
      <c r="B71" s="61" t="s">
        <v>12</v>
      </c>
      <c r="C71" s="62" t="s">
        <v>13</v>
      </c>
      <c r="D71" s="61" t="s">
        <v>12</v>
      </c>
      <c r="E71" s="63" t="s">
        <v>13</v>
      </c>
      <c r="F71" s="62" t="s">
        <v>12</v>
      </c>
      <c r="G71" s="62" t="s">
        <v>13</v>
      </c>
      <c r="H71" s="61" t="s">
        <v>12</v>
      </c>
      <c r="I71" s="63" t="s">
        <v>13</v>
      </c>
      <c r="J71" s="61"/>
      <c r="K71" s="63"/>
    </row>
    <row r="72" spans="1:11" x14ac:dyDescent="0.2">
      <c r="A72" s="7" t="s">
        <v>240</v>
      </c>
      <c r="B72" s="65">
        <v>0</v>
      </c>
      <c r="C72" s="34">
        <f>IF(B83=0, "-", B72/B83)</f>
        <v>0</v>
      </c>
      <c r="D72" s="65">
        <v>42</v>
      </c>
      <c r="E72" s="9">
        <f>IF(D83=0, "-", D72/D83)</f>
        <v>0.10169491525423729</v>
      </c>
      <c r="F72" s="81">
        <v>39</v>
      </c>
      <c r="G72" s="34">
        <f>IF(F83=0, "-", F72/F83)</f>
        <v>1.0320190526594337E-2</v>
      </c>
      <c r="H72" s="65">
        <v>462</v>
      </c>
      <c r="I72" s="9">
        <f>IF(H83=0, "-", H72/H83)</f>
        <v>0.11018363939899833</v>
      </c>
      <c r="J72" s="8">
        <f t="shared" ref="J72:J81" si="4">IF(D72=0, "-", IF((B72-D72)/D72&lt;10, (B72-D72)/D72, "&gt;999%"))</f>
        <v>-1</v>
      </c>
      <c r="K72" s="9">
        <f t="shared" ref="K72:K81" si="5">IF(H72=0, "-", IF((F72-H72)/H72&lt;10, (F72-H72)/H72, "&gt;999%"))</f>
        <v>-0.91558441558441561</v>
      </c>
    </row>
    <row r="73" spans="1:11" x14ac:dyDescent="0.2">
      <c r="A73" s="7" t="s">
        <v>241</v>
      </c>
      <c r="B73" s="65">
        <v>51</v>
      </c>
      <c r="C73" s="34">
        <f>IF(B83=0, "-", B73/B83)</f>
        <v>0.30357142857142855</v>
      </c>
      <c r="D73" s="65">
        <v>51</v>
      </c>
      <c r="E73" s="9">
        <f>IF(D83=0, "-", D73/D83)</f>
        <v>0.12348668280871671</v>
      </c>
      <c r="F73" s="81">
        <v>946</v>
      </c>
      <c r="G73" s="34">
        <f>IF(F83=0, "-", F73/F83)</f>
        <v>0.25033077533739084</v>
      </c>
      <c r="H73" s="65">
        <v>697</v>
      </c>
      <c r="I73" s="9">
        <f>IF(H83=0, "-", H73/H83)</f>
        <v>0.16622943000238494</v>
      </c>
      <c r="J73" s="8">
        <f t="shared" si="4"/>
        <v>0</v>
      </c>
      <c r="K73" s="9">
        <f t="shared" si="5"/>
        <v>0.35724533715925394</v>
      </c>
    </row>
    <row r="74" spans="1:11" x14ac:dyDescent="0.2">
      <c r="A74" s="7" t="s">
        <v>242</v>
      </c>
      <c r="B74" s="65">
        <v>0</v>
      </c>
      <c r="C74" s="34">
        <f>IF(B83=0, "-", B74/B83)</f>
        <v>0</v>
      </c>
      <c r="D74" s="65">
        <v>0</v>
      </c>
      <c r="E74" s="9">
        <f>IF(D83=0, "-", D74/D83)</f>
        <v>0</v>
      </c>
      <c r="F74" s="81">
        <v>0</v>
      </c>
      <c r="G74" s="34">
        <f>IF(F83=0, "-", F74/F83)</f>
        <v>0</v>
      </c>
      <c r="H74" s="65">
        <v>2</v>
      </c>
      <c r="I74" s="9">
        <f>IF(H83=0, "-", H74/H83)</f>
        <v>4.7698545194371572E-4</v>
      </c>
      <c r="J74" s="8" t="str">
        <f t="shared" si="4"/>
        <v>-</v>
      </c>
      <c r="K74" s="9">
        <f t="shared" si="5"/>
        <v>-1</v>
      </c>
    </row>
    <row r="75" spans="1:11" x14ac:dyDescent="0.2">
      <c r="A75" s="7" t="s">
        <v>243</v>
      </c>
      <c r="B75" s="65">
        <v>44</v>
      </c>
      <c r="C75" s="34">
        <f>IF(B83=0, "-", B75/B83)</f>
        <v>0.26190476190476192</v>
      </c>
      <c r="D75" s="65">
        <v>37</v>
      </c>
      <c r="E75" s="9">
        <f>IF(D83=0, "-", D75/D83)</f>
        <v>8.9588377723970949E-2</v>
      </c>
      <c r="F75" s="81">
        <v>670</v>
      </c>
      <c r="G75" s="34">
        <f>IF(F83=0, "-", F75/F83)</f>
        <v>0.17729558084149247</v>
      </c>
      <c r="H75" s="65">
        <v>423</v>
      </c>
      <c r="I75" s="9">
        <f>IF(H83=0, "-", H75/H83)</f>
        <v>0.10088242308609588</v>
      </c>
      <c r="J75" s="8">
        <f t="shared" si="4"/>
        <v>0.1891891891891892</v>
      </c>
      <c r="K75" s="9">
        <f t="shared" si="5"/>
        <v>0.58392434988179664</v>
      </c>
    </row>
    <row r="76" spans="1:11" x14ac:dyDescent="0.2">
      <c r="A76" s="7" t="s">
        <v>244</v>
      </c>
      <c r="B76" s="65">
        <v>0</v>
      </c>
      <c r="C76" s="34">
        <f>IF(B83=0, "-", B76/B83)</f>
        <v>0</v>
      </c>
      <c r="D76" s="65">
        <v>0</v>
      </c>
      <c r="E76" s="9">
        <f>IF(D83=0, "-", D76/D83)</f>
        <v>0</v>
      </c>
      <c r="F76" s="81">
        <v>23</v>
      </c>
      <c r="G76" s="34">
        <f>IF(F83=0, "-", F76/F83)</f>
        <v>6.0862662079915319E-3</v>
      </c>
      <c r="H76" s="65">
        <v>12</v>
      </c>
      <c r="I76" s="9">
        <f>IF(H83=0, "-", H76/H83)</f>
        <v>2.8619127116622945E-3</v>
      </c>
      <c r="J76" s="8" t="str">
        <f t="shared" si="4"/>
        <v>-</v>
      </c>
      <c r="K76" s="9">
        <f t="shared" si="5"/>
        <v>0.91666666666666663</v>
      </c>
    </row>
    <row r="77" spans="1:11" x14ac:dyDescent="0.2">
      <c r="A77" s="7" t="s">
        <v>245</v>
      </c>
      <c r="B77" s="65">
        <v>0</v>
      </c>
      <c r="C77" s="34">
        <f>IF(B83=0, "-", B77/B83)</f>
        <v>0</v>
      </c>
      <c r="D77" s="65">
        <v>4</v>
      </c>
      <c r="E77" s="9">
        <f>IF(D83=0, "-", D77/D83)</f>
        <v>9.6852300242130755E-3</v>
      </c>
      <c r="F77" s="81">
        <v>28</v>
      </c>
      <c r="G77" s="34">
        <f>IF(F83=0, "-", F77/F83)</f>
        <v>7.4093675575549085E-3</v>
      </c>
      <c r="H77" s="65">
        <v>27</v>
      </c>
      <c r="I77" s="9">
        <f>IF(H83=0, "-", H77/H83)</f>
        <v>6.4393036012401622E-3</v>
      </c>
      <c r="J77" s="8">
        <f t="shared" si="4"/>
        <v>-1</v>
      </c>
      <c r="K77" s="9">
        <f t="shared" si="5"/>
        <v>3.7037037037037035E-2</v>
      </c>
    </row>
    <row r="78" spans="1:11" x14ac:dyDescent="0.2">
      <c r="A78" s="7" t="s">
        <v>246</v>
      </c>
      <c r="B78" s="65">
        <v>59</v>
      </c>
      <c r="C78" s="34">
        <f>IF(B83=0, "-", B78/B83)</f>
        <v>0.35119047619047616</v>
      </c>
      <c r="D78" s="65">
        <v>249</v>
      </c>
      <c r="E78" s="9">
        <f>IF(D83=0, "-", D78/D83)</f>
        <v>0.60290556900726389</v>
      </c>
      <c r="F78" s="81">
        <v>1657</v>
      </c>
      <c r="G78" s="34">
        <f>IF(F83=0, "-", F78/F83)</f>
        <v>0.43847578724530301</v>
      </c>
      <c r="H78" s="65">
        <v>2173</v>
      </c>
      <c r="I78" s="9">
        <f>IF(H83=0, "-", H78/H83)</f>
        <v>0.5182446935368471</v>
      </c>
      <c r="J78" s="8">
        <f t="shared" si="4"/>
        <v>-0.76305220883534142</v>
      </c>
      <c r="K78" s="9">
        <f t="shared" si="5"/>
        <v>-0.23745973308789692</v>
      </c>
    </row>
    <row r="79" spans="1:11" x14ac:dyDescent="0.2">
      <c r="A79" s="7" t="s">
        <v>247</v>
      </c>
      <c r="B79" s="65">
        <v>5</v>
      </c>
      <c r="C79" s="34">
        <f>IF(B83=0, "-", B79/B83)</f>
        <v>2.976190476190476E-2</v>
      </c>
      <c r="D79" s="65">
        <v>18</v>
      </c>
      <c r="E79" s="9">
        <f>IF(D83=0, "-", D79/D83)</f>
        <v>4.3583535108958835E-2</v>
      </c>
      <c r="F79" s="81">
        <v>175</v>
      </c>
      <c r="G79" s="34">
        <f>IF(F83=0, "-", F79/F83)</f>
        <v>4.6308547234718181E-2</v>
      </c>
      <c r="H79" s="65">
        <v>205</v>
      </c>
      <c r="I79" s="9">
        <f>IF(H83=0, "-", H79/H83)</f>
        <v>4.8891008824230864E-2</v>
      </c>
      <c r="J79" s="8">
        <f t="shared" si="4"/>
        <v>-0.72222222222222221</v>
      </c>
      <c r="K79" s="9">
        <f t="shared" si="5"/>
        <v>-0.14634146341463414</v>
      </c>
    </row>
    <row r="80" spans="1:11" x14ac:dyDescent="0.2">
      <c r="A80" s="7" t="s">
        <v>248</v>
      </c>
      <c r="B80" s="65">
        <v>3</v>
      </c>
      <c r="C80" s="34">
        <f>IF(B83=0, "-", B80/B83)</f>
        <v>1.7857142857142856E-2</v>
      </c>
      <c r="D80" s="65">
        <v>5</v>
      </c>
      <c r="E80" s="9">
        <f>IF(D83=0, "-", D80/D83)</f>
        <v>1.2106537530266344E-2</v>
      </c>
      <c r="F80" s="81">
        <v>85</v>
      </c>
      <c r="G80" s="34">
        <f>IF(F83=0, "-", F80/F83)</f>
        <v>2.2492722942577401E-2</v>
      </c>
      <c r="H80" s="65">
        <v>80</v>
      </c>
      <c r="I80" s="9">
        <f>IF(H83=0, "-", H80/H83)</f>
        <v>1.9079418077748628E-2</v>
      </c>
      <c r="J80" s="8">
        <f t="shared" si="4"/>
        <v>-0.4</v>
      </c>
      <c r="K80" s="9">
        <f t="shared" si="5"/>
        <v>6.25E-2</v>
      </c>
    </row>
    <row r="81" spans="1:11" x14ac:dyDescent="0.2">
      <c r="A81" s="7" t="s">
        <v>249</v>
      </c>
      <c r="B81" s="65">
        <v>6</v>
      </c>
      <c r="C81" s="34">
        <f>IF(B83=0, "-", B81/B83)</f>
        <v>3.5714285714285712E-2</v>
      </c>
      <c r="D81" s="65">
        <v>7</v>
      </c>
      <c r="E81" s="9">
        <f>IF(D83=0, "-", D81/D83)</f>
        <v>1.6949152542372881E-2</v>
      </c>
      <c r="F81" s="81">
        <v>156</v>
      </c>
      <c r="G81" s="34">
        <f>IF(F83=0, "-", F81/F83)</f>
        <v>4.128076210637735E-2</v>
      </c>
      <c r="H81" s="65">
        <v>112</v>
      </c>
      <c r="I81" s="9">
        <f>IF(H83=0, "-", H81/H83)</f>
        <v>2.6711185308848081E-2</v>
      </c>
      <c r="J81" s="8">
        <f t="shared" si="4"/>
        <v>-0.14285714285714285</v>
      </c>
      <c r="K81" s="9">
        <f t="shared" si="5"/>
        <v>0.39285714285714285</v>
      </c>
    </row>
    <row r="82" spans="1:11" x14ac:dyDescent="0.2">
      <c r="A82" s="2"/>
      <c r="B82" s="68"/>
      <c r="C82" s="33"/>
      <c r="D82" s="68"/>
      <c r="E82" s="6"/>
      <c r="F82" s="82"/>
      <c r="G82" s="33"/>
      <c r="H82" s="68"/>
      <c r="I82" s="6"/>
      <c r="J82" s="5"/>
      <c r="K82" s="6"/>
    </row>
    <row r="83" spans="1:11" s="43" customFormat="1" x14ac:dyDescent="0.2">
      <c r="A83" s="162" t="s">
        <v>630</v>
      </c>
      <c r="B83" s="71">
        <f>SUM(B72:B82)</f>
        <v>168</v>
      </c>
      <c r="C83" s="40">
        <f>B83/21249</f>
        <v>7.9062544119723275E-3</v>
      </c>
      <c r="D83" s="71">
        <f>SUM(D72:D82)</f>
        <v>413</v>
      </c>
      <c r="E83" s="41">
        <f>D83/26370</f>
        <v>1.5661736822146378E-2</v>
      </c>
      <c r="F83" s="77">
        <f>SUM(F72:F82)</f>
        <v>3779</v>
      </c>
      <c r="G83" s="42">
        <f>F83/272733</f>
        <v>1.3856042356443847E-2</v>
      </c>
      <c r="H83" s="71">
        <f>SUM(H72:H82)</f>
        <v>4193</v>
      </c>
      <c r="I83" s="41">
        <f>H83/226467</f>
        <v>1.8514838806536933E-2</v>
      </c>
      <c r="J83" s="37">
        <f>IF(D83=0, "-", IF((B83-D83)/D83&lt;10, (B83-D83)/D83, "&gt;999%"))</f>
        <v>-0.59322033898305082</v>
      </c>
      <c r="K83" s="38">
        <f>IF(H83=0, "-", IF((F83-H83)/H83&lt;10, (F83-H83)/H83, "&gt;999%"))</f>
        <v>-9.8735988552349149E-2</v>
      </c>
    </row>
    <row r="84" spans="1:11" x14ac:dyDescent="0.2">
      <c r="B84" s="83"/>
      <c r="D84" s="83"/>
      <c r="F84" s="83"/>
      <c r="H84" s="83"/>
    </row>
    <row r="85" spans="1:11" s="43" customFormat="1" x14ac:dyDescent="0.2">
      <c r="A85" s="162" t="s">
        <v>629</v>
      </c>
      <c r="B85" s="71">
        <v>1668</v>
      </c>
      <c r="C85" s="40">
        <f>B85/21249</f>
        <v>7.8497811661725259E-2</v>
      </c>
      <c r="D85" s="71">
        <v>2984</v>
      </c>
      <c r="E85" s="41">
        <f>D85/26370</f>
        <v>0.11315889268107698</v>
      </c>
      <c r="F85" s="77">
        <v>28231</v>
      </c>
      <c r="G85" s="42">
        <f>F85/272733</f>
        <v>0.10351149292531524</v>
      </c>
      <c r="H85" s="71">
        <v>29085</v>
      </c>
      <c r="I85" s="41">
        <f>H85/226467</f>
        <v>0.128429307581237</v>
      </c>
      <c r="J85" s="37">
        <f>IF(D85=0, "-", IF((B85-D85)/D85&lt;10, (B85-D85)/D85, "&gt;999%"))</f>
        <v>-0.44101876675603219</v>
      </c>
      <c r="K85" s="38">
        <f>IF(H85=0, "-", IF((F85-H85)/H85&lt;10, (F85-H85)/H85, "&gt;999%"))</f>
        <v>-2.9362214199759325E-2</v>
      </c>
    </row>
    <row r="86" spans="1:11" x14ac:dyDescent="0.2">
      <c r="B86" s="83"/>
      <c r="D86" s="83"/>
      <c r="F86" s="83"/>
      <c r="H86" s="83"/>
    </row>
    <row r="87" spans="1:11" ht="15.75" x14ac:dyDescent="0.25">
      <c r="A87" s="164" t="s">
        <v>116</v>
      </c>
      <c r="B87" s="196" t="s">
        <v>1</v>
      </c>
      <c r="C87" s="200"/>
      <c r="D87" s="200"/>
      <c r="E87" s="197"/>
      <c r="F87" s="196" t="s">
        <v>14</v>
      </c>
      <c r="G87" s="200"/>
      <c r="H87" s="200"/>
      <c r="I87" s="197"/>
      <c r="J87" s="196" t="s">
        <v>15</v>
      </c>
      <c r="K87" s="197"/>
    </row>
    <row r="88" spans="1:11" x14ac:dyDescent="0.2">
      <c r="A88" s="22"/>
      <c r="B88" s="196">
        <f>VALUE(RIGHT($B$2, 4))</f>
        <v>2021</v>
      </c>
      <c r="C88" s="197"/>
      <c r="D88" s="196">
        <f>B88-1</f>
        <v>2020</v>
      </c>
      <c r="E88" s="204"/>
      <c r="F88" s="196">
        <f>B88</f>
        <v>2021</v>
      </c>
      <c r="G88" s="204"/>
      <c r="H88" s="196">
        <f>D88</f>
        <v>2020</v>
      </c>
      <c r="I88" s="204"/>
      <c r="J88" s="140" t="s">
        <v>4</v>
      </c>
      <c r="K88" s="141" t="s">
        <v>2</v>
      </c>
    </row>
    <row r="89" spans="1:11" x14ac:dyDescent="0.2">
      <c r="A89" s="163" t="s">
        <v>142</v>
      </c>
      <c r="B89" s="61" t="s">
        <v>12</v>
      </c>
      <c r="C89" s="62" t="s">
        <v>13</v>
      </c>
      <c r="D89" s="61" t="s">
        <v>12</v>
      </c>
      <c r="E89" s="63" t="s">
        <v>13</v>
      </c>
      <c r="F89" s="62" t="s">
        <v>12</v>
      </c>
      <c r="G89" s="62" t="s">
        <v>13</v>
      </c>
      <c r="H89" s="61" t="s">
        <v>12</v>
      </c>
      <c r="I89" s="63" t="s">
        <v>13</v>
      </c>
      <c r="J89" s="61"/>
      <c r="K89" s="63"/>
    </row>
    <row r="90" spans="1:11" x14ac:dyDescent="0.2">
      <c r="A90" s="7" t="s">
        <v>250</v>
      </c>
      <c r="B90" s="65">
        <v>0</v>
      </c>
      <c r="C90" s="34">
        <f>IF(B102=0, "-", B90/B102)</f>
        <v>0</v>
      </c>
      <c r="D90" s="65">
        <v>0</v>
      </c>
      <c r="E90" s="9">
        <f>IF(D102=0, "-", D90/D102)</f>
        <v>0</v>
      </c>
      <c r="F90" s="81">
        <v>1</v>
      </c>
      <c r="G90" s="34">
        <f>IF(F102=0, "-", F90/F102)</f>
        <v>2.1607605877268799E-4</v>
      </c>
      <c r="H90" s="65">
        <v>64</v>
      </c>
      <c r="I90" s="9">
        <f>IF(H102=0, "-", H90/H102)</f>
        <v>1.3234077750206782E-2</v>
      </c>
      <c r="J90" s="8" t="str">
        <f t="shared" ref="J90:J100" si="6">IF(D90=0, "-", IF((B90-D90)/D90&lt;10, (B90-D90)/D90, "&gt;999%"))</f>
        <v>-</v>
      </c>
      <c r="K90" s="9">
        <f t="shared" ref="K90:K100" si="7">IF(H90=0, "-", IF((F90-H90)/H90&lt;10, (F90-H90)/H90, "&gt;999%"))</f>
        <v>-0.984375</v>
      </c>
    </row>
    <row r="91" spans="1:11" x14ac:dyDescent="0.2">
      <c r="A91" s="7" t="s">
        <v>251</v>
      </c>
      <c r="B91" s="65">
        <v>3</v>
      </c>
      <c r="C91" s="34">
        <f>IF(B102=0, "-", B91/B102)</f>
        <v>8.9820359281437123E-3</v>
      </c>
      <c r="D91" s="65">
        <v>4</v>
      </c>
      <c r="E91" s="9">
        <f>IF(D102=0, "-", D91/D102)</f>
        <v>8.2815734989648039E-3</v>
      </c>
      <c r="F91" s="81">
        <v>23</v>
      </c>
      <c r="G91" s="34">
        <f>IF(F102=0, "-", F91/F102)</f>
        <v>4.9697493517718233E-3</v>
      </c>
      <c r="H91" s="65">
        <v>48</v>
      </c>
      <c r="I91" s="9">
        <f>IF(H102=0, "-", H91/H102)</f>
        <v>9.9255583126550868E-3</v>
      </c>
      <c r="J91" s="8">
        <f t="shared" si="6"/>
        <v>-0.25</v>
      </c>
      <c r="K91" s="9">
        <f t="shared" si="7"/>
        <v>-0.52083333333333337</v>
      </c>
    </row>
    <row r="92" spans="1:11" x14ac:dyDescent="0.2">
      <c r="A92" s="7" t="s">
        <v>252</v>
      </c>
      <c r="B92" s="65">
        <v>40</v>
      </c>
      <c r="C92" s="34">
        <f>IF(B102=0, "-", B92/B102)</f>
        <v>0.11976047904191617</v>
      </c>
      <c r="D92" s="65">
        <v>0</v>
      </c>
      <c r="E92" s="9">
        <f>IF(D102=0, "-", D92/D102)</f>
        <v>0</v>
      </c>
      <c r="F92" s="81">
        <v>177</v>
      </c>
      <c r="G92" s="34">
        <f>IF(F102=0, "-", F92/F102)</f>
        <v>3.8245462402765773E-2</v>
      </c>
      <c r="H92" s="65">
        <v>1</v>
      </c>
      <c r="I92" s="9">
        <f>IF(H102=0, "-", H92/H102)</f>
        <v>2.0678246484698098E-4</v>
      </c>
      <c r="J92" s="8" t="str">
        <f t="shared" si="6"/>
        <v>-</v>
      </c>
      <c r="K92" s="9" t="str">
        <f t="shared" si="7"/>
        <v>&gt;999%</v>
      </c>
    </row>
    <row r="93" spans="1:11" x14ac:dyDescent="0.2">
      <c r="A93" s="7" t="s">
        <v>253</v>
      </c>
      <c r="B93" s="65">
        <v>0</v>
      </c>
      <c r="C93" s="34">
        <f>IF(B102=0, "-", B93/B102)</f>
        <v>0</v>
      </c>
      <c r="D93" s="65">
        <v>0</v>
      </c>
      <c r="E93" s="9">
        <f>IF(D102=0, "-", D93/D102)</f>
        <v>0</v>
      </c>
      <c r="F93" s="81">
        <v>0</v>
      </c>
      <c r="G93" s="34">
        <f>IF(F102=0, "-", F93/F102)</f>
        <v>0</v>
      </c>
      <c r="H93" s="65">
        <v>21</v>
      </c>
      <c r="I93" s="9">
        <f>IF(H102=0, "-", H93/H102)</f>
        <v>4.3424317617866007E-3</v>
      </c>
      <c r="J93" s="8" t="str">
        <f t="shared" si="6"/>
        <v>-</v>
      </c>
      <c r="K93" s="9">
        <f t="shared" si="7"/>
        <v>-1</v>
      </c>
    </row>
    <row r="94" spans="1:11" x14ac:dyDescent="0.2">
      <c r="A94" s="7" t="s">
        <v>254</v>
      </c>
      <c r="B94" s="65">
        <v>25</v>
      </c>
      <c r="C94" s="34">
        <f>IF(B102=0, "-", B94/B102)</f>
        <v>7.4850299401197598E-2</v>
      </c>
      <c r="D94" s="65">
        <v>41</v>
      </c>
      <c r="E94" s="9">
        <f>IF(D102=0, "-", D94/D102)</f>
        <v>8.4886128364389232E-2</v>
      </c>
      <c r="F94" s="81">
        <v>443</v>
      </c>
      <c r="G94" s="34">
        <f>IF(F102=0, "-", F94/F102)</f>
        <v>9.5721694036300778E-2</v>
      </c>
      <c r="H94" s="65">
        <v>409</v>
      </c>
      <c r="I94" s="9">
        <f>IF(H102=0, "-", H94/H102)</f>
        <v>8.4574028122415212E-2</v>
      </c>
      <c r="J94" s="8">
        <f t="shared" si="6"/>
        <v>-0.3902439024390244</v>
      </c>
      <c r="K94" s="9">
        <f t="shared" si="7"/>
        <v>8.3129584352078234E-2</v>
      </c>
    </row>
    <row r="95" spans="1:11" x14ac:dyDescent="0.2">
      <c r="A95" s="7" t="s">
        <v>255</v>
      </c>
      <c r="B95" s="65">
        <v>7</v>
      </c>
      <c r="C95" s="34">
        <f>IF(B102=0, "-", B95/B102)</f>
        <v>2.0958083832335328E-2</v>
      </c>
      <c r="D95" s="65">
        <v>6</v>
      </c>
      <c r="E95" s="9">
        <f>IF(D102=0, "-", D95/D102)</f>
        <v>1.2422360248447204E-2</v>
      </c>
      <c r="F95" s="81">
        <v>29</v>
      </c>
      <c r="G95" s="34">
        <f>IF(F102=0, "-", F95/F102)</f>
        <v>6.2662057044079516E-3</v>
      </c>
      <c r="H95" s="65">
        <v>56</v>
      </c>
      <c r="I95" s="9">
        <f>IF(H102=0, "-", H95/H102)</f>
        <v>1.1579818031430935E-2</v>
      </c>
      <c r="J95" s="8">
        <f t="shared" si="6"/>
        <v>0.16666666666666666</v>
      </c>
      <c r="K95" s="9">
        <f t="shared" si="7"/>
        <v>-0.48214285714285715</v>
      </c>
    </row>
    <row r="96" spans="1:11" x14ac:dyDescent="0.2">
      <c r="A96" s="7" t="s">
        <v>256</v>
      </c>
      <c r="B96" s="65">
        <v>16</v>
      </c>
      <c r="C96" s="34">
        <f>IF(B102=0, "-", B96/B102)</f>
        <v>4.790419161676647E-2</v>
      </c>
      <c r="D96" s="65">
        <v>60</v>
      </c>
      <c r="E96" s="9">
        <f>IF(D102=0, "-", D96/D102)</f>
        <v>0.12422360248447205</v>
      </c>
      <c r="F96" s="81">
        <v>396</v>
      </c>
      <c r="G96" s="34">
        <f>IF(F102=0, "-", F96/F102)</f>
        <v>8.5566119273984442E-2</v>
      </c>
      <c r="H96" s="65">
        <v>595</v>
      </c>
      <c r="I96" s="9">
        <f>IF(H102=0, "-", H96/H102)</f>
        <v>0.12303556658395368</v>
      </c>
      <c r="J96" s="8">
        <f t="shared" si="6"/>
        <v>-0.73333333333333328</v>
      </c>
      <c r="K96" s="9">
        <f t="shared" si="7"/>
        <v>-0.33445378151260502</v>
      </c>
    </row>
    <row r="97" spans="1:11" x14ac:dyDescent="0.2">
      <c r="A97" s="7" t="s">
        <v>257</v>
      </c>
      <c r="B97" s="65">
        <v>0</v>
      </c>
      <c r="C97" s="34">
        <f>IF(B102=0, "-", B97/B102)</f>
        <v>0</v>
      </c>
      <c r="D97" s="65">
        <v>1</v>
      </c>
      <c r="E97" s="9">
        <f>IF(D102=0, "-", D97/D102)</f>
        <v>2.070393374741201E-3</v>
      </c>
      <c r="F97" s="81">
        <v>0</v>
      </c>
      <c r="G97" s="34">
        <f>IF(F102=0, "-", F97/F102)</f>
        <v>0</v>
      </c>
      <c r="H97" s="65">
        <v>73</v>
      </c>
      <c r="I97" s="9">
        <f>IF(H102=0, "-", H97/H102)</f>
        <v>1.5095119933829611E-2</v>
      </c>
      <c r="J97" s="8">
        <f t="shared" si="6"/>
        <v>-1</v>
      </c>
      <c r="K97" s="9">
        <f t="shared" si="7"/>
        <v>-1</v>
      </c>
    </row>
    <row r="98" spans="1:11" x14ac:dyDescent="0.2">
      <c r="A98" s="7" t="s">
        <v>258</v>
      </c>
      <c r="B98" s="65">
        <v>0</v>
      </c>
      <c r="C98" s="34">
        <f>IF(B102=0, "-", B98/B102)</f>
        <v>0</v>
      </c>
      <c r="D98" s="65">
        <v>6</v>
      </c>
      <c r="E98" s="9">
        <f>IF(D102=0, "-", D98/D102)</f>
        <v>1.2422360248447204E-2</v>
      </c>
      <c r="F98" s="81">
        <v>38</v>
      </c>
      <c r="G98" s="34">
        <f>IF(F102=0, "-", F98/F102)</f>
        <v>8.210890233362144E-3</v>
      </c>
      <c r="H98" s="65">
        <v>145</v>
      </c>
      <c r="I98" s="9">
        <f>IF(H102=0, "-", H98/H102)</f>
        <v>2.998345740281224E-2</v>
      </c>
      <c r="J98" s="8">
        <f t="shared" si="6"/>
        <v>-1</v>
      </c>
      <c r="K98" s="9">
        <f t="shared" si="7"/>
        <v>-0.73793103448275865</v>
      </c>
    </row>
    <row r="99" spans="1:11" x14ac:dyDescent="0.2">
      <c r="A99" s="7" t="s">
        <v>259</v>
      </c>
      <c r="B99" s="65">
        <v>199</v>
      </c>
      <c r="C99" s="34">
        <f>IF(B102=0, "-", B99/B102)</f>
        <v>0.59580838323353291</v>
      </c>
      <c r="D99" s="65">
        <v>350</v>
      </c>
      <c r="E99" s="9">
        <f>IF(D102=0, "-", D99/D102)</f>
        <v>0.72463768115942029</v>
      </c>
      <c r="F99" s="81">
        <v>3119</v>
      </c>
      <c r="G99" s="34">
        <f>IF(F102=0, "-", F99/F102)</f>
        <v>0.67394122731201378</v>
      </c>
      <c r="H99" s="65">
        <v>3160</v>
      </c>
      <c r="I99" s="9">
        <f>IF(H102=0, "-", H99/H102)</f>
        <v>0.65343258891645983</v>
      </c>
      <c r="J99" s="8">
        <f t="shared" si="6"/>
        <v>-0.43142857142857144</v>
      </c>
      <c r="K99" s="9">
        <f t="shared" si="7"/>
        <v>-1.2974683544303797E-2</v>
      </c>
    </row>
    <row r="100" spans="1:11" x14ac:dyDescent="0.2">
      <c r="A100" s="7" t="s">
        <v>260</v>
      </c>
      <c r="B100" s="65">
        <v>44</v>
      </c>
      <c r="C100" s="34">
        <f>IF(B102=0, "-", B100/B102)</f>
        <v>0.1317365269461078</v>
      </c>
      <c r="D100" s="65">
        <v>15</v>
      </c>
      <c r="E100" s="9">
        <f>IF(D102=0, "-", D100/D102)</f>
        <v>3.1055900621118012E-2</v>
      </c>
      <c r="F100" s="81">
        <v>402</v>
      </c>
      <c r="G100" s="34">
        <f>IF(F102=0, "-", F100/F102)</f>
        <v>8.6862575626620572E-2</v>
      </c>
      <c r="H100" s="65">
        <v>264</v>
      </c>
      <c r="I100" s="9">
        <f>IF(H102=0, "-", H100/H102)</f>
        <v>5.4590570719602979E-2</v>
      </c>
      <c r="J100" s="8">
        <f t="shared" si="6"/>
        <v>1.9333333333333333</v>
      </c>
      <c r="K100" s="9">
        <f t="shared" si="7"/>
        <v>0.52272727272727271</v>
      </c>
    </row>
    <row r="101" spans="1:11" x14ac:dyDescent="0.2">
      <c r="A101" s="2"/>
      <c r="B101" s="68"/>
      <c r="C101" s="33"/>
      <c r="D101" s="68"/>
      <c r="E101" s="6"/>
      <c r="F101" s="82"/>
      <c r="G101" s="33"/>
      <c r="H101" s="68"/>
      <c r="I101" s="6"/>
      <c r="J101" s="5"/>
      <c r="K101" s="6"/>
    </row>
    <row r="102" spans="1:11" s="43" customFormat="1" x14ac:dyDescent="0.2">
      <c r="A102" s="162" t="s">
        <v>628</v>
      </c>
      <c r="B102" s="71">
        <f>SUM(B90:B101)</f>
        <v>334</v>
      </c>
      <c r="C102" s="40">
        <f>B102/21249</f>
        <v>1.5718386747611654E-2</v>
      </c>
      <c r="D102" s="71">
        <f>SUM(D90:D101)</f>
        <v>483</v>
      </c>
      <c r="E102" s="41">
        <f>D102/26370</f>
        <v>1.8316268486916951E-2</v>
      </c>
      <c r="F102" s="77">
        <f>SUM(F90:F101)</f>
        <v>4628</v>
      </c>
      <c r="G102" s="42">
        <f>F102/272733</f>
        <v>1.6968976984816652E-2</v>
      </c>
      <c r="H102" s="71">
        <f>SUM(H90:H101)</f>
        <v>4836</v>
      </c>
      <c r="I102" s="41">
        <f>H102/226467</f>
        <v>2.1354104571526977E-2</v>
      </c>
      <c r="J102" s="37">
        <f>IF(D102=0, "-", IF((B102-D102)/D102&lt;10, (B102-D102)/D102, "&gt;999%"))</f>
        <v>-0.30848861283643891</v>
      </c>
      <c r="K102" s="38">
        <f>IF(H102=0, "-", IF((F102-H102)/H102&lt;10, (F102-H102)/H102, "&gt;999%"))</f>
        <v>-4.3010752688172046E-2</v>
      </c>
    </row>
    <row r="103" spans="1:11" x14ac:dyDescent="0.2">
      <c r="B103" s="83"/>
      <c r="D103" s="83"/>
      <c r="F103" s="83"/>
      <c r="H103" s="83"/>
    </row>
    <row r="104" spans="1:11" x14ac:dyDescent="0.2">
      <c r="A104" s="163" t="s">
        <v>143</v>
      </c>
      <c r="B104" s="61" t="s">
        <v>12</v>
      </c>
      <c r="C104" s="62" t="s">
        <v>13</v>
      </c>
      <c r="D104" s="61" t="s">
        <v>12</v>
      </c>
      <c r="E104" s="63" t="s">
        <v>13</v>
      </c>
      <c r="F104" s="62" t="s">
        <v>12</v>
      </c>
      <c r="G104" s="62" t="s">
        <v>13</v>
      </c>
      <c r="H104" s="61" t="s">
        <v>12</v>
      </c>
      <c r="I104" s="63" t="s">
        <v>13</v>
      </c>
      <c r="J104" s="61"/>
      <c r="K104" s="63"/>
    </row>
    <row r="105" spans="1:11" x14ac:dyDescent="0.2">
      <c r="A105" s="7" t="s">
        <v>261</v>
      </c>
      <c r="B105" s="65">
        <v>11</v>
      </c>
      <c r="C105" s="34">
        <f>IF(B123=0, "-", B105/B123)</f>
        <v>3.5256410256410256E-2</v>
      </c>
      <c r="D105" s="65">
        <v>9</v>
      </c>
      <c r="E105" s="9">
        <f>IF(D123=0, "-", D105/D123)</f>
        <v>2.0044543429844099E-2</v>
      </c>
      <c r="F105" s="81">
        <v>151</v>
      </c>
      <c r="G105" s="34">
        <f>IF(F123=0, "-", F105/F123)</f>
        <v>3.4977993977299053E-2</v>
      </c>
      <c r="H105" s="65">
        <v>106</v>
      </c>
      <c r="I105" s="9">
        <f>IF(H123=0, "-", H105/H123)</f>
        <v>2.475478748248482E-2</v>
      </c>
      <c r="J105" s="8">
        <f t="shared" ref="J105:J121" si="8">IF(D105=0, "-", IF((B105-D105)/D105&lt;10, (B105-D105)/D105, "&gt;999%"))</f>
        <v>0.22222222222222221</v>
      </c>
      <c r="K105" s="9">
        <f t="shared" ref="K105:K121" si="9">IF(H105=0, "-", IF((F105-H105)/H105&lt;10, (F105-H105)/H105, "&gt;999%"))</f>
        <v>0.42452830188679247</v>
      </c>
    </row>
    <row r="106" spans="1:11" x14ac:dyDescent="0.2">
      <c r="A106" s="7" t="s">
        <v>262</v>
      </c>
      <c r="B106" s="65">
        <v>6</v>
      </c>
      <c r="C106" s="34">
        <f>IF(B123=0, "-", B106/B123)</f>
        <v>1.9230769230769232E-2</v>
      </c>
      <c r="D106" s="65">
        <v>11</v>
      </c>
      <c r="E106" s="9">
        <f>IF(D123=0, "-", D106/D123)</f>
        <v>2.4498886414253896E-2</v>
      </c>
      <c r="F106" s="81">
        <v>180</v>
      </c>
      <c r="G106" s="34">
        <f>IF(F123=0, "-", F106/F123)</f>
        <v>4.1695621959694229E-2</v>
      </c>
      <c r="H106" s="65">
        <v>169</v>
      </c>
      <c r="I106" s="9">
        <f>IF(H123=0, "-", H106/H123)</f>
        <v>3.9467538533395609E-2</v>
      </c>
      <c r="J106" s="8">
        <f t="shared" si="8"/>
        <v>-0.45454545454545453</v>
      </c>
      <c r="K106" s="9">
        <f t="shared" si="9"/>
        <v>6.5088757396449703E-2</v>
      </c>
    </row>
    <row r="107" spans="1:11" x14ac:dyDescent="0.2">
      <c r="A107" s="7" t="s">
        <v>263</v>
      </c>
      <c r="B107" s="65">
        <v>5</v>
      </c>
      <c r="C107" s="34">
        <f>IF(B123=0, "-", B107/B123)</f>
        <v>1.6025641025641024E-2</v>
      </c>
      <c r="D107" s="65">
        <v>5</v>
      </c>
      <c r="E107" s="9">
        <f>IF(D123=0, "-", D107/D123)</f>
        <v>1.1135857461024499E-2</v>
      </c>
      <c r="F107" s="81">
        <v>119</v>
      </c>
      <c r="G107" s="34">
        <f>IF(F123=0, "-", F107/F123)</f>
        <v>2.7565438962242297E-2</v>
      </c>
      <c r="H107" s="65">
        <v>100</v>
      </c>
      <c r="I107" s="9">
        <f>IF(H123=0, "-", H107/H123)</f>
        <v>2.3353573096683792E-2</v>
      </c>
      <c r="J107" s="8">
        <f t="shared" si="8"/>
        <v>0</v>
      </c>
      <c r="K107" s="9">
        <f t="shared" si="9"/>
        <v>0.19</v>
      </c>
    </row>
    <row r="108" spans="1:11" x14ac:dyDescent="0.2">
      <c r="A108" s="7" t="s">
        <v>264</v>
      </c>
      <c r="B108" s="65">
        <v>118</v>
      </c>
      <c r="C108" s="34">
        <f>IF(B123=0, "-", B108/B123)</f>
        <v>0.37820512820512819</v>
      </c>
      <c r="D108" s="65">
        <v>99</v>
      </c>
      <c r="E108" s="9">
        <f>IF(D123=0, "-", D108/D123)</f>
        <v>0.22048997772828507</v>
      </c>
      <c r="F108" s="81">
        <v>1521</v>
      </c>
      <c r="G108" s="34">
        <f>IF(F123=0, "-", F108/F123)</f>
        <v>0.35232800555941624</v>
      </c>
      <c r="H108" s="65">
        <v>1183</v>
      </c>
      <c r="I108" s="9">
        <f>IF(H123=0, "-", H108/H123)</f>
        <v>0.27627276973376924</v>
      </c>
      <c r="J108" s="8">
        <f t="shared" si="8"/>
        <v>0.19191919191919191</v>
      </c>
      <c r="K108" s="9">
        <f t="shared" si="9"/>
        <v>0.2857142857142857</v>
      </c>
    </row>
    <row r="109" spans="1:11" x14ac:dyDescent="0.2">
      <c r="A109" s="7" t="s">
        <v>265</v>
      </c>
      <c r="B109" s="65">
        <v>0</v>
      </c>
      <c r="C109" s="34">
        <f>IF(B123=0, "-", B109/B123)</f>
        <v>0</v>
      </c>
      <c r="D109" s="65">
        <v>0</v>
      </c>
      <c r="E109" s="9">
        <f>IF(D123=0, "-", D109/D123)</f>
        <v>0</v>
      </c>
      <c r="F109" s="81">
        <v>0</v>
      </c>
      <c r="G109" s="34">
        <f>IF(F123=0, "-", F109/F123)</f>
        <v>0</v>
      </c>
      <c r="H109" s="65">
        <v>2</v>
      </c>
      <c r="I109" s="9">
        <f>IF(H123=0, "-", H109/H123)</f>
        <v>4.6707146193367583E-4</v>
      </c>
      <c r="J109" s="8" t="str">
        <f t="shared" si="8"/>
        <v>-</v>
      </c>
      <c r="K109" s="9">
        <f t="shared" si="9"/>
        <v>-1</v>
      </c>
    </row>
    <row r="110" spans="1:11" x14ac:dyDescent="0.2">
      <c r="A110" s="7" t="s">
        <v>266</v>
      </c>
      <c r="B110" s="65">
        <v>24</v>
      </c>
      <c r="C110" s="34">
        <f>IF(B123=0, "-", B110/B123)</f>
        <v>7.6923076923076927E-2</v>
      </c>
      <c r="D110" s="65">
        <v>0</v>
      </c>
      <c r="E110" s="9">
        <f>IF(D123=0, "-", D110/D123)</f>
        <v>0</v>
      </c>
      <c r="F110" s="81">
        <v>75</v>
      </c>
      <c r="G110" s="34">
        <f>IF(F123=0, "-", F110/F123)</f>
        <v>1.7373175816539264E-2</v>
      </c>
      <c r="H110" s="65">
        <v>32</v>
      </c>
      <c r="I110" s="9">
        <f>IF(H123=0, "-", H110/H123)</f>
        <v>7.4731433909388132E-3</v>
      </c>
      <c r="J110" s="8" t="str">
        <f t="shared" si="8"/>
        <v>-</v>
      </c>
      <c r="K110" s="9">
        <f t="shared" si="9"/>
        <v>1.34375</v>
      </c>
    </row>
    <row r="111" spans="1:11" x14ac:dyDescent="0.2">
      <c r="A111" s="7" t="s">
        <v>267</v>
      </c>
      <c r="B111" s="65">
        <v>1</v>
      </c>
      <c r="C111" s="34">
        <f>IF(B123=0, "-", B111/B123)</f>
        <v>3.205128205128205E-3</v>
      </c>
      <c r="D111" s="65">
        <v>1</v>
      </c>
      <c r="E111" s="9">
        <f>IF(D123=0, "-", D111/D123)</f>
        <v>2.2271714922048997E-3</v>
      </c>
      <c r="F111" s="81">
        <v>8</v>
      </c>
      <c r="G111" s="34">
        <f>IF(F123=0, "-", F111/F123)</f>
        <v>1.8531387537641881E-3</v>
      </c>
      <c r="H111" s="65">
        <v>8</v>
      </c>
      <c r="I111" s="9">
        <f>IF(H123=0, "-", H111/H123)</f>
        <v>1.8682858477347033E-3</v>
      </c>
      <c r="J111" s="8">
        <f t="shared" si="8"/>
        <v>0</v>
      </c>
      <c r="K111" s="9">
        <f t="shared" si="9"/>
        <v>0</v>
      </c>
    </row>
    <row r="112" spans="1:11" x14ac:dyDescent="0.2">
      <c r="A112" s="7" t="s">
        <v>268</v>
      </c>
      <c r="B112" s="65">
        <v>0</v>
      </c>
      <c r="C112" s="34">
        <f>IF(B123=0, "-", B112/B123)</f>
        <v>0</v>
      </c>
      <c r="D112" s="65">
        <v>0</v>
      </c>
      <c r="E112" s="9">
        <f>IF(D123=0, "-", D112/D123)</f>
        <v>0</v>
      </c>
      <c r="F112" s="81">
        <v>0</v>
      </c>
      <c r="G112" s="34">
        <f>IF(F123=0, "-", F112/F123)</f>
        <v>0</v>
      </c>
      <c r="H112" s="65">
        <v>75</v>
      </c>
      <c r="I112" s="9">
        <f>IF(H123=0, "-", H112/H123)</f>
        <v>1.7515179822512845E-2</v>
      </c>
      <c r="J112" s="8" t="str">
        <f t="shared" si="8"/>
        <v>-</v>
      </c>
      <c r="K112" s="9">
        <f t="shared" si="9"/>
        <v>-1</v>
      </c>
    </row>
    <row r="113" spans="1:11" x14ac:dyDescent="0.2">
      <c r="A113" s="7" t="s">
        <v>269</v>
      </c>
      <c r="B113" s="65">
        <v>1</v>
      </c>
      <c r="C113" s="34">
        <f>IF(B123=0, "-", B113/B123)</f>
        <v>3.205128205128205E-3</v>
      </c>
      <c r="D113" s="65">
        <v>2</v>
      </c>
      <c r="E113" s="9">
        <f>IF(D123=0, "-", D113/D123)</f>
        <v>4.4543429844097994E-3</v>
      </c>
      <c r="F113" s="81">
        <v>36</v>
      </c>
      <c r="G113" s="34">
        <f>IF(F123=0, "-", F113/F123)</f>
        <v>8.3391243919388458E-3</v>
      </c>
      <c r="H113" s="65">
        <v>53</v>
      </c>
      <c r="I113" s="9">
        <f>IF(H123=0, "-", H113/H123)</f>
        <v>1.237739374124241E-2</v>
      </c>
      <c r="J113" s="8">
        <f t="shared" si="8"/>
        <v>-0.5</v>
      </c>
      <c r="K113" s="9">
        <f t="shared" si="9"/>
        <v>-0.32075471698113206</v>
      </c>
    </row>
    <row r="114" spans="1:11" x14ac:dyDescent="0.2">
      <c r="A114" s="7" t="s">
        <v>270</v>
      </c>
      <c r="B114" s="65">
        <v>29</v>
      </c>
      <c r="C114" s="34">
        <f>IF(B123=0, "-", B114/B123)</f>
        <v>9.2948717948717952E-2</v>
      </c>
      <c r="D114" s="65">
        <v>15</v>
      </c>
      <c r="E114" s="9">
        <f>IF(D123=0, "-", D114/D123)</f>
        <v>3.34075723830735E-2</v>
      </c>
      <c r="F114" s="81">
        <v>218</v>
      </c>
      <c r="G114" s="34">
        <f>IF(F123=0, "-", F114/F123)</f>
        <v>5.0498031040074123E-2</v>
      </c>
      <c r="H114" s="65">
        <v>145</v>
      </c>
      <c r="I114" s="9">
        <f>IF(H123=0, "-", H114/H123)</f>
        <v>3.3862680990191497E-2</v>
      </c>
      <c r="J114" s="8">
        <f t="shared" si="8"/>
        <v>0.93333333333333335</v>
      </c>
      <c r="K114" s="9">
        <f t="shared" si="9"/>
        <v>0.50344827586206897</v>
      </c>
    </row>
    <row r="115" spans="1:11" x14ac:dyDescent="0.2">
      <c r="A115" s="7" t="s">
        <v>271</v>
      </c>
      <c r="B115" s="65">
        <v>7</v>
      </c>
      <c r="C115" s="34">
        <f>IF(B123=0, "-", B115/B123)</f>
        <v>2.2435897435897436E-2</v>
      </c>
      <c r="D115" s="65">
        <v>23</v>
      </c>
      <c r="E115" s="9">
        <f>IF(D123=0, "-", D115/D123)</f>
        <v>5.1224944320712694E-2</v>
      </c>
      <c r="F115" s="81">
        <v>312</v>
      </c>
      <c r="G115" s="34">
        <f>IF(F123=0, "-", F115/F123)</f>
        <v>7.2272411396803335E-2</v>
      </c>
      <c r="H115" s="65">
        <v>179</v>
      </c>
      <c r="I115" s="9">
        <f>IF(H123=0, "-", H115/H123)</f>
        <v>4.1802895843063986E-2</v>
      </c>
      <c r="J115" s="8">
        <f t="shared" si="8"/>
        <v>-0.69565217391304346</v>
      </c>
      <c r="K115" s="9">
        <f t="shared" si="9"/>
        <v>0.74301675977653636</v>
      </c>
    </row>
    <row r="116" spans="1:11" x14ac:dyDescent="0.2">
      <c r="A116" s="7" t="s">
        <v>272</v>
      </c>
      <c r="B116" s="65">
        <v>28</v>
      </c>
      <c r="C116" s="34">
        <f>IF(B123=0, "-", B116/B123)</f>
        <v>8.9743589743589744E-2</v>
      </c>
      <c r="D116" s="65">
        <v>204</v>
      </c>
      <c r="E116" s="9">
        <f>IF(D123=0, "-", D116/D123)</f>
        <v>0.45434298440979953</v>
      </c>
      <c r="F116" s="81">
        <v>1114</v>
      </c>
      <c r="G116" s="34">
        <f>IF(F123=0, "-", F116/F123)</f>
        <v>0.25804957146166319</v>
      </c>
      <c r="H116" s="65">
        <v>1427</v>
      </c>
      <c r="I116" s="9">
        <f>IF(H123=0, "-", H116/H123)</f>
        <v>0.3332554880896777</v>
      </c>
      <c r="J116" s="8">
        <f t="shared" si="8"/>
        <v>-0.86274509803921573</v>
      </c>
      <c r="K116" s="9">
        <f t="shared" si="9"/>
        <v>-0.21934127540294324</v>
      </c>
    </row>
    <row r="117" spans="1:11" x14ac:dyDescent="0.2">
      <c r="A117" s="7" t="s">
        <v>273</v>
      </c>
      <c r="B117" s="65">
        <v>46</v>
      </c>
      <c r="C117" s="34">
        <f>IF(B123=0, "-", B117/B123)</f>
        <v>0.14743589743589744</v>
      </c>
      <c r="D117" s="65">
        <v>76</v>
      </c>
      <c r="E117" s="9">
        <f>IF(D123=0, "-", D117/D123)</f>
        <v>0.16926503340757237</v>
      </c>
      <c r="F117" s="81">
        <v>471</v>
      </c>
      <c r="G117" s="34">
        <f>IF(F123=0, "-", F117/F123)</f>
        <v>0.10910354412786658</v>
      </c>
      <c r="H117" s="65">
        <v>679</v>
      </c>
      <c r="I117" s="9">
        <f>IF(H123=0, "-", H117/H123)</f>
        <v>0.15857076132648296</v>
      </c>
      <c r="J117" s="8">
        <f t="shared" si="8"/>
        <v>-0.39473684210526316</v>
      </c>
      <c r="K117" s="9">
        <f t="shared" si="9"/>
        <v>-0.30633284241531666</v>
      </c>
    </row>
    <row r="118" spans="1:11" x14ac:dyDescent="0.2">
      <c r="A118" s="7" t="s">
        <v>274</v>
      </c>
      <c r="B118" s="65">
        <v>17</v>
      </c>
      <c r="C118" s="34">
        <f>IF(B123=0, "-", B118/B123)</f>
        <v>5.4487179487179488E-2</v>
      </c>
      <c r="D118" s="65">
        <v>0</v>
      </c>
      <c r="E118" s="9">
        <f>IF(D123=0, "-", D118/D123)</f>
        <v>0</v>
      </c>
      <c r="F118" s="81">
        <v>17</v>
      </c>
      <c r="G118" s="34">
        <f>IF(F123=0, "-", F118/F123)</f>
        <v>3.9379198517488995E-3</v>
      </c>
      <c r="H118" s="65">
        <v>15</v>
      </c>
      <c r="I118" s="9">
        <f>IF(H123=0, "-", H118/H123)</f>
        <v>3.5030359645025688E-3</v>
      </c>
      <c r="J118" s="8" t="str">
        <f t="shared" si="8"/>
        <v>-</v>
      </c>
      <c r="K118" s="9">
        <f t="shared" si="9"/>
        <v>0.13333333333333333</v>
      </c>
    </row>
    <row r="119" spans="1:11" x14ac:dyDescent="0.2">
      <c r="A119" s="7" t="s">
        <v>275</v>
      </c>
      <c r="B119" s="65">
        <v>9</v>
      </c>
      <c r="C119" s="34">
        <f>IF(B123=0, "-", B119/B123)</f>
        <v>2.8846153846153848E-2</v>
      </c>
      <c r="D119" s="65">
        <v>2</v>
      </c>
      <c r="E119" s="9">
        <f>IF(D123=0, "-", D119/D123)</f>
        <v>4.4543429844097994E-3</v>
      </c>
      <c r="F119" s="81">
        <v>48</v>
      </c>
      <c r="G119" s="34">
        <f>IF(F123=0, "-", F119/F123)</f>
        <v>1.1118832522585128E-2</v>
      </c>
      <c r="H119" s="65">
        <v>65</v>
      </c>
      <c r="I119" s="9">
        <f>IF(H123=0, "-", H119/H123)</f>
        <v>1.5179822512844466E-2</v>
      </c>
      <c r="J119" s="8">
        <f t="shared" si="8"/>
        <v>3.5</v>
      </c>
      <c r="K119" s="9">
        <f t="shared" si="9"/>
        <v>-0.26153846153846155</v>
      </c>
    </row>
    <row r="120" spans="1:11" x14ac:dyDescent="0.2">
      <c r="A120" s="7" t="s">
        <v>276</v>
      </c>
      <c r="B120" s="65">
        <v>0</v>
      </c>
      <c r="C120" s="34">
        <f>IF(B123=0, "-", B120/B123)</f>
        <v>0</v>
      </c>
      <c r="D120" s="65">
        <v>2</v>
      </c>
      <c r="E120" s="9">
        <f>IF(D123=0, "-", D120/D123)</f>
        <v>4.4543429844097994E-3</v>
      </c>
      <c r="F120" s="81">
        <v>8</v>
      </c>
      <c r="G120" s="34">
        <f>IF(F123=0, "-", F120/F123)</f>
        <v>1.8531387537641881E-3</v>
      </c>
      <c r="H120" s="65">
        <v>44</v>
      </c>
      <c r="I120" s="9">
        <f>IF(H123=0, "-", H120/H123)</f>
        <v>1.0275572162540868E-2</v>
      </c>
      <c r="J120" s="8">
        <f t="shared" si="8"/>
        <v>-1</v>
      </c>
      <c r="K120" s="9">
        <f t="shared" si="9"/>
        <v>-0.81818181818181823</v>
      </c>
    </row>
    <row r="121" spans="1:11" x14ac:dyDescent="0.2">
      <c r="A121" s="7" t="s">
        <v>277</v>
      </c>
      <c r="B121" s="65">
        <v>10</v>
      </c>
      <c r="C121" s="34">
        <f>IF(B123=0, "-", B121/B123)</f>
        <v>3.2051282051282048E-2</v>
      </c>
      <c r="D121" s="65">
        <v>0</v>
      </c>
      <c r="E121" s="9">
        <f>IF(D123=0, "-", D121/D123)</f>
        <v>0</v>
      </c>
      <c r="F121" s="81">
        <v>39</v>
      </c>
      <c r="G121" s="34">
        <f>IF(F123=0, "-", F121/F123)</f>
        <v>9.0340514246004169E-3</v>
      </c>
      <c r="H121" s="65">
        <v>0</v>
      </c>
      <c r="I121" s="9">
        <f>IF(H123=0, "-", H121/H123)</f>
        <v>0</v>
      </c>
      <c r="J121" s="8" t="str">
        <f t="shared" si="8"/>
        <v>-</v>
      </c>
      <c r="K121" s="9" t="str">
        <f t="shared" si="9"/>
        <v>-</v>
      </c>
    </row>
    <row r="122" spans="1:11" x14ac:dyDescent="0.2">
      <c r="A122" s="2"/>
      <c r="B122" s="68"/>
      <c r="C122" s="33"/>
      <c r="D122" s="68"/>
      <c r="E122" s="6"/>
      <c r="F122" s="82"/>
      <c r="G122" s="33"/>
      <c r="H122" s="68"/>
      <c r="I122" s="6"/>
      <c r="J122" s="5"/>
      <c r="K122" s="6"/>
    </row>
    <row r="123" spans="1:11" s="43" customFormat="1" x14ac:dyDescent="0.2">
      <c r="A123" s="162" t="s">
        <v>627</v>
      </c>
      <c r="B123" s="71">
        <f>SUM(B105:B122)</f>
        <v>312</v>
      </c>
      <c r="C123" s="40">
        <f>B123/21249</f>
        <v>1.468304390794861E-2</v>
      </c>
      <c r="D123" s="71">
        <f>SUM(D105:D122)</f>
        <v>449</v>
      </c>
      <c r="E123" s="41">
        <f>D123/26370</f>
        <v>1.7026924535456959E-2</v>
      </c>
      <c r="F123" s="77">
        <f>SUM(F105:F122)</f>
        <v>4317</v>
      </c>
      <c r="G123" s="42">
        <f>F123/272733</f>
        <v>1.5828667597980444E-2</v>
      </c>
      <c r="H123" s="71">
        <f>SUM(H105:H122)</f>
        <v>4282</v>
      </c>
      <c r="I123" s="41">
        <f>H123/226467</f>
        <v>1.8907832046170081E-2</v>
      </c>
      <c r="J123" s="37">
        <f>IF(D123=0, "-", IF((B123-D123)/D123&lt;10, (B123-D123)/D123, "&gt;999%"))</f>
        <v>-0.30512249443207129</v>
      </c>
      <c r="K123" s="38">
        <f>IF(H123=0, "-", IF((F123-H123)/H123&lt;10, (F123-H123)/H123, "&gt;999%"))</f>
        <v>8.173750583839328E-3</v>
      </c>
    </row>
    <row r="124" spans="1:11" x14ac:dyDescent="0.2">
      <c r="B124" s="83"/>
      <c r="D124" s="83"/>
      <c r="F124" s="83"/>
      <c r="H124" s="83"/>
    </row>
    <row r="125" spans="1:11" s="43" customFormat="1" x14ac:dyDescent="0.2">
      <c r="A125" s="162" t="s">
        <v>626</v>
      </c>
      <c r="B125" s="71">
        <v>646</v>
      </c>
      <c r="C125" s="40">
        <f>B125/21249</f>
        <v>3.0401430655560262E-2</v>
      </c>
      <c r="D125" s="71">
        <v>932</v>
      </c>
      <c r="E125" s="41">
        <f>D125/26370</f>
        <v>3.534319302237391E-2</v>
      </c>
      <c r="F125" s="77">
        <v>8945</v>
      </c>
      <c r="G125" s="42">
        <f>F125/272733</f>
        <v>3.2797644582797096E-2</v>
      </c>
      <c r="H125" s="71">
        <v>9118</v>
      </c>
      <c r="I125" s="41">
        <f>H125/226467</f>
        <v>4.0261936617697058E-2</v>
      </c>
      <c r="J125" s="37">
        <f>IF(D125=0, "-", IF((B125-D125)/D125&lt;10, (B125-D125)/D125, "&gt;999%"))</f>
        <v>-0.30686695278969955</v>
      </c>
      <c r="K125" s="38">
        <f>IF(H125=0, "-", IF((F125-H125)/H125&lt;10, (F125-H125)/H125, "&gt;999%"))</f>
        <v>-1.897345909190612E-2</v>
      </c>
    </row>
    <row r="126" spans="1:11" x14ac:dyDescent="0.2">
      <c r="B126" s="83"/>
      <c r="D126" s="83"/>
      <c r="F126" s="83"/>
      <c r="H126" s="83"/>
    </row>
    <row r="127" spans="1:11" ht="15.75" x14ac:dyDescent="0.25">
      <c r="A127" s="164" t="s">
        <v>117</v>
      </c>
      <c r="B127" s="196" t="s">
        <v>1</v>
      </c>
      <c r="C127" s="200"/>
      <c r="D127" s="200"/>
      <c r="E127" s="197"/>
      <c r="F127" s="196" t="s">
        <v>14</v>
      </c>
      <c r="G127" s="200"/>
      <c r="H127" s="200"/>
      <c r="I127" s="197"/>
      <c r="J127" s="196" t="s">
        <v>15</v>
      </c>
      <c r="K127" s="197"/>
    </row>
    <row r="128" spans="1:11" x14ac:dyDescent="0.2">
      <c r="A128" s="22"/>
      <c r="B128" s="196">
        <f>VALUE(RIGHT($B$2, 4))</f>
        <v>2021</v>
      </c>
      <c r="C128" s="197"/>
      <c r="D128" s="196">
        <f>B128-1</f>
        <v>2020</v>
      </c>
      <c r="E128" s="204"/>
      <c r="F128" s="196">
        <f>B128</f>
        <v>2021</v>
      </c>
      <c r="G128" s="204"/>
      <c r="H128" s="196">
        <f>D128</f>
        <v>2020</v>
      </c>
      <c r="I128" s="204"/>
      <c r="J128" s="140" t="s">
        <v>4</v>
      </c>
      <c r="K128" s="141" t="s">
        <v>2</v>
      </c>
    </row>
    <row r="129" spans="1:11" x14ac:dyDescent="0.2">
      <c r="A129" s="163" t="s">
        <v>144</v>
      </c>
      <c r="B129" s="61" t="s">
        <v>12</v>
      </c>
      <c r="C129" s="62" t="s">
        <v>13</v>
      </c>
      <c r="D129" s="61" t="s">
        <v>12</v>
      </c>
      <c r="E129" s="63" t="s">
        <v>13</v>
      </c>
      <c r="F129" s="62" t="s">
        <v>12</v>
      </c>
      <c r="G129" s="62" t="s">
        <v>13</v>
      </c>
      <c r="H129" s="61" t="s">
        <v>12</v>
      </c>
      <c r="I129" s="63" t="s">
        <v>13</v>
      </c>
      <c r="J129" s="61"/>
      <c r="K129" s="63"/>
    </row>
    <row r="130" spans="1:11" x14ac:dyDescent="0.2">
      <c r="A130" s="7" t="s">
        <v>278</v>
      </c>
      <c r="B130" s="65">
        <v>0</v>
      </c>
      <c r="C130" s="34">
        <f>IF(B134=0, "-", B130/B134)</f>
        <v>0</v>
      </c>
      <c r="D130" s="65">
        <v>0</v>
      </c>
      <c r="E130" s="9">
        <f>IF(D134=0, "-", D130/D134)</f>
        <v>0</v>
      </c>
      <c r="F130" s="81">
        <v>0</v>
      </c>
      <c r="G130" s="34">
        <f>IF(F134=0, "-", F130/F134)</f>
        <v>0</v>
      </c>
      <c r="H130" s="65">
        <v>282</v>
      </c>
      <c r="I130" s="9">
        <f>IF(H134=0, "-", H130/H134)</f>
        <v>0.37549933422103859</v>
      </c>
      <c r="J130" s="8" t="str">
        <f>IF(D130=0, "-", IF((B130-D130)/D130&lt;10, (B130-D130)/D130, "&gt;999%"))</f>
        <v>-</v>
      </c>
      <c r="K130" s="9">
        <f>IF(H130=0, "-", IF((F130-H130)/H130&lt;10, (F130-H130)/H130, "&gt;999%"))</f>
        <v>-1</v>
      </c>
    </row>
    <row r="131" spans="1:11" x14ac:dyDescent="0.2">
      <c r="A131" s="7" t="s">
        <v>279</v>
      </c>
      <c r="B131" s="65">
        <v>8</v>
      </c>
      <c r="C131" s="34">
        <f>IF(B134=0, "-", B131/B134)</f>
        <v>0.22857142857142856</v>
      </c>
      <c r="D131" s="65">
        <v>25</v>
      </c>
      <c r="E131" s="9">
        <f>IF(D134=0, "-", D131/D134)</f>
        <v>0.67567567567567566</v>
      </c>
      <c r="F131" s="81">
        <v>363</v>
      </c>
      <c r="G131" s="34">
        <f>IF(F134=0, "-", F131/F134)</f>
        <v>0.66727941176470584</v>
      </c>
      <c r="H131" s="65">
        <v>399</v>
      </c>
      <c r="I131" s="9">
        <f>IF(H134=0, "-", H131/H134)</f>
        <v>0.5312916111850865</v>
      </c>
      <c r="J131" s="8">
        <f>IF(D131=0, "-", IF((B131-D131)/D131&lt;10, (B131-D131)/D131, "&gt;999%"))</f>
        <v>-0.68</v>
      </c>
      <c r="K131" s="9">
        <f>IF(H131=0, "-", IF((F131-H131)/H131&lt;10, (F131-H131)/H131, "&gt;999%"))</f>
        <v>-9.0225563909774431E-2</v>
      </c>
    </row>
    <row r="132" spans="1:11" x14ac:dyDescent="0.2">
      <c r="A132" s="7" t="s">
        <v>280</v>
      </c>
      <c r="B132" s="65">
        <v>27</v>
      </c>
      <c r="C132" s="34">
        <f>IF(B134=0, "-", B132/B134)</f>
        <v>0.77142857142857146</v>
      </c>
      <c r="D132" s="65">
        <v>12</v>
      </c>
      <c r="E132" s="9">
        <f>IF(D134=0, "-", D132/D134)</f>
        <v>0.32432432432432434</v>
      </c>
      <c r="F132" s="81">
        <v>181</v>
      </c>
      <c r="G132" s="34">
        <f>IF(F134=0, "-", F132/F134)</f>
        <v>0.3327205882352941</v>
      </c>
      <c r="H132" s="65">
        <v>70</v>
      </c>
      <c r="I132" s="9">
        <f>IF(H134=0, "-", H132/H134)</f>
        <v>9.3209054593874838E-2</v>
      </c>
      <c r="J132" s="8">
        <f>IF(D132=0, "-", IF((B132-D132)/D132&lt;10, (B132-D132)/D132, "&gt;999%"))</f>
        <v>1.25</v>
      </c>
      <c r="K132" s="9">
        <f>IF(H132=0, "-", IF((F132-H132)/H132&lt;10, (F132-H132)/H132, "&gt;999%"))</f>
        <v>1.5857142857142856</v>
      </c>
    </row>
    <row r="133" spans="1:11" x14ac:dyDescent="0.2">
      <c r="A133" s="2"/>
      <c r="B133" s="68"/>
      <c r="C133" s="33"/>
      <c r="D133" s="68"/>
      <c r="E133" s="6"/>
      <c r="F133" s="82"/>
      <c r="G133" s="33"/>
      <c r="H133" s="68"/>
      <c r="I133" s="6"/>
      <c r="J133" s="5"/>
      <c r="K133" s="6"/>
    </row>
    <row r="134" spans="1:11" s="43" customFormat="1" x14ac:dyDescent="0.2">
      <c r="A134" s="162" t="s">
        <v>625</v>
      </c>
      <c r="B134" s="71">
        <f>SUM(B130:B133)</f>
        <v>35</v>
      </c>
      <c r="C134" s="40">
        <f>B134/21249</f>
        <v>1.6471363358275684E-3</v>
      </c>
      <c r="D134" s="71">
        <f>SUM(D130:D133)</f>
        <v>37</v>
      </c>
      <c r="E134" s="41">
        <f>D134/26370</f>
        <v>1.4031095942358741E-3</v>
      </c>
      <c r="F134" s="77">
        <f>SUM(F130:F133)</f>
        <v>544</v>
      </c>
      <c r="G134" s="42">
        <f>F134/272733</f>
        <v>1.9946247795462964E-3</v>
      </c>
      <c r="H134" s="71">
        <f>SUM(H130:H133)</f>
        <v>751</v>
      </c>
      <c r="I134" s="41">
        <f>H134/226467</f>
        <v>3.3161564378033003E-3</v>
      </c>
      <c r="J134" s="37">
        <f>IF(D134=0, "-", IF((B134-D134)/D134&lt;10, (B134-D134)/D134, "&gt;999%"))</f>
        <v>-5.4054054054054057E-2</v>
      </c>
      <c r="K134" s="38">
        <f>IF(H134=0, "-", IF((F134-H134)/H134&lt;10, (F134-H134)/H134, "&gt;999%"))</f>
        <v>-0.27563249001331558</v>
      </c>
    </row>
    <row r="135" spans="1:11" x14ac:dyDescent="0.2">
      <c r="B135" s="83"/>
      <c r="D135" s="83"/>
      <c r="F135" s="83"/>
      <c r="H135" s="83"/>
    </row>
    <row r="136" spans="1:11" x14ac:dyDescent="0.2">
      <c r="A136" s="163" t="s">
        <v>145</v>
      </c>
      <c r="B136" s="61" t="s">
        <v>12</v>
      </c>
      <c r="C136" s="62" t="s">
        <v>13</v>
      </c>
      <c r="D136" s="61" t="s">
        <v>12</v>
      </c>
      <c r="E136" s="63" t="s">
        <v>13</v>
      </c>
      <c r="F136" s="62" t="s">
        <v>12</v>
      </c>
      <c r="G136" s="62" t="s">
        <v>13</v>
      </c>
      <c r="H136" s="61" t="s">
        <v>12</v>
      </c>
      <c r="I136" s="63" t="s">
        <v>13</v>
      </c>
      <c r="J136" s="61"/>
      <c r="K136" s="63"/>
    </row>
    <row r="137" spans="1:11" x14ac:dyDescent="0.2">
      <c r="A137" s="7" t="s">
        <v>281</v>
      </c>
      <c r="B137" s="65">
        <v>1</v>
      </c>
      <c r="C137" s="34">
        <f>IF(B150=0, "-", B137/B150)</f>
        <v>1.6129032258064516E-2</v>
      </c>
      <c r="D137" s="65">
        <v>5</v>
      </c>
      <c r="E137" s="9">
        <f>IF(D150=0, "-", D137/D150)</f>
        <v>6.25E-2</v>
      </c>
      <c r="F137" s="81">
        <v>49</v>
      </c>
      <c r="G137" s="34">
        <f>IF(F150=0, "-", F137/F150)</f>
        <v>4.8804780876494022E-2</v>
      </c>
      <c r="H137" s="65">
        <v>39</v>
      </c>
      <c r="I137" s="9">
        <f>IF(H150=0, "-", H137/H150)</f>
        <v>4.1935483870967745E-2</v>
      </c>
      <c r="J137" s="8">
        <f t="shared" ref="J137:J148" si="10">IF(D137=0, "-", IF((B137-D137)/D137&lt;10, (B137-D137)/D137, "&gt;999%"))</f>
        <v>-0.8</v>
      </c>
      <c r="K137" s="9">
        <f t="shared" ref="K137:K148" si="11">IF(H137=0, "-", IF((F137-H137)/H137&lt;10, (F137-H137)/H137, "&gt;999%"))</f>
        <v>0.25641025641025639</v>
      </c>
    </row>
    <row r="138" spans="1:11" x14ac:dyDescent="0.2">
      <c r="A138" s="7" t="s">
        <v>282</v>
      </c>
      <c r="B138" s="65">
        <v>1</v>
      </c>
      <c r="C138" s="34">
        <f>IF(B150=0, "-", B138/B150)</f>
        <v>1.6129032258064516E-2</v>
      </c>
      <c r="D138" s="65">
        <v>3</v>
      </c>
      <c r="E138" s="9">
        <f>IF(D150=0, "-", D138/D150)</f>
        <v>3.7499999999999999E-2</v>
      </c>
      <c r="F138" s="81">
        <v>15</v>
      </c>
      <c r="G138" s="34">
        <f>IF(F150=0, "-", F138/F150)</f>
        <v>1.4940239043824702E-2</v>
      </c>
      <c r="H138" s="65">
        <v>22</v>
      </c>
      <c r="I138" s="9">
        <f>IF(H150=0, "-", H138/H150)</f>
        <v>2.3655913978494623E-2</v>
      </c>
      <c r="J138" s="8">
        <f t="shared" si="10"/>
        <v>-0.66666666666666663</v>
      </c>
      <c r="K138" s="9">
        <f t="shared" si="11"/>
        <v>-0.31818181818181818</v>
      </c>
    </row>
    <row r="139" spans="1:11" x14ac:dyDescent="0.2">
      <c r="A139" s="7" t="s">
        <v>283</v>
      </c>
      <c r="B139" s="65">
        <v>17</v>
      </c>
      <c r="C139" s="34">
        <f>IF(B150=0, "-", B139/B150)</f>
        <v>0.27419354838709675</v>
      </c>
      <c r="D139" s="65">
        <v>41</v>
      </c>
      <c r="E139" s="9">
        <f>IF(D150=0, "-", D139/D150)</f>
        <v>0.51249999999999996</v>
      </c>
      <c r="F139" s="81">
        <v>341</v>
      </c>
      <c r="G139" s="34">
        <f>IF(F150=0, "-", F139/F150)</f>
        <v>0.33964143426294818</v>
      </c>
      <c r="H139" s="65">
        <v>452</v>
      </c>
      <c r="I139" s="9">
        <f>IF(H150=0, "-", H139/H150)</f>
        <v>0.48602150537634409</v>
      </c>
      <c r="J139" s="8">
        <f t="shared" si="10"/>
        <v>-0.58536585365853655</v>
      </c>
      <c r="K139" s="9">
        <f t="shared" si="11"/>
        <v>-0.24557522123893805</v>
      </c>
    </row>
    <row r="140" spans="1:11" x14ac:dyDescent="0.2">
      <c r="A140" s="7" t="s">
        <v>284</v>
      </c>
      <c r="B140" s="65">
        <v>0</v>
      </c>
      <c r="C140" s="34">
        <f>IF(B150=0, "-", B140/B150)</f>
        <v>0</v>
      </c>
      <c r="D140" s="65">
        <v>0</v>
      </c>
      <c r="E140" s="9">
        <f>IF(D150=0, "-", D140/D150)</f>
        <v>0</v>
      </c>
      <c r="F140" s="81">
        <v>12</v>
      </c>
      <c r="G140" s="34">
        <f>IF(F150=0, "-", F140/F150)</f>
        <v>1.1952191235059761E-2</v>
      </c>
      <c r="H140" s="65">
        <v>8</v>
      </c>
      <c r="I140" s="9">
        <f>IF(H150=0, "-", H140/H150)</f>
        <v>8.6021505376344086E-3</v>
      </c>
      <c r="J140" s="8" t="str">
        <f t="shared" si="10"/>
        <v>-</v>
      </c>
      <c r="K140" s="9">
        <f t="shared" si="11"/>
        <v>0.5</v>
      </c>
    </row>
    <row r="141" spans="1:11" x14ac:dyDescent="0.2">
      <c r="A141" s="7" t="s">
        <v>285</v>
      </c>
      <c r="B141" s="65">
        <v>0</v>
      </c>
      <c r="C141" s="34">
        <f>IF(B150=0, "-", B141/B150)</f>
        <v>0</v>
      </c>
      <c r="D141" s="65">
        <v>2</v>
      </c>
      <c r="E141" s="9">
        <f>IF(D150=0, "-", D141/D150)</f>
        <v>2.5000000000000001E-2</v>
      </c>
      <c r="F141" s="81">
        <v>12</v>
      </c>
      <c r="G141" s="34">
        <f>IF(F150=0, "-", F141/F150)</f>
        <v>1.1952191235059761E-2</v>
      </c>
      <c r="H141" s="65">
        <v>9</v>
      </c>
      <c r="I141" s="9">
        <f>IF(H150=0, "-", H141/H150)</f>
        <v>9.6774193548387101E-3</v>
      </c>
      <c r="J141" s="8">
        <f t="shared" si="10"/>
        <v>-1</v>
      </c>
      <c r="K141" s="9">
        <f t="shared" si="11"/>
        <v>0.33333333333333331</v>
      </c>
    </row>
    <row r="142" spans="1:11" x14ac:dyDescent="0.2">
      <c r="A142" s="7" t="s">
        <v>286</v>
      </c>
      <c r="B142" s="65">
        <v>0</v>
      </c>
      <c r="C142" s="34">
        <f>IF(B150=0, "-", B142/B150)</f>
        <v>0</v>
      </c>
      <c r="D142" s="65">
        <v>0</v>
      </c>
      <c r="E142" s="9">
        <f>IF(D150=0, "-", D142/D150)</f>
        <v>0</v>
      </c>
      <c r="F142" s="81">
        <v>0</v>
      </c>
      <c r="G142" s="34">
        <f>IF(F150=0, "-", F142/F150)</f>
        <v>0</v>
      </c>
      <c r="H142" s="65">
        <v>8</v>
      </c>
      <c r="I142" s="9">
        <f>IF(H150=0, "-", H142/H150)</f>
        <v>8.6021505376344086E-3</v>
      </c>
      <c r="J142" s="8" t="str">
        <f t="shared" si="10"/>
        <v>-</v>
      </c>
      <c r="K142" s="9">
        <f t="shared" si="11"/>
        <v>-1</v>
      </c>
    </row>
    <row r="143" spans="1:11" x14ac:dyDescent="0.2">
      <c r="A143" s="7" t="s">
        <v>287</v>
      </c>
      <c r="B143" s="65">
        <v>9</v>
      </c>
      <c r="C143" s="34">
        <f>IF(B150=0, "-", B143/B150)</f>
        <v>0.14516129032258066</v>
      </c>
      <c r="D143" s="65">
        <v>4</v>
      </c>
      <c r="E143" s="9">
        <f>IF(D150=0, "-", D143/D150)</f>
        <v>0.05</v>
      </c>
      <c r="F143" s="81">
        <v>54</v>
      </c>
      <c r="G143" s="34">
        <f>IF(F150=0, "-", F143/F150)</f>
        <v>5.3784860557768925E-2</v>
      </c>
      <c r="H143" s="65">
        <v>31</v>
      </c>
      <c r="I143" s="9">
        <f>IF(H150=0, "-", H143/H150)</f>
        <v>3.3333333333333333E-2</v>
      </c>
      <c r="J143" s="8">
        <f t="shared" si="10"/>
        <v>1.25</v>
      </c>
      <c r="K143" s="9">
        <f t="shared" si="11"/>
        <v>0.74193548387096775</v>
      </c>
    </row>
    <row r="144" spans="1:11" x14ac:dyDescent="0.2">
      <c r="A144" s="7" t="s">
        <v>288</v>
      </c>
      <c r="B144" s="65">
        <v>0</v>
      </c>
      <c r="C144" s="34">
        <f>IF(B150=0, "-", B144/B150)</f>
        <v>0</v>
      </c>
      <c r="D144" s="65">
        <v>1</v>
      </c>
      <c r="E144" s="9">
        <f>IF(D150=0, "-", D144/D150)</f>
        <v>1.2500000000000001E-2</v>
      </c>
      <c r="F144" s="81">
        <v>11</v>
      </c>
      <c r="G144" s="34">
        <f>IF(F150=0, "-", F144/F150)</f>
        <v>1.0956175298804782E-2</v>
      </c>
      <c r="H144" s="65">
        <v>46</v>
      </c>
      <c r="I144" s="9">
        <f>IF(H150=0, "-", H144/H150)</f>
        <v>4.9462365591397849E-2</v>
      </c>
      <c r="J144" s="8">
        <f t="shared" si="10"/>
        <v>-1</v>
      </c>
      <c r="K144" s="9">
        <f t="shared" si="11"/>
        <v>-0.76086956521739135</v>
      </c>
    </row>
    <row r="145" spans="1:11" x14ac:dyDescent="0.2">
      <c r="A145" s="7" t="s">
        <v>289</v>
      </c>
      <c r="B145" s="65">
        <v>20</v>
      </c>
      <c r="C145" s="34">
        <f>IF(B150=0, "-", B145/B150)</f>
        <v>0.32258064516129031</v>
      </c>
      <c r="D145" s="65">
        <v>24</v>
      </c>
      <c r="E145" s="9">
        <f>IF(D150=0, "-", D145/D150)</f>
        <v>0.3</v>
      </c>
      <c r="F145" s="81">
        <v>337</v>
      </c>
      <c r="G145" s="34">
        <f>IF(F150=0, "-", F145/F150)</f>
        <v>0.33565737051792827</v>
      </c>
      <c r="H145" s="65">
        <v>295</v>
      </c>
      <c r="I145" s="9">
        <f>IF(H150=0, "-", H145/H150)</f>
        <v>0.31720430107526881</v>
      </c>
      <c r="J145" s="8">
        <f t="shared" si="10"/>
        <v>-0.16666666666666666</v>
      </c>
      <c r="K145" s="9">
        <f t="shared" si="11"/>
        <v>0.14237288135593221</v>
      </c>
    </row>
    <row r="146" spans="1:11" x14ac:dyDescent="0.2">
      <c r="A146" s="7" t="s">
        <v>290</v>
      </c>
      <c r="B146" s="65">
        <v>13</v>
      </c>
      <c r="C146" s="34">
        <f>IF(B150=0, "-", B146/B150)</f>
        <v>0.20967741935483872</v>
      </c>
      <c r="D146" s="65">
        <v>0</v>
      </c>
      <c r="E146" s="9">
        <f>IF(D150=0, "-", D146/D150)</f>
        <v>0</v>
      </c>
      <c r="F146" s="81">
        <v>161</v>
      </c>
      <c r="G146" s="34">
        <f>IF(F150=0, "-", F146/F150)</f>
        <v>0.16035856573705179</v>
      </c>
      <c r="H146" s="65">
        <v>0</v>
      </c>
      <c r="I146" s="9">
        <f>IF(H150=0, "-", H146/H150)</f>
        <v>0</v>
      </c>
      <c r="J146" s="8" t="str">
        <f t="shared" si="10"/>
        <v>-</v>
      </c>
      <c r="K146" s="9" t="str">
        <f t="shared" si="11"/>
        <v>-</v>
      </c>
    </row>
    <row r="147" spans="1:11" x14ac:dyDescent="0.2">
      <c r="A147" s="7" t="s">
        <v>291</v>
      </c>
      <c r="B147" s="65">
        <v>1</v>
      </c>
      <c r="C147" s="34">
        <f>IF(B150=0, "-", B147/B150)</f>
        <v>1.6129032258064516E-2</v>
      </c>
      <c r="D147" s="65">
        <v>0</v>
      </c>
      <c r="E147" s="9">
        <f>IF(D150=0, "-", D147/D150)</f>
        <v>0</v>
      </c>
      <c r="F147" s="81">
        <v>12</v>
      </c>
      <c r="G147" s="34">
        <f>IF(F150=0, "-", F147/F150)</f>
        <v>1.1952191235059761E-2</v>
      </c>
      <c r="H147" s="65">
        <v>0</v>
      </c>
      <c r="I147" s="9">
        <f>IF(H150=0, "-", H147/H150)</f>
        <v>0</v>
      </c>
      <c r="J147" s="8" t="str">
        <f t="shared" si="10"/>
        <v>-</v>
      </c>
      <c r="K147" s="9" t="str">
        <f t="shared" si="11"/>
        <v>-</v>
      </c>
    </row>
    <row r="148" spans="1:11" x14ac:dyDescent="0.2">
      <c r="A148" s="7" t="s">
        <v>292</v>
      </c>
      <c r="B148" s="65">
        <v>0</v>
      </c>
      <c r="C148" s="34">
        <f>IF(B150=0, "-", B148/B150)</f>
        <v>0</v>
      </c>
      <c r="D148" s="65">
        <v>0</v>
      </c>
      <c r="E148" s="9">
        <f>IF(D150=0, "-", D148/D150)</f>
        <v>0</v>
      </c>
      <c r="F148" s="81">
        <v>0</v>
      </c>
      <c r="G148" s="34">
        <f>IF(F150=0, "-", F148/F150)</f>
        <v>0</v>
      </c>
      <c r="H148" s="65">
        <v>20</v>
      </c>
      <c r="I148" s="9">
        <f>IF(H150=0, "-", H148/H150)</f>
        <v>2.1505376344086023E-2</v>
      </c>
      <c r="J148" s="8" t="str">
        <f t="shared" si="10"/>
        <v>-</v>
      </c>
      <c r="K148" s="9">
        <f t="shared" si="11"/>
        <v>-1</v>
      </c>
    </row>
    <row r="149" spans="1:11" x14ac:dyDescent="0.2">
      <c r="A149" s="2"/>
      <c r="B149" s="68"/>
      <c r="C149" s="33"/>
      <c r="D149" s="68"/>
      <c r="E149" s="6"/>
      <c r="F149" s="82"/>
      <c r="G149" s="33"/>
      <c r="H149" s="68"/>
      <c r="I149" s="6"/>
      <c r="J149" s="5"/>
      <c r="K149" s="6"/>
    </row>
    <row r="150" spans="1:11" s="43" customFormat="1" x14ac:dyDescent="0.2">
      <c r="A150" s="162" t="s">
        <v>624</v>
      </c>
      <c r="B150" s="71">
        <f>SUM(B137:B149)</f>
        <v>62</v>
      </c>
      <c r="C150" s="40">
        <f>B150/21249</f>
        <v>2.9177843663231212E-3</v>
      </c>
      <c r="D150" s="71">
        <f>SUM(D137:D149)</f>
        <v>80</v>
      </c>
      <c r="E150" s="41">
        <f>D150/26370</f>
        <v>3.0337504740235114E-3</v>
      </c>
      <c r="F150" s="77">
        <f>SUM(F137:F149)</f>
        <v>1004</v>
      </c>
      <c r="G150" s="42">
        <f>F150/272733</f>
        <v>3.6812560269567671E-3</v>
      </c>
      <c r="H150" s="71">
        <f>SUM(H137:H149)</f>
        <v>930</v>
      </c>
      <c r="I150" s="41">
        <f>H150/226467</f>
        <v>4.1065585714474958E-3</v>
      </c>
      <c r="J150" s="37">
        <f>IF(D150=0, "-", IF((B150-D150)/D150&lt;10, (B150-D150)/D150, "&gt;999%"))</f>
        <v>-0.22500000000000001</v>
      </c>
      <c r="K150" s="38">
        <f>IF(H150=0, "-", IF((F150-H150)/H150&lt;10, (F150-H150)/H150, "&gt;999%"))</f>
        <v>7.9569892473118284E-2</v>
      </c>
    </row>
    <row r="151" spans="1:11" x14ac:dyDescent="0.2">
      <c r="B151" s="83"/>
      <c r="D151" s="83"/>
      <c r="F151" s="83"/>
      <c r="H151" s="83"/>
    </row>
    <row r="152" spans="1:11" s="43" customFormat="1" x14ac:dyDescent="0.2">
      <c r="A152" s="162" t="s">
        <v>623</v>
      </c>
      <c r="B152" s="71">
        <v>97</v>
      </c>
      <c r="C152" s="40">
        <f>B152/21249</f>
        <v>4.5649207021506892E-3</v>
      </c>
      <c r="D152" s="71">
        <v>117</v>
      </c>
      <c r="E152" s="41">
        <f>D152/26370</f>
        <v>4.4368600682593859E-3</v>
      </c>
      <c r="F152" s="77">
        <v>1548</v>
      </c>
      <c r="G152" s="42">
        <f>F152/272733</f>
        <v>5.6758808065030635E-3</v>
      </c>
      <c r="H152" s="71">
        <v>1681</v>
      </c>
      <c r="I152" s="41">
        <f>H152/226467</f>
        <v>7.4227150092507962E-3</v>
      </c>
      <c r="J152" s="37">
        <f>IF(D152=0, "-", IF((B152-D152)/D152&lt;10, (B152-D152)/D152, "&gt;999%"))</f>
        <v>-0.17094017094017094</v>
      </c>
      <c r="K152" s="38">
        <f>IF(H152=0, "-", IF((F152-H152)/H152&lt;10, (F152-H152)/H152, "&gt;999%"))</f>
        <v>-7.9119571683521711E-2</v>
      </c>
    </row>
    <row r="153" spans="1:11" x14ac:dyDescent="0.2">
      <c r="B153" s="83"/>
      <c r="D153" s="83"/>
      <c r="F153" s="83"/>
      <c r="H153" s="83"/>
    </row>
    <row r="154" spans="1:11" ht="15.75" x14ac:dyDescent="0.25">
      <c r="A154" s="164" t="s">
        <v>118</v>
      </c>
      <c r="B154" s="196" t="s">
        <v>1</v>
      </c>
      <c r="C154" s="200"/>
      <c r="D154" s="200"/>
      <c r="E154" s="197"/>
      <c r="F154" s="196" t="s">
        <v>14</v>
      </c>
      <c r="G154" s="200"/>
      <c r="H154" s="200"/>
      <c r="I154" s="197"/>
      <c r="J154" s="196" t="s">
        <v>15</v>
      </c>
      <c r="K154" s="197"/>
    </row>
    <row r="155" spans="1:11" x14ac:dyDescent="0.2">
      <c r="A155" s="22"/>
      <c r="B155" s="196">
        <f>VALUE(RIGHT($B$2, 4))</f>
        <v>2021</v>
      </c>
      <c r="C155" s="197"/>
      <c r="D155" s="196">
        <f>B155-1</f>
        <v>2020</v>
      </c>
      <c r="E155" s="204"/>
      <c r="F155" s="196">
        <f>B155</f>
        <v>2021</v>
      </c>
      <c r="G155" s="204"/>
      <c r="H155" s="196">
        <f>D155</f>
        <v>2020</v>
      </c>
      <c r="I155" s="204"/>
      <c r="J155" s="140" t="s">
        <v>4</v>
      </c>
      <c r="K155" s="141" t="s">
        <v>2</v>
      </c>
    </row>
    <row r="156" spans="1:11" x14ac:dyDescent="0.2">
      <c r="A156" s="163" t="s">
        <v>146</v>
      </c>
      <c r="B156" s="61" t="s">
        <v>12</v>
      </c>
      <c r="C156" s="62" t="s">
        <v>13</v>
      </c>
      <c r="D156" s="61" t="s">
        <v>12</v>
      </c>
      <c r="E156" s="63" t="s">
        <v>13</v>
      </c>
      <c r="F156" s="62" t="s">
        <v>12</v>
      </c>
      <c r="G156" s="62" t="s">
        <v>13</v>
      </c>
      <c r="H156" s="61" t="s">
        <v>12</v>
      </c>
      <c r="I156" s="63" t="s">
        <v>13</v>
      </c>
      <c r="J156" s="61"/>
      <c r="K156" s="63"/>
    </row>
    <row r="157" spans="1:11" x14ac:dyDescent="0.2">
      <c r="A157" s="7" t="s">
        <v>293</v>
      </c>
      <c r="B157" s="65">
        <v>1</v>
      </c>
      <c r="C157" s="34">
        <f>IF(B159=0, "-", B157/B159)</f>
        <v>1</v>
      </c>
      <c r="D157" s="65">
        <v>0</v>
      </c>
      <c r="E157" s="9" t="str">
        <f>IF(D159=0, "-", D157/D159)</f>
        <v>-</v>
      </c>
      <c r="F157" s="81">
        <v>28</v>
      </c>
      <c r="G157" s="34">
        <f>IF(F159=0, "-", F157/F159)</f>
        <v>1</v>
      </c>
      <c r="H157" s="65">
        <v>41</v>
      </c>
      <c r="I157" s="9">
        <f>IF(H159=0, "-", H157/H159)</f>
        <v>1</v>
      </c>
      <c r="J157" s="8" t="str">
        <f>IF(D157=0, "-", IF((B157-D157)/D157&lt;10, (B157-D157)/D157, "&gt;999%"))</f>
        <v>-</v>
      </c>
      <c r="K157" s="9">
        <f>IF(H157=0, "-", IF((F157-H157)/H157&lt;10, (F157-H157)/H157, "&gt;999%"))</f>
        <v>-0.31707317073170732</v>
      </c>
    </row>
    <row r="158" spans="1:11" x14ac:dyDescent="0.2">
      <c r="A158" s="2"/>
      <c r="B158" s="68"/>
      <c r="C158" s="33"/>
      <c r="D158" s="68"/>
      <c r="E158" s="6"/>
      <c r="F158" s="82"/>
      <c r="G158" s="33"/>
      <c r="H158" s="68"/>
      <c r="I158" s="6"/>
      <c r="J158" s="5"/>
      <c r="K158" s="6"/>
    </row>
    <row r="159" spans="1:11" s="43" customFormat="1" x14ac:dyDescent="0.2">
      <c r="A159" s="162" t="s">
        <v>622</v>
      </c>
      <c r="B159" s="71">
        <f>SUM(B157:B158)</f>
        <v>1</v>
      </c>
      <c r="C159" s="40">
        <f>B159/21249</f>
        <v>4.706103816650195E-5</v>
      </c>
      <c r="D159" s="71">
        <f>SUM(D157:D158)</f>
        <v>0</v>
      </c>
      <c r="E159" s="41">
        <f>D159/26370</f>
        <v>0</v>
      </c>
      <c r="F159" s="77">
        <f>SUM(F157:F158)</f>
        <v>28</v>
      </c>
      <c r="G159" s="42">
        <f>F159/272733</f>
        <v>1.0266451071194172E-4</v>
      </c>
      <c r="H159" s="71">
        <f>SUM(H157:H158)</f>
        <v>41</v>
      </c>
      <c r="I159" s="41">
        <f>H159/226467</f>
        <v>1.8104182949392185E-4</v>
      </c>
      <c r="J159" s="37" t="str">
        <f>IF(D159=0, "-", IF((B159-D159)/D159&lt;10, (B159-D159)/D159, "&gt;999%"))</f>
        <v>-</v>
      </c>
      <c r="K159" s="38">
        <f>IF(H159=0, "-", IF((F159-H159)/H159&lt;10, (F159-H159)/H159, "&gt;999%"))</f>
        <v>-0.31707317073170732</v>
      </c>
    </row>
    <row r="160" spans="1:11" x14ac:dyDescent="0.2">
      <c r="B160" s="83"/>
      <c r="D160" s="83"/>
      <c r="F160" s="83"/>
      <c r="H160" s="83"/>
    </row>
    <row r="161" spans="1:11" x14ac:dyDescent="0.2">
      <c r="A161" s="163" t="s">
        <v>147</v>
      </c>
      <c r="B161" s="61" t="s">
        <v>12</v>
      </c>
      <c r="C161" s="62" t="s">
        <v>13</v>
      </c>
      <c r="D161" s="61" t="s">
        <v>12</v>
      </c>
      <c r="E161" s="63" t="s">
        <v>13</v>
      </c>
      <c r="F161" s="62" t="s">
        <v>12</v>
      </c>
      <c r="G161" s="62" t="s">
        <v>13</v>
      </c>
      <c r="H161" s="61" t="s">
        <v>12</v>
      </c>
      <c r="I161" s="63" t="s">
        <v>13</v>
      </c>
      <c r="J161" s="61"/>
      <c r="K161" s="63"/>
    </row>
    <row r="162" spans="1:11" x14ac:dyDescent="0.2">
      <c r="A162" s="7" t="s">
        <v>294</v>
      </c>
      <c r="B162" s="65">
        <v>0</v>
      </c>
      <c r="C162" s="34">
        <f>IF(B175=0, "-", B162/B175)</f>
        <v>0</v>
      </c>
      <c r="D162" s="65">
        <v>0</v>
      </c>
      <c r="E162" s="9">
        <f>IF(D175=0, "-", D162/D175)</f>
        <v>0</v>
      </c>
      <c r="F162" s="81">
        <v>5</v>
      </c>
      <c r="G162" s="34">
        <f>IF(F175=0, "-", F162/F175)</f>
        <v>2.1186440677966101E-2</v>
      </c>
      <c r="H162" s="65">
        <v>4</v>
      </c>
      <c r="I162" s="9">
        <f>IF(H175=0, "-", H162/H175)</f>
        <v>1.384083044982699E-2</v>
      </c>
      <c r="J162" s="8" t="str">
        <f t="shared" ref="J162:J173" si="12">IF(D162=0, "-", IF((B162-D162)/D162&lt;10, (B162-D162)/D162, "&gt;999%"))</f>
        <v>-</v>
      </c>
      <c r="K162" s="9">
        <f t="shared" ref="K162:K173" si="13">IF(H162=0, "-", IF((F162-H162)/H162&lt;10, (F162-H162)/H162, "&gt;999%"))</f>
        <v>0.25</v>
      </c>
    </row>
    <row r="163" spans="1:11" x14ac:dyDescent="0.2">
      <c r="A163" s="7" t="s">
        <v>295</v>
      </c>
      <c r="B163" s="65">
        <v>0</v>
      </c>
      <c r="C163" s="34">
        <f>IF(B175=0, "-", B163/B175)</f>
        <v>0</v>
      </c>
      <c r="D163" s="65">
        <v>0</v>
      </c>
      <c r="E163" s="9">
        <f>IF(D175=0, "-", D163/D175)</f>
        <v>0</v>
      </c>
      <c r="F163" s="81">
        <v>7</v>
      </c>
      <c r="G163" s="34">
        <f>IF(F175=0, "-", F163/F175)</f>
        <v>2.9661016949152543E-2</v>
      </c>
      <c r="H163" s="65">
        <v>4</v>
      </c>
      <c r="I163" s="9">
        <f>IF(H175=0, "-", H163/H175)</f>
        <v>1.384083044982699E-2</v>
      </c>
      <c r="J163" s="8" t="str">
        <f t="shared" si="12"/>
        <v>-</v>
      </c>
      <c r="K163" s="9">
        <f t="shared" si="13"/>
        <v>0.75</v>
      </c>
    </row>
    <row r="164" spans="1:11" x14ac:dyDescent="0.2">
      <c r="A164" s="7" t="s">
        <v>296</v>
      </c>
      <c r="B164" s="65">
        <v>0</v>
      </c>
      <c r="C164" s="34">
        <f>IF(B175=0, "-", B164/B175)</f>
        <v>0</v>
      </c>
      <c r="D164" s="65">
        <v>1</v>
      </c>
      <c r="E164" s="9">
        <f>IF(D175=0, "-", D164/D175)</f>
        <v>0.1111111111111111</v>
      </c>
      <c r="F164" s="81">
        <v>17</v>
      </c>
      <c r="G164" s="34">
        <f>IF(F175=0, "-", F164/F175)</f>
        <v>7.2033898305084748E-2</v>
      </c>
      <c r="H164" s="65">
        <v>88</v>
      </c>
      <c r="I164" s="9">
        <f>IF(H175=0, "-", H164/H175)</f>
        <v>0.30449826989619377</v>
      </c>
      <c r="J164" s="8">
        <f t="shared" si="12"/>
        <v>-1</v>
      </c>
      <c r="K164" s="9">
        <f t="shared" si="13"/>
        <v>-0.80681818181818177</v>
      </c>
    </row>
    <row r="165" spans="1:11" x14ac:dyDescent="0.2">
      <c r="A165" s="7" t="s">
        <v>297</v>
      </c>
      <c r="B165" s="65">
        <v>0</v>
      </c>
      <c r="C165" s="34">
        <f>IF(B175=0, "-", B165/B175)</f>
        <v>0</v>
      </c>
      <c r="D165" s="65">
        <v>5</v>
      </c>
      <c r="E165" s="9">
        <f>IF(D175=0, "-", D165/D175)</f>
        <v>0.55555555555555558</v>
      </c>
      <c r="F165" s="81">
        <v>35</v>
      </c>
      <c r="G165" s="34">
        <f>IF(F175=0, "-", F165/F175)</f>
        <v>0.14830508474576271</v>
      </c>
      <c r="H165" s="65">
        <v>53</v>
      </c>
      <c r="I165" s="9">
        <f>IF(H175=0, "-", H165/H175)</f>
        <v>0.18339100346020762</v>
      </c>
      <c r="J165" s="8">
        <f t="shared" si="12"/>
        <v>-1</v>
      </c>
      <c r="K165" s="9">
        <f t="shared" si="13"/>
        <v>-0.33962264150943394</v>
      </c>
    </row>
    <row r="166" spans="1:11" x14ac:dyDescent="0.2">
      <c r="A166" s="7" t="s">
        <v>298</v>
      </c>
      <c r="B166" s="65">
        <v>0</v>
      </c>
      <c r="C166" s="34">
        <f>IF(B175=0, "-", B166/B175)</f>
        <v>0</v>
      </c>
      <c r="D166" s="65">
        <v>0</v>
      </c>
      <c r="E166" s="9">
        <f>IF(D175=0, "-", D166/D175)</f>
        <v>0</v>
      </c>
      <c r="F166" s="81">
        <v>16</v>
      </c>
      <c r="G166" s="34">
        <f>IF(F175=0, "-", F166/F175)</f>
        <v>6.7796610169491525E-2</v>
      </c>
      <c r="H166" s="65">
        <v>45</v>
      </c>
      <c r="I166" s="9">
        <f>IF(H175=0, "-", H166/H175)</f>
        <v>0.15570934256055363</v>
      </c>
      <c r="J166" s="8" t="str">
        <f t="shared" si="12"/>
        <v>-</v>
      </c>
      <c r="K166" s="9">
        <f t="shared" si="13"/>
        <v>-0.64444444444444449</v>
      </c>
    </row>
    <row r="167" spans="1:11" x14ac:dyDescent="0.2">
      <c r="A167" s="7" t="s">
        <v>299</v>
      </c>
      <c r="B167" s="65">
        <v>0</v>
      </c>
      <c r="C167" s="34">
        <f>IF(B175=0, "-", B167/B175)</f>
        <v>0</v>
      </c>
      <c r="D167" s="65">
        <v>0</v>
      </c>
      <c r="E167" s="9">
        <f>IF(D175=0, "-", D167/D175)</f>
        <v>0</v>
      </c>
      <c r="F167" s="81">
        <v>0</v>
      </c>
      <c r="G167" s="34">
        <f>IF(F175=0, "-", F167/F175)</f>
        <v>0</v>
      </c>
      <c r="H167" s="65">
        <v>2</v>
      </c>
      <c r="I167" s="9">
        <f>IF(H175=0, "-", H167/H175)</f>
        <v>6.920415224913495E-3</v>
      </c>
      <c r="J167" s="8" t="str">
        <f t="shared" si="12"/>
        <v>-</v>
      </c>
      <c r="K167" s="9">
        <f t="shared" si="13"/>
        <v>-1</v>
      </c>
    </row>
    <row r="168" spans="1:11" x14ac:dyDescent="0.2">
      <c r="A168" s="7" t="s">
        <v>300</v>
      </c>
      <c r="B168" s="65">
        <v>1</v>
      </c>
      <c r="C168" s="34">
        <f>IF(B175=0, "-", B168/B175)</f>
        <v>4.1666666666666664E-2</v>
      </c>
      <c r="D168" s="65">
        <v>0</v>
      </c>
      <c r="E168" s="9">
        <f>IF(D175=0, "-", D168/D175)</f>
        <v>0</v>
      </c>
      <c r="F168" s="81">
        <v>14</v>
      </c>
      <c r="G168" s="34">
        <f>IF(F175=0, "-", F168/F175)</f>
        <v>5.9322033898305086E-2</v>
      </c>
      <c r="H168" s="65">
        <v>8</v>
      </c>
      <c r="I168" s="9">
        <f>IF(H175=0, "-", H168/H175)</f>
        <v>2.768166089965398E-2</v>
      </c>
      <c r="J168" s="8" t="str">
        <f t="shared" si="12"/>
        <v>-</v>
      </c>
      <c r="K168" s="9">
        <f t="shared" si="13"/>
        <v>0.75</v>
      </c>
    </row>
    <row r="169" spans="1:11" x14ac:dyDescent="0.2">
      <c r="A169" s="7" t="s">
        <v>301</v>
      </c>
      <c r="B169" s="65">
        <v>0</v>
      </c>
      <c r="C169" s="34">
        <f>IF(B175=0, "-", B169/B175)</f>
        <v>0</v>
      </c>
      <c r="D169" s="65">
        <v>0</v>
      </c>
      <c r="E169" s="9">
        <f>IF(D175=0, "-", D169/D175)</f>
        <v>0</v>
      </c>
      <c r="F169" s="81">
        <v>5</v>
      </c>
      <c r="G169" s="34">
        <f>IF(F175=0, "-", F169/F175)</f>
        <v>2.1186440677966101E-2</v>
      </c>
      <c r="H169" s="65">
        <v>4</v>
      </c>
      <c r="I169" s="9">
        <f>IF(H175=0, "-", H169/H175)</f>
        <v>1.384083044982699E-2</v>
      </c>
      <c r="J169" s="8" t="str">
        <f t="shared" si="12"/>
        <v>-</v>
      </c>
      <c r="K169" s="9">
        <f t="shared" si="13"/>
        <v>0.25</v>
      </c>
    </row>
    <row r="170" spans="1:11" x14ac:dyDescent="0.2">
      <c r="A170" s="7" t="s">
        <v>302</v>
      </c>
      <c r="B170" s="65">
        <v>2</v>
      </c>
      <c r="C170" s="34">
        <f>IF(B175=0, "-", B170/B175)</f>
        <v>8.3333333333333329E-2</v>
      </c>
      <c r="D170" s="65">
        <v>0</v>
      </c>
      <c r="E170" s="9">
        <f>IF(D175=0, "-", D170/D175)</f>
        <v>0</v>
      </c>
      <c r="F170" s="81">
        <v>10</v>
      </c>
      <c r="G170" s="34">
        <f>IF(F175=0, "-", F170/F175)</f>
        <v>4.2372881355932202E-2</v>
      </c>
      <c r="H170" s="65">
        <v>12</v>
      </c>
      <c r="I170" s="9">
        <f>IF(H175=0, "-", H170/H175)</f>
        <v>4.1522491349480967E-2</v>
      </c>
      <c r="J170" s="8" t="str">
        <f t="shared" si="12"/>
        <v>-</v>
      </c>
      <c r="K170" s="9">
        <f t="shared" si="13"/>
        <v>-0.16666666666666666</v>
      </c>
    </row>
    <row r="171" spans="1:11" x14ac:dyDescent="0.2">
      <c r="A171" s="7" t="s">
        <v>303</v>
      </c>
      <c r="B171" s="65">
        <v>21</v>
      </c>
      <c r="C171" s="34">
        <f>IF(B175=0, "-", B171/B175)</f>
        <v>0.875</v>
      </c>
      <c r="D171" s="65">
        <v>2</v>
      </c>
      <c r="E171" s="9">
        <f>IF(D175=0, "-", D171/D175)</f>
        <v>0.22222222222222221</v>
      </c>
      <c r="F171" s="81">
        <v>103</v>
      </c>
      <c r="G171" s="34">
        <f>IF(F175=0, "-", F171/F175)</f>
        <v>0.4364406779661017</v>
      </c>
      <c r="H171" s="65">
        <v>58</v>
      </c>
      <c r="I171" s="9">
        <f>IF(H175=0, "-", H171/H175)</f>
        <v>0.20069204152249134</v>
      </c>
      <c r="J171" s="8">
        <f t="shared" si="12"/>
        <v>9.5</v>
      </c>
      <c r="K171" s="9">
        <f t="shared" si="13"/>
        <v>0.77586206896551724</v>
      </c>
    </row>
    <row r="172" spans="1:11" x14ac:dyDescent="0.2">
      <c r="A172" s="7" t="s">
        <v>304</v>
      </c>
      <c r="B172" s="65">
        <v>0</v>
      </c>
      <c r="C172" s="34">
        <f>IF(B175=0, "-", B172/B175)</f>
        <v>0</v>
      </c>
      <c r="D172" s="65">
        <v>0</v>
      </c>
      <c r="E172" s="9">
        <f>IF(D175=0, "-", D172/D175)</f>
        <v>0</v>
      </c>
      <c r="F172" s="81">
        <v>20</v>
      </c>
      <c r="G172" s="34">
        <f>IF(F175=0, "-", F172/F175)</f>
        <v>8.4745762711864403E-2</v>
      </c>
      <c r="H172" s="65">
        <v>9</v>
      </c>
      <c r="I172" s="9">
        <f>IF(H175=0, "-", H172/H175)</f>
        <v>3.1141868512110725E-2</v>
      </c>
      <c r="J172" s="8" t="str">
        <f t="shared" si="12"/>
        <v>-</v>
      </c>
      <c r="K172" s="9">
        <f t="shared" si="13"/>
        <v>1.2222222222222223</v>
      </c>
    </row>
    <row r="173" spans="1:11" x14ac:dyDescent="0.2">
      <c r="A173" s="7" t="s">
        <v>305</v>
      </c>
      <c r="B173" s="65">
        <v>0</v>
      </c>
      <c r="C173" s="34">
        <f>IF(B175=0, "-", B173/B175)</f>
        <v>0</v>
      </c>
      <c r="D173" s="65">
        <v>1</v>
      </c>
      <c r="E173" s="9">
        <f>IF(D175=0, "-", D173/D175)</f>
        <v>0.1111111111111111</v>
      </c>
      <c r="F173" s="81">
        <v>4</v>
      </c>
      <c r="G173" s="34">
        <f>IF(F175=0, "-", F173/F175)</f>
        <v>1.6949152542372881E-2</v>
      </c>
      <c r="H173" s="65">
        <v>2</v>
      </c>
      <c r="I173" s="9">
        <f>IF(H175=0, "-", H173/H175)</f>
        <v>6.920415224913495E-3</v>
      </c>
      <c r="J173" s="8">
        <f t="shared" si="12"/>
        <v>-1</v>
      </c>
      <c r="K173" s="9">
        <f t="shared" si="13"/>
        <v>1</v>
      </c>
    </row>
    <row r="174" spans="1:11" x14ac:dyDescent="0.2">
      <c r="A174" s="2"/>
      <c r="B174" s="68"/>
      <c r="C174" s="33"/>
      <c r="D174" s="68"/>
      <c r="E174" s="6"/>
      <c r="F174" s="82"/>
      <c r="G174" s="33"/>
      <c r="H174" s="68"/>
      <c r="I174" s="6"/>
      <c r="J174" s="5"/>
      <c r="K174" s="6"/>
    </row>
    <row r="175" spans="1:11" s="43" customFormat="1" x14ac:dyDescent="0.2">
      <c r="A175" s="162" t="s">
        <v>621</v>
      </c>
      <c r="B175" s="71">
        <f>SUM(B162:B174)</f>
        <v>24</v>
      </c>
      <c r="C175" s="40">
        <f>B175/21249</f>
        <v>1.129464915996047E-3</v>
      </c>
      <c r="D175" s="71">
        <f>SUM(D162:D174)</f>
        <v>9</v>
      </c>
      <c r="E175" s="41">
        <f>D175/26370</f>
        <v>3.4129692832764505E-4</v>
      </c>
      <c r="F175" s="77">
        <f>SUM(F162:F174)</f>
        <v>236</v>
      </c>
      <c r="G175" s="42">
        <f>F175/272733</f>
        <v>8.653151617149373E-4</v>
      </c>
      <c r="H175" s="71">
        <f>SUM(H162:H174)</f>
        <v>289</v>
      </c>
      <c r="I175" s="41">
        <f>H175/226467</f>
        <v>1.2761241152132541E-3</v>
      </c>
      <c r="J175" s="37">
        <f>IF(D175=0, "-", IF((B175-D175)/D175&lt;10, (B175-D175)/D175, "&gt;999%"))</f>
        <v>1.6666666666666667</v>
      </c>
      <c r="K175" s="38">
        <f>IF(H175=0, "-", IF((F175-H175)/H175&lt;10, (F175-H175)/H175, "&gt;999%"))</f>
        <v>-0.18339100346020762</v>
      </c>
    </row>
    <row r="176" spans="1:11" x14ac:dyDescent="0.2">
      <c r="B176" s="83"/>
      <c r="D176" s="83"/>
      <c r="F176" s="83"/>
      <c r="H176" s="83"/>
    </row>
    <row r="177" spans="1:11" s="43" customFormat="1" x14ac:dyDescent="0.2">
      <c r="A177" s="162" t="s">
        <v>620</v>
      </c>
      <c r="B177" s="71">
        <v>25</v>
      </c>
      <c r="C177" s="40">
        <f>B177/21249</f>
        <v>1.1765259541625488E-3</v>
      </c>
      <c r="D177" s="71">
        <v>9</v>
      </c>
      <c r="E177" s="41">
        <f>D177/26370</f>
        <v>3.4129692832764505E-4</v>
      </c>
      <c r="F177" s="77">
        <v>264</v>
      </c>
      <c r="G177" s="42">
        <f>F177/272733</f>
        <v>9.6797967242687904E-4</v>
      </c>
      <c r="H177" s="71">
        <v>330</v>
      </c>
      <c r="I177" s="41">
        <f>H177/226467</f>
        <v>1.4571659447071758E-3</v>
      </c>
      <c r="J177" s="37">
        <f>IF(D177=0, "-", IF((B177-D177)/D177&lt;10, (B177-D177)/D177, "&gt;999%"))</f>
        <v>1.7777777777777777</v>
      </c>
      <c r="K177" s="38">
        <f>IF(H177=0, "-", IF((F177-H177)/H177&lt;10, (F177-H177)/H177, "&gt;999%"))</f>
        <v>-0.2</v>
      </c>
    </row>
    <row r="178" spans="1:11" x14ac:dyDescent="0.2">
      <c r="B178" s="83"/>
      <c r="D178" s="83"/>
      <c r="F178" s="83"/>
      <c r="H178" s="83"/>
    </row>
    <row r="179" spans="1:11" ht="15.75" x14ac:dyDescent="0.25">
      <c r="A179" s="164" t="s">
        <v>119</v>
      </c>
      <c r="B179" s="196" t="s">
        <v>1</v>
      </c>
      <c r="C179" s="200"/>
      <c r="D179" s="200"/>
      <c r="E179" s="197"/>
      <c r="F179" s="196" t="s">
        <v>14</v>
      </c>
      <c r="G179" s="200"/>
      <c r="H179" s="200"/>
      <c r="I179" s="197"/>
      <c r="J179" s="196" t="s">
        <v>15</v>
      </c>
      <c r="K179" s="197"/>
    </row>
    <row r="180" spans="1:11" x14ac:dyDescent="0.2">
      <c r="A180" s="22"/>
      <c r="B180" s="196">
        <f>VALUE(RIGHT($B$2, 4))</f>
        <v>2021</v>
      </c>
      <c r="C180" s="197"/>
      <c r="D180" s="196">
        <f>B180-1</f>
        <v>2020</v>
      </c>
      <c r="E180" s="204"/>
      <c r="F180" s="196">
        <f>B180</f>
        <v>2021</v>
      </c>
      <c r="G180" s="204"/>
      <c r="H180" s="196">
        <f>D180</f>
        <v>2020</v>
      </c>
      <c r="I180" s="204"/>
      <c r="J180" s="140" t="s">
        <v>4</v>
      </c>
      <c r="K180" s="141" t="s">
        <v>2</v>
      </c>
    </row>
    <row r="181" spans="1:11" x14ac:dyDescent="0.2">
      <c r="A181" s="163" t="s">
        <v>148</v>
      </c>
      <c r="B181" s="61" t="s">
        <v>12</v>
      </c>
      <c r="C181" s="62" t="s">
        <v>13</v>
      </c>
      <c r="D181" s="61" t="s">
        <v>12</v>
      </c>
      <c r="E181" s="63" t="s">
        <v>13</v>
      </c>
      <c r="F181" s="62" t="s">
        <v>12</v>
      </c>
      <c r="G181" s="62" t="s">
        <v>13</v>
      </c>
      <c r="H181" s="61" t="s">
        <v>12</v>
      </c>
      <c r="I181" s="63" t="s">
        <v>13</v>
      </c>
      <c r="J181" s="61"/>
      <c r="K181" s="63"/>
    </row>
    <row r="182" spans="1:11" x14ac:dyDescent="0.2">
      <c r="A182" s="7" t="s">
        <v>306</v>
      </c>
      <c r="B182" s="65">
        <v>38</v>
      </c>
      <c r="C182" s="34">
        <f>IF(B192=0, "-", B182/B192)</f>
        <v>0.1366906474820144</v>
      </c>
      <c r="D182" s="65">
        <v>36</v>
      </c>
      <c r="E182" s="9">
        <f>IF(D192=0, "-", D182/D192)</f>
        <v>0.21556886227544911</v>
      </c>
      <c r="F182" s="81">
        <v>355</v>
      </c>
      <c r="G182" s="34">
        <f>IF(F192=0, "-", F182/F192)</f>
        <v>0.14149063371861301</v>
      </c>
      <c r="H182" s="65">
        <v>255</v>
      </c>
      <c r="I182" s="9">
        <f>IF(H192=0, "-", H182/H192)</f>
        <v>0.14774044032444961</v>
      </c>
      <c r="J182" s="8">
        <f t="shared" ref="J182:J190" si="14">IF(D182=0, "-", IF((B182-D182)/D182&lt;10, (B182-D182)/D182, "&gt;999%"))</f>
        <v>5.5555555555555552E-2</v>
      </c>
      <c r="K182" s="9">
        <f t="shared" ref="K182:K190" si="15">IF(H182=0, "-", IF((F182-H182)/H182&lt;10, (F182-H182)/H182, "&gt;999%"))</f>
        <v>0.39215686274509803</v>
      </c>
    </row>
    <row r="183" spans="1:11" x14ac:dyDescent="0.2">
      <c r="A183" s="7" t="s">
        <v>307</v>
      </c>
      <c r="B183" s="65">
        <v>0</v>
      </c>
      <c r="C183" s="34">
        <f>IF(B192=0, "-", B183/B192)</f>
        <v>0</v>
      </c>
      <c r="D183" s="65">
        <v>17</v>
      </c>
      <c r="E183" s="9">
        <f>IF(D192=0, "-", D183/D192)</f>
        <v>0.10179640718562874</v>
      </c>
      <c r="F183" s="81">
        <v>53</v>
      </c>
      <c r="G183" s="34">
        <f>IF(F192=0, "-", F183/F192)</f>
        <v>2.1123953766440814E-2</v>
      </c>
      <c r="H183" s="65">
        <v>129</v>
      </c>
      <c r="I183" s="9">
        <f>IF(H192=0, "-", H183/H192)</f>
        <v>7.4739281575898028E-2</v>
      </c>
      <c r="J183" s="8">
        <f t="shared" si="14"/>
        <v>-1</v>
      </c>
      <c r="K183" s="9">
        <f t="shared" si="15"/>
        <v>-0.58914728682170547</v>
      </c>
    </row>
    <row r="184" spans="1:11" x14ac:dyDescent="0.2">
      <c r="A184" s="7" t="s">
        <v>308</v>
      </c>
      <c r="B184" s="65">
        <v>37</v>
      </c>
      <c r="C184" s="34">
        <f>IF(B192=0, "-", B184/B192)</f>
        <v>0.13309352517985612</v>
      </c>
      <c r="D184" s="65">
        <v>0</v>
      </c>
      <c r="E184" s="9">
        <f>IF(D192=0, "-", D184/D192)</f>
        <v>0</v>
      </c>
      <c r="F184" s="81">
        <v>121</v>
      </c>
      <c r="G184" s="34">
        <f>IF(F192=0, "-", F184/F192)</f>
        <v>4.8226385013949782E-2</v>
      </c>
      <c r="H184" s="65">
        <v>0</v>
      </c>
      <c r="I184" s="9">
        <f>IF(H192=0, "-", H184/H192)</f>
        <v>0</v>
      </c>
      <c r="J184" s="8" t="str">
        <f t="shared" si="14"/>
        <v>-</v>
      </c>
      <c r="K184" s="9" t="str">
        <f t="shared" si="15"/>
        <v>-</v>
      </c>
    </row>
    <row r="185" spans="1:11" x14ac:dyDescent="0.2">
      <c r="A185" s="7" t="s">
        <v>309</v>
      </c>
      <c r="B185" s="65">
        <v>155</v>
      </c>
      <c r="C185" s="34">
        <f>IF(B192=0, "-", B185/B192)</f>
        <v>0.55755395683453235</v>
      </c>
      <c r="D185" s="65">
        <v>58</v>
      </c>
      <c r="E185" s="9">
        <f>IF(D192=0, "-", D185/D192)</f>
        <v>0.3473053892215569</v>
      </c>
      <c r="F185" s="81">
        <v>1514</v>
      </c>
      <c r="G185" s="34">
        <f>IF(F192=0, "-", F185/F192)</f>
        <v>0.60342766042247908</v>
      </c>
      <c r="H185" s="65">
        <v>1030</v>
      </c>
      <c r="I185" s="9">
        <f>IF(H192=0, "-", H185/H192)</f>
        <v>0.59675550405561995</v>
      </c>
      <c r="J185" s="8">
        <f t="shared" si="14"/>
        <v>1.6724137931034482</v>
      </c>
      <c r="K185" s="9">
        <f t="shared" si="15"/>
        <v>0.46990291262135925</v>
      </c>
    </row>
    <row r="186" spans="1:11" x14ac:dyDescent="0.2">
      <c r="A186" s="7" t="s">
        <v>310</v>
      </c>
      <c r="B186" s="65">
        <v>32</v>
      </c>
      <c r="C186" s="34">
        <f>IF(B192=0, "-", B186/B192)</f>
        <v>0.11510791366906475</v>
      </c>
      <c r="D186" s="65">
        <v>30</v>
      </c>
      <c r="E186" s="9">
        <f>IF(D192=0, "-", D186/D192)</f>
        <v>0.17964071856287425</v>
      </c>
      <c r="F186" s="81">
        <v>204</v>
      </c>
      <c r="G186" s="34">
        <f>IF(F192=0, "-", F186/F192)</f>
        <v>8.1307293742526904E-2</v>
      </c>
      <c r="H186" s="65">
        <v>144</v>
      </c>
      <c r="I186" s="9">
        <f>IF(H192=0, "-", H186/H192)</f>
        <v>8.3429895712630361E-2</v>
      </c>
      <c r="J186" s="8">
        <f t="shared" si="14"/>
        <v>6.6666666666666666E-2</v>
      </c>
      <c r="K186" s="9">
        <f t="shared" si="15"/>
        <v>0.41666666666666669</v>
      </c>
    </row>
    <row r="187" spans="1:11" x14ac:dyDescent="0.2">
      <c r="A187" s="7" t="s">
        <v>311</v>
      </c>
      <c r="B187" s="65">
        <v>0</v>
      </c>
      <c r="C187" s="34">
        <f>IF(B192=0, "-", B187/B192)</f>
        <v>0</v>
      </c>
      <c r="D187" s="65">
        <v>0</v>
      </c>
      <c r="E187" s="9">
        <f>IF(D192=0, "-", D187/D192)</f>
        <v>0</v>
      </c>
      <c r="F187" s="81">
        <v>2</v>
      </c>
      <c r="G187" s="34">
        <f>IF(F192=0, "-", F187/F192)</f>
        <v>7.9713033080908732E-4</v>
      </c>
      <c r="H187" s="65">
        <v>15</v>
      </c>
      <c r="I187" s="9">
        <f>IF(H192=0, "-", H187/H192)</f>
        <v>8.6906141367323296E-3</v>
      </c>
      <c r="J187" s="8" t="str">
        <f t="shared" si="14"/>
        <v>-</v>
      </c>
      <c r="K187" s="9">
        <f t="shared" si="15"/>
        <v>-0.8666666666666667</v>
      </c>
    </row>
    <row r="188" spans="1:11" x14ac:dyDescent="0.2">
      <c r="A188" s="7" t="s">
        <v>312</v>
      </c>
      <c r="B188" s="65">
        <v>3</v>
      </c>
      <c r="C188" s="34">
        <f>IF(B192=0, "-", B188/B192)</f>
        <v>1.0791366906474821E-2</v>
      </c>
      <c r="D188" s="65">
        <v>14</v>
      </c>
      <c r="E188" s="9">
        <f>IF(D192=0, "-", D188/D192)</f>
        <v>8.3832335329341312E-2</v>
      </c>
      <c r="F188" s="81">
        <v>48</v>
      </c>
      <c r="G188" s="34">
        <f>IF(F192=0, "-", F188/F192)</f>
        <v>1.9131127939418093E-2</v>
      </c>
      <c r="H188" s="65">
        <v>59</v>
      </c>
      <c r="I188" s="9">
        <f>IF(H192=0, "-", H188/H192)</f>
        <v>3.4183082271147164E-2</v>
      </c>
      <c r="J188" s="8">
        <f t="shared" si="14"/>
        <v>-0.7857142857142857</v>
      </c>
      <c r="K188" s="9">
        <f t="shared" si="15"/>
        <v>-0.1864406779661017</v>
      </c>
    </row>
    <row r="189" spans="1:11" x14ac:dyDescent="0.2">
      <c r="A189" s="7" t="s">
        <v>313</v>
      </c>
      <c r="B189" s="65">
        <v>1</v>
      </c>
      <c r="C189" s="34">
        <f>IF(B192=0, "-", B189/B192)</f>
        <v>3.5971223021582736E-3</v>
      </c>
      <c r="D189" s="65">
        <v>0</v>
      </c>
      <c r="E189" s="9">
        <f>IF(D192=0, "-", D189/D192)</f>
        <v>0</v>
      </c>
      <c r="F189" s="81">
        <v>16</v>
      </c>
      <c r="G189" s="34">
        <f>IF(F192=0, "-", F189/F192)</f>
        <v>6.3770426464726986E-3</v>
      </c>
      <c r="H189" s="65">
        <v>1</v>
      </c>
      <c r="I189" s="9">
        <f>IF(H192=0, "-", H189/H192)</f>
        <v>5.7937427578215526E-4</v>
      </c>
      <c r="J189" s="8" t="str">
        <f t="shared" si="14"/>
        <v>-</v>
      </c>
      <c r="K189" s="9" t="str">
        <f t="shared" si="15"/>
        <v>&gt;999%</v>
      </c>
    </row>
    <row r="190" spans="1:11" x14ac:dyDescent="0.2">
      <c r="A190" s="7" t="s">
        <v>314</v>
      </c>
      <c r="B190" s="65">
        <v>12</v>
      </c>
      <c r="C190" s="34">
        <f>IF(B192=0, "-", B190/B192)</f>
        <v>4.3165467625899283E-2</v>
      </c>
      <c r="D190" s="65">
        <v>12</v>
      </c>
      <c r="E190" s="9">
        <f>IF(D192=0, "-", D190/D192)</f>
        <v>7.1856287425149698E-2</v>
      </c>
      <c r="F190" s="81">
        <v>196</v>
      </c>
      <c r="G190" s="34">
        <f>IF(F192=0, "-", F190/F192)</f>
        <v>7.811877241929055E-2</v>
      </c>
      <c r="H190" s="65">
        <v>93</v>
      </c>
      <c r="I190" s="9">
        <f>IF(H192=0, "-", H190/H192)</f>
        <v>5.3881807647740441E-2</v>
      </c>
      <c r="J190" s="8">
        <f t="shared" si="14"/>
        <v>0</v>
      </c>
      <c r="K190" s="9">
        <f t="shared" si="15"/>
        <v>1.10752688172043</v>
      </c>
    </row>
    <row r="191" spans="1:11" x14ac:dyDescent="0.2">
      <c r="A191" s="2"/>
      <c r="B191" s="68"/>
      <c r="C191" s="33"/>
      <c r="D191" s="68"/>
      <c r="E191" s="6"/>
      <c r="F191" s="82"/>
      <c r="G191" s="33"/>
      <c r="H191" s="68"/>
      <c r="I191" s="6"/>
      <c r="J191" s="5"/>
      <c r="K191" s="6"/>
    </row>
    <row r="192" spans="1:11" s="43" customFormat="1" x14ac:dyDescent="0.2">
      <c r="A192" s="162" t="s">
        <v>619</v>
      </c>
      <c r="B192" s="71">
        <f>SUM(B182:B191)</f>
        <v>278</v>
      </c>
      <c r="C192" s="40">
        <f>B192/21249</f>
        <v>1.3082968610287543E-2</v>
      </c>
      <c r="D192" s="71">
        <f>SUM(D182:D191)</f>
        <v>167</v>
      </c>
      <c r="E192" s="41">
        <f>D192/26370</f>
        <v>6.3329541145240803E-3</v>
      </c>
      <c r="F192" s="77">
        <f>SUM(F182:F191)</f>
        <v>2509</v>
      </c>
      <c r="G192" s="42">
        <f>F192/272733</f>
        <v>9.1994734777236346E-3</v>
      </c>
      <c r="H192" s="71">
        <f>SUM(H182:H191)</f>
        <v>1726</v>
      </c>
      <c r="I192" s="41">
        <f>H192/226467</f>
        <v>7.62141945625632E-3</v>
      </c>
      <c r="J192" s="37">
        <f>IF(D192=0, "-", IF((B192-D192)/D192&lt;10, (B192-D192)/D192, "&gt;999%"))</f>
        <v>0.66467065868263475</v>
      </c>
      <c r="K192" s="38">
        <f>IF(H192=0, "-", IF((F192-H192)/H192&lt;10, (F192-H192)/H192, "&gt;999%"))</f>
        <v>0.45365005793742758</v>
      </c>
    </row>
    <row r="193" spans="1:11" x14ac:dyDescent="0.2">
      <c r="B193" s="83"/>
      <c r="D193" s="83"/>
      <c r="F193" s="83"/>
      <c r="H193" s="83"/>
    </row>
    <row r="194" spans="1:11" x14ac:dyDescent="0.2">
      <c r="A194" s="163" t="s">
        <v>149</v>
      </c>
      <c r="B194" s="61" t="s">
        <v>12</v>
      </c>
      <c r="C194" s="62" t="s">
        <v>13</v>
      </c>
      <c r="D194" s="61" t="s">
        <v>12</v>
      </c>
      <c r="E194" s="63" t="s">
        <v>13</v>
      </c>
      <c r="F194" s="62" t="s">
        <v>12</v>
      </c>
      <c r="G194" s="62" t="s">
        <v>13</v>
      </c>
      <c r="H194" s="61" t="s">
        <v>12</v>
      </c>
      <c r="I194" s="63" t="s">
        <v>13</v>
      </c>
      <c r="J194" s="61"/>
      <c r="K194" s="63"/>
    </row>
    <row r="195" spans="1:11" x14ac:dyDescent="0.2">
      <c r="A195" s="7" t="s">
        <v>315</v>
      </c>
      <c r="B195" s="65">
        <v>1</v>
      </c>
      <c r="C195" s="34">
        <f>IF(B201=0, "-", B195/B201)</f>
        <v>3.125E-2</v>
      </c>
      <c r="D195" s="65">
        <v>2</v>
      </c>
      <c r="E195" s="9">
        <f>IF(D201=0, "-", D195/D201)</f>
        <v>4.6511627906976744E-2</v>
      </c>
      <c r="F195" s="81">
        <v>21</v>
      </c>
      <c r="G195" s="34">
        <f>IF(F201=0, "-", F195/F201)</f>
        <v>6.3063063063063057E-2</v>
      </c>
      <c r="H195" s="65">
        <v>17</v>
      </c>
      <c r="I195" s="9">
        <f>IF(H201=0, "-", H195/H201)</f>
        <v>5.6291390728476824E-2</v>
      </c>
      <c r="J195" s="8">
        <f>IF(D195=0, "-", IF((B195-D195)/D195&lt;10, (B195-D195)/D195, "&gt;999%"))</f>
        <v>-0.5</v>
      </c>
      <c r="K195" s="9">
        <f>IF(H195=0, "-", IF((F195-H195)/H195&lt;10, (F195-H195)/H195, "&gt;999%"))</f>
        <v>0.23529411764705882</v>
      </c>
    </row>
    <row r="196" spans="1:11" x14ac:dyDescent="0.2">
      <c r="A196" s="7" t="s">
        <v>316</v>
      </c>
      <c r="B196" s="65">
        <v>11</v>
      </c>
      <c r="C196" s="34">
        <f>IF(B201=0, "-", B196/B201)</f>
        <v>0.34375</v>
      </c>
      <c r="D196" s="65">
        <v>12</v>
      </c>
      <c r="E196" s="9">
        <f>IF(D201=0, "-", D196/D201)</f>
        <v>0.27906976744186046</v>
      </c>
      <c r="F196" s="81">
        <v>92</v>
      </c>
      <c r="G196" s="34">
        <f>IF(F201=0, "-", F196/F201)</f>
        <v>0.27627627627627627</v>
      </c>
      <c r="H196" s="65">
        <v>71</v>
      </c>
      <c r="I196" s="9">
        <f>IF(H201=0, "-", H196/H201)</f>
        <v>0.23509933774834438</v>
      </c>
      <c r="J196" s="8">
        <f>IF(D196=0, "-", IF((B196-D196)/D196&lt;10, (B196-D196)/D196, "&gt;999%"))</f>
        <v>-8.3333333333333329E-2</v>
      </c>
      <c r="K196" s="9">
        <f>IF(H196=0, "-", IF((F196-H196)/H196&lt;10, (F196-H196)/H196, "&gt;999%"))</f>
        <v>0.29577464788732394</v>
      </c>
    </row>
    <row r="197" spans="1:11" x14ac:dyDescent="0.2">
      <c r="A197" s="7" t="s">
        <v>317</v>
      </c>
      <c r="B197" s="65">
        <v>15</v>
      </c>
      <c r="C197" s="34">
        <f>IF(B201=0, "-", B197/B201)</f>
        <v>0.46875</v>
      </c>
      <c r="D197" s="65">
        <v>18</v>
      </c>
      <c r="E197" s="9">
        <f>IF(D201=0, "-", D197/D201)</f>
        <v>0.41860465116279072</v>
      </c>
      <c r="F197" s="81">
        <v>122</v>
      </c>
      <c r="G197" s="34">
        <f>IF(F201=0, "-", F197/F201)</f>
        <v>0.36636636636636638</v>
      </c>
      <c r="H197" s="65">
        <v>143</v>
      </c>
      <c r="I197" s="9">
        <f>IF(H201=0, "-", H197/H201)</f>
        <v>0.47350993377483441</v>
      </c>
      <c r="J197" s="8">
        <f>IF(D197=0, "-", IF((B197-D197)/D197&lt;10, (B197-D197)/D197, "&gt;999%"))</f>
        <v>-0.16666666666666666</v>
      </c>
      <c r="K197" s="9">
        <f>IF(H197=0, "-", IF((F197-H197)/H197&lt;10, (F197-H197)/H197, "&gt;999%"))</f>
        <v>-0.14685314685314685</v>
      </c>
    </row>
    <row r="198" spans="1:11" x14ac:dyDescent="0.2">
      <c r="A198" s="7" t="s">
        <v>318</v>
      </c>
      <c r="B198" s="65">
        <v>4</v>
      </c>
      <c r="C198" s="34">
        <f>IF(B201=0, "-", B198/B201)</f>
        <v>0.125</v>
      </c>
      <c r="D198" s="65">
        <v>9</v>
      </c>
      <c r="E198" s="9">
        <f>IF(D201=0, "-", D198/D201)</f>
        <v>0.20930232558139536</v>
      </c>
      <c r="F198" s="81">
        <v>57</v>
      </c>
      <c r="G198" s="34">
        <f>IF(F201=0, "-", F198/F201)</f>
        <v>0.17117117117117117</v>
      </c>
      <c r="H198" s="65">
        <v>69</v>
      </c>
      <c r="I198" s="9">
        <f>IF(H201=0, "-", H198/H201)</f>
        <v>0.22847682119205298</v>
      </c>
      <c r="J198" s="8">
        <f>IF(D198=0, "-", IF((B198-D198)/D198&lt;10, (B198-D198)/D198, "&gt;999%"))</f>
        <v>-0.55555555555555558</v>
      </c>
      <c r="K198" s="9">
        <f>IF(H198=0, "-", IF((F198-H198)/H198&lt;10, (F198-H198)/H198, "&gt;999%"))</f>
        <v>-0.17391304347826086</v>
      </c>
    </row>
    <row r="199" spans="1:11" x14ac:dyDescent="0.2">
      <c r="A199" s="7" t="s">
        <v>319</v>
      </c>
      <c r="B199" s="65">
        <v>1</v>
      </c>
      <c r="C199" s="34">
        <f>IF(B201=0, "-", B199/B201)</f>
        <v>3.125E-2</v>
      </c>
      <c r="D199" s="65">
        <v>2</v>
      </c>
      <c r="E199" s="9">
        <f>IF(D201=0, "-", D199/D201)</f>
        <v>4.6511627906976744E-2</v>
      </c>
      <c r="F199" s="81">
        <v>41</v>
      </c>
      <c r="G199" s="34">
        <f>IF(F201=0, "-", F199/F201)</f>
        <v>0.12312312312312312</v>
      </c>
      <c r="H199" s="65">
        <v>2</v>
      </c>
      <c r="I199" s="9">
        <f>IF(H201=0, "-", H199/H201)</f>
        <v>6.6225165562913907E-3</v>
      </c>
      <c r="J199" s="8">
        <f>IF(D199=0, "-", IF((B199-D199)/D199&lt;10, (B199-D199)/D199, "&gt;999%"))</f>
        <v>-0.5</v>
      </c>
      <c r="K199" s="9" t="str">
        <f>IF(H199=0, "-", IF((F199-H199)/H199&lt;10, (F199-H199)/H199, "&gt;999%"))</f>
        <v>&gt;999%</v>
      </c>
    </row>
    <row r="200" spans="1:11" x14ac:dyDescent="0.2">
      <c r="A200" s="2"/>
      <c r="B200" s="68"/>
      <c r="C200" s="33"/>
      <c r="D200" s="68"/>
      <c r="E200" s="6"/>
      <c r="F200" s="82"/>
      <c r="G200" s="33"/>
      <c r="H200" s="68"/>
      <c r="I200" s="6"/>
      <c r="J200" s="5"/>
      <c r="K200" s="6"/>
    </row>
    <row r="201" spans="1:11" s="43" customFormat="1" x14ac:dyDescent="0.2">
      <c r="A201" s="162" t="s">
        <v>618</v>
      </c>
      <c r="B201" s="71">
        <f>SUM(B195:B200)</f>
        <v>32</v>
      </c>
      <c r="C201" s="40">
        <f>B201/21249</f>
        <v>1.5059532213280624E-3</v>
      </c>
      <c r="D201" s="71">
        <f>SUM(D195:D200)</f>
        <v>43</v>
      </c>
      <c r="E201" s="41">
        <f>D201/26370</f>
        <v>1.6306408797876375E-3</v>
      </c>
      <c r="F201" s="77">
        <f>SUM(F195:F200)</f>
        <v>333</v>
      </c>
      <c r="G201" s="42">
        <f>F201/272733</f>
        <v>1.2209743595384497E-3</v>
      </c>
      <c r="H201" s="71">
        <f>SUM(H195:H200)</f>
        <v>302</v>
      </c>
      <c r="I201" s="41">
        <f>H201/226467</f>
        <v>1.3335276221259609E-3</v>
      </c>
      <c r="J201" s="37">
        <f>IF(D201=0, "-", IF((B201-D201)/D201&lt;10, (B201-D201)/D201, "&gt;999%"))</f>
        <v>-0.2558139534883721</v>
      </c>
      <c r="K201" s="38">
        <f>IF(H201=0, "-", IF((F201-H201)/H201&lt;10, (F201-H201)/H201, "&gt;999%"))</f>
        <v>0.10264900662251655</v>
      </c>
    </row>
    <row r="202" spans="1:11" x14ac:dyDescent="0.2">
      <c r="B202" s="83"/>
      <c r="D202" s="83"/>
      <c r="F202" s="83"/>
      <c r="H202" s="83"/>
    </row>
    <row r="203" spans="1:11" s="43" customFormat="1" x14ac:dyDescent="0.2">
      <c r="A203" s="162" t="s">
        <v>617</v>
      </c>
      <c r="B203" s="71">
        <v>310</v>
      </c>
      <c r="C203" s="40">
        <f>B203/21249</f>
        <v>1.4588921831615606E-2</v>
      </c>
      <c r="D203" s="71">
        <v>210</v>
      </c>
      <c r="E203" s="41">
        <f>D203/26370</f>
        <v>7.9635949943117172E-3</v>
      </c>
      <c r="F203" s="77">
        <v>2842</v>
      </c>
      <c r="G203" s="42">
        <f>F203/272733</f>
        <v>1.0420447837262084E-2</v>
      </c>
      <c r="H203" s="71">
        <v>2028</v>
      </c>
      <c r="I203" s="41">
        <f>H203/226467</f>
        <v>8.9549470783822811E-3</v>
      </c>
      <c r="J203" s="37">
        <f>IF(D203=0, "-", IF((B203-D203)/D203&lt;10, (B203-D203)/D203, "&gt;999%"))</f>
        <v>0.47619047619047616</v>
      </c>
      <c r="K203" s="38">
        <f>IF(H203=0, "-", IF((F203-H203)/H203&lt;10, (F203-H203)/H203, "&gt;999%"))</f>
        <v>0.40138067061143984</v>
      </c>
    </row>
    <row r="204" spans="1:11" x14ac:dyDescent="0.2">
      <c r="B204" s="83"/>
      <c r="D204" s="83"/>
      <c r="F204" s="83"/>
      <c r="H204" s="83"/>
    </row>
    <row r="205" spans="1:11" ht="15.75" x14ac:dyDescent="0.25">
      <c r="A205" s="164" t="s">
        <v>120</v>
      </c>
      <c r="B205" s="196" t="s">
        <v>1</v>
      </c>
      <c r="C205" s="200"/>
      <c r="D205" s="200"/>
      <c r="E205" s="197"/>
      <c r="F205" s="196" t="s">
        <v>14</v>
      </c>
      <c r="G205" s="200"/>
      <c r="H205" s="200"/>
      <c r="I205" s="197"/>
      <c r="J205" s="196" t="s">
        <v>15</v>
      </c>
      <c r="K205" s="197"/>
    </row>
    <row r="206" spans="1:11" x14ac:dyDescent="0.2">
      <c r="A206" s="22"/>
      <c r="B206" s="196">
        <f>VALUE(RIGHT($B$2, 4))</f>
        <v>2021</v>
      </c>
      <c r="C206" s="197"/>
      <c r="D206" s="196">
        <f>B206-1</f>
        <v>2020</v>
      </c>
      <c r="E206" s="204"/>
      <c r="F206" s="196">
        <f>B206</f>
        <v>2021</v>
      </c>
      <c r="G206" s="204"/>
      <c r="H206" s="196">
        <f>D206</f>
        <v>2020</v>
      </c>
      <c r="I206" s="204"/>
      <c r="J206" s="140" t="s">
        <v>4</v>
      </c>
      <c r="K206" s="141" t="s">
        <v>2</v>
      </c>
    </row>
    <row r="207" spans="1:11" x14ac:dyDescent="0.2">
      <c r="A207" s="163" t="s">
        <v>150</v>
      </c>
      <c r="B207" s="61" t="s">
        <v>12</v>
      </c>
      <c r="C207" s="62" t="s">
        <v>13</v>
      </c>
      <c r="D207" s="61" t="s">
        <v>12</v>
      </c>
      <c r="E207" s="63" t="s">
        <v>13</v>
      </c>
      <c r="F207" s="62" t="s">
        <v>12</v>
      </c>
      <c r="G207" s="62" t="s">
        <v>13</v>
      </c>
      <c r="H207" s="61" t="s">
        <v>12</v>
      </c>
      <c r="I207" s="63" t="s">
        <v>13</v>
      </c>
      <c r="J207" s="61"/>
      <c r="K207" s="63"/>
    </row>
    <row r="208" spans="1:11" x14ac:dyDescent="0.2">
      <c r="A208" s="7" t="s">
        <v>320</v>
      </c>
      <c r="B208" s="65">
        <v>0</v>
      </c>
      <c r="C208" s="34">
        <f>IF(B219=0, "-", B208/B219)</f>
        <v>0</v>
      </c>
      <c r="D208" s="65">
        <v>0</v>
      </c>
      <c r="E208" s="9">
        <f>IF(D219=0, "-", D208/D219)</f>
        <v>0</v>
      </c>
      <c r="F208" s="81">
        <v>0</v>
      </c>
      <c r="G208" s="34">
        <f>IF(F219=0, "-", F208/F219)</f>
        <v>0</v>
      </c>
      <c r="H208" s="65">
        <v>18</v>
      </c>
      <c r="I208" s="9">
        <f>IF(H219=0, "-", H208/H219)</f>
        <v>9.1139240506329117E-3</v>
      </c>
      <c r="J208" s="8" t="str">
        <f t="shared" ref="J208:J217" si="16">IF(D208=0, "-", IF((B208-D208)/D208&lt;10, (B208-D208)/D208, "&gt;999%"))</f>
        <v>-</v>
      </c>
      <c r="K208" s="9">
        <f t="shared" ref="K208:K217" si="17">IF(H208=0, "-", IF((F208-H208)/H208&lt;10, (F208-H208)/H208, "&gt;999%"))</f>
        <v>-1</v>
      </c>
    </row>
    <row r="209" spans="1:11" x14ac:dyDescent="0.2">
      <c r="A209" s="7" t="s">
        <v>321</v>
      </c>
      <c r="B209" s="65">
        <v>0</v>
      </c>
      <c r="C209" s="34">
        <f>IF(B219=0, "-", B209/B219)</f>
        <v>0</v>
      </c>
      <c r="D209" s="65">
        <v>1</v>
      </c>
      <c r="E209" s="9">
        <f>IF(D219=0, "-", D209/D219)</f>
        <v>3.5971223021582736E-3</v>
      </c>
      <c r="F209" s="81">
        <v>0</v>
      </c>
      <c r="G209" s="34">
        <f>IF(F219=0, "-", F209/F219)</f>
        <v>0</v>
      </c>
      <c r="H209" s="65">
        <v>34</v>
      </c>
      <c r="I209" s="9">
        <f>IF(H219=0, "-", H209/H219)</f>
        <v>1.7215189873417722E-2</v>
      </c>
      <c r="J209" s="8">
        <f t="shared" si="16"/>
        <v>-1</v>
      </c>
      <c r="K209" s="9">
        <f t="shared" si="17"/>
        <v>-1</v>
      </c>
    </row>
    <row r="210" spans="1:11" x14ac:dyDescent="0.2">
      <c r="A210" s="7" t="s">
        <v>322</v>
      </c>
      <c r="B210" s="65">
        <v>4</v>
      </c>
      <c r="C210" s="34">
        <f>IF(B219=0, "-", B210/B219)</f>
        <v>7.2727272727272724E-2</v>
      </c>
      <c r="D210" s="65">
        <v>8</v>
      </c>
      <c r="E210" s="9">
        <f>IF(D219=0, "-", D210/D219)</f>
        <v>2.8776978417266189E-2</v>
      </c>
      <c r="F210" s="81">
        <v>142</v>
      </c>
      <c r="G210" s="34">
        <f>IF(F219=0, "-", F210/F219)</f>
        <v>7.7936333699231614E-2</v>
      </c>
      <c r="H210" s="65">
        <v>229</v>
      </c>
      <c r="I210" s="9">
        <f>IF(H219=0, "-", H210/H219)</f>
        <v>0.11594936708860759</v>
      </c>
      <c r="J210" s="8">
        <f t="shared" si="16"/>
        <v>-0.5</v>
      </c>
      <c r="K210" s="9">
        <f t="shared" si="17"/>
        <v>-0.37991266375545851</v>
      </c>
    </row>
    <row r="211" spans="1:11" x14ac:dyDescent="0.2">
      <c r="A211" s="7" t="s">
        <v>323</v>
      </c>
      <c r="B211" s="65">
        <v>32</v>
      </c>
      <c r="C211" s="34">
        <f>IF(B219=0, "-", B211/B219)</f>
        <v>0.58181818181818179</v>
      </c>
      <c r="D211" s="65">
        <v>213</v>
      </c>
      <c r="E211" s="9">
        <f>IF(D219=0, "-", D211/D219)</f>
        <v>0.76618705035971224</v>
      </c>
      <c r="F211" s="81">
        <v>1214</v>
      </c>
      <c r="G211" s="34">
        <f>IF(F219=0, "-", F211/F219)</f>
        <v>0.66630076838638863</v>
      </c>
      <c r="H211" s="65">
        <v>1202</v>
      </c>
      <c r="I211" s="9">
        <f>IF(H219=0, "-", H211/H219)</f>
        <v>0.60860759493670891</v>
      </c>
      <c r="J211" s="8">
        <f t="shared" si="16"/>
        <v>-0.84976525821596249</v>
      </c>
      <c r="K211" s="9">
        <f t="shared" si="17"/>
        <v>9.9833610648918467E-3</v>
      </c>
    </row>
    <row r="212" spans="1:11" x14ac:dyDescent="0.2">
      <c r="A212" s="7" t="s">
        <v>324</v>
      </c>
      <c r="B212" s="65">
        <v>0</v>
      </c>
      <c r="C212" s="34">
        <f>IF(B219=0, "-", B212/B219)</f>
        <v>0</v>
      </c>
      <c r="D212" s="65">
        <v>22</v>
      </c>
      <c r="E212" s="9">
        <f>IF(D219=0, "-", D212/D219)</f>
        <v>7.9136690647482008E-2</v>
      </c>
      <c r="F212" s="81">
        <v>53</v>
      </c>
      <c r="G212" s="34">
        <f>IF(F219=0, "-", F212/F219)</f>
        <v>2.9088913282107574E-2</v>
      </c>
      <c r="H212" s="65">
        <v>141</v>
      </c>
      <c r="I212" s="9">
        <f>IF(H219=0, "-", H212/H219)</f>
        <v>7.1392405063291142E-2</v>
      </c>
      <c r="J212" s="8">
        <f t="shared" si="16"/>
        <v>-1</v>
      </c>
      <c r="K212" s="9">
        <f t="shared" si="17"/>
        <v>-0.62411347517730498</v>
      </c>
    </row>
    <row r="213" spans="1:11" x14ac:dyDescent="0.2">
      <c r="A213" s="7" t="s">
        <v>325</v>
      </c>
      <c r="B213" s="65">
        <v>13</v>
      </c>
      <c r="C213" s="34">
        <f>IF(B219=0, "-", B213/B219)</f>
        <v>0.23636363636363636</v>
      </c>
      <c r="D213" s="65">
        <v>13</v>
      </c>
      <c r="E213" s="9">
        <f>IF(D219=0, "-", D213/D219)</f>
        <v>4.6762589928057555E-2</v>
      </c>
      <c r="F213" s="81">
        <v>202</v>
      </c>
      <c r="G213" s="34">
        <f>IF(F219=0, "-", F213/F219)</f>
        <v>0.11086717892425905</v>
      </c>
      <c r="H213" s="65">
        <v>105</v>
      </c>
      <c r="I213" s="9">
        <f>IF(H219=0, "-", H213/H219)</f>
        <v>5.3164556962025315E-2</v>
      </c>
      <c r="J213" s="8">
        <f t="shared" si="16"/>
        <v>0</v>
      </c>
      <c r="K213" s="9">
        <f t="shared" si="17"/>
        <v>0.92380952380952386</v>
      </c>
    </row>
    <row r="214" spans="1:11" x14ac:dyDescent="0.2">
      <c r="A214" s="7" t="s">
        <v>326</v>
      </c>
      <c r="B214" s="65">
        <v>3</v>
      </c>
      <c r="C214" s="34">
        <f>IF(B219=0, "-", B214/B219)</f>
        <v>5.4545454545454543E-2</v>
      </c>
      <c r="D214" s="65">
        <v>6</v>
      </c>
      <c r="E214" s="9">
        <f>IF(D219=0, "-", D214/D219)</f>
        <v>2.1582733812949641E-2</v>
      </c>
      <c r="F214" s="81">
        <v>54</v>
      </c>
      <c r="G214" s="34">
        <f>IF(F219=0, "-", F214/F219)</f>
        <v>2.9637760702524697E-2</v>
      </c>
      <c r="H214" s="65">
        <v>50</v>
      </c>
      <c r="I214" s="9">
        <f>IF(H219=0, "-", H214/H219)</f>
        <v>2.5316455696202531E-2</v>
      </c>
      <c r="J214" s="8">
        <f t="shared" si="16"/>
        <v>-0.5</v>
      </c>
      <c r="K214" s="9">
        <f t="shared" si="17"/>
        <v>0.08</v>
      </c>
    </row>
    <row r="215" spans="1:11" x14ac:dyDescent="0.2">
      <c r="A215" s="7" t="s">
        <v>327</v>
      </c>
      <c r="B215" s="65">
        <v>3</v>
      </c>
      <c r="C215" s="34">
        <f>IF(B219=0, "-", B215/B219)</f>
        <v>5.4545454545454543E-2</v>
      </c>
      <c r="D215" s="65">
        <v>1</v>
      </c>
      <c r="E215" s="9">
        <f>IF(D219=0, "-", D215/D219)</f>
        <v>3.5971223021582736E-3</v>
      </c>
      <c r="F215" s="81">
        <v>81</v>
      </c>
      <c r="G215" s="34">
        <f>IF(F219=0, "-", F215/F219)</f>
        <v>4.4456641053787049E-2</v>
      </c>
      <c r="H215" s="65">
        <v>35</v>
      </c>
      <c r="I215" s="9">
        <f>IF(H219=0, "-", H215/H219)</f>
        <v>1.7721518987341773E-2</v>
      </c>
      <c r="J215" s="8">
        <f t="shared" si="16"/>
        <v>2</v>
      </c>
      <c r="K215" s="9">
        <f t="shared" si="17"/>
        <v>1.3142857142857143</v>
      </c>
    </row>
    <row r="216" spans="1:11" x14ac:dyDescent="0.2">
      <c r="A216" s="7" t="s">
        <v>328</v>
      </c>
      <c r="B216" s="65">
        <v>0</v>
      </c>
      <c r="C216" s="34">
        <f>IF(B219=0, "-", B216/B219)</f>
        <v>0</v>
      </c>
      <c r="D216" s="65">
        <v>6</v>
      </c>
      <c r="E216" s="9">
        <f>IF(D219=0, "-", D216/D219)</f>
        <v>2.1582733812949641E-2</v>
      </c>
      <c r="F216" s="81">
        <v>27</v>
      </c>
      <c r="G216" s="34">
        <f>IF(F219=0, "-", F216/F219)</f>
        <v>1.4818880351262349E-2</v>
      </c>
      <c r="H216" s="65">
        <v>55</v>
      </c>
      <c r="I216" s="9">
        <f>IF(H219=0, "-", H216/H219)</f>
        <v>2.7848101265822784E-2</v>
      </c>
      <c r="J216" s="8">
        <f t="shared" si="16"/>
        <v>-1</v>
      </c>
      <c r="K216" s="9">
        <f t="shared" si="17"/>
        <v>-0.50909090909090904</v>
      </c>
    </row>
    <row r="217" spans="1:11" x14ac:dyDescent="0.2">
      <c r="A217" s="7" t="s">
        <v>329</v>
      </c>
      <c r="B217" s="65">
        <v>0</v>
      </c>
      <c r="C217" s="34">
        <f>IF(B219=0, "-", B217/B219)</f>
        <v>0</v>
      </c>
      <c r="D217" s="65">
        <v>8</v>
      </c>
      <c r="E217" s="9">
        <f>IF(D219=0, "-", D217/D219)</f>
        <v>2.8776978417266189E-2</v>
      </c>
      <c r="F217" s="81">
        <v>49</v>
      </c>
      <c r="G217" s="34">
        <f>IF(F219=0, "-", F217/F219)</f>
        <v>2.6893523600439079E-2</v>
      </c>
      <c r="H217" s="65">
        <v>106</v>
      </c>
      <c r="I217" s="9">
        <f>IF(H219=0, "-", H217/H219)</f>
        <v>5.3670886075949366E-2</v>
      </c>
      <c r="J217" s="8">
        <f t="shared" si="16"/>
        <v>-1</v>
      </c>
      <c r="K217" s="9">
        <f t="shared" si="17"/>
        <v>-0.53773584905660377</v>
      </c>
    </row>
    <row r="218" spans="1:11" x14ac:dyDescent="0.2">
      <c r="A218" s="2"/>
      <c r="B218" s="68"/>
      <c r="C218" s="33"/>
      <c r="D218" s="68"/>
      <c r="E218" s="6"/>
      <c r="F218" s="82"/>
      <c r="G218" s="33"/>
      <c r="H218" s="68"/>
      <c r="I218" s="6"/>
      <c r="J218" s="5"/>
      <c r="K218" s="6"/>
    </row>
    <row r="219" spans="1:11" s="43" customFormat="1" x14ac:dyDescent="0.2">
      <c r="A219" s="162" t="s">
        <v>616</v>
      </c>
      <c r="B219" s="71">
        <f>SUM(B208:B218)</f>
        <v>55</v>
      </c>
      <c r="C219" s="40">
        <f>B219/21249</f>
        <v>2.5883570991576074E-3</v>
      </c>
      <c r="D219" s="71">
        <f>SUM(D208:D218)</f>
        <v>278</v>
      </c>
      <c r="E219" s="41">
        <f>D219/26370</f>
        <v>1.0542282897231702E-2</v>
      </c>
      <c r="F219" s="77">
        <f>SUM(F208:F218)</f>
        <v>1822</v>
      </c>
      <c r="G219" s="42">
        <f>F219/272733</f>
        <v>6.6805263756127787E-3</v>
      </c>
      <c r="H219" s="71">
        <f>SUM(H208:H218)</f>
        <v>1975</v>
      </c>
      <c r="I219" s="41">
        <f>H219/226467</f>
        <v>8.7209173963535523E-3</v>
      </c>
      <c r="J219" s="37">
        <f>IF(D219=0, "-", IF((B219-D219)/D219&lt;10, (B219-D219)/D219, "&gt;999%"))</f>
        <v>-0.80215827338129497</v>
      </c>
      <c r="K219" s="38">
        <f>IF(H219=0, "-", IF((F219-H219)/H219&lt;10, (F219-H219)/H219, "&gt;999%"))</f>
        <v>-7.7468354430379749E-2</v>
      </c>
    </row>
    <row r="220" spans="1:11" x14ac:dyDescent="0.2">
      <c r="B220" s="83"/>
      <c r="D220" s="83"/>
      <c r="F220" s="83"/>
      <c r="H220" s="83"/>
    </row>
    <row r="221" spans="1:11" x14ac:dyDescent="0.2">
      <c r="A221" s="163" t="s">
        <v>151</v>
      </c>
      <c r="B221" s="61" t="s">
        <v>12</v>
      </c>
      <c r="C221" s="62" t="s">
        <v>13</v>
      </c>
      <c r="D221" s="61" t="s">
        <v>12</v>
      </c>
      <c r="E221" s="63" t="s">
        <v>13</v>
      </c>
      <c r="F221" s="62" t="s">
        <v>12</v>
      </c>
      <c r="G221" s="62" t="s">
        <v>13</v>
      </c>
      <c r="H221" s="61" t="s">
        <v>12</v>
      </c>
      <c r="I221" s="63" t="s">
        <v>13</v>
      </c>
      <c r="J221" s="61"/>
      <c r="K221" s="63"/>
    </row>
    <row r="222" spans="1:11" x14ac:dyDescent="0.2">
      <c r="A222" s="7" t="s">
        <v>330</v>
      </c>
      <c r="B222" s="65">
        <v>2</v>
      </c>
      <c r="C222" s="34">
        <f>IF(B244=0, "-", B222/B244)</f>
        <v>2.197802197802198E-2</v>
      </c>
      <c r="D222" s="65">
        <v>0</v>
      </c>
      <c r="E222" s="9">
        <f>IF(D244=0, "-", D222/D244)</f>
        <v>0</v>
      </c>
      <c r="F222" s="81">
        <v>8</v>
      </c>
      <c r="G222" s="34">
        <f>IF(F244=0, "-", F222/F244)</f>
        <v>6.1538461538461538E-3</v>
      </c>
      <c r="H222" s="65">
        <v>3</v>
      </c>
      <c r="I222" s="9">
        <f>IF(H244=0, "-", H222/H244)</f>
        <v>2.6292725679228747E-3</v>
      </c>
      <c r="J222" s="8" t="str">
        <f t="shared" ref="J222:J242" si="18">IF(D222=0, "-", IF((B222-D222)/D222&lt;10, (B222-D222)/D222, "&gt;999%"))</f>
        <v>-</v>
      </c>
      <c r="K222" s="9">
        <f t="shared" ref="K222:K242" si="19">IF(H222=0, "-", IF((F222-H222)/H222&lt;10, (F222-H222)/H222, "&gt;999%"))</f>
        <v>1.6666666666666667</v>
      </c>
    </row>
    <row r="223" spans="1:11" x14ac:dyDescent="0.2">
      <c r="A223" s="7" t="s">
        <v>331</v>
      </c>
      <c r="B223" s="65">
        <v>0</v>
      </c>
      <c r="C223" s="34">
        <f>IF(B244=0, "-", B223/B244)</f>
        <v>0</v>
      </c>
      <c r="D223" s="65">
        <v>2</v>
      </c>
      <c r="E223" s="9">
        <f>IF(D244=0, "-", D223/D244)</f>
        <v>1.4285714285714285E-2</v>
      </c>
      <c r="F223" s="81">
        <v>9</v>
      </c>
      <c r="G223" s="34">
        <f>IF(F244=0, "-", F223/F244)</f>
        <v>6.9230769230769233E-3</v>
      </c>
      <c r="H223" s="65">
        <v>6</v>
      </c>
      <c r="I223" s="9">
        <f>IF(H244=0, "-", H223/H244)</f>
        <v>5.2585451358457495E-3</v>
      </c>
      <c r="J223" s="8">
        <f t="shared" si="18"/>
        <v>-1</v>
      </c>
      <c r="K223" s="9">
        <f t="shared" si="19"/>
        <v>0.5</v>
      </c>
    </row>
    <row r="224" spans="1:11" x14ac:dyDescent="0.2">
      <c r="A224" s="7" t="s">
        <v>332</v>
      </c>
      <c r="B224" s="65">
        <v>0</v>
      </c>
      <c r="C224" s="34">
        <f>IF(B244=0, "-", B224/B244)</f>
        <v>0</v>
      </c>
      <c r="D224" s="65">
        <v>2</v>
      </c>
      <c r="E224" s="9">
        <f>IF(D244=0, "-", D224/D244)</f>
        <v>1.4285714285714285E-2</v>
      </c>
      <c r="F224" s="81">
        <v>23</v>
      </c>
      <c r="G224" s="34">
        <f>IF(F244=0, "-", F224/F244)</f>
        <v>1.7692307692307691E-2</v>
      </c>
      <c r="H224" s="65">
        <v>36</v>
      </c>
      <c r="I224" s="9">
        <f>IF(H244=0, "-", H224/H244)</f>
        <v>3.1551270815074493E-2</v>
      </c>
      <c r="J224" s="8">
        <f t="shared" si="18"/>
        <v>-1</v>
      </c>
      <c r="K224" s="9">
        <f t="shared" si="19"/>
        <v>-0.3611111111111111</v>
      </c>
    </row>
    <row r="225" spans="1:11" x14ac:dyDescent="0.2">
      <c r="A225" s="7" t="s">
        <v>333</v>
      </c>
      <c r="B225" s="65">
        <v>2</v>
      </c>
      <c r="C225" s="34">
        <f>IF(B244=0, "-", B225/B244)</f>
        <v>2.197802197802198E-2</v>
      </c>
      <c r="D225" s="65">
        <v>0</v>
      </c>
      <c r="E225" s="9">
        <f>IF(D244=0, "-", D225/D244)</f>
        <v>0</v>
      </c>
      <c r="F225" s="81">
        <v>7</v>
      </c>
      <c r="G225" s="34">
        <f>IF(F244=0, "-", F225/F244)</f>
        <v>5.3846153846153844E-3</v>
      </c>
      <c r="H225" s="65">
        <v>5</v>
      </c>
      <c r="I225" s="9">
        <f>IF(H244=0, "-", H225/H244)</f>
        <v>4.3821209465381246E-3</v>
      </c>
      <c r="J225" s="8" t="str">
        <f t="shared" si="18"/>
        <v>-</v>
      </c>
      <c r="K225" s="9">
        <f t="shared" si="19"/>
        <v>0.4</v>
      </c>
    </row>
    <row r="226" spans="1:11" x14ac:dyDescent="0.2">
      <c r="A226" s="7" t="s">
        <v>334</v>
      </c>
      <c r="B226" s="65">
        <v>24</v>
      </c>
      <c r="C226" s="34">
        <f>IF(B244=0, "-", B226/B244)</f>
        <v>0.26373626373626374</v>
      </c>
      <c r="D226" s="65">
        <v>21</v>
      </c>
      <c r="E226" s="9">
        <f>IF(D244=0, "-", D226/D244)</f>
        <v>0.15</v>
      </c>
      <c r="F226" s="81">
        <v>384</v>
      </c>
      <c r="G226" s="34">
        <f>IF(F244=0, "-", F226/F244)</f>
        <v>0.29538461538461541</v>
      </c>
      <c r="H226" s="65">
        <v>196</v>
      </c>
      <c r="I226" s="9">
        <f>IF(H244=0, "-", H226/H244)</f>
        <v>0.17177914110429449</v>
      </c>
      <c r="J226" s="8">
        <f t="shared" si="18"/>
        <v>0.14285714285714285</v>
      </c>
      <c r="K226" s="9">
        <f t="shared" si="19"/>
        <v>0.95918367346938771</v>
      </c>
    </row>
    <row r="227" spans="1:11" x14ac:dyDescent="0.2">
      <c r="A227" s="7" t="s">
        <v>335</v>
      </c>
      <c r="B227" s="65">
        <v>1</v>
      </c>
      <c r="C227" s="34">
        <f>IF(B244=0, "-", B227/B244)</f>
        <v>1.098901098901099E-2</v>
      </c>
      <c r="D227" s="65">
        <v>1</v>
      </c>
      <c r="E227" s="9">
        <f>IF(D244=0, "-", D227/D244)</f>
        <v>7.1428571428571426E-3</v>
      </c>
      <c r="F227" s="81">
        <v>27</v>
      </c>
      <c r="G227" s="34">
        <f>IF(F244=0, "-", F227/F244)</f>
        <v>2.0769230769230769E-2</v>
      </c>
      <c r="H227" s="65">
        <v>47</v>
      </c>
      <c r="I227" s="9">
        <f>IF(H244=0, "-", H227/H244)</f>
        <v>4.119193689745837E-2</v>
      </c>
      <c r="J227" s="8">
        <f t="shared" si="18"/>
        <v>0</v>
      </c>
      <c r="K227" s="9">
        <f t="shared" si="19"/>
        <v>-0.42553191489361702</v>
      </c>
    </row>
    <row r="228" spans="1:11" x14ac:dyDescent="0.2">
      <c r="A228" s="7" t="s">
        <v>37</v>
      </c>
      <c r="B228" s="65">
        <v>1</v>
      </c>
      <c r="C228" s="34">
        <f>IF(B244=0, "-", B228/B244)</f>
        <v>1.098901098901099E-2</v>
      </c>
      <c r="D228" s="65">
        <v>0</v>
      </c>
      <c r="E228" s="9">
        <f>IF(D244=0, "-", D228/D244)</f>
        <v>0</v>
      </c>
      <c r="F228" s="81">
        <v>1</v>
      </c>
      <c r="G228" s="34">
        <f>IF(F244=0, "-", F228/F244)</f>
        <v>7.6923076923076923E-4</v>
      </c>
      <c r="H228" s="65">
        <v>0</v>
      </c>
      <c r="I228" s="9">
        <f>IF(H244=0, "-", H228/H244)</f>
        <v>0</v>
      </c>
      <c r="J228" s="8" t="str">
        <f t="shared" si="18"/>
        <v>-</v>
      </c>
      <c r="K228" s="9" t="str">
        <f t="shared" si="19"/>
        <v>-</v>
      </c>
    </row>
    <row r="229" spans="1:11" x14ac:dyDescent="0.2">
      <c r="A229" s="7" t="s">
        <v>336</v>
      </c>
      <c r="B229" s="65">
        <v>0</v>
      </c>
      <c r="C229" s="34">
        <f>IF(B244=0, "-", B229/B244)</f>
        <v>0</v>
      </c>
      <c r="D229" s="65">
        <v>0</v>
      </c>
      <c r="E229" s="9">
        <f>IF(D244=0, "-", D229/D244)</f>
        <v>0</v>
      </c>
      <c r="F229" s="81">
        <v>0</v>
      </c>
      <c r="G229" s="34">
        <f>IF(F244=0, "-", F229/F244)</f>
        <v>0</v>
      </c>
      <c r="H229" s="65">
        <v>8</v>
      </c>
      <c r="I229" s="9">
        <f>IF(H244=0, "-", H229/H244)</f>
        <v>7.0113935144609993E-3</v>
      </c>
      <c r="J229" s="8" t="str">
        <f t="shared" si="18"/>
        <v>-</v>
      </c>
      <c r="K229" s="9">
        <f t="shared" si="19"/>
        <v>-1</v>
      </c>
    </row>
    <row r="230" spans="1:11" x14ac:dyDescent="0.2">
      <c r="A230" s="7" t="s">
        <v>337</v>
      </c>
      <c r="B230" s="65">
        <v>0</v>
      </c>
      <c r="C230" s="34">
        <f>IF(B244=0, "-", B230/B244)</f>
        <v>0</v>
      </c>
      <c r="D230" s="65">
        <v>3</v>
      </c>
      <c r="E230" s="9">
        <f>IF(D244=0, "-", D230/D244)</f>
        <v>2.1428571428571429E-2</v>
      </c>
      <c r="F230" s="81">
        <v>9</v>
      </c>
      <c r="G230" s="34">
        <f>IF(F244=0, "-", F230/F244)</f>
        <v>6.9230769230769233E-3</v>
      </c>
      <c r="H230" s="65">
        <v>7</v>
      </c>
      <c r="I230" s="9">
        <f>IF(H244=0, "-", H230/H244)</f>
        <v>6.1349693251533744E-3</v>
      </c>
      <c r="J230" s="8">
        <f t="shared" si="18"/>
        <v>-1</v>
      </c>
      <c r="K230" s="9">
        <f t="shared" si="19"/>
        <v>0.2857142857142857</v>
      </c>
    </row>
    <row r="231" spans="1:11" x14ac:dyDescent="0.2">
      <c r="A231" s="7" t="s">
        <v>338</v>
      </c>
      <c r="B231" s="65">
        <v>1</v>
      </c>
      <c r="C231" s="34">
        <f>IF(B244=0, "-", B231/B244)</f>
        <v>1.098901098901099E-2</v>
      </c>
      <c r="D231" s="65">
        <v>2</v>
      </c>
      <c r="E231" s="9">
        <f>IF(D244=0, "-", D231/D244)</f>
        <v>1.4285714285714285E-2</v>
      </c>
      <c r="F231" s="81">
        <v>8</v>
      </c>
      <c r="G231" s="34">
        <f>IF(F244=0, "-", F231/F244)</f>
        <v>6.1538461538461538E-3</v>
      </c>
      <c r="H231" s="65">
        <v>15</v>
      </c>
      <c r="I231" s="9">
        <f>IF(H244=0, "-", H231/H244)</f>
        <v>1.3146362839614373E-2</v>
      </c>
      <c r="J231" s="8">
        <f t="shared" si="18"/>
        <v>-0.5</v>
      </c>
      <c r="K231" s="9">
        <f t="shared" si="19"/>
        <v>-0.46666666666666667</v>
      </c>
    </row>
    <row r="232" spans="1:11" x14ac:dyDescent="0.2">
      <c r="A232" s="7" t="s">
        <v>339</v>
      </c>
      <c r="B232" s="65">
        <v>0</v>
      </c>
      <c r="C232" s="34">
        <f>IF(B244=0, "-", B232/B244)</f>
        <v>0</v>
      </c>
      <c r="D232" s="65">
        <v>4</v>
      </c>
      <c r="E232" s="9">
        <f>IF(D244=0, "-", D232/D244)</f>
        <v>2.8571428571428571E-2</v>
      </c>
      <c r="F232" s="81">
        <v>55</v>
      </c>
      <c r="G232" s="34">
        <f>IF(F244=0, "-", F232/F244)</f>
        <v>4.230769230769231E-2</v>
      </c>
      <c r="H232" s="65">
        <v>66</v>
      </c>
      <c r="I232" s="9">
        <f>IF(H244=0, "-", H232/H244)</f>
        <v>5.7843996494303246E-2</v>
      </c>
      <c r="J232" s="8">
        <f t="shared" si="18"/>
        <v>-1</v>
      </c>
      <c r="K232" s="9">
        <f t="shared" si="19"/>
        <v>-0.16666666666666666</v>
      </c>
    </row>
    <row r="233" spans="1:11" x14ac:dyDescent="0.2">
      <c r="A233" s="7" t="s">
        <v>340</v>
      </c>
      <c r="B233" s="65">
        <v>0</v>
      </c>
      <c r="C233" s="34">
        <f>IF(B244=0, "-", B233/B244)</f>
        <v>0</v>
      </c>
      <c r="D233" s="65">
        <v>0</v>
      </c>
      <c r="E233" s="9">
        <f>IF(D244=0, "-", D233/D244)</f>
        <v>0</v>
      </c>
      <c r="F233" s="81">
        <v>8</v>
      </c>
      <c r="G233" s="34">
        <f>IF(F244=0, "-", F233/F244)</f>
        <v>6.1538461538461538E-3</v>
      </c>
      <c r="H233" s="65">
        <v>2</v>
      </c>
      <c r="I233" s="9">
        <f>IF(H244=0, "-", H233/H244)</f>
        <v>1.7528483786152498E-3</v>
      </c>
      <c r="J233" s="8" t="str">
        <f t="shared" si="18"/>
        <v>-</v>
      </c>
      <c r="K233" s="9">
        <f t="shared" si="19"/>
        <v>3</v>
      </c>
    </row>
    <row r="234" spans="1:11" x14ac:dyDescent="0.2">
      <c r="A234" s="7" t="s">
        <v>341</v>
      </c>
      <c r="B234" s="65">
        <v>0</v>
      </c>
      <c r="C234" s="34">
        <f>IF(B244=0, "-", B234/B244)</f>
        <v>0</v>
      </c>
      <c r="D234" s="65">
        <v>2</v>
      </c>
      <c r="E234" s="9">
        <f>IF(D244=0, "-", D234/D244)</f>
        <v>1.4285714285714285E-2</v>
      </c>
      <c r="F234" s="81">
        <v>0</v>
      </c>
      <c r="G234" s="34">
        <f>IF(F244=0, "-", F234/F244)</f>
        <v>0</v>
      </c>
      <c r="H234" s="65">
        <v>2</v>
      </c>
      <c r="I234" s="9">
        <f>IF(H244=0, "-", H234/H244)</f>
        <v>1.7528483786152498E-3</v>
      </c>
      <c r="J234" s="8">
        <f t="shared" si="18"/>
        <v>-1</v>
      </c>
      <c r="K234" s="9">
        <f t="shared" si="19"/>
        <v>-1</v>
      </c>
    </row>
    <row r="235" spans="1:11" x14ac:dyDescent="0.2">
      <c r="A235" s="7" t="s">
        <v>342</v>
      </c>
      <c r="B235" s="65">
        <v>2</v>
      </c>
      <c r="C235" s="34">
        <f>IF(B244=0, "-", B235/B244)</f>
        <v>2.197802197802198E-2</v>
      </c>
      <c r="D235" s="65">
        <v>1</v>
      </c>
      <c r="E235" s="9">
        <f>IF(D244=0, "-", D235/D244)</f>
        <v>7.1428571428571426E-3</v>
      </c>
      <c r="F235" s="81">
        <v>18</v>
      </c>
      <c r="G235" s="34">
        <f>IF(F244=0, "-", F235/F244)</f>
        <v>1.3846153846153847E-2</v>
      </c>
      <c r="H235" s="65">
        <v>7</v>
      </c>
      <c r="I235" s="9">
        <f>IF(H244=0, "-", H235/H244)</f>
        <v>6.1349693251533744E-3</v>
      </c>
      <c r="J235" s="8">
        <f t="shared" si="18"/>
        <v>1</v>
      </c>
      <c r="K235" s="9">
        <f t="shared" si="19"/>
        <v>1.5714285714285714</v>
      </c>
    </row>
    <row r="236" spans="1:11" x14ac:dyDescent="0.2">
      <c r="A236" s="7" t="s">
        <v>343</v>
      </c>
      <c r="B236" s="65">
        <v>43</v>
      </c>
      <c r="C236" s="34">
        <f>IF(B244=0, "-", B236/B244)</f>
        <v>0.47252747252747251</v>
      </c>
      <c r="D236" s="65">
        <v>60</v>
      </c>
      <c r="E236" s="9">
        <f>IF(D244=0, "-", D236/D244)</f>
        <v>0.42857142857142855</v>
      </c>
      <c r="F236" s="81">
        <v>456</v>
      </c>
      <c r="G236" s="34">
        <f>IF(F244=0, "-", F236/F244)</f>
        <v>0.35076923076923078</v>
      </c>
      <c r="H236" s="65">
        <v>427</v>
      </c>
      <c r="I236" s="9">
        <f>IF(H244=0, "-", H236/H244)</f>
        <v>0.37423312883435583</v>
      </c>
      <c r="J236" s="8">
        <f t="shared" si="18"/>
        <v>-0.28333333333333333</v>
      </c>
      <c r="K236" s="9">
        <f t="shared" si="19"/>
        <v>6.7915690866510545E-2</v>
      </c>
    </row>
    <row r="237" spans="1:11" x14ac:dyDescent="0.2">
      <c r="A237" s="7" t="s">
        <v>344</v>
      </c>
      <c r="B237" s="65">
        <v>9</v>
      </c>
      <c r="C237" s="34">
        <f>IF(B244=0, "-", B237/B244)</f>
        <v>9.8901098901098897E-2</v>
      </c>
      <c r="D237" s="65">
        <v>11</v>
      </c>
      <c r="E237" s="9">
        <f>IF(D244=0, "-", D237/D244)</f>
        <v>7.857142857142857E-2</v>
      </c>
      <c r="F237" s="81">
        <v>131</v>
      </c>
      <c r="G237" s="34">
        <f>IF(F244=0, "-", F237/F244)</f>
        <v>0.10076923076923076</v>
      </c>
      <c r="H237" s="65">
        <v>149</v>
      </c>
      <c r="I237" s="9">
        <f>IF(H244=0, "-", H237/H244)</f>
        <v>0.13058720420683612</v>
      </c>
      <c r="J237" s="8">
        <f t="shared" si="18"/>
        <v>-0.18181818181818182</v>
      </c>
      <c r="K237" s="9">
        <f t="shared" si="19"/>
        <v>-0.12080536912751678</v>
      </c>
    </row>
    <row r="238" spans="1:11" x14ac:dyDescent="0.2">
      <c r="A238" s="7" t="s">
        <v>345</v>
      </c>
      <c r="B238" s="65">
        <v>0</v>
      </c>
      <c r="C238" s="34">
        <f>IF(B244=0, "-", B238/B244)</f>
        <v>0</v>
      </c>
      <c r="D238" s="65">
        <v>2</v>
      </c>
      <c r="E238" s="9">
        <f>IF(D244=0, "-", D238/D244)</f>
        <v>1.4285714285714285E-2</v>
      </c>
      <c r="F238" s="81">
        <v>0</v>
      </c>
      <c r="G238" s="34">
        <f>IF(F244=0, "-", F238/F244)</f>
        <v>0</v>
      </c>
      <c r="H238" s="65">
        <v>17</v>
      </c>
      <c r="I238" s="9">
        <f>IF(H244=0, "-", H238/H244)</f>
        <v>1.4899211218229623E-2</v>
      </c>
      <c r="J238" s="8">
        <f t="shared" si="18"/>
        <v>-1</v>
      </c>
      <c r="K238" s="9">
        <f t="shared" si="19"/>
        <v>-1</v>
      </c>
    </row>
    <row r="239" spans="1:11" x14ac:dyDescent="0.2">
      <c r="A239" s="7" t="s">
        <v>346</v>
      </c>
      <c r="B239" s="65">
        <v>0</v>
      </c>
      <c r="C239" s="34">
        <f>IF(B244=0, "-", B239/B244)</f>
        <v>0</v>
      </c>
      <c r="D239" s="65">
        <v>0</v>
      </c>
      <c r="E239" s="9">
        <f>IF(D244=0, "-", D239/D244)</f>
        <v>0</v>
      </c>
      <c r="F239" s="81">
        <v>2</v>
      </c>
      <c r="G239" s="34">
        <f>IF(F244=0, "-", F239/F244)</f>
        <v>1.5384615384615385E-3</v>
      </c>
      <c r="H239" s="65">
        <v>0</v>
      </c>
      <c r="I239" s="9">
        <f>IF(H244=0, "-", H239/H244)</f>
        <v>0</v>
      </c>
      <c r="J239" s="8" t="str">
        <f t="shared" si="18"/>
        <v>-</v>
      </c>
      <c r="K239" s="9" t="str">
        <f t="shared" si="19"/>
        <v>-</v>
      </c>
    </row>
    <row r="240" spans="1:11" x14ac:dyDescent="0.2">
      <c r="A240" s="7" t="s">
        <v>347</v>
      </c>
      <c r="B240" s="65">
        <v>2</v>
      </c>
      <c r="C240" s="34">
        <f>IF(B244=0, "-", B240/B244)</f>
        <v>2.197802197802198E-2</v>
      </c>
      <c r="D240" s="65">
        <v>1</v>
      </c>
      <c r="E240" s="9">
        <f>IF(D244=0, "-", D240/D244)</f>
        <v>7.1428571428571426E-3</v>
      </c>
      <c r="F240" s="81">
        <v>36</v>
      </c>
      <c r="G240" s="34">
        <f>IF(F244=0, "-", F240/F244)</f>
        <v>2.7692307692307693E-2</v>
      </c>
      <c r="H240" s="65">
        <v>24</v>
      </c>
      <c r="I240" s="9">
        <f>IF(H244=0, "-", H240/H244)</f>
        <v>2.1034180543382998E-2</v>
      </c>
      <c r="J240" s="8">
        <f t="shared" si="18"/>
        <v>1</v>
      </c>
      <c r="K240" s="9">
        <f t="shared" si="19"/>
        <v>0.5</v>
      </c>
    </row>
    <row r="241" spans="1:11" x14ac:dyDescent="0.2">
      <c r="A241" s="7" t="s">
        <v>348</v>
      </c>
      <c r="B241" s="65">
        <v>3</v>
      </c>
      <c r="C241" s="34">
        <f>IF(B244=0, "-", B241/B244)</f>
        <v>3.2967032967032968E-2</v>
      </c>
      <c r="D241" s="65">
        <v>3</v>
      </c>
      <c r="E241" s="9">
        <f>IF(D244=0, "-", D241/D244)</f>
        <v>2.1428571428571429E-2</v>
      </c>
      <c r="F241" s="81">
        <v>43</v>
      </c>
      <c r="G241" s="34">
        <f>IF(F244=0, "-", F241/F244)</f>
        <v>3.307692307692308E-2</v>
      </c>
      <c r="H241" s="65">
        <v>49</v>
      </c>
      <c r="I241" s="9">
        <f>IF(H244=0, "-", H241/H244)</f>
        <v>4.2944785276073622E-2</v>
      </c>
      <c r="J241" s="8">
        <f t="shared" si="18"/>
        <v>0</v>
      </c>
      <c r="K241" s="9">
        <f t="shared" si="19"/>
        <v>-0.12244897959183673</v>
      </c>
    </row>
    <row r="242" spans="1:11" x14ac:dyDescent="0.2">
      <c r="A242" s="7" t="s">
        <v>349</v>
      </c>
      <c r="B242" s="65">
        <v>1</v>
      </c>
      <c r="C242" s="34">
        <f>IF(B244=0, "-", B242/B244)</f>
        <v>1.098901098901099E-2</v>
      </c>
      <c r="D242" s="65">
        <v>25</v>
      </c>
      <c r="E242" s="9">
        <f>IF(D244=0, "-", D242/D244)</f>
        <v>0.17857142857142858</v>
      </c>
      <c r="F242" s="81">
        <v>75</v>
      </c>
      <c r="G242" s="34">
        <f>IF(F244=0, "-", F242/F244)</f>
        <v>5.7692307692307696E-2</v>
      </c>
      <c r="H242" s="65">
        <v>75</v>
      </c>
      <c r="I242" s="9">
        <f>IF(H244=0, "-", H242/H244)</f>
        <v>6.5731814198071864E-2</v>
      </c>
      <c r="J242" s="8">
        <f t="shared" si="18"/>
        <v>-0.96</v>
      </c>
      <c r="K242" s="9">
        <f t="shared" si="19"/>
        <v>0</v>
      </c>
    </row>
    <row r="243" spans="1:11" x14ac:dyDescent="0.2">
      <c r="A243" s="2"/>
      <c r="B243" s="68"/>
      <c r="C243" s="33"/>
      <c r="D243" s="68"/>
      <c r="E243" s="6"/>
      <c r="F243" s="82"/>
      <c r="G243" s="33"/>
      <c r="H243" s="68"/>
      <c r="I243" s="6"/>
      <c r="J243" s="5"/>
      <c r="K243" s="6"/>
    </row>
    <row r="244" spans="1:11" s="43" customFormat="1" x14ac:dyDescent="0.2">
      <c r="A244" s="162" t="s">
        <v>615</v>
      </c>
      <c r="B244" s="71">
        <f>SUM(B222:B243)</f>
        <v>91</v>
      </c>
      <c r="C244" s="40">
        <f>B244/21249</f>
        <v>4.2825544731516776E-3</v>
      </c>
      <c r="D244" s="71">
        <f>SUM(D222:D243)</f>
        <v>140</v>
      </c>
      <c r="E244" s="41">
        <f>D244/26370</f>
        <v>5.3090633295411454E-3</v>
      </c>
      <c r="F244" s="77">
        <f>SUM(F222:F243)</f>
        <v>1300</v>
      </c>
      <c r="G244" s="42">
        <f>F244/272733</f>
        <v>4.766566568768723E-3</v>
      </c>
      <c r="H244" s="71">
        <f>SUM(H222:H243)</f>
        <v>1141</v>
      </c>
      <c r="I244" s="41">
        <f>H244/226467</f>
        <v>5.0382616451845079E-3</v>
      </c>
      <c r="J244" s="37">
        <f>IF(D244=0, "-", IF((B244-D244)/D244&lt;10, (B244-D244)/D244, "&gt;999%"))</f>
        <v>-0.35</v>
      </c>
      <c r="K244" s="38">
        <f>IF(H244=0, "-", IF((F244-H244)/H244&lt;10, (F244-H244)/H244, "&gt;999%"))</f>
        <v>0.13935144609991235</v>
      </c>
    </row>
    <row r="245" spans="1:11" x14ac:dyDescent="0.2">
      <c r="B245" s="83"/>
      <c r="D245" s="83"/>
      <c r="F245" s="83"/>
      <c r="H245" s="83"/>
    </row>
    <row r="246" spans="1:11" x14ac:dyDescent="0.2">
      <c r="A246" s="163" t="s">
        <v>152</v>
      </c>
      <c r="B246" s="61" t="s">
        <v>12</v>
      </c>
      <c r="C246" s="62" t="s">
        <v>13</v>
      </c>
      <c r="D246" s="61" t="s">
        <v>12</v>
      </c>
      <c r="E246" s="63" t="s">
        <v>13</v>
      </c>
      <c r="F246" s="62" t="s">
        <v>12</v>
      </c>
      <c r="G246" s="62" t="s">
        <v>13</v>
      </c>
      <c r="H246" s="61" t="s">
        <v>12</v>
      </c>
      <c r="I246" s="63" t="s">
        <v>13</v>
      </c>
      <c r="J246" s="61"/>
      <c r="K246" s="63"/>
    </row>
    <row r="247" spans="1:11" x14ac:dyDescent="0.2">
      <c r="A247" s="7" t="s">
        <v>350</v>
      </c>
      <c r="B247" s="65">
        <v>1</v>
      </c>
      <c r="C247" s="34">
        <f>IF(B264=0, "-", B247/B264)</f>
        <v>3.3333333333333333E-2</v>
      </c>
      <c r="D247" s="65">
        <v>0</v>
      </c>
      <c r="E247" s="9">
        <f>IF(D264=0, "-", D247/D264)</f>
        <v>0</v>
      </c>
      <c r="F247" s="81">
        <v>22</v>
      </c>
      <c r="G247" s="34">
        <f>IF(F264=0, "-", F247/F264)</f>
        <v>6.2146892655367235E-2</v>
      </c>
      <c r="H247" s="65">
        <v>17</v>
      </c>
      <c r="I247" s="9">
        <f>IF(H264=0, "-", H247/H264)</f>
        <v>4.5945945945945948E-2</v>
      </c>
      <c r="J247" s="8" t="str">
        <f t="shared" ref="J247:J262" si="20">IF(D247=0, "-", IF((B247-D247)/D247&lt;10, (B247-D247)/D247, "&gt;999%"))</f>
        <v>-</v>
      </c>
      <c r="K247" s="9">
        <f t="shared" ref="K247:K262" si="21">IF(H247=0, "-", IF((F247-H247)/H247&lt;10, (F247-H247)/H247, "&gt;999%"))</f>
        <v>0.29411764705882354</v>
      </c>
    </row>
    <row r="248" spans="1:11" x14ac:dyDescent="0.2">
      <c r="A248" s="7" t="s">
        <v>351</v>
      </c>
      <c r="B248" s="65">
        <v>0</v>
      </c>
      <c r="C248" s="34">
        <f>IF(B264=0, "-", B248/B264)</f>
        <v>0</v>
      </c>
      <c r="D248" s="65">
        <v>0</v>
      </c>
      <c r="E248" s="9">
        <f>IF(D264=0, "-", D248/D264)</f>
        <v>0</v>
      </c>
      <c r="F248" s="81">
        <v>4</v>
      </c>
      <c r="G248" s="34">
        <f>IF(F264=0, "-", F248/F264)</f>
        <v>1.1299435028248588E-2</v>
      </c>
      <c r="H248" s="65">
        <v>3</v>
      </c>
      <c r="I248" s="9">
        <f>IF(H264=0, "-", H248/H264)</f>
        <v>8.1081081081081086E-3</v>
      </c>
      <c r="J248" s="8" t="str">
        <f t="shared" si="20"/>
        <v>-</v>
      </c>
      <c r="K248" s="9">
        <f t="shared" si="21"/>
        <v>0.33333333333333331</v>
      </c>
    </row>
    <row r="249" spans="1:11" x14ac:dyDescent="0.2">
      <c r="A249" s="7" t="s">
        <v>352</v>
      </c>
      <c r="B249" s="65">
        <v>1</v>
      </c>
      <c r="C249" s="34">
        <f>IF(B264=0, "-", B249/B264)</f>
        <v>3.3333333333333333E-2</v>
      </c>
      <c r="D249" s="65">
        <v>2</v>
      </c>
      <c r="E249" s="9">
        <f>IF(D264=0, "-", D249/D264)</f>
        <v>6.4516129032258063E-2</v>
      </c>
      <c r="F249" s="81">
        <v>25</v>
      </c>
      <c r="G249" s="34">
        <f>IF(F264=0, "-", F249/F264)</f>
        <v>7.0621468926553674E-2</v>
      </c>
      <c r="H249" s="65">
        <v>22</v>
      </c>
      <c r="I249" s="9">
        <f>IF(H264=0, "-", H249/H264)</f>
        <v>5.9459459459459463E-2</v>
      </c>
      <c r="J249" s="8">
        <f t="shared" si="20"/>
        <v>-0.5</v>
      </c>
      <c r="K249" s="9">
        <f t="shared" si="21"/>
        <v>0.13636363636363635</v>
      </c>
    </row>
    <row r="250" spans="1:11" x14ac:dyDescent="0.2">
      <c r="A250" s="7" t="s">
        <v>353</v>
      </c>
      <c r="B250" s="65">
        <v>0</v>
      </c>
      <c r="C250" s="34">
        <f>IF(B264=0, "-", B250/B264)</f>
        <v>0</v>
      </c>
      <c r="D250" s="65">
        <v>0</v>
      </c>
      <c r="E250" s="9">
        <f>IF(D264=0, "-", D250/D264)</f>
        <v>0</v>
      </c>
      <c r="F250" s="81">
        <v>0</v>
      </c>
      <c r="G250" s="34">
        <f>IF(F264=0, "-", F250/F264)</f>
        <v>0</v>
      </c>
      <c r="H250" s="65">
        <v>8</v>
      </c>
      <c r="I250" s="9">
        <f>IF(H264=0, "-", H250/H264)</f>
        <v>2.1621621621621623E-2</v>
      </c>
      <c r="J250" s="8" t="str">
        <f t="shared" si="20"/>
        <v>-</v>
      </c>
      <c r="K250" s="9">
        <f t="shared" si="21"/>
        <v>-1</v>
      </c>
    </row>
    <row r="251" spans="1:11" x14ac:dyDescent="0.2">
      <c r="A251" s="7" t="s">
        <v>354</v>
      </c>
      <c r="B251" s="65">
        <v>1</v>
      </c>
      <c r="C251" s="34">
        <f>IF(B264=0, "-", B251/B264)</f>
        <v>3.3333333333333333E-2</v>
      </c>
      <c r="D251" s="65">
        <v>3</v>
      </c>
      <c r="E251" s="9">
        <f>IF(D264=0, "-", D251/D264)</f>
        <v>9.6774193548387094E-2</v>
      </c>
      <c r="F251" s="81">
        <v>18</v>
      </c>
      <c r="G251" s="34">
        <f>IF(F264=0, "-", F251/F264)</f>
        <v>5.0847457627118647E-2</v>
      </c>
      <c r="H251" s="65">
        <v>50</v>
      </c>
      <c r="I251" s="9">
        <f>IF(H264=0, "-", H251/H264)</f>
        <v>0.13513513513513514</v>
      </c>
      <c r="J251" s="8">
        <f t="shared" si="20"/>
        <v>-0.66666666666666663</v>
      </c>
      <c r="K251" s="9">
        <f t="shared" si="21"/>
        <v>-0.64</v>
      </c>
    </row>
    <row r="252" spans="1:11" x14ac:dyDescent="0.2">
      <c r="A252" s="7" t="s">
        <v>355</v>
      </c>
      <c r="B252" s="65">
        <v>0</v>
      </c>
      <c r="C252" s="34">
        <f>IF(B264=0, "-", B252/B264)</f>
        <v>0</v>
      </c>
      <c r="D252" s="65">
        <v>0</v>
      </c>
      <c r="E252" s="9">
        <f>IF(D264=0, "-", D252/D264)</f>
        <v>0</v>
      </c>
      <c r="F252" s="81">
        <v>0</v>
      </c>
      <c r="G252" s="34">
        <f>IF(F264=0, "-", F252/F264)</f>
        <v>0</v>
      </c>
      <c r="H252" s="65">
        <v>9</v>
      </c>
      <c r="I252" s="9">
        <f>IF(H264=0, "-", H252/H264)</f>
        <v>2.4324324324324326E-2</v>
      </c>
      <c r="J252" s="8" t="str">
        <f t="shared" si="20"/>
        <v>-</v>
      </c>
      <c r="K252" s="9">
        <f t="shared" si="21"/>
        <v>-1</v>
      </c>
    </row>
    <row r="253" spans="1:11" x14ac:dyDescent="0.2">
      <c r="A253" s="7" t="s">
        <v>356</v>
      </c>
      <c r="B253" s="65">
        <v>8</v>
      </c>
      <c r="C253" s="34">
        <f>IF(B264=0, "-", B253/B264)</f>
        <v>0.26666666666666666</v>
      </c>
      <c r="D253" s="65">
        <v>3</v>
      </c>
      <c r="E253" s="9">
        <f>IF(D264=0, "-", D253/D264)</f>
        <v>9.6774193548387094E-2</v>
      </c>
      <c r="F253" s="81">
        <v>50</v>
      </c>
      <c r="G253" s="34">
        <f>IF(F264=0, "-", F253/F264)</f>
        <v>0.14124293785310735</v>
      </c>
      <c r="H253" s="65">
        <v>51</v>
      </c>
      <c r="I253" s="9">
        <f>IF(H264=0, "-", H253/H264)</f>
        <v>0.13783783783783785</v>
      </c>
      <c r="J253" s="8">
        <f t="shared" si="20"/>
        <v>1.6666666666666667</v>
      </c>
      <c r="K253" s="9">
        <f t="shared" si="21"/>
        <v>-1.9607843137254902E-2</v>
      </c>
    </row>
    <row r="254" spans="1:11" x14ac:dyDescent="0.2">
      <c r="A254" s="7" t="s">
        <v>357</v>
      </c>
      <c r="B254" s="65">
        <v>1</v>
      </c>
      <c r="C254" s="34">
        <f>IF(B264=0, "-", B254/B264)</f>
        <v>3.3333333333333333E-2</v>
      </c>
      <c r="D254" s="65">
        <v>2</v>
      </c>
      <c r="E254" s="9">
        <f>IF(D264=0, "-", D254/D264)</f>
        <v>6.4516129032258063E-2</v>
      </c>
      <c r="F254" s="81">
        <v>24</v>
      </c>
      <c r="G254" s="34">
        <f>IF(F264=0, "-", F254/F264)</f>
        <v>6.7796610169491525E-2</v>
      </c>
      <c r="H254" s="65">
        <v>17</v>
      </c>
      <c r="I254" s="9">
        <f>IF(H264=0, "-", H254/H264)</f>
        <v>4.5945945945945948E-2</v>
      </c>
      <c r="J254" s="8">
        <f t="shared" si="20"/>
        <v>-0.5</v>
      </c>
      <c r="K254" s="9">
        <f t="shared" si="21"/>
        <v>0.41176470588235292</v>
      </c>
    </row>
    <row r="255" spans="1:11" x14ac:dyDescent="0.2">
      <c r="A255" s="7" t="s">
        <v>358</v>
      </c>
      <c r="B255" s="65">
        <v>0</v>
      </c>
      <c r="C255" s="34">
        <f>IF(B264=0, "-", B255/B264)</f>
        <v>0</v>
      </c>
      <c r="D255" s="65">
        <v>2</v>
      </c>
      <c r="E255" s="9">
        <f>IF(D264=0, "-", D255/D264)</f>
        <v>6.4516129032258063E-2</v>
      </c>
      <c r="F255" s="81">
        <v>0</v>
      </c>
      <c r="G255" s="34">
        <f>IF(F264=0, "-", F255/F264)</f>
        <v>0</v>
      </c>
      <c r="H255" s="65">
        <v>11</v>
      </c>
      <c r="I255" s="9">
        <f>IF(H264=0, "-", H255/H264)</f>
        <v>2.9729729729729731E-2</v>
      </c>
      <c r="J255" s="8">
        <f t="shared" si="20"/>
        <v>-1</v>
      </c>
      <c r="K255" s="9">
        <f t="shared" si="21"/>
        <v>-1</v>
      </c>
    </row>
    <row r="256" spans="1:11" x14ac:dyDescent="0.2">
      <c r="A256" s="7" t="s">
        <v>359</v>
      </c>
      <c r="B256" s="65">
        <v>1</v>
      </c>
      <c r="C256" s="34">
        <f>IF(B264=0, "-", B256/B264)</f>
        <v>3.3333333333333333E-2</v>
      </c>
      <c r="D256" s="65">
        <v>2</v>
      </c>
      <c r="E256" s="9">
        <f>IF(D264=0, "-", D256/D264)</f>
        <v>6.4516129032258063E-2</v>
      </c>
      <c r="F256" s="81">
        <v>15</v>
      </c>
      <c r="G256" s="34">
        <f>IF(F264=0, "-", F256/F264)</f>
        <v>4.2372881355932202E-2</v>
      </c>
      <c r="H256" s="65">
        <v>13</v>
      </c>
      <c r="I256" s="9">
        <f>IF(H264=0, "-", H256/H264)</f>
        <v>3.5135135135135137E-2</v>
      </c>
      <c r="J256" s="8">
        <f t="shared" si="20"/>
        <v>-0.5</v>
      </c>
      <c r="K256" s="9">
        <f t="shared" si="21"/>
        <v>0.15384615384615385</v>
      </c>
    </row>
    <row r="257" spans="1:11" x14ac:dyDescent="0.2">
      <c r="A257" s="7" t="s">
        <v>360</v>
      </c>
      <c r="B257" s="65">
        <v>1</v>
      </c>
      <c r="C257" s="34">
        <f>IF(B264=0, "-", B257/B264)</f>
        <v>3.3333333333333333E-2</v>
      </c>
      <c r="D257" s="65">
        <v>2</v>
      </c>
      <c r="E257" s="9">
        <f>IF(D264=0, "-", D257/D264)</f>
        <v>6.4516129032258063E-2</v>
      </c>
      <c r="F257" s="81">
        <v>28</v>
      </c>
      <c r="G257" s="34">
        <f>IF(F264=0, "-", F257/F264)</f>
        <v>7.909604519774012E-2</v>
      </c>
      <c r="H257" s="65">
        <v>22</v>
      </c>
      <c r="I257" s="9">
        <f>IF(H264=0, "-", H257/H264)</f>
        <v>5.9459459459459463E-2</v>
      </c>
      <c r="J257" s="8">
        <f t="shared" si="20"/>
        <v>-0.5</v>
      </c>
      <c r="K257" s="9">
        <f t="shared" si="21"/>
        <v>0.27272727272727271</v>
      </c>
    </row>
    <row r="258" spans="1:11" x14ac:dyDescent="0.2">
      <c r="A258" s="7" t="s">
        <v>361</v>
      </c>
      <c r="B258" s="65">
        <v>0</v>
      </c>
      <c r="C258" s="34">
        <f>IF(B264=0, "-", B258/B264)</f>
        <v>0</v>
      </c>
      <c r="D258" s="65">
        <v>1</v>
      </c>
      <c r="E258" s="9">
        <f>IF(D264=0, "-", D258/D264)</f>
        <v>3.2258064516129031E-2</v>
      </c>
      <c r="F258" s="81">
        <v>0</v>
      </c>
      <c r="G258" s="34">
        <f>IF(F264=0, "-", F258/F264)</f>
        <v>0</v>
      </c>
      <c r="H258" s="65">
        <v>7</v>
      </c>
      <c r="I258" s="9">
        <f>IF(H264=0, "-", H258/H264)</f>
        <v>1.891891891891892E-2</v>
      </c>
      <c r="J258" s="8">
        <f t="shared" si="20"/>
        <v>-1</v>
      </c>
      <c r="K258" s="9">
        <f t="shared" si="21"/>
        <v>-1</v>
      </c>
    </row>
    <row r="259" spans="1:11" x14ac:dyDescent="0.2">
      <c r="A259" s="7" t="s">
        <v>362</v>
      </c>
      <c r="B259" s="65">
        <v>0</v>
      </c>
      <c r="C259" s="34">
        <f>IF(B264=0, "-", B259/B264)</f>
        <v>0</v>
      </c>
      <c r="D259" s="65">
        <v>0</v>
      </c>
      <c r="E259" s="9">
        <f>IF(D264=0, "-", D259/D264)</f>
        <v>0</v>
      </c>
      <c r="F259" s="81">
        <v>0</v>
      </c>
      <c r="G259" s="34">
        <f>IF(F264=0, "-", F259/F264)</f>
        <v>0</v>
      </c>
      <c r="H259" s="65">
        <v>1</v>
      </c>
      <c r="I259" s="9">
        <f>IF(H264=0, "-", H259/H264)</f>
        <v>2.7027027027027029E-3</v>
      </c>
      <c r="J259" s="8" t="str">
        <f t="shared" si="20"/>
        <v>-</v>
      </c>
      <c r="K259" s="9">
        <f t="shared" si="21"/>
        <v>-1</v>
      </c>
    </row>
    <row r="260" spans="1:11" x14ac:dyDescent="0.2">
      <c r="A260" s="7" t="s">
        <v>363</v>
      </c>
      <c r="B260" s="65">
        <v>3</v>
      </c>
      <c r="C260" s="34">
        <f>IF(B264=0, "-", B260/B264)</f>
        <v>0.1</v>
      </c>
      <c r="D260" s="65">
        <v>1</v>
      </c>
      <c r="E260" s="9">
        <f>IF(D264=0, "-", D260/D264)</f>
        <v>3.2258064516129031E-2</v>
      </c>
      <c r="F260" s="81">
        <v>34</v>
      </c>
      <c r="G260" s="34">
        <f>IF(F264=0, "-", F260/F264)</f>
        <v>9.6045197740112997E-2</v>
      </c>
      <c r="H260" s="65">
        <v>4</v>
      </c>
      <c r="I260" s="9">
        <f>IF(H264=0, "-", H260/H264)</f>
        <v>1.0810810810810811E-2</v>
      </c>
      <c r="J260" s="8">
        <f t="shared" si="20"/>
        <v>2</v>
      </c>
      <c r="K260" s="9">
        <f t="shared" si="21"/>
        <v>7.5</v>
      </c>
    </row>
    <row r="261" spans="1:11" x14ac:dyDescent="0.2">
      <c r="A261" s="7" t="s">
        <v>364</v>
      </c>
      <c r="B261" s="65">
        <v>11</v>
      </c>
      <c r="C261" s="34">
        <f>IF(B264=0, "-", B261/B264)</f>
        <v>0.36666666666666664</v>
      </c>
      <c r="D261" s="65">
        <v>13</v>
      </c>
      <c r="E261" s="9">
        <f>IF(D264=0, "-", D261/D264)</f>
        <v>0.41935483870967744</v>
      </c>
      <c r="F261" s="81">
        <v>130</v>
      </c>
      <c r="G261" s="34">
        <f>IF(F264=0, "-", F261/F264)</f>
        <v>0.3672316384180791</v>
      </c>
      <c r="H261" s="65">
        <v>132</v>
      </c>
      <c r="I261" s="9">
        <f>IF(H264=0, "-", H261/H264)</f>
        <v>0.35675675675675678</v>
      </c>
      <c r="J261" s="8">
        <f t="shared" si="20"/>
        <v>-0.15384615384615385</v>
      </c>
      <c r="K261" s="9">
        <f t="shared" si="21"/>
        <v>-1.5151515151515152E-2</v>
      </c>
    </row>
    <row r="262" spans="1:11" x14ac:dyDescent="0.2">
      <c r="A262" s="7" t="s">
        <v>365</v>
      </c>
      <c r="B262" s="65">
        <v>2</v>
      </c>
      <c r="C262" s="34">
        <f>IF(B264=0, "-", B262/B264)</f>
        <v>6.6666666666666666E-2</v>
      </c>
      <c r="D262" s="65">
        <v>0</v>
      </c>
      <c r="E262" s="9">
        <f>IF(D264=0, "-", D262/D264)</f>
        <v>0</v>
      </c>
      <c r="F262" s="81">
        <v>4</v>
      </c>
      <c r="G262" s="34">
        <f>IF(F264=0, "-", F262/F264)</f>
        <v>1.1299435028248588E-2</v>
      </c>
      <c r="H262" s="65">
        <v>3</v>
      </c>
      <c r="I262" s="9">
        <f>IF(H264=0, "-", H262/H264)</f>
        <v>8.1081081081081086E-3</v>
      </c>
      <c r="J262" s="8" t="str">
        <f t="shared" si="20"/>
        <v>-</v>
      </c>
      <c r="K262" s="9">
        <f t="shared" si="21"/>
        <v>0.33333333333333331</v>
      </c>
    </row>
    <row r="263" spans="1:11" x14ac:dyDescent="0.2">
      <c r="A263" s="2"/>
      <c r="B263" s="68"/>
      <c r="C263" s="33"/>
      <c r="D263" s="68"/>
      <c r="E263" s="6"/>
      <c r="F263" s="82"/>
      <c r="G263" s="33"/>
      <c r="H263" s="68"/>
      <c r="I263" s="6"/>
      <c r="J263" s="5"/>
      <c r="K263" s="6"/>
    </row>
    <row r="264" spans="1:11" s="43" customFormat="1" x14ac:dyDescent="0.2">
      <c r="A264" s="162" t="s">
        <v>614</v>
      </c>
      <c r="B264" s="71">
        <f>SUM(B247:B263)</f>
        <v>30</v>
      </c>
      <c r="C264" s="40">
        <f>B264/21249</f>
        <v>1.4118311449950586E-3</v>
      </c>
      <c r="D264" s="71">
        <f>SUM(D247:D263)</f>
        <v>31</v>
      </c>
      <c r="E264" s="41">
        <f>D264/26370</f>
        <v>1.1755783086841106E-3</v>
      </c>
      <c r="F264" s="77">
        <f>SUM(F247:F263)</f>
        <v>354</v>
      </c>
      <c r="G264" s="42">
        <f>F264/272733</f>
        <v>1.297972742572406E-3</v>
      </c>
      <c r="H264" s="71">
        <f>SUM(H247:H263)</f>
        <v>370</v>
      </c>
      <c r="I264" s="41">
        <f>H264/226467</f>
        <v>1.6337921198231972E-3</v>
      </c>
      <c r="J264" s="37">
        <f>IF(D264=0, "-", IF((B264-D264)/D264&lt;10, (B264-D264)/D264, "&gt;999%"))</f>
        <v>-3.2258064516129031E-2</v>
      </c>
      <c r="K264" s="38">
        <f>IF(H264=0, "-", IF((F264-H264)/H264&lt;10, (F264-H264)/H264, "&gt;999%"))</f>
        <v>-4.3243243243243246E-2</v>
      </c>
    </row>
    <row r="265" spans="1:11" x14ac:dyDescent="0.2">
      <c r="B265" s="83"/>
      <c r="D265" s="83"/>
      <c r="F265" s="83"/>
      <c r="H265" s="83"/>
    </row>
    <row r="266" spans="1:11" s="43" customFormat="1" x14ac:dyDescent="0.2">
      <c r="A266" s="162" t="s">
        <v>613</v>
      </c>
      <c r="B266" s="71">
        <v>176</v>
      </c>
      <c r="C266" s="40">
        <f>B266/21249</f>
        <v>8.2827427173043436E-3</v>
      </c>
      <c r="D266" s="71">
        <v>449</v>
      </c>
      <c r="E266" s="41">
        <f>D266/26370</f>
        <v>1.7026924535456959E-2</v>
      </c>
      <c r="F266" s="77">
        <v>3476</v>
      </c>
      <c r="G266" s="42">
        <f>F266/272733</f>
        <v>1.2745065686953907E-2</v>
      </c>
      <c r="H266" s="71">
        <v>3486</v>
      </c>
      <c r="I266" s="41">
        <f>H266/226467</f>
        <v>1.5392971161361258E-2</v>
      </c>
      <c r="J266" s="37">
        <f>IF(D266=0, "-", IF((B266-D266)/D266&lt;10, (B266-D266)/D266, "&gt;999%"))</f>
        <v>-0.60801781737193761</v>
      </c>
      <c r="K266" s="38">
        <f>IF(H266=0, "-", IF((F266-H266)/H266&lt;10, (F266-H266)/H266, "&gt;999%"))</f>
        <v>-2.8686173264486519E-3</v>
      </c>
    </row>
    <row r="267" spans="1:11" x14ac:dyDescent="0.2">
      <c r="B267" s="83"/>
      <c r="D267" s="83"/>
      <c r="F267" s="83"/>
      <c r="H267" s="83"/>
    </row>
    <row r="268" spans="1:11" x14ac:dyDescent="0.2">
      <c r="A268" s="27" t="s">
        <v>611</v>
      </c>
      <c r="B268" s="71">
        <f>B272-B270</f>
        <v>3164</v>
      </c>
      <c r="C268" s="40">
        <f>B268/21249</f>
        <v>0.14890112475881218</v>
      </c>
      <c r="D268" s="71">
        <f>D272-D270</f>
        <v>4613</v>
      </c>
      <c r="E268" s="41">
        <f>D268/26370</f>
        <v>0.17493363670838075</v>
      </c>
      <c r="F268" s="77">
        <f>F272-F270</f>
        <v>46456</v>
      </c>
      <c r="G268" s="42">
        <f>F268/272733</f>
        <v>0.17033508962978444</v>
      </c>
      <c r="H268" s="71">
        <f>H272-H270</f>
        <v>43187</v>
      </c>
      <c r="I268" s="41">
        <f>H268/226467</f>
        <v>0.19069886561839031</v>
      </c>
      <c r="J268" s="37">
        <f>IF(D268=0, "-", IF((B268-D268)/D268&lt;10, (B268-D268)/D268, "&gt;999%"))</f>
        <v>-0.31411229135053109</v>
      </c>
      <c r="K268" s="38">
        <f>IF(H268=0, "-", IF((F268-H268)/H268&lt;10, (F268-H268)/H268, "&gt;999%"))</f>
        <v>7.5694074605784145E-2</v>
      </c>
    </row>
    <row r="269" spans="1:11" x14ac:dyDescent="0.2">
      <c r="A269" s="27"/>
      <c r="B269" s="71"/>
      <c r="C269" s="40"/>
      <c r="D269" s="71"/>
      <c r="E269" s="41"/>
      <c r="F269" s="77"/>
      <c r="G269" s="42"/>
      <c r="H269" s="71"/>
      <c r="I269" s="41"/>
      <c r="J269" s="37"/>
      <c r="K269" s="38"/>
    </row>
    <row r="270" spans="1:11" x14ac:dyDescent="0.2">
      <c r="A270" s="27" t="s">
        <v>612</v>
      </c>
      <c r="B270" s="71">
        <v>763</v>
      </c>
      <c r="C270" s="40">
        <f>B270/21249</f>
        <v>3.5907572121040988E-2</v>
      </c>
      <c r="D270" s="71">
        <v>1214</v>
      </c>
      <c r="E270" s="41">
        <f>D270/26370</f>
        <v>4.6037163443306786E-2</v>
      </c>
      <c r="F270" s="77">
        <v>11978</v>
      </c>
      <c r="G270" s="42">
        <f>F270/272733</f>
        <v>4.3918411046701356E-2</v>
      </c>
      <c r="H270" s="71">
        <v>12019</v>
      </c>
      <c r="I270" s="41">
        <f>H270/226467</f>
        <v>5.3071749967986505E-2</v>
      </c>
      <c r="J270" s="37">
        <f>IF(D270=0, "-", IF((B270-D270)/D270&lt;10, (B270-D270)/D270, "&gt;999%"))</f>
        <v>-0.37149917627677098</v>
      </c>
      <c r="K270" s="38">
        <f>IF(H270=0, "-", IF((F270-H270)/H270&lt;10, (F270-H270)/H270, "&gt;999%"))</f>
        <v>-3.4112654962975288E-3</v>
      </c>
    </row>
    <row r="271" spans="1:11" x14ac:dyDescent="0.2">
      <c r="A271" s="27"/>
      <c r="B271" s="71"/>
      <c r="C271" s="40"/>
      <c r="D271" s="71"/>
      <c r="E271" s="41"/>
      <c r="F271" s="77"/>
      <c r="G271" s="42"/>
      <c r="H271" s="71"/>
      <c r="I271" s="41"/>
      <c r="J271" s="37"/>
      <c r="K271" s="38"/>
    </row>
    <row r="272" spans="1:11" x14ac:dyDescent="0.2">
      <c r="A272" s="27" t="s">
        <v>610</v>
      </c>
      <c r="B272" s="71">
        <v>3927</v>
      </c>
      <c r="C272" s="40">
        <f>B272/21249</f>
        <v>0.18480869687985316</v>
      </c>
      <c r="D272" s="71">
        <v>5827</v>
      </c>
      <c r="E272" s="41">
        <f>D272/26370</f>
        <v>0.22097080015168752</v>
      </c>
      <c r="F272" s="77">
        <v>58434</v>
      </c>
      <c r="G272" s="42">
        <f>F272/272733</f>
        <v>0.2142535006764858</v>
      </c>
      <c r="H272" s="71">
        <v>55206</v>
      </c>
      <c r="I272" s="41">
        <f>H272/226467</f>
        <v>0.24377061558637683</v>
      </c>
      <c r="J272" s="37">
        <f>IF(D272=0, "-", IF((B272-D272)/D272&lt;10, (B272-D272)/D272, "&gt;999%"))</f>
        <v>-0.32606830272867687</v>
      </c>
      <c r="K272" s="38">
        <f>IF(H272=0, "-", IF((F272-H272)/H272&lt;10, (F272-H272)/H272, "&gt;999%"))</f>
        <v>5.847190522769264E-2</v>
      </c>
    </row>
  </sheetData>
  <mergeCells count="58">
    <mergeCell ref="B1:K1"/>
    <mergeCell ref="B2:K2"/>
    <mergeCell ref="B205:E205"/>
    <mergeCell ref="F205:I205"/>
    <mergeCell ref="J205:K205"/>
    <mergeCell ref="B206:C206"/>
    <mergeCell ref="D206:E206"/>
    <mergeCell ref="F206:G206"/>
    <mergeCell ref="H206:I206"/>
    <mergeCell ref="B179:E179"/>
    <mergeCell ref="F179:I179"/>
    <mergeCell ref="J179:K179"/>
    <mergeCell ref="B180:C180"/>
    <mergeCell ref="D180:E180"/>
    <mergeCell ref="F180:G180"/>
    <mergeCell ref="H180:I180"/>
    <mergeCell ref="B154:E154"/>
    <mergeCell ref="F154:I154"/>
    <mergeCell ref="J154:K154"/>
    <mergeCell ref="B155:C155"/>
    <mergeCell ref="D155:E155"/>
    <mergeCell ref="F155:G155"/>
    <mergeCell ref="H155:I155"/>
    <mergeCell ref="B127:E127"/>
    <mergeCell ref="F127:I127"/>
    <mergeCell ref="J127:K127"/>
    <mergeCell ref="B128:C128"/>
    <mergeCell ref="D128:E128"/>
    <mergeCell ref="F128:G128"/>
    <mergeCell ref="H128:I128"/>
    <mergeCell ref="B87:E87"/>
    <mergeCell ref="F87:I87"/>
    <mergeCell ref="J87:K87"/>
    <mergeCell ref="B88:C88"/>
    <mergeCell ref="D88:E88"/>
    <mergeCell ref="F88:G88"/>
    <mergeCell ref="H88:I88"/>
    <mergeCell ref="B46:E46"/>
    <mergeCell ref="F46:I46"/>
    <mergeCell ref="J46:K46"/>
    <mergeCell ref="B47:C47"/>
    <mergeCell ref="D47:E47"/>
    <mergeCell ref="F47:G47"/>
    <mergeCell ref="H47:I47"/>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4"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4" max="16383" man="1"/>
    <brk id="102" max="16383" man="1"/>
    <brk id="153" max="16383" man="1"/>
    <brk id="204" max="16383" man="1"/>
    <brk id="27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663</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14</v>
      </c>
      <c r="C7" s="39">
        <f>IF(B51=0, "-", B7/B51)</f>
        <v>3.5650623885918001E-3</v>
      </c>
      <c r="D7" s="65">
        <v>15</v>
      </c>
      <c r="E7" s="21">
        <f>IF(D51=0, "-", D7/D51)</f>
        <v>2.5742234425948172E-3</v>
      </c>
      <c r="F7" s="81">
        <v>194</v>
      </c>
      <c r="G7" s="39">
        <f>IF(F51=0, "-", F7/F51)</f>
        <v>3.3199849402744978E-3</v>
      </c>
      <c r="H7" s="65">
        <v>160</v>
      </c>
      <c r="I7" s="21">
        <f>IF(H51=0, "-", H7/H51)</f>
        <v>2.8982356990182225E-3</v>
      </c>
      <c r="J7" s="20">
        <f t="shared" ref="J7:J49" si="0">IF(D7=0, "-", IF((B7-D7)/D7&lt;10, (B7-D7)/D7, "&gt;999%"))</f>
        <v>-6.6666666666666666E-2</v>
      </c>
      <c r="K7" s="21">
        <f t="shared" ref="K7:K49" si="1">IF(H7=0, "-", IF((F7-H7)/H7&lt;10, (F7-H7)/H7, "&gt;999%"))</f>
        <v>0.21249999999999999</v>
      </c>
    </row>
    <row r="8" spans="1:11" x14ac:dyDescent="0.2">
      <c r="A8" s="7" t="s">
        <v>32</v>
      </c>
      <c r="B8" s="65">
        <v>0</v>
      </c>
      <c r="C8" s="39">
        <f>IF(B51=0, "-", B8/B51)</f>
        <v>0</v>
      </c>
      <c r="D8" s="65">
        <v>2</v>
      </c>
      <c r="E8" s="21">
        <f>IF(D51=0, "-", D8/D51)</f>
        <v>3.4322979234597563E-4</v>
      </c>
      <c r="F8" s="81">
        <v>9</v>
      </c>
      <c r="G8" s="39">
        <f>IF(F51=0, "-", F8/F51)</f>
        <v>1.5401991990964166E-4</v>
      </c>
      <c r="H8" s="65">
        <v>6</v>
      </c>
      <c r="I8" s="21">
        <f>IF(H51=0, "-", H8/H51)</f>
        <v>1.0868383871318335E-4</v>
      </c>
      <c r="J8" s="20">
        <f t="shared" si="0"/>
        <v>-1</v>
      </c>
      <c r="K8" s="21">
        <f t="shared" si="1"/>
        <v>0.5</v>
      </c>
    </row>
    <row r="9" spans="1:11" x14ac:dyDescent="0.2">
      <c r="A9" s="7" t="s">
        <v>33</v>
      </c>
      <c r="B9" s="65">
        <v>1</v>
      </c>
      <c r="C9" s="39">
        <f>IF(B51=0, "-", B9/B51)</f>
        <v>2.5464731347084286E-4</v>
      </c>
      <c r="D9" s="65">
        <v>0</v>
      </c>
      <c r="E9" s="21">
        <f>IF(D51=0, "-", D9/D51)</f>
        <v>0</v>
      </c>
      <c r="F9" s="81">
        <v>22</v>
      </c>
      <c r="G9" s="39">
        <f>IF(F51=0, "-", F9/F51)</f>
        <v>3.7649313755690178E-4</v>
      </c>
      <c r="H9" s="65">
        <v>17</v>
      </c>
      <c r="I9" s="21">
        <f>IF(H51=0, "-", H9/H51)</f>
        <v>3.0793754302068613E-4</v>
      </c>
      <c r="J9" s="20" t="str">
        <f t="shared" si="0"/>
        <v>-</v>
      </c>
      <c r="K9" s="21">
        <f t="shared" si="1"/>
        <v>0.29411764705882354</v>
      </c>
    </row>
    <row r="10" spans="1:11" x14ac:dyDescent="0.2">
      <c r="A10" s="7" t="s">
        <v>34</v>
      </c>
      <c r="B10" s="65">
        <v>19</v>
      </c>
      <c r="C10" s="39">
        <f>IF(B51=0, "-", B10/B51)</f>
        <v>4.8382989559460146E-3</v>
      </c>
      <c r="D10" s="65">
        <v>78</v>
      </c>
      <c r="E10" s="21">
        <f>IF(D51=0, "-", D10/D51)</f>
        <v>1.338596190149305E-2</v>
      </c>
      <c r="F10" s="81">
        <v>551</v>
      </c>
      <c r="G10" s="39">
        <f>IF(F51=0, "-", F10/F51)</f>
        <v>9.429441763356949E-3</v>
      </c>
      <c r="H10" s="65">
        <v>969</v>
      </c>
      <c r="I10" s="21">
        <f>IF(H51=0, "-", H10/H51)</f>
        <v>1.7552439952179109E-2</v>
      </c>
      <c r="J10" s="20">
        <f t="shared" si="0"/>
        <v>-0.75641025641025639</v>
      </c>
      <c r="K10" s="21">
        <f t="shared" si="1"/>
        <v>-0.43137254901960786</v>
      </c>
    </row>
    <row r="11" spans="1:11" x14ac:dyDescent="0.2">
      <c r="A11" s="7" t="s">
        <v>35</v>
      </c>
      <c r="B11" s="65">
        <v>1</v>
      </c>
      <c r="C11" s="39">
        <f>IF(B51=0, "-", B11/B51)</f>
        <v>2.5464731347084286E-4</v>
      </c>
      <c r="D11" s="65">
        <v>2</v>
      </c>
      <c r="E11" s="21">
        <f>IF(D51=0, "-", D11/D51)</f>
        <v>3.4322979234597563E-4</v>
      </c>
      <c r="F11" s="81">
        <v>32</v>
      </c>
      <c r="G11" s="39">
        <f>IF(F51=0, "-", F11/F51)</f>
        <v>5.476263819009481E-4</v>
      </c>
      <c r="H11" s="65">
        <v>26</v>
      </c>
      <c r="I11" s="21">
        <f>IF(H51=0, "-", H11/H51)</f>
        <v>4.7096330109046118E-4</v>
      </c>
      <c r="J11" s="20">
        <f t="shared" si="0"/>
        <v>-0.5</v>
      </c>
      <c r="K11" s="21">
        <f t="shared" si="1"/>
        <v>0.23076923076923078</v>
      </c>
    </row>
    <row r="12" spans="1:11" x14ac:dyDescent="0.2">
      <c r="A12" s="7" t="s">
        <v>36</v>
      </c>
      <c r="B12" s="65">
        <v>284</v>
      </c>
      <c r="C12" s="39">
        <f>IF(B51=0, "-", B12/B51)</f>
        <v>7.2319837025719383E-2</v>
      </c>
      <c r="D12" s="65">
        <v>267</v>
      </c>
      <c r="E12" s="21">
        <f>IF(D51=0, "-", D12/D51)</f>
        <v>4.5821177278187748E-2</v>
      </c>
      <c r="F12" s="81">
        <v>4215</v>
      </c>
      <c r="G12" s="39">
        <f>IF(F51=0, "-", F12/F51)</f>
        <v>7.2132662491015506E-2</v>
      </c>
      <c r="H12" s="65">
        <v>3528</v>
      </c>
      <c r="I12" s="21">
        <f>IF(H51=0, "-", H12/H51)</f>
        <v>6.3906097163351813E-2</v>
      </c>
      <c r="J12" s="20">
        <f t="shared" si="0"/>
        <v>6.3670411985018729E-2</v>
      </c>
      <c r="K12" s="21">
        <f t="shared" si="1"/>
        <v>0.19472789115646258</v>
      </c>
    </row>
    <row r="13" spans="1:11" x14ac:dyDescent="0.2">
      <c r="A13" s="7" t="s">
        <v>37</v>
      </c>
      <c r="B13" s="65">
        <v>1</v>
      </c>
      <c r="C13" s="39">
        <f>IF(B51=0, "-", B13/B51)</f>
        <v>2.5464731347084286E-4</v>
      </c>
      <c r="D13" s="65">
        <v>0</v>
      </c>
      <c r="E13" s="21">
        <f>IF(D51=0, "-", D13/D51)</f>
        <v>0</v>
      </c>
      <c r="F13" s="81">
        <v>1</v>
      </c>
      <c r="G13" s="39">
        <f>IF(F51=0, "-", F13/F51)</f>
        <v>1.7113324434404628E-5</v>
      </c>
      <c r="H13" s="65">
        <v>0</v>
      </c>
      <c r="I13" s="21">
        <f>IF(H51=0, "-", H13/H51)</f>
        <v>0</v>
      </c>
      <c r="J13" s="20" t="str">
        <f t="shared" si="0"/>
        <v>-</v>
      </c>
      <c r="K13" s="21" t="str">
        <f t="shared" si="1"/>
        <v>-</v>
      </c>
    </row>
    <row r="14" spans="1:11" x14ac:dyDescent="0.2">
      <c r="A14" s="7" t="s">
        <v>39</v>
      </c>
      <c r="B14" s="65">
        <v>1</v>
      </c>
      <c r="C14" s="39">
        <f>IF(B51=0, "-", B14/B51)</f>
        <v>2.5464731347084286E-4</v>
      </c>
      <c r="D14" s="65">
        <v>0</v>
      </c>
      <c r="E14" s="21">
        <f>IF(D51=0, "-", D14/D51)</f>
        <v>0</v>
      </c>
      <c r="F14" s="81">
        <v>28</v>
      </c>
      <c r="G14" s="39">
        <f>IF(F51=0, "-", F14/F51)</f>
        <v>4.7917308416332957E-4</v>
      </c>
      <c r="H14" s="65">
        <v>41</v>
      </c>
      <c r="I14" s="21">
        <f>IF(H51=0, "-", H14/H51)</f>
        <v>7.426728978734196E-4</v>
      </c>
      <c r="J14" s="20" t="str">
        <f t="shared" si="0"/>
        <v>-</v>
      </c>
      <c r="K14" s="21">
        <f t="shared" si="1"/>
        <v>-0.31707317073170732</v>
      </c>
    </row>
    <row r="15" spans="1:11" x14ac:dyDescent="0.2">
      <c r="A15" s="7" t="s">
        <v>40</v>
      </c>
      <c r="B15" s="65">
        <v>6</v>
      </c>
      <c r="C15" s="39">
        <f>IF(B51=0, "-", B15/B51)</f>
        <v>1.5278838808250573E-3</v>
      </c>
      <c r="D15" s="65">
        <v>0</v>
      </c>
      <c r="E15" s="21">
        <f>IF(D51=0, "-", D15/D51)</f>
        <v>0</v>
      </c>
      <c r="F15" s="81">
        <v>32</v>
      </c>
      <c r="G15" s="39">
        <f>IF(F51=0, "-", F15/F51)</f>
        <v>5.476263819009481E-4</v>
      </c>
      <c r="H15" s="65">
        <v>7</v>
      </c>
      <c r="I15" s="21">
        <f>IF(H51=0, "-", H15/H51)</f>
        <v>1.2679781183204725E-4</v>
      </c>
      <c r="J15" s="20" t="str">
        <f t="shared" si="0"/>
        <v>-</v>
      </c>
      <c r="K15" s="21">
        <f t="shared" si="1"/>
        <v>3.5714285714285716</v>
      </c>
    </row>
    <row r="16" spans="1:11" x14ac:dyDescent="0.2">
      <c r="A16" s="7" t="s">
        <v>43</v>
      </c>
      <c r="B16" s="65">
        <v>8</v>
      </c>
      <c r="C16" s="39">
        <f>IF(B51=0, "-", B16/B51)</f>
        <v>2.0371785077667429E-3</v>
      </c>
      <c r="D16" s="65">
        <v>3</v>
      </c>
      <c r="E16" s="21">
        <f>IF(D51=0, "-", D16/D51)</f>
        <v>5.1484468851896339E-4</v>
      </c>
      <c r="F16" s="81">
        <v>50</v>
      </c>
      <c r="G16" s="39">
        <f>IF(F51=0, "-", F16/F51)</f>
        <v>8.5566622172023141E-4</v>
      </c>
      <c r="H16" s="65">
        <v>51</v>
      </c>
      <c r="I16" s="21">
        <f>IF(H51=0, "-", H16/H51)</f>
        <v>9.238126290620585E-4</v>
      </c>
      <c r="J16" s="20">
        <f t="shared" si="0"/>
        <v>1.6666666666666667</v>
      </c>
      <c r="K16" s="21">
        <f t="shared" si="1"/>
        <v>-1.9607843137254902E-2</v>
      </c>
    </row>
    <row r="17" spans="1:11" x14ac:dyDescent="0.2">
      <c r="A17" s="7" t="s">
        <v>44</v>
      </c>
      <c r="B17" s="65">
        <v>29</v>
      </c>
      <c r="C17" s="39">
        <f>IF(B51=0, "-", B17/B51)</f>
        <v>7.3847720906544435E-3</v>
      </c>
      <c r="D17" s="65">
        <v>27</v>
      </c>
      <c r="E17" s="21">
        <f>IF(D51=0, "-", D17/D51)</f>
        <v>4.6336021966706708E-3</v>
      </c>
      <c r="F17" s="81">
        <v>234</v>
      </c>
      <c r="G17" s="39">
        <f>IF(F51=0, "-", F17/F51)</f>
        <v>4.0045179176506828E-3</v>
      </c>
      <c r="H17" s="65">
        <v>186</v>
      </c>
      <c r="I17" s="21">
        <f>IF(H51=0, "-", H17/H51)</f>
        <v>3.3691990001086837E-3</v>
      </c>
      <c r="J17" s="20">
        <f t="shared" si="0"/>
        <v>7.407407407407407E-2</v>
      </c>
      <c r="K17" s="21">
        <f t="shared" si="1"/>
        <v>0.25806451612903225</v>
      </c>
    </row>
    <row r="18" spans="1:11" x14ac:dyDescent="0.2">
      <c r="A18" s="7" t="s">
        <v>46</v>
      </c>
      <c r="B18" s="65">
        <v>47</v>
      </c>
      <c r="C18" s="39">
        <f>IF(B51=0, "-", B18/B51)</f>
        <v>1.1968423733129615E-2</v>
      </c>
      <c r="D18" s="65">
        <v>256</v>
      </c>
      <c r="E18" s="21">
        <f>IF(D51=0, "-", D18/D51)</f>
        <v>4.3933413420284881E-2</v>
      </c>
      <c r="F18" s="81">
        <v>1540</v>
      </c>
      <c r="G18" s="39">
        <f>IF(F51=0, "-", F18/F51)</f>
        <v>2.6354519628983126E-2</v>
      </c>
      <c r="H18" s="65">
        <v>2057</v>
      </c>
      <c r="I18" s="21">
        <f>IF(H51=0, "-", H18/H51)</f>
        <v>3.7260442705503022E-2</v>
      </c>
      <c r="J18" s="20">
        <f t="shared" si="0"/>
        <v>-0.81640625</v>
      </c>
      <c r="K18" s="21">
        <f t="shared" si="1"/>
        <v>-0.25133689839572193</v>
      </c>
    </row>
    <row r="19" spans="1:11" x14ac:dyDescent="0.2">
      <c r="A19" s="7" t="s">
        <v>49</v>
      </c>
      <c r="B19" s="65">
        <v>1</v>
      </c>
      <c r="C19" s="39">
        <f>IF(B51=0, "-", B19/B51)</f>
        <v>2.5464731347084286E-4</v>
      </c>
      <c r="D19" s="65">
        <v>1</v>
      </c>
      <c r="E19" s="21">
        <f>IF(D51=0, "-", D19/D51)</f>
        <v>1.7161489617298782E-4</v>
      </c>
      <c r="F19" s="81">
        <v>20</v>
      </c>
      <c r="G19" s="39">
        <f>IF(F51=0, "-", F19/F51)</f>
        <v>3.4226648868809258E-4</v>
      </c>
      <c r="H19" s="65">
        <v>16</v>
      </c>
      <c r="I19" s="21">
        <f>IF(H51=0, "-", H19/H51)</f>
        <v>2.8982356990182227E-4</v>
      </c>
      <c r="J19" s="20">
        <f t="shared" si="0"/>
        <v>0</v>
      </c>
      <c r="K19" s="21">
        <f t="shared" si="1"/>
        <v>0.25</v>
      </c>
    </row>
    <row r="20" spans="1:11" x14ac:dyDescent="0.2">
      <c r="A20" s="7" t="s">
        <v>52</v>
      </c>
      <c r="B20" s="65">
        <v>0</v>
      </c>
      <c r="C20" s="39">
        <f>IF(B51=0, "-", B20/B51)</f>
        <v>0</v>
      </c>
      <c r="D20" s="65">
        <v>0</v>
      </c>
      <c r="E20" s="21">
        <f>IF(D51=0, "-", D20/D51)</f>
        <v>0</v>
      </c>
      <c r="F20" s="81">
        <v>0</v>
      </c>
      <c r="G20" s="39">
        <f>IF(F51=0, "-", F20/F51)</f>
        <v>0</v>
      </c>
      <c r="H20" s="65">
        <v>801</v>
      </c>
      <c r="I20" s="21">
        <f>IF(H51=0, "-", H20/H51)</f>
        <v>1.4509292468209978E-2</v>
      </c>
      <c r="J20" s="20" t="str">
        <f t="shared" si="0"/>
        <v>-</v>
      </c>
      <c r="K20" s="21">
        <f t="shared" si="1"/>
        <v>-1</v>
      </c>
    </row>
    <row r="21" spans="1:11" x14ac:dyDescent="0.2">
      <c r="A21" s="7" t="s">
        <v>53</v>
      </c>
      <c r="B21" s="65">
        <v>108</v>
      </c>
      <c r="C21" s="39">
        <f>IF(B51=0, "-", B21/B51)</f>
        <v>2.7501909854851032E-2</v>
      </c>
      <c r="D21" s="65">
        <v>322</v>
      </c>
      <c r="E21" s="21">
        <f>IF(D51=0, "-", D21/D51)</f>
        <v>5.5259996567702079E-2</v>
      </c>
      <c r="F21" s="81">
        <v>1557</v>
      </c>
      <c r="G21" s="39">
        <f>IF(F51=0, "-", F21/F51)</f>
        <v>2.6645446144368003E-2</v>
      </c>
      <c r="H21" s="65">
        <v>2905</v>
      </c>
      <c r="I21" s="21">
        <f>IF(H51=0, "-", H21/H51)</f>
        <v>5.2621091910299608E-2</v>
      </c>
      <c r="J21" s="20">
        <f t="shared" si="0"/>
        <v>-0.6645962732919255</v>
      </c>
      <c r="K21" s="21">
        <f t="shared" si="1"/>
        <v>-0.4640275387263339</v>
      </c>
    </row>
    <row r="22" spans="1:11" x14ac:dyDescent="0.2">
      <c r="A22" s="7" t="s">
        <v>54</v>
      </c>
      <c r="B22" s="65">
        <v>758</v>
      </c>
      <c r="C22" s="39">
        <f>IF(B51=0, "-", B22/B51)</f>
        <v>0.1930226636108989</v>
      </c>
      <c r="D22" s="65">
        <v>728</v>
      </c>
      <c r="E22" s="21">
        <f>IF(D51=0, "-", D22/D51)</f>
        <v>0.12493564441393513</v>
      </c>
      <c r="F22" s="81">
        <v>7187</v>
      </c>
      <c r="G22" s="39">
        <f>IF(F51=0, "-", F22/F51)</f>
        <v>0.12299346271006606</v>
      </c>
      <c r="H22" s="65">
        <v>5329</v>
      </c>
      <c r="I22" s="21">
        <f>IF(H51=0, "-", H22/H51)</f>
        <v>9.6529362750425673E-2</v>
      </c>
      <c r="J22" s="20">
        <f t="shared" si="0"/>
        <v>4.1208791208791208E-2</v>
      </c>
      <c r="K22" s="21">
        <f t="shared" si="1"/>
        <v>0.34865828485644584</v>
      </c>
    </row>
    <row r="23" spans="1:11" x14ac:dyDescent="0.2">
      <c r="A23" s="7" t="s">
        <v>56</v>
      </c>
      <c r="B23" s="65">
        <v>0</v>
      </c>
      <c r="C23" s="39">
        <f>IF(B51=0, "-", B23/B51)</f>
        <v>0</v>
      </c>
      <c r="D23" s="65">
        <v>0</v>
      </c>
      <c r="E23" s="21">
        <f>IF(D51=0, "-", D23/D51)</f>
        <v>0</v>
      </c>
      <c r="F23" s="81">
        <v>0</v>
      </c>
      <c r="G23" s="39">
        <f>IF(F51=0, "-", F23/F51)</f>
        <v>0</v>
      </c>
      <c r="H23" s="65">
        <v>83</v>
      </c>
      <c r="I23" s="21">
        <f>IF(H51=0, "-", H23/H51)</f>
        <v>1.5034597688657031E-3</v>
      </c>
      <c r="J23" s="20" t="str">
        <f t="shared" si="0"/>
        <v>-</v>
      </c>
      <c r="K23" s="21">
        <f t="shared" si="1"/>
        <v>-1</v>
      </c>
    </row>
    <row r="24" spans="1:11" x14ac:dyDescent="0.2">
      <c r="A24" s="7" t="s">
        <v>62</v>
      </c>
      <c r="B24" s="65">
        <v>1</v>
      </c>
      <c r="C24" s="39">
        <f>IF(B51=0, "-", B24/B51)</f>
        <v>2.5464731347084286E-4</v>
      </c>
      <c r="D24" s="65">
        <v>7</v>
      </c>
      <c r="E24" s="21">
        <f>IF(D51=0, "-", D24/D51)</f>
        <v>1.2013042732109147E-3</v>
      </c>
      <c r="F24" s="81">
        <v>57</v>
      </c>
      <c r="G24" s="39">
        <f>IF(F51=0, "-", F24/F51)</f>
        <v>9.7545949276106375E-4</v>
      </c>
      <c r="H24" s="65">
        <v>71</v>
      </c>
      <c r="I24" s="21">
        <f>IF(H51=0, "-", H24/H51)</f>
        <v>1.2860920914393363E-3</v>
      </c>
      <c r="J24" s="20">
        <f t="shared" si="0"/>
        <v>-0.8571428571428571</v>
      </c>
      <c r="K24" s="21">
        <f t="shared" si="1"/>
        <v>-0.19718309859154928</v>
      </c>
    </row>
    <row r="25" spans="1:11" x14ac:dyDescent="0.2">
      <c r="A25" s="7" t="s">
        <v>65</v>
      </c>
      <c r="B25" s="65">
        <v>586</v>
      </c>
      <c r="C25" s="39">
        <f>IF(B51=0, "-", B25/B51)</f>
        <v>0.14922332569391392</v>
      </c>
      <c r="D25" s="65">
        <v>737</v>
      </c>
      <c r="E25" s="21">
        <f>IF(D51=0, "-", D25/D51)</f>
        <v>0.12648017847949203</v>
      </c>
      <c r="F25" s="81">
        <v>10300</v>
      </c>
      <c r="G25" s="39">
        <f>IF(F51=0, "-", F25/F51)</f>
        <v>0.17626724167436766</v>
      </c>
      <c r="H25" s="65">
        <v>8133</v>
      </c>
      <c r="I25" s="21">
        <f>IF(H51=0, "-", H25/H51)</f>
        <v>0.14732094337572002</v>
      </c>
      <c r="J25" s="20">
        <f t="shared" si="0"/>
        <v>-0.20488466757123475</v>
      </c>
      <c r="K25" s="21">
        <f t="shared" si="1"/>
        <v>0.26644534612074267</v>
      </c>
    </row>
    <row r="26" spans="1:11" x14ac:dyDescent="0.2">
      <c r="A26" s="7" t="s">
        <v>66</v>
      </c>
      <c r="B26" s="65">
        <v>1</v>
      </c>
      <c r="C26" s="39">
        <f>IF(B51=0, "-", B26/B51)</f>
        <v>2.5464731347084286E-4</v>
      </c>
      <c r="D26" s="65">
        <v>2</v>
      </c>
      <c r="E26" s="21">
        <f>IF(D51=0, "-", D26/D51)</f>
        <v>3.4322979234597563E-4</v>
      </c>
      <c r="F26" s="81">
        <v>24</v>
      </c>
      <c r="G26" s="39">
        <f>IF(F51=0, "-", F26/F51)</f>
        <v>4.1071978642571105E-4</v>
      </c>
      <c r="H26" s="65">
        <v>17</v>
      </c>
      <c r="I26" s="21">
        <f>IF(H51=0, "-", H26/H51)</f>
        <v>3.0793754302068613E-4</v>
      </c>
      <c r="J26" s="20">
        <f t="shared" si="0"/>
        <v>-0.5</v>
      </c>
      <c r="K26" s="21">
        <f t="shared" si="1"/>
        <v>0.41176470588235292</v>
      </c>
    </row>
    <row r="27" spans="1:11" x14ac:dyDescent="0.2">
      <c r="A27" s="7" t="s">
        <v>68</v>
      </c>
      <c r="B27" s="65">
        <v>32</v>
      </c>
      <c r="C27" s="39">
        <f>IF(B51=0, "-", B27/B51)</f>
        <v>8.1487140310669715E-3</v>
      </c>
      <c r="D27" s="65">
        <v>30</v>
      </c>
      <c r="E27" s="21">
        <f>IF(D51=0, "-", D27/D51)</f>
        <v>5.1484468851896344E-3</v>
      </c>
      <c r="F27" s="81">
        <v>204</v>
      </c>
      <c r="G27" s="39">
        <f>IF(F51=0, "-", F27/F51)</f>
        <v>3.4911181846185441E-3</v>
      </c>
      <c r="H27" s="65">
        <v>144</v>
      </c>
      <c r="I27" s="21">
        <f>IF(H51=0, "-", H27/H51)</f>
        <v>2.6084121291164004E-3</v>
      </c>
      <c r="J27" s="20">
        <f t="shared" si="0"/>
        <v>6.6666666666666666E-2</v>
      </c>
      <c r="K27" s="21">
        <f t="shared" si="1"/>
        <v>0.41666666666666669</v>
      </c>
    </row>
    <row r="28" spans="1:11" x14ac:dyDescent="0.2">
      <c r="A28" s="7" t="s">
        <v>69</v>
      </c>
      <c r="B28" s="65">
        <v>38</v>
      </c>
      <c r="C28" s="39">
        <f>IF(B51=0, "-", B28/B51)</f>
        <v>9.6765979118920292E-3</v>
      </c>
      <c r="D28" s="65">
        <v>48</v>
      </c>
      <c r="E28" s="21">
        <f>IF(D51=0, "-", D28/D51)</f>
        <v>8.2375150163034143E-3</v>
      </c>
      <c r="F28" s="81">
        <v>635</v>
      </c>
      <c r="G28" s="39">
        <f>IF(F51=0, "-", F28/F51)</f>
        <v>1.0866961015846938E-2</v>
      </c>
      <c r="H28" s="65">
        <v>448</v>
      </c>
      <c r="I28" s="21">
        <f>IF(H51=0, "-", H28/H51)</f>
        <v>8.1150599572510241E-3</v>
      </c>
      <c r="J28" s="20">
        <f t="shared" si="0"/>
        <v>-0.20833333333333334</v>
      </c>
      <c r="K28" s="21">
        <f t="shared" si="1"/>
        <v>0.4174107142857143</v>
      </c>
    </row>
    <row r="29" spans="1:11" x14ac:dyDescent="0.2">
      <c r="A29" s="7" t="s">
        <v>70</v>
      </c>
      <c r="B29" s="65">
        <v>2</v>
      </c>
      <c r="C29" s="39">
        <f>IF(B51=0, "-", B29/B51)</f>
        <v>5.0929462694168572E-4</v>
      </c>
      <c r="D29" s="65">
        <v>3</v>
      </c>
      <c r="E29" s="21">
        <f>IF(D51=0, "-", D29/D51)</f>
        <v>5.1484468851896339E-4</v>
      </c>
      <c r="F29" s="81">
        <v>26</v>
      </c>
      <c r="G29" s="39">
        <f>IF(F51=0, "-", F29/F51)</f>
        <v>4.4494643529452031E-4</v>
      </c>
      <c r="H29" s="65">
        <v>11</v>
      </c>
      <c r="I29" s="21">
        <f>IF(H51=0, "-", H29/H51)</f>
        <v>1.9925370430750282E-4</v>
      </c>
      <c r="J29" s="20">
        <f t="shared" si="0"/>
        <v>-0.33333333333333331</v>
      </c>
      <c r="K29" s="21">
        <f t="shared" si="1"/>
        <v>1.3636363636363635</v>
      </c>
    </row>
    <row r="30" spans="1:11" x14ac:dyDescent="0.2">
      <c r="A30" s="7" t="s">
        <v>73</v>
      </c>
      <c r="B30" s="65">
        <v>9</v>
      </c>
      <c r="C30" s="39">
        <f>IF(B51=0, "-", B30/B51)</f>
        <v>2.2918258212375861E-3</v>
      </c>
      <c r="D30" s="65">
        <v>6</v>
      </c>
      <c r="E30" s="21">
        <f>IF(D51=0, "-", D30/D51)</f>
        <v>1.0296893770379268E-3</v>
      </c>
      <c r="F30" s="81">
        <v>59</v>
      </c>
      <c r="G30" s="39">
        <f>IF(F51=0, "-", F30/F51)</f>
        <v>1.0096861416298731E-3</v>
      </c>
      <c r="H30" s="65">
        <v>46</v>
      </c>
      <c r="I30" s="21">
        <f>IF(H51=0, "-", H30/H51)</f>
        <v>8.33242763467739E-4</v>
      </c>
      <c r="J30" s="20">
        <f t="shared" si="0"/>
        <v>0.5</v>
      </c>
      <c r="K30" s="21">
        <f t="shared" si="1"/>
        <v>0.28260869565217389</v>
      </c>
    </row>
    <row r="31" spans="1:11" x14ac:dyDescent="0.2">
      <c r="A31" s="7" t="s">
        <v>74</v>
      </c>
      <c r="B31" s="65">
        <v>258</v>
      </c>
      <c r="C31" s="39">
        <f>IF(B51=0, "-", B31/B51)</f>
        <v>6.5699006875477459E-2</v>
      </c>
      <c r="D31" s="65">
        <v>485</v>
      </c>
      <c r="E31" s="21">
        <f>IF(D51=0, "-", D31/D51)</f>
        <v>8.3233224643899095E-2</v>
      </c>
      <c r="F31" s="81">
        <v>5083</v>
      </c>
      <c r="G31" s="39">
        <f>IF(F51=0, "-", F31/F51)</f>
        <v>8.6987028100078717E-2</v>
      </c>
      <c r="H31" s="65">
        <v>4662</v>
      </c>
      <c r="I31" s="21">
        <f>IF(H51=0, "-", H31/H51)</f>
        <v>8.4447342680143464E-2</v>
      </c>
      <c r="J31" s="20">
        <f t="shared" si="0"/>
        <v>-0.46804123711340206</v>
      </c>
      <c r="K31" s="21">
        <f t="shared" si="1"/>
        <v>9.0304590304590301E-2</v>
      </c>
    </row>
    <row r="32" spans="1:11" x14ac:dyDescent="0.2">
      <c r="A32" s="7" t="s">
        <v>75</v>
      </c>
      <c r="B32" s="65">
        <v>1</v>
      </c>
      <c r="C32" s="39">
        <f>IF(B51=0, "-", B32/B51)</f>
        <v>2.5464731347084286E-4</v>
      </c>
      <c r="D32" s="65">
        <v>2</v>
      </c>
      <c r="E32" s="21">
        <f>IF(D51=0, "-", D32/D51)</f>
        <v>3.4322979234597563E-4</v>
      </c>
      <c r="F32" s="81">
        <v>15</v>
      </c>
      <c r="G32" s="39">
        <f>IF(F51=0, "-", F32/F51)</f>
        <v>2.5669986651606939E-4</v>
      </c>
      <c r="H32" s="65">
        <v>13</v>
      </c>
      <c r="I32" s="21">
        <f>IF(H51=0, "-", H32/H51)</f>
        <v>2.3548165054523059E-4</v>
      </c>
      <c r="J32" s="20">
        <f t="shared" si="0"/>
        <v>-0.5</v>
      </c>
      <c r="K32" s="21">
        <f t="shared" si="1"/>
        <v>0.15384615384615385</v>
      </c>
    </row>
    <row r="33" spans="1:11" x14ac:dyDescent="0.2">
      <c r="A33" s="7" t="s">
        <v>76</v>
      </c>
      <c r="B33" s="65">
        <v>234</v>
      </c>
      <c r="C33" s="39">
        <f>IF(B51=0, "-", B33/B51)</f>
        <v>5.9587471352177235E-2</v>
      </c>
      <c r="D33" s="65">
        <v>650</v>
      </c>
      <c r="E33" s="21">
        <f>IF(D51=0, "-", D33/D51)</f>
        <v>0.11154968251244209</v>
      </c>
      <c r="F33" s="81">
        <v>4493</v>
      </c>
      <c r="G33" s="39">
        <f>IF(F51=0, "-", F33/F51)</f>
        <v>7.6890166683779987E-2</v>
      </c>
      <c r="H33" s="65">
        <v>5518</v>
      </c>
      <c r="I33" s="21">
        <f>IF(H51=0, "-", H33/H51)</f>
        <v>9.9952903669890958E-2</v>
      </c>
      <c r="J33" s="20">
        <f t="shared" si="0"/>
        <v>-0.64</v>
      </c>
      <c r="K33" s="21">
        <f t="shared" si="1"/>
        <v>-0.18575570859006887</v>
      </c>
    </row>
    <row r="34" spans="1:11" x14ac:dyDescent="0.2">
      <c r="A34" s="7" t="s">
        <v>78</v>
      </c>
      <c r="B34" s="65">
        <v>27</v>
      </c>
      <c r="C34" s="39">
        <f>IF(B51=0, "-", B34/B51)</f>
        <v>6.8754774637127579E-3</v>
      </c>
      <c r="D34" s="65">
        <v>32</v>
      </c>
      <c r="E34" s="21">
        <f>IF(D51=0, "-", D34/D51)</f>
        <v>5.4916766775356101E-3</v>
      </c>
      <c r="F34" s="81">
        <v>235</v>
      </c>
      <c r="G34" s="39">
        <f>IF(F51=0, "-", F34/F51)</f>
        <v>4.0216312420850876E-3</v>
      </c>
      <c r="H34" s="65">
        <v>231</v>
      </c>
      <c r="I34" s="21">
        <f>IF(H51=0, "-", H34/H51)</f>
        <v>4.1843277904575586E-3</v>
      </c>
      <c r="J34" s="20">
        <f t="shared" si="0"/>
        <v>-0.15625</v>
      </c>
      <c r="K34" s="21">
        <f t="shared" si="1"/>
        <v>1.7316017316017316E-2</v>
      </c>
    </row>
    <row r="35" spans="1:11" x14ac:dyDescent="0.2">
      <c r="A35" s="7" t="s">
        <v>79</v>
      </c>
      <c r="B35" s="65">
        <v>193</v>
      </c>
      <c r="C35" s="39">
        <f>IF(B51=0, "-", B35/B51)</f>
        <v>4.9146931499872676E-2</v>
      </c>
      <c r="D35" s="65">
        <v>163</v>
      </c>
      <c r="E35" s="21">
        <f>IF(D51=0, "-", D35/D51)</f>
        <v>2.7973228076197013E-2</v>
      </c>
      <c r="F35" s="81">
        <v>3028</v>
      </c>
      <c r="G35" s="39">
        <f>IF(F51=0, "-", F35/F51)</f>
        <v>5.181914638737721E-2</v>
      </c>
      <c r="H35" s="65">
        <v>1197</v>
      </c>
      <c r="I35" s="21">
        <f>IF(H51=0, "-", H35/H51)</f>
        <v>2.1682425823280078E-2</v>
      </c>
      <c r="J35" s="20">
        <f t="shared" si="0"/>
        <v>0.18404907975460122</v>
      </c>
      <c r="K35" s="21">
        <f t="shared" si="1"/>
        <v>1.5296574770258982</v>
      </c>
    </row>
    <row r="36" spans="1:11" x14ac:dyDescent="0.2">
      <c r="A36" s="7" t="s">
        <v>80</v>
      </c>
      <c r="B36" s="65">
        <v>40</v>
      </c>
      <c r="C36" s="39">
        <f>IF(B51=0, "-", B36/B51)</f>
        <v>1.0185892538833716E-2</v>
      </c>
      <c r="D36" s="65">
        <v>51</v>
      </c>
      <c r="E36" s="21">
        <f>IF(D51=0, "-", D36/D51)</f>
        <v>8.7523597048223788E-3</v>
      </c>
      <c r="F36" s="81">
        <v>652</v>
      </c>
      <c r="G36" s="39">
        <f>IF(F51=0, "-", F36/F51)</f>
        <v>1.1157887531231817E-2</v>
      </c>
      <c r="H36" s="65">
        <v>474</v>
      </c>
      <c r="I36" s="21">
        <f>IF(H51=0, "-", H36/H51)</f>
        <v>8.5860232583414853E-3</v>
      </c>
      <c r="J36" s="20">
        <f t="shared" si="0"/>
        <v>-0.21568627450980393</v>
      </c>
      <c r="K36" s="21">
        <f t="shared" si="1"/>
        <v>0.37552742616033757</v>
      </c>
    </row>
    <row r="37" spans="1:11" x14ac:dyDescent="0.2">
      <c r="A37" s="7" t="s">
        <v>81</v>
      </c>
      <c r="B37" s="65">
        <v>140</v>
      </c>
      <c r="C37" s="39">
        <f>IF(B51=0, "-", B37/B51)</f>
        <v>3.5650623885918005E-2</v>
      </c>
      <c r="D37" s="65">
        <v>4</v>
      </c>
      <c r="E37" s="21">
        <f>IF(D51=0, "-", D37/D51)</f>
        <v>6.8645958469195126E-4</v>
      </c>
      <c r="F37" s="81">
        <v>425</v>
      </c>
      <c r="G37" s="39">
        <f>IF(F51=0, "-", F37/F51)</f>
        <v>7.2731628846219665E-3</v>
      </c>
      <c r="H37" s="65">
        <v>84</v>
      </c>
      <c r="I37" s="21">
        <f>IF(H51=0, "-", H37/H51)</f>
        <v>1.5215737419845669E-3</v>
      </c>
      <c r="J37" s="20" t="str">
        <f t="shared" si="0"/>
        <v>&gt;999%</v>
      </c>
      <c r="K37" s="21">
        <f t="shared" si="1"/>
        <v>4.0595238095238093</v>
      </c>
    </row>
    <row r="38" spans="1:11" x14ac:dyDescent="0.2">
      <c r="A38" s="7" t="s">
        <v>82</v>
      </c>
      <c r="B38" s="65">
        <v>0</v>
      </c>
      <c r="C38" s="39">
        <f>IF(B51=0, "-", B38/B51)</f>
        <v>0</v>
      </c>
      <c r="D38" s="65">
        <v>0</v>
      </c>
      <c r="E38" s="21">
        <f>IF(D51=0, "-", D38/D51)</f>
        <v>0</v>
      </c>
      <c r="F38" s="81">
        <v>2</v>
      </c>
      <c r="G38" s="39">
        <f>IF(F51=0, "-", F38/F51)</f>
        <v>3.4226648868809256E-5</v>
      </c>
      <c r="H38" s="65">
        <v>0</v>
      </c>
      <c r="I38" s="21">
        <f>IF(H51=0, "-", H38/H51)</f>
        <v>0</v>
      </c>
      <c r="J38" s="20" t="str">
        <f t="shared" si="0"/>
        <v>-</v>
      </c>
      <c r="K38" s="21" t="str">
        <f t="shared" si="1"/>
        <v>-</v>
      </c>
    </row>
    <row r="39" spans="1:11" x14ac:dyDescent="0.2">
      <c r="A39" s="7" t="s">
        <v>83</v>
      </c>
      <c r="B39" s="65">
        <v>12</v>
      </c>
      <c r="C39" s="39">
        <f>IF(B51=0, "-", B39/B51)</f>
        <v>3.0557677616501145E-3</v>
      </c>
      <c r="D39" s="65">
        <v>9</v>
      </c>
      <c r="E39" s="21">
        <f>IF(D51=0, "-", D39/D51)</f>
        <v>1.5445340655568904E-3</v>
      </c>
      <c r="F39" s="81">
        <v>271</v>
      </c>
      <c r="G39" s="39">
        <f>IF(F51=0, "-", F39/F51)</f>
        <v>4.6377109217236537E-3</v>
      </c>
      <c r="H39" s="65">
        <v>151</v>
      </c>
      <c r="I39" s="21">
        <f>IF(H51=0, "-", H39/H51)</f>
        <v>2.7352099409484478E-3</v>
      </c>
      <c r="J39" s="20">
        <f t="shared" si="0"/>
        <v>0.33333333333333331</v>
      </c>
      <c r="K39" s="21">
        <f t="shared" si="1"/>
        <v>0.79470198675496684</v>
      </c>
    </row>
    <row r="40" spans="1:11" x14ac:dyDescent="0.2">
      <c r="A40" s="7" t="s">
        <v>84</v>
      </c>
      <c r="B40" s="65">
        <v>7</v>
      </c>
      <c r="C40" s="39">
        <f>IF(B51=0, "-", B40/B51)</f>
        <v>1.7825311942959001E-3</v>
      </c>
      <c r="D40" s="65">
        <v>23</v>
      </c>
      <c r="E40" s="21">
        <f>IF(D51=0, "-", D40/D51)</f>
        <v>3.9471426119787201E-3</v>
      </c>
      <c r="F40" s="81">
        <v>37</v>
      </c>
      <c r="G40" s="39">
        <f>IF(F51=0, "-", F40/F51)</f>
        <v>6.3319300407297123E-4</v>
      </c>
      <c r="H40" s="65">
        <v>117</v>
      </c>
      <c r="I40" s="21">
        <f>IF(H51=0, "-", H40/H51)</f>
        <v>2.1193348549070753E-3</v>
      </c>
      <c r="J40" s="20">
        <f t="shared" si="0"/>
        <v>-0.69565217391304346</v>
      </c>
      <c r="K40" s="21">
        <f t="shared" si="1"/>
        <v>-0.68376068376068377</v>
      </c>
    </row>
    <row r="41" spans="1:11" x14ac:dyDescent="0.2">
      <c r="A41" s="7" t="s">
        <v>85</v>
      </c>
      <c r="B41" s="65">
        <v>29</v>
      </c>
      <c r="C41" s="39">
        <f>IF(B51=0, "-", B41/B51)</f>
        <v>7.3847720906544435E-3</v>
      </c>
      <c r="D41" s="65">
        <v>17</v>
      </c>
      <c r="E41" s="21">
        <f>IF(D51=0, "-", D41/D51)</f>
        <v>2.9174532349407929E-3</v>
      </c>
      <c r="F41" s="81">
        <v>390</v>
      </c>
      <c r="G41" s="39">
        <f>IF(F51=0, "-", F41/F51)</f>
        <v>6.674196529417805E-3</v>
      </c>
      <c r="H41" s="65">
        <v>214</v>
      </c>
      <c r="I41" s="21">
        <f>IF(H51=0, "-", H41/H51)</f>
        <v>3.8763902474368726E-3</v>
      </c>
      <c r="J41" s="20">
        <f t="shared" si="0"/>
        <v>0.70588235294117652</v>
      </c>
      <c r="K41" s="21">
        <f t="shared" si="1"/>
        <v>0.82242990654205606</v>
      </c>
    </row>
    <row r="42" spans="1:11" x14ac:dyDescent="0.2">
      <c r="A42" s="7" t="s">
        <v>87</v>
      </c>
      <c r="B42" s="65">
        <v>4</v>
      </c>
      <c r="C42" s="39">
        <f>IF(B51=0, "-", B42/B51)</f>
        <v>1.0185892538833714E-3</v>
      </c>
      <c r="D42" s="65">
        <v>5</v>
      </c>
      <c r="E42" s="21">
        <f>IF(D51=0, "-", D42/D51)</f>
        <v>8.5807448086493902E-4</v>
      </c>
      <c r="F42" s="81">
        <v>28</v>
      </c>
      <c r="G42" s="39">
        <f>IF(F51=0, "-", F42/F51)</f>
        <v>4.7917308416332957E-4</v>
      </c>
      <c r="H42" s="65">
        <v>167</v>
      </c>
      <c r="I42" s="21">
        <f>IF(H51=0, "-", H42/H51)</f>
        <v>3.02503351085027E-3</v>
      </c>
      <c r="J42" s="20">
        <f t="shared" si="0"/>
        <v>-0.2</v>
      </c>
      <c r="K42" s="21">
        <f t="shared" si="1"/>
        <v>-0.83233532934131738</v>
      </c>
    </row>
    <row r="43" spans="1:11" x14ac:dyDescent="0.2">
      <c r="A43" s="7" t="s">
        <v>88</v>
      </c>
      <c r="B43" s="65">
        <v>2</v>
      </c>
      <c r="C43" s="39">
        <f>IF(B51=0, "-", B43/B51)</f>
        <v>5.0929462694168572E-4</v>
      </c>
      <c r="D43" s="65">
        <v>1</v>
      </c>
      <c r="E43" s="21">
        <f>IF(D51=0, "-", D43/D51)</f>
        <v>1.7161489617298782E-4</v>
      </c>
      <c r="F43" s="81">
        <v>8</v>
      </c>
      <c r="G43" s="39">
        <f>IF(F51=0, "-", F43/F51)</f>
        <v>1.3690659547523702E-4</v>
      </c>
      <c r="H43" s="65">
        <v>5</v>
      </c>
      <c r="I43" s="21">
        <f>IF(H51=0, "-", H43/H51)</f>
        <v>9.0569865594319454E-5</v>
      </c>
      <c r="J43" s="20">
        <f t="shared" si="0"/>
        <v>1</v>
      </c>
      <c r="K43" s="21">
        <f t="shared" si="1"/>
        <v>0.6</v>
      </c>
    </row>
    <row r="44" spans="1:11" x14ac:dyDescent="0.2">
      <c r="A44" s="7" t="s">
        <v>90</v>
      </c>
      <c r="B44" s="65">
        <v>59</v>
      </c>
      <c r="C44" s="39">
        <f>IF(B51=0, "-", B44/B51)</f>
        <v>1.502419149477973E-2</v>
      </c>
      <c r="D44" s="65">
        <v>91</v>
      </c>
      <c r="E44" s="21">
        <f>IF(D51=0, "-", D44/D51)</f>
        <v>1.5616955551741892E-2</v>
      </c>
      <c r="F44" s="81">
        <v>1081</v>
      </c>
      <c r="G44" s="39">
        <f>IF(F51=0, "-", F44/F51)</f>
        <v>1.8499503713591402E-2</v>
      </c>
      <c r="H44" s="65">
        <v>856</v>
      </c>
      <c r="I44" s="21">
        <f>IF(H51=0, "-", H44/H51)</f>
        <v>1.550556098974749E-2</v>
      </c>
      <c r="J44" s="20">
        <f t="shared" si="0"/>
        <v>-0.35164835164835168</v>
      </c>
      <c r="K44" s="21">
        <f t="shared" si="1"/>
        <v>0.26285046728971961</v>
      </c>
    </row>
    <row r="45" spans="1:11" x14ac:dyDescent="0.2">
      <c r="A45" s="7" t="s">
        <v>92</v>
      </c>
      <c r="B45" s="65">
        <v>46</v>
      </c>
      <c r="C45" s="39">
        <f>IF(B51=0, "-", B45/B51)</f>
        <v>1.1713776419658773E-2</v>
      </c>
      <c r="D45" s="65">
        <v>93</v>
      </c>
      <c r="E45" s="21">
        <f>IF(D51=0, "-", D45/D51)</f>
        <v>1.5960185344087868E-2</v>
      </c>
      <c r="F45" s="81">
        <v>1210</v>
      </c>
      <c r="G45" s="39">
        <f>IF(F51=0, "-", F45/F51)</f>
        <v>2.07071225656296E-2</v>
      </c>
      <c r="H45" s="65">
        <v>1057</v>
      </c>
      <c r="I45" s="21">
        <f>IF(H51=0, "-", H45/H51)</f>
        <v>1.9146469586639132E-2</v>
      </c>
      <c r="J45" s="20">
        <f t="shared" si="0"/>
        <v>-0.5053763440860215</v>
      </c>
      <c r="K45" s="21">
        <f t="shared" si="1"/>
        <v>0.14474929044465468</v>
      </c>
    </row>
    <row r="46" spans="1:11" x14ac:dyDescent="0.2">
      <c r="A46" s="7" t="s">
        <v>93</v>
      </c>
      <c r="B46" s="65">
        <v>152</v>
      </c>
      <c r="C46" s="39">
        <f>IF(B51=0, "-", B46/B51)</f>
        <v>3.8706391647568117E-2</v>
      </c>
      <c r="D46" s="65">
        <v>255</v>
      </c>
      <c r="E46" s="21">
        <f>IF(D51=0, "-", D46/D51)</f>
        <v>4.376179852411189E-2</v>
      </c>
      <c r="F46" s="81">
        <v>1853</v>
      </c>
      <c r="G46" s="39">
        <f>IF(F51=0, "-", F46/F51)</f>
        <v>3.1710990176951774E-2</v>
      </c>
      <c r="H46" s="65">
        <v>1780</v>
      </c>
      <c r="I46" s="21">
        <f>IF(H51=0, "-", H46/H51)</f>
        <v>3.2242872151577728E-2</v>
      </c>
      <c r="J46" s="20">
        <f t="shared" si="0"/>
        <v>-0.40392156862745099</v>
      </c>
      <c r="K46" s="21">
        <f t="shared" si="1"/>
        <v>4.101123595505618E-2</v>
      </c>
    </row>
    <row r="47" spans="1:11" x14ac:dyDescent="0.2">
      <c r="A47" s="7" t="s">
        <v>94</v>
      </c>
      <c r="B47" s="65">
        <v>479</v>
      </c>
      <c r="C47" s="39">
        <f>IF(B51=0, "-", B47/B51)</f>
        <v>0.12197606315253375</v>
      </c>
      <c r="D47" s="65">
        <v>963</v>
      </c>
      <c r="E47" s="21">
        <f>IF(D51=0, "-", D47/D51)</f>
        <v>0.16526514501458728</v>
      </c>
      <c r="F47" s="81">
        <v>10114</v>
      </c>
      <c r="G47" s="39">
        <f>IF(F51=0, "-", F47/F51)</f>
        <v>0.17308416332956841</v>
      </c>
      <c r="H47" s="65">
        <v>9587</v>
      </c>
      <c r="I47" s="21">
        <f>IF(H51=0, "-", H47/H51)</f>
        <v>0.17365866029054813</v>
      </c>
      <c r="J47" s="20">
        <f t="shared" si="0"/>
        <v>-0.50259605399792318</v>
      </c>
      <c r="K47" s="21">
        <f t="shared" si="1"/>
        <v>5.4970272243663292E-2</v>
      </c>
    </row>
    <row r="48" spans="1:11" x14ac:dyDescent="0.2">
      <c r="A48" s="7" t="s">
        <v>96</v>
      </c>
      <c r="B48" s="65">
        <v>278</v>
      </c>
      <c r="C48" s="39">
        <f>IF(B51=0, "-", B48/B51)</f>
        <v>7.0791953144894323E-2</v>
      </c>
      <c r="D48" s="65">
        <v>445</v>
      </c>
      <c r="E48" s="21">
        <f>IF(D51=0, "-", D48/D51)</f>
        <v>7.6368628796979574E-2</v>
      </c>
      <c r="F48" s="81">
        <v>2437</v>
      </c>
      <c r="G48" s="39">
        <f>IF(F51=0, "-", F48/F51)</f>
        <v>4.1705171646644078E-2</v>
      </c>
      <c r="H48" s="65">
        <v>3912</v>
      </c>
      <c r="I48" s="21">
        <f>IF(H51=0, "-", H48/H51)</f>
        <v>7.0861862840995549E-2</v>
      </c>
      <c r="J48" s="20">
        <f t="shared" si="0"/>
        <v>-0.37528089887640448</v>
      </c>
      <c r="K48" s="21">
        <f t="shared" si="1"/>
        <v>-0.37704498977505113</v>
      </c>
    </row>
    <row r="49" spans="1:11" x14ac:dyDescent="0.2">
      <c r="A49" s="7" t="s">
        <v>97</v>
      </c>
      <c r="B49" s="65">
        <v>19</v>
      </c>
      <c r="C49" s="39">
        <f>IF(B51=0, "-", B49/B51)</f>
        <v>4.8382989559460146E-3</v>
      </c>
      <c r="D49" s="65">
        <v>4</v>
      </c>
      <c r="E49" s="21">
        <f>IF(D51=0, "-", D49/D51)</f>
        <v>6.8645958469195126E-4</v>
      </c>
      <c r="F49" s="81">
        <v>95</v>
      </c>
      <c r="G49" s="39">
        <f>IF(F51=0, "-", F49/F51)</f>
        <v>1.6257658212684397E-3</v>
      </c>
      <c r="H49" s="65">
        <v>129</v>
      </c>
      <c r="I49" s="21">
        <f>IF(H51=0, "-", H49/H51)</f>
        <v>2.336702532333442E-3</v>
      </c>
      <c r="J49" s="20">
        <f t="shared" si="0"/>
        <v>3.75</v>
      </c>
      <c r="K49" s="21">
        <f t="shared" si="1"/>
        <v>-0.26356589147286824</v>
      </c>
    </row>
    <row r="50" spans="1:11" x14ac:dyDescent="0.2">
      <c r="A50" s="2"/>
      <c r="B50" s="68"/>
      <c r="C50" s="33"/>
      <c r="D50" s="68"/>
      <c r="E50" s="6"/>
      <c r="F50" s="82"/>
      <c r="G50" s="33"/>
      <c r="H50" s="68"/>
      <c r="I50" s="6"/>
      <c r="J50" s="5"/>
      <c r="K50" s="6"/>
    </row>
    <row r="51" spans="1:11" s="43" customFormat="1" x14ac:dyDescent="0.2">
      <c r="A51" s="162" t="s">
        <v>610</v>
      </c>
      <c r="B51" s="71">
        <f>SUM(B7:B50)</f>
        <v>3927</v>
      </c>
      <c r="C51" s="40">
        <v>1</v>
      </c>
      <c r="D51" s="71">
        <f>SUM(D7:D50)</f>
        <v>5827</v>
      </c>
      <c r="E51" s="41">
        <v>1</v>
      </c>
      <c r="F51" s="77">
        <f>SUM(F7:F50)</f>
        <v>58434</v>
      </c>
      <c r="G51" s="42">
        <v>1</v>
      </c>
      <c r="H51" s="71">
        <f>SUM(H7:H50)</f>
        <v>55206</v>
      </c>
      <c r="I51" s="41">
        <v>1</v>
      </c>
      <c r="J51" s="37">
        <f>IF(D51=0, "-", (B51-D51)/D51)</f>
        <v>-0.32606830272867687</v>
      </c>
      <c r="K51" s="38">
        <f>IF(H51=0, "-", (F51-H51)/H51)</f>
        <v>5.847190522769264E-2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2022-01-05T20:12:22Z</dcterms:modified>
</cp:coreProperties>
</file>