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1B807E60-9B45-493D-8DA9-2FD3A73EF526}"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I20" i="49"/>
  <c r="H20" i="49"/>
  <c r="J20" i="49" s="1"/>
  <c r="G20" i="49"/>
  <c r="H21" i="49"/>
  <c r="J21" i="49" s="1"/>
  <c r="G21" i="49"/>
  <c r="I21" i="49" s="1"/>
  <c r="H24" i="49"/>
  <c r="J24" i="49" s="1"/>
  <c r="G24" i="49"/>
  <c r="I24" i="49" s="1"/>
  <c r="H25" i="49"/>
  <c r="J25" i="49" s="1"/>
  <c r="G25" i="49"/>
  <c r="I25" i="49" s="1"/>
  <c r="H26" i="49"/>
  <c r="J26" i="49" s="1"/>
  <c r="G26" i="49"/>
  <c r="I26" i="49" s="1"/>
  <c r="J27" i="49"/>
  <c r="I27" i="49"/>
  <c r="H27" i="49"/>
  <c r="G27" i="49"/>
  <c r="H28" i="49"/>
  <c r="J28" i="49" s="1"/>
  <c r="G28" i="49"/>
  <c r="I28" i="49" s="1"/>
  <c r="H29" i="49"/>
  <c r="J29" i="49" s="1"/>
  <c r="G29" i="49"/>
  <c r="I29" i="49" s="1"/>
  <c r="I30" i="49"/>
  <c r="H30" i="49"/>
  <c r="J30" i="49" s="1"/>
  <c r="G30" i="49"/>
  <c r="I31" i="49"/>
  <c r="H31" i="49"/>
  <c r="J31" i="49" s="1"/>
  <c r="G31" i="49"/>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3" i="49"/>
  <c r="J43" i="49" s="1"/>
  <c r="G43" i="49"/>
  <c r="I43" i="49" s="1"/>
  <c r="H44" i="49"/>
  <c r="J44" i="49" s="1"/>
  <c r="G44" i="49"/>
  <c r="I44" i="49" s="1"/>
  <c r="I45" i="49"/>
  <c r="H45" i="49"/>
  <c r="J45" i="49" s="1"/>
  <c r="G45" i="49"/>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I56" i="49"/>
  <c r="H56" i="49"/>
  <c r="J56" i="49" s="1"/>
  <c r="G56" i="49"/>
  <c r="H57" i="49"/>
  <c r="J57" i="49" s="1"/>
  <c r="G57" i="49"/>
  <c r="I57" i="49" s="1"/>
  <c r="H58" i="49"/>
  <c r="J58" i="49" s="1"/>
  <c r="G58" i="49"/>
  <c r="I58" i="49" s="1"/>
  <c r="I59" i="49"/>
  <c r="H59" i="49"/>
  <c r="J59" i="49" s="1"/>
  <c r="G59" i="49"/>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J74" i="49"/>
  <c r="I74" i="49"/>
  <c r="H74" i="49"/>
  <c r="G74" i="49"/>
  <c r="H75" i="49"/>
  <c r="J75" i="49" s="1"/>
  <c r="G75" i="49"/>
  <c r="I75" i="49" s="1"/>
  <c r="J76" i="49"/>
  <c r="I76" i="49"/>
  <c r="H76" i="49"/>
  <c r="G76" i="49"/>
  <c r="H77" i="49"/>
  <c r="J77" i="49" s="1"/>
  <c r="G77" i="49"/>
  <c r="I77" i="49" s="1"/>
  <c r="H80" i="49"/>
  <c r="J80" i="49" s="1"/>
  <c r="G80" i="49"/>
  <c r="I80" i="49" s="1"/>
  <c r="H81" i="49"/>
  <c r="J81" i="49" s="1"/>
  <c r="G81" i="49"/>
  <c r="I81" i="49" s="1"/>
  <c r="H84" i="49"/>
  <c r="J84" i="49" s="1"/>
  <c r="G84" i="49"/>
  <c r="I84" i="49" s="1"/>
  <c r="I85" i="49"/>
  <c r="H85" i="49"/>
  <c r="J85" i="49" s="1"/>
  <c r="G85" i="49"/>
  <c r="J86" i="49"/>
  <c r="I86" i="49"/>
  <c r="H86" i="49"/>
  <c r="G86" i="49"/>
  <c r="H87" i="49"/>
  <c r="J87" i="49" s="1"/>
  <c r="G87" i="49"/>
  <c r="I87" i="49" s="1"/>
  <c r="H88" i="49"/>
  <c r="J88" i="49" s="1"/>
  <c r="G88" i="49"/>
  <c r="I88" i="49" s="1"/>
  <c r="H91" i="49"/>
  <c r="J91" i="49" s="1"/>
  <c r="G91" i="49"/>
  <c r="I91" i="49" s="1"/>
  <c r="I92" i="49"/>
  <c r="H92" i="49"/>
  <c r="J92" i="49" s="1"/>
  <c r="G92" i="49"/>
  <c r="H93" i="49"/>
  <c r="J93" i="49" s="1"/>
  <c r="G93" i="49"/>
  <c r="I93" i="49" s="1"/>
  <c r="J96" i="49"/>
  <c r="I96" i="49"/>
  <c r="H96" i="49"/>
  <c r="G96" i="49"/>
  <c r="H97" i="49"/>
  <c r="J97" i="49" s="1"/>
  <c r="G97" i="49"/>
  <c r="I97" i="49" s="1"/>
  <c r="H98" i="49"/>
  <c r="J98" i="49" s="1"/>
  <c r="G98" i="49"/>
  <c r="I98" i="49" s="1"/>
  <c r="H101" i="49"/>
  <c r="J101" i="49" s="1"/>
  <c r="G101" i="49"/>
  <c r="I101" i="49" s="1"/>
  <c r="H102" i="49"/>
  <c r="J102" i="49" s="1"/>
  <c r="G102" i="49"/>
  <c r="I102" i="49" s="1"/>
  <c r="H105" i="49"/>
  <c r="J105" i="49" s="1"/>
  <c r="G105" i="49"/>
  <c r="I105" i="49" s="1"/>
  <c r="H106" i="49"/>
  <c r="J106" i="49" s="1"/>
  <c r="G106" i="49"/>
  <c r="I106" i="49" s="1"/>
  <c r="H109" i="49"/>
  <c r="J109" i="49" s="1"/>
  <c r="G109" i="49"/>
  <c r="I109" i="49" s="1"/>
  <c r="H110" i="49"/>
  <c r="J110" i="49" s="1"/>
  <c r="G110" i="49"/>
  <c r="I110" i="49" s="1"/>
  <c r="I113" i="49"/>
  <c r="H113" i="49"/>
  <c r="J113" i="49" s="1"/>
  <c r="G113" i="49"/>
  <c r="H114" i="49"/>
  <c r="J114" i="49" s="1"/>
  <c r="G114" i="49"/>
  <c r="I114" i="49" s="1"/>
  <c r="H115" i="49"/>
  <c r="J115" i="49" s="1"/>
  <c r="G115" i="49"/>
  <c r="I115" i="49" s="1"/>
  <c r="H116" i="49"/>
  <c r="J116" i="49" s="1"/>
  <c r="G116" i="49"/>
  <c r="I116" i="49" s="1"/>
  <c r="H117" i="49"/>
  <c r="J117" i="49" s="1"/>
  <c r="G117" i="49"/>
  <c r="I117" i="49" s="1"/>
  <c r="I118" i="49"/>
  <c r="H118" i="49"/>
  <c r="J118" i="49" s="1"/>
  <c r="G118" i="49"/>
  <c r="H119" i="49"/>
  <c r="J119" i="49" s="1"/>
  <c r="G119" i="49"/>
  <c r="I119" i="49" s="1"/>
  <c r="H120" i="49"/>
  <c r="J120" i="49" s="1"/>
  <c r="G120" i="49"/>
  <c r="I120" i="49" s="1"/>
  <c r="H121" i="49"/>
  <c r="J121" i="49" s="1"/>
  <c r="G121" i="49"/>
  <c r="I121" i="49" s="1"/>
  <c r="H122" i="49"/>
  <c r="J122" i="49" s="1"/>
  <c r="G122" i="49"/>
  <c r="I122" i="49" s="1"/>
  <c r="I123" i="49"/>
  <c r="H123" i="49"/>
  <c r="J123" i="49" s="1"/>
  <c r="G123" i="49"/>
  <c r="H124" i="49"/>
  <c r="J124" i="49" s="1"/>
  <c r="G124" i="49"/>
  <c r="I124" i="49" s="1"/>
  <c r="H125" i="49"/>
  <c r="J125" i="49" s="1"/>
  <c r="G125" i="49"/>
  <c r="I125" i="49" s="1"/>
  <c r="H126" i="49"/>
  <c r="J126" i="49" s="1"/>
  <c r="G126" i="49"/>
  <c r="I126" i="49" s="1"/>
  <c r="H129" i="49"/>
  <c r="J129" i="49" s="1"/>
  <c r="G129" i="49"/>
  <c r="I129" i="49" s="1"/>
  <c r="H130" i="49"/>
  <c r="J130" i="49" s="1"/>
  <c r="G130" i="49"/>
  <c r="I130" i="49" s="1"/>
  <c r="H133" i="49"/>
  <c r="J133" i="49" s="1"/>
  <c r="G133" i="49"/>
  <c r="I133" i="49" s="1"/>
  <c r="H134" i="49"/>
  <c r="J134" i="49" s="1"/>
  <c r="G134" i="49"/>
  <c r="I134" i="49" s="1"/>
  <c r="H135" i="49"/>
  <c r="J135" i="49" s="1"/>
  <c r="G135" i="49"/>
  <c r="I135" i="49" s="1"/>
  <c r="H136" i="49"/>
  <c r="J136" i="49" s="1"/>
  <c r="G136" i="49"/>
  <c r="I136" i="49" s="1"/>
  <c r="I139" i="49"/>
  <c r="H139" i="49"/>
  <c r="J139" i="49" s="1"/>
  <c r="G139" i="49"/>
  <c r="J140" i="49"/>
  <c r="I140" i="49"/>
  <c r="H140" i="49"/>
  <c r="G140" i="49"/>
  <c r="J141" i="49"/>
  <c r="I141" i="49"/>
  <c r="H141" i="49"/>
  <c r="G141" i="49"/>
  <c r="H142" i="49"/>
  <c r="J142" i="49" s="1"/>
  <c r="G142" i="49"/>
  <c r="I142" i="49" s="1"/>
  <c r="H143" i="49"/>
  <c r="J143" i="49" s="1"/>
  <c r="G143" i="49"/>
  <c r="I143" i="49" s="1"/>
  <c r="H146" i="49"/>
  <c r="J146" i="49" s="1"/>
  <c r="G146" i="49"/>
  <c r="I146" i="49" s="1"/>
  <c r="H147" i="49"/>
  <c r="J147" i="49" s="1"/>
  <c r="G147" i="49"/>
  <c r="I147" i="49" s="1"/>
  <c r="H148" i="49"/>
  <c r="J148" i="49" s="1"/>
  <c r="G148" i="49"/>
  <c r="I148" i="49" s="1"/>
  <c r="J149" i="49"/>
  <c r="I149" i="49"/>
  <c r="H149" i="49"/>
  <c r="G149" i="49"/>
  <c r="H150" i="49"/>
  <c r="J150" i="49" s="1"/>
  <c r="G150" i="49"/>
  <c r="I150" i="49" s="1"/>
  <c r="H151" i="49"/>
  <c r="J151" i="49" s="1"/>
  <c r="G151" i="49"/>
  <c r="I151" i="49" s="1"/>
  <c r="J152" i="49"/>
  <c r="I152" i="49"/>
  <c r="H152" i="49"/>
  <c r="G152" i="49"/>
  <c r="H153" i="49"/>
  <c r="J153" i="49" s="1"/>
  <c r="G153" i="49"/>
  <c r="I153" i="49" s="1"/>
  <c r="H154" i="49"/>
  <c r="J154" i="49" s="1"/>
  <c r="G154" i="49"/>
  <c r="I154" i="49" s="1"/>
  <c r="H157" i="49"/>
  <c r="J157" i="49" s="1"/>
  <c r="G157" i="49"/>
  <c r="I157" i="49" s="1"/>
  <c r="H158" i="49"/>
  <c r="J158" i="49" s="1"/>
  <c r="G158" i="49"/>
  <c r="I158" i="49" s="1"/>
  <c r="H159" i="49"/>
  <c r="J159" i="49" s="1"/>
  <c r="G159" i="49"/>
  <c r="I159" i="49" s="1"/>
  <c r="H160" i="49"/>
  <c r="J160" i="49" s="1"/>
  <c r="G160" i="49"/>
  <c r="I160" i="49" s="1"/>
  <c r="H163" i="49"/>
  <c r="J163" i="49" s="1"/>
  <c r="G163" i="49"/>
  <c r="I163" i="49" s="1"/>
  <c r="I164" i="49"/>
  <c r="H164" i="49"/>
  <c r="J164" i="49" s="1"/>
  <c r="G164" i="49"/>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I173" i="49"/>
  <c r="H173" i="49"/>
  <c r="J173" i="49" s="1"/>
  <c r="G173" i="49"/>
  <c r="J174" i="49"/>
  <c r="I174" i="49"/>
  <c r="H174" i="49"/>
  <c r="G174" i="49"/>
  <c r="H175" i="49"/>
  <c r="J175" i="49" s="1"/>
  <c r="G175" i="49"/>
  <c r="I175" i="49" s="1"/>
  <c r="H176" i="49"/>
  <c r="J176" i="49" s="1"/>
  <c r="G176" i="49"/>
  <c r="I176" i="49" s="1"/>
  <c r="H177" i="49"/>
  <c r="J177" i="49" s="1"/>
  <c r="G177" i="49"/>
  <c r="I177" i="49" s="1"/>
  <c r="H178" i="49"/>
  <c r="J178" i="49" s="1"/>
  <c r="G178" i="49"/>
  <c r="I178" i="49" s="1"/>
  <c r="J179" i="49"/>
  <c r="I179" i="49"/>
  <c r="H179" i="49"/>
  <c r="G179" i="49"/>
  <c r="H180" i="49"/>
  <c r="J180" i="49" s="1"/>
  <c r="G180" i="49"/>
  <c r="I180" i="49" s="1"/>
  <c r="H181" i="49"/>
  <c r="J181" i="49" s="1"/>
  <c r="G181" i="49"/>
  <c r="I181" i="49" s="1"/>
  <c r="H182" i="49"/>
  <c r="J182" i="49" s="1"/>
  <c r="G182" i="49"/>
  <c r="I182" i="49" s="1"/>
  <c r="J183" i="49"/>
  <c r="I183" i="49"/>
  <c r="H183" i="49"/>
  <c r="G183" i="49"/>
  <c r="J184" i="49"/>
  <c r="I184" i="49"/>
  <c r="H184" i="49"/>
  <c r="G184" i="49"/>
  <c r="J185" i="49"/>
  <c r="I185" i="49"/>
  <c r="H185" i="49"/>
  <c r="G185" i="49"/>
  <c r="H186" i="49"/>
  <c r="J186" i="49" s="1"/>
  <c r="G186" i="49"/>
  <c r="I186" i="49" s="1"/>
  <c r="H187" i="49"/>
  <c r="J187" i="49" s="1"/>
  <c r="G187" i="49"/>
  <c r="I187" i="49" s="1"/>
  <c r="H188" i="49"/>
  <c r="J188" i="49" s="1"/>
  <c r="G188" i="49"/>
  <c r="I188" i="49" s="1"/>
  <c r="H189" i="49"/>
  <c r="J189" i="49" s="1"/>
  <c r="G189" i="49"/>
  <c r="I189" i="49" s="1"/>
  <c r="H192" i="49"/>
  <c r="J192" i="49" s="1"/>
  <c r="G192" i="49"/>
  <c r="I192" i="49" s="1"/>
  <c r="J193" i="49"/>
  <c r="I193" i="49"/>
  <c r="H193" i="49"/>
  <c r="G193" i="49"/>
  <c r="H194" i="49"/>
  <c r="J194" i="49" s="1"/>
  <c r="G194" i="49"/>
  <c r="I194" i="49" s="1"/>
  <c r="I197" i="49"/>
  <c r="H197" i="49"/>
  <c r="J197" i="49" s="1"/>
  <c r="G197" i="49"/>
  <c r="I198" i="49"/>
  <c r="H198" i="49"/>
  <c r="J198" i="49" s="1"/>
  <c r="G198" i="49"/>
  <c r="H201" i="49"/>
  <c r="J201" i="49" s="1"/>
  <c r="G201" i="49"/>
  <c r="I201" i="49" s="1"/>
  <c r="H202" i="49"/>
  <c r="J202" i="49" s="1"/>
  <c r="G202" i="49"/>
  <c r="I202" i="49" s="1"/>
  <c r="H203" i="49"/>
  <c r="J203" i="49" s="1"/>
  <c r="G203" i="49"/>
  <c r="I203" i="49" s="1"/>
  <c r="H204" i="49"/>
  <c r="J204" i="49" s="1"/>
  <c r="G204" i="49"/>
  <c r="I204" i="49" s="1"/>
  <c r="H207" i="49"/>
  <c r="J207" i="49" s="1"/>
  <c r="G207" i="49"/>
  <c r="I207" i="49" s="1"/>
  <c r="H208" i="49"/>
  <c r="J208" i="49" s="1"/>
  <c r="G208" i="49"/>
  <c r="I208" i="49" s="1"/>
  <c r="H209" i="49"/>
  <c r="J209" i="49" s="1"/>
  <c r="G209" i="49"/>
  <c r="I209" i="49" s="1"/>
  <c r="H210" i="49"/>
  <c r="J210" i="49" s="1"/>
  <c r="G210" i="49"/>
  <c r="I210"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20" i="49"/>
  <c r="J220" i="49" s="1"/>
  <c r="G220" i="49"/>
  <c r="I220" i="49" s="1"/>
  <c r="H221" i="49"/>
  <c r="J221" i="49" s="1"/>
  <c r="G221" i="49"/>
  <c r="I221" i="49" s="1"/>
  <c r="I222" i="49"/>
  <c r="H222" i="49"/>
  <c r="J222" i="49" s="1"/>
  <c r="G222" i="49"/>
  <c r="I223" i="49"/>
  <c r="H223" i="49"/>
  <c r="J223" i="49" s="1"/>
  <c r="G223" i="49"/>
  <c r="H224" i="49"/>
  <c r="J224" i="49" s="1"/>
  <c r="G224" i="49"/>
  <c r="I224" i="49" s="1"/>
  <c r="H225" i="49"/>
  <c r="J225" i="49" s="1"/>
  <c r="G225" i="49"/>
  <c r="I225" i="49" s="1"/>
  <c r="H226" i="49"/>
  <c r="J226" i="49" s="1"/>
  <c r="G226" i="49"/>
  <c r="I226"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H234" i="49"/>
  <c r="J234" i="49" s="1"/>
  <c r="G234" i="49"/>
  <c r="I234" i="49" s="1"/>
  <c r="H237" i="49"/>
  <c r="J237" i="49" s="1"/>
  <c r="G237" i="49"/>
  <c r="I237" i="49" s="1"/>
  <c r="H238" i="49"/>
  <c r="J238" i="49" s="1"/>
  <c r="G238" i="49"/>
  <c r="I238" i="49" s="1"/>
  <c r="H241" i="49"/>
  <c r="J241" i="49" s="1"/>
  <c r="G241" i="49"/>
  <c r="I241" i="49" s="1"/>
  <c r="H242" i="49"/>
  <c r="J242" i="49" s="1"/>
  <c r="G242" i="49"/>
  <c r="I242" i="49" s="1"/>
  <c r="J243" i="49"/>
  <c r="I243" i="49"/>
  <c r="H243" i="49"/>
  <c r="G243" i="49"/>
  <c r="J244" i="49"/>
  <c r="I244" i="49"/>
  <c r="H244" i="49"/>
  <c r="G244" i="49"/>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5" i="49"/>
  <c r="J255" i="49" s="1"/>
  <c r="G255" i="49"/>
  <c r="I255" i="49" s="1"/>
  <c r="H256" i="49"/>
  <c r="J256" i="49" s="1"/>
  <c r="G256" i="49"/>
  <c r="I256" i="49" s="1"/>
  <c r="H257" i="49"/>
  <c r="J257" i="49" s="1"/>
  <c r="G257" i="49"/>
  <c r="I257"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70" i="49"/>
  <c r="J270" i="49" s="1"/>
  <c r="G270" i="49"/>
  <c r="I270" i="49" s="1"/>
  <c r="H271" i="49"/>
  <c r="J271" i="49" s="1"/>
  <c r="G271" i="49"/>
  <c r="I271" i="49" s="1"/>
  <c r="J272" i="49"/>
  <c r="I272" i="49"/>
  <c r="H272" i="49"/>
  <c r="G272" i="49"/>
  <c r="H273" i="49"/>
  <c r="J273" i="49" s="1"/>
  <c r="G273" i="49"/>
  <c r="I273" i="49" s="1"/>
  <c r="H274" i="49"/>
  <c r="J274" i="49" s="1"/>
  <c r="G274" i="49"/>
  <c r="I274" i="49" s="1"/>
  <c r="H275" i="49"/>
  <c r="J275" i="49" s="1"/>
  <c r="G275" i="49"/>
  <c r="I275" i="49" s="1"/>
  <c r="H276" i="49"/>
  <c r="J276" i="49" s="1"/>
  <c r="G276" i="49"/>
  <c r="I276" i="49" s="1"/>
  <c r="H277" i="49"/>
  <c r="J277" i="49" s="1"/>
  <c r="G277" i="49"/>
  <c r="I277"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H293" i="49"/>
  <c r="J293" i="49" s="1"/>
  <c r="G293" i="49"/>
  <c r="I293" i="49" s="1"/>
  <c r="H294" i="49"/>
  <c r="J294" i="49" s="1"/>
  <c r="G294" i="49"/>
  <c r="I294" i="49" s="1"/>
  <c r="H295" i="49"/>
  <c r="J295" i="49" s="1"/>
  <c r="G295" i="49"/>
  <c r="I295" i="49" s="1"/>
  <c r="H298" i="49"/>
  <c r="J298" i="49" s="1"/>
  <c r="G298" i="49"/>
  <c r="I298" i="49" s="1"/>
  <c r="H299" i="49"/>
  <c r="J299" i="49" s="1"/>
  <c r="G299" i="49"/>
  <c r="I299" i="49" s="1"/>
  <c r="I302" i="49"/>
  <c r="H302" i="49"/>
  <c r="J302" i="49" s="1"/>
  <c r="G302" i="49"/>
  <c r="H303" i="49"/>
  <c r="J303" i="49" s="1"/>
  <c r="G303" i="49"/>
  <c r="I303" i="49" s="1"/>
  <c r="H304" i="49"/>
  <c r="J304" i="49" s="1"/>
  <c r="G304" i="49"/>
  <c r="I304" i="49" s="1"/>
  <c r="J307" i="49"/>
  <c r="I307" i="49"/>
  <c r="H307" i="49"/>
  <c r="G307" i="49"/>
  <c r="H308" i="49"/>
  <c r="J308" i="49" s="1"/>
  <c r="G308" i="49"/>
  <c r="I308" i="49" s="1"/>
  <c r="H309" i="49"/>
  <c r="J309" i="49" s="1"/>
  <c r="G309" i="49"/>
  <c r="I309" i="49" s="1"/>
  <c r="H310" i="49"/>
  <c r="J310" i="49" s="1"/>
  <c r="G310" i="49"/>
  <c r="I310" i="49" s="1"/>
  <c r="H311" i="49"/>
  <c r="J311" i="49" s="1"/>
  <c r="G311" i="49"/>
  <c r="I311"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9" i="49"/>
  <c r="J329" i="49" s="1"/>
  <c r="G329" i="49"/>
  <c r="I329" i="49" s="1"/>
  <c r="H330" i="49"/>
  <c r="J330" i="49" s="1"/>
  <c r="G330" i="49"/>
  <c r="I330" i="49" s="1"/>
  <c r="I333" i="49"/>
  <c r="H333" i="49"/>
  <c r="J333" i="49" s="1"/>
  <c r="G333" i="49"/>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J342" i="49"/>
  <c r="I342" i="49"/>
  <c r="H342" i="49"/>
  <c r="G342" i="49"/>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I352" i="49"/>
  <c r="H352" i="49"/>
  <c r="J352" i="49" s="1"/>
  <c r="G352" i="49"/>
  <c r="H353" i="49"/>
  <c r="J353" i="49" s="1"/>
  <c r="G353" i="49"/>
  <c r="I353" i="49" s="1"/>
  <c r="H354" i="49"/>
  <c r="J354" i="49" s="1"/>
  <c r="G354" i="49"/>
  <c r="I354" i="49" s="1"/>
  <c r="H357" i="49"/>
  <c r="J357" i="49" s="1"/>
  <c r="G357" i="49"/>
  <c r="I357" i="49" s="1"/>
  <c r="H358" i="49"/>
  <c r="J358" i="49" s="1"/>
  <c r="G358" i="49"/>
  <c r="I358" i="49" s="1"/>
  <c r="H359" i="49"/>
  <c r="J359" i="49" s="1"/>
  <c r="G359" i="49"/>
  <c r="I359"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2" i="49"/>
  <c r="J372" i="49" s="1"/>
  <c r="G372" i="49"/>
  <c r="I372" i="49" s="1"/>
  <c r="H373" i="49"/>
  <c r="J373" i="49" s="1"/>
  <c r="G373" i="49"/>
  <c r="I373" i="49" s="1"/>
  <c r="H374" i="49"/>
  <c r="J374" i="49" s="1"/>
  <c r="G374" i="49"/>
  <c r="I374" i="49" s="1"/>
  <c r="H375" i="49"/>
  <c r="J375" i="49" s="1"/>
  <c r="G375" i="49"/>
  <c r="I375"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7" i="49"/>
  <c r="J397" i="49" s="1"/>
  <c r="G397" i="49"/>
  <c r="I397" i="49" s="1"/>
  <c r="J398" i="49"/>
  <c r="I398" i="49"/>
  <c r="H398" i="49"/>
  <c r="G398" i="49"/>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7" i="49"/>
  <c r="J407" i="49" s="1"/>
  <c r="G407" i="49"/>
  <c r="I407" i="49" s="1"/>
  <c r="H410" i="49"/>
  <c r="J410" i="49" s="1"/>
  <c r="G410" i="49"/>
  <c r="I410" i="49" s="1"/>
  <c r="H411" i="49"/>
  <c r="J411" i="49" s="1"/>
  <c r="G411" i="49"/>
  <c r="I411" i="49" s="1"/>
  <c r="I412" i="49"/>
  <c r="H412" i="49"/>
  <c r="J412" i="49" s="1"/>
  <c r="G412" i="49"/>
  <c r="H413" i="49"/>
  <c r="J413" i="49" s="1"/>
  <c r="G413" i="49"/>
  <c r="I413"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J421" i="49"/>
  <c r="I421" i="49"/>
  <c r="H421" i="49"/>
  <c r="G421" i="49"/>
  <c r="J422" i="49"/>
  <c r="I422" i="49"/>
  <c r="H422" i="49"/>
  <c r="G422" i="49"/>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I431" i="49"/>
  <c r="H431" i="49"/>
  <c r="J431" i="49" s="1"/>
  <c r="G431" i="49"/>
  <c r="H432" i="49"/>
  <c r="J432" i="49" s="1"/>
  <c r="G432" i="49"/>
  <c r="I432" i="49" s="1"/>
  <c r="H433" i="49"/>
  <c r="J433" i="49" s="1"/>
  <c r="G433" i="49"/>
  <c r="I433" i="49" s="1"/>
  <c r="H436" i="49"/>
  <c r="J436" i="49" s="1"/>
  <c r="G436" i="49"/>
  <c r="I436" i="49" s="1"/>
  <c r="J437" i="49"/>
  <c r="I437" i="49"/>
  <c r="H437" i="49"/>
  <c r="G437" i="49"/>
  <c r="J438" i="49"/>
  <c r="I438" i="49"/>
  <c r="H438" i="49"/>
  <c r="G438" i="49"/>
  <c r="H439" i="49"/>
  <c r="J439" i="49" s="1"/>
  <c r="G439" i="49"/>
  <c r="I439" i="49" s="1"/>
  <c r="J442" i="49"/>
  <c r="I442" i="49"/>
  <c r="H442" i="49"/>
  <c r="G442" i="49"/>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I453" i="49"/>
  <c r="H453" i="49"/>
  <c r="J453" i="49" s="1"/>
  <c r="G453" i="49"/>
  <c r="J454" i="49"/>
  <c r="I454" i="49"/>
  <c r="H454" i="49"/>
  <c r="G454" i="49"/>
  <c r="J455" i="49"/>
  <c r="I455" i="49"/>
  <c r="H455" i="49"/>
  <c r="G455" i="49"/>
  <c r="I456" i="49"/>
  <c r="H456" i="49"/>
  <c r="J456" i="49" s="1"/>
  <c r="G456" i="49"/>
  <c r="H459" i="49"/>
  <c r="J459" i="49" s="1"/>
  <c r="G459" i="49"/>
  <c r="I459" i="49" s="1"/>
  <c r="H460" i="49"/>
  <c r="J460" i="49" s="1"/>
  <c r="G460" i="49"/>
  <c r="I460" i="49" s="1"/>
  <c r="J463" i="49"/>
  <c r="I463" i="49"/>
  <c r="H463" i="49"/>
  <c r="G463" i="49"/>
  <c r="J464" i="49"/>
  <c r="I464" i="49"/>
  <c r="H464" i="49"/>
  <c r="G464" i="49"/>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7" i="49"/>
  <c r="J477" i="49" s="1"/>
  <c r="G477" i="49"/>
  <c r="I477" i="49" s="1"/>
  <c r="H478" i="49"/>
  <c r="J478" i="49" s="1"/>
  <c r="G478" i="49"/>
  <c r="I478" i="49" s="1"/>
  <c r="H479" i="49"/>
  <c r="J479" i="49" s="1"/>
  <c r="G479" i="49"/>
  <c r="I479" i="49" s="1"/>
  <c r="H480" i="49"/>
  <c r="J480" i="49" s="1"/>
  <c r="G480" i="49"/>
  <c r="I480" i="49" s="1"/>
  <c r="H483" i="49"/>
  <c r="J483" i="49" s="1"/>
  <c r="G483" i="49"/>
  <c r="I483" i="49" s="1"/>
  <c r="H484" i="49"/>
  <c r="J484" i="49" s="1"/>
  <c r="G484" i="49"/>
  <c r="I484" i="49" s="1"/>
  <c r="H485" i="49"/>
  <c r="J485" i="49" s="1"/>
  <c r="G485" i="49"/>
  <c r="I485" i="49" s="1"/>
  <c r="H486" i="49"/>
  <c r="J486" i="49" s="1"/>
  <c r="G486" i="49"/>
  <c r="I486" i="49" s="1"/>
  <c r="I487" i="49"/>
  <c r="H487" i="49"/>
  <c r="J487" i="49" s="1"/>
  <c r="G487" i="49"/>
  <c r="H488" i="49"/>
  <c r="J488" i="49" s="1"/>
  <c r="G488" i="49"/>
  <c r="I488" i="49" s="1"/>
  <c r="H489" i="49"/>
  <c r="J489" i="49" s="1"/>
  <c r="G489" i="49"/>
  <c r="I489" i="49" s="1"/>
  <c r="H490" i="49"/>
  <c r="J490" i="49" s="1"/>
  <c r="G490" i="49"/>
  <c r="I490"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499" i="49"/>
  <c r="J499" i="49" s="1"/>
  <c r="G499" i="49"/>
  <c r="I499" i="49" s="1"/>
  <c r="J502" i="49"/>
  <c r="I502" i="49"/>
  <c r="H502" i="49"/>
  <c r="G502" i="49"/>
  <c r="J503" i="49"/>
  <c r="I503" i="49"/>
  <c r="H503" i="49"/>
  <c r="G503" i="49"/>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J520" i="49"/>
  <c r="I520" i="49"/>
  <c r="H520" i="49"/>
  <c r="G520" i="49"/>
  <c r="H521" i="49"/>
  <c r="J521" i="49" s="1"/>
  <c r="G521" i="49"/>
  <c r="I521" i="49" s="1"/>
  <c r="H522" i="49"/>
  <c r="J522" i="49" s="1"/>
  <c r="G522" i="49"/>
  <c r="I522" i="49" s="1"/>
  <c r="I523" i="49"/>
  <c r="H523" i="49"/>
  <c r="J523" i="49" s="1"/>
  <c r="G523" i="49"/>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3" i="49"/>
  <c r="J533" i="49" s="1"/>
  <c r="G533" i="49"/>
  <c r="I533" i="49" s="1"/>
  <c r="H534" i="49"/>
  <c r="J534" i="49" s="1"/>
  <c r="G534" i="49"/>
  <c r="I534" i="49" s="1"/>
  <c r="H535" i="49"/>
  <c r="J535" i="49" s="1"/>
  <c r="G535" i="49"/>
  <c r="I535" i="49" s="1"/>
  <c r="H538" i="49"/>
  <c r="J538" i="49" s="1"/>
  <c r="G538" i="49"/>
  <c r="I538" i="49" s="1"/>
  <c r="J539" i="49"/>
  <c r="I539" i="49"/>
  <c r="H539" i="49"/>
  <c r="G539" i="49"/>
  <c r="H540" i="49"/>
  <c r="J540" i="49" s="1"/>
  <c r="G540" i="49"/>
  <c r="I540" i="49" s="1"/>
  <c r="H541" i="49"/>
  <c r="J541" i="49" s="1"/>
  <c r="G541" i="49"/>
  <c r="I541" i="49" s="1"/>
  <c r="H542" i="49"/>
  <c r="J542" i="49" s="1"/>
  <c r="G542" i="49"/>
  <c r="I542" i="49" s="1"/>
  <c r="J543" i="49"/>
  <c r="I543" i="49"/>
  <c r="H543" i="49"/>
  <c r="G543" i="49"/>
  <c r="H544" i="49"/>
  <c r="J544" i="49" s="1"/>
  <c r="G544" i="49"/>
  <c r="I544" i="49" s="1"/>
  <c r="I545" i="49"/>
  <c r="H545" i="49"/>
  <c r="J545" i="49" s="1"/>
  <c r="G545" i="49"/>
  <c r="H546" i="49"/>
  <c r="J546" i="49" s="1"/>
  <c r="G546" i="49"/>
  <c r="I546" i="49" s="1"/>
  <c r="I547" i="49"/>
  <c r="H547" i="49"/>
  <c r="J547" i="49" s="1"/>
  <c r="G547" i="49"/>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I561" i="49"/>
  <c r="H561" i="49"/>
  <c r="J561" i="49" s="1"/>
  <c r="G561" i="49"/>
  <c r="H562" i="49"/>
  <c r="J562" i="49" s="1"/>
  <c r="G562" i="49"/>
  <c r="I562" i="49" s="1"/>
  <c r="J563" i="49"/>
  <c r="I563" i="49"/>
  <c r="H563" i="49"/>
  <c r="G563" i="49"/>
  <c r="H564" i="49"/>
  <c r="J564" i="49" s="1"/>
  <c r="G564" i="49"/>
  <c r="I564" i="49" s="1"/>
  <c r="H565" i="49"/>
  <c r="J565" i="49" s="1"/>
  <c r="G565" i="49"/>
  <c r="I565" i="49" s="1"/>
  <c r="H566" i="49"/>
  <c r="J566" i="49" s="1"/>
  <c r="G566" i="49"/>
  <c r="I566" i="49" s="1"/>
  <c r="H567" i="49"/>
  <c r="J567" i="49" s="1"/>
  <c r="G567" i="49"/>
  <c r="I567" i="49" s="1"/>
  <c r="H570" i="49"/>
  <c r="J570" i="49" s="1"/>
  <c r="G570" i="49"/>
  <c r="I570" i="49" s="1"/>
  <c r="H571" i="49"/>
  <c r="J571" i="49" s="1"/>
  <c r="G571" i="49"/>
  <c r="I571" i="49" s="1"/>
  <c r="H572" i="49"/>
  <c r="J572" i="49" s="1"/>
  <c r="G572" i="49"/>
  <c r="I572" i="49" s="1"/>
  <c r="H575" i="49"/>
  <c r="J575" i="49" s="1"/>
  <c r="G575" i="49"/>
  <c r="I575" i="49" s="1"/>
  <c r="H576" i="49"/>
  <c r="J576" i="49" s="1"/>
  <c r="G576" i="49"/>
  <c r="I57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4"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4" i="53" s="1"/>
  <c r="F37" i="53"/>
  <c r="G35" i="53" s="1"/>
  <c r="D37" i="53"/>
  <c r="E34" i="53" s="1"/>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55" i="53" s="1"/>
  <c r="B57" i="53"/>
  <c r="C55" i="53" s="1"/>
  <c r="K40" i="53"/>
  <c r="J40" i="53"/>
  <c r="I59" i="53"/>
  <c r="G59" i="53"/>
  <c r="E59" i="53"/>
  <c r="C59" i="53"/>
  <c r="B5" i="54"/>
  <c r="D5" i="54" s="1"/>
  <c r="H5" i="54" s="1"/>
  <c r="K8" i="54"/>
  <c r="J8" i="54"/>
  <c r="K9" i="54"/>
  <c r="J9" i="54"/>
  <c r="K10" i="54"/>
  <c r="J10" i="54"/>
  <c r="K11" i="54"/>
  <c r="J11" i="54"/>
  <c r="K12" i="54"/>
  <c r="J12" i="54"/>
  <c r="H14" i="54"/>
  <c r="I10" i="54" s="1"/>
  <c r="F14" i="54"/>
  <c r="G12" i="54" s="1"/>
  <c r="D14" i="54"/>
  <c r="E12" i="54" s="1"/>
  <c r="B14" i="54"/>
  <c r="C12" i="54" s="1"/>
  <c r="K7" i="54"/>
  <c r="J7" i="54"/>
  <c r="H19" i="54"/>
  <c r="F19" i="54"/>
  <c r="G19" i="54" s="1"/>
  <c r="D19" i="54"/>
  <c r="B19" i="54"/>
  <c r="C19"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29" i="54"/>
  <c r="J29" i="54"/>
  <c r="K45" i="54"/>
  <c r="J45" i="54"/>
  <c r="K46" i="54"/>
  <c r="J46" i="54"/>
  <c r="K47" i="54"/>
  <c r="J47" i="54"/>
  <c r="K48" i="54"/>
  <c r="J48" i="54"/>
  <c r="K49" i="54"/>
  <c r="J49" i="54"/>
  <c r="K50" i="54"/>
  <c r="J50" i="54"/>
  <c r="K51" i="54"/>
  <c r="J51" i="54"/>
  <c r="H53" i="54"/>
  <c r="I50" i="54" s="1"/>
  <c r="F53" i="54"/>
  <c r="G51" i="54" s="1"/>
  <c r="D53" i="54"/>
  <c r="E50"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6" i="54"/>
  <c r="J56"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1" i="55" s="1"/>
  <c r="B63" i="55"/>
  <c r="C61" i="55" s="1"/>
  <c r="K52" i="55"/>
  <c r="J52" i="55"/>
  <c r="I65" i="55"/>
  <c r="G65" i="55"/>
  <c r="E65" i="55"/>
  <c r="C65" i="55"/>
  <c r="J65" i="55"/>
  <c r="K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7" i="55" s="1"/>
  <c r="F91" i="55"/>
  <c r="G89" i="55" s="1"/>
  <c r="D91" i="55"/>
  <c r="E89" i="55" s="1"/>
  <c r="B91" i="55"/>
  <c r="C89" i="55" s="1"/>
  <c r="K70" i="55"/>
  <c r="J70"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H110" i="55"/>
  <c r="I107" i="55" s="1"/>
  <c r="F110" i="55"/>
  <c r="G108" i="55" s="1"/>
  <c r="D110" i="55"/>
  <c r="E108" i="55" s="1"/>
  <c r="B110" i="55"/>
  <c r="C108" i="55" s="1"/>
  <c r="K94" i="55"/>
  <c r="J94" i="55"/>
  <c r="I112" i="55"/>
  <c r="G112" i="55"/>
  <c r="E112" i="55"/>
  <c r="C112" i="55"/>
  <c r="J112" i="55"/>
  <c r="K112" i="55"/>
  <c r="B115" i="55"/>
  <c r="D115" i="55" s="1"/>
  <c r="H115" i="55" s="1"/>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H141" i="55"/>
  <c r="I137" i="55" s="1"/>
  <c r="F141" i="55"/>
  <c r="G139" i="55" s="1"/>
  <c r="D141" i="55"/>
  <c r="E138" i="55" s="1"/>
  <c r="B141" i="55"/>
  <c r="C139" i="55" s="1"/>
  <c r="K117" i="55"/>
  <c r="J117"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H165" i="55"/>
  <c r="I162" i="55" s="1"/>
  <c r="F165" i="55"/>
  <c r="G163" i="55" s="1"/>
  <c r="D165" i="55"/>
  <c r="E162" i="55" s="1"/>
  <c r="B165" i="55"/>
  <c r="C163" i="55" s="1"/>
  <c r="K144" i="55"/>
  <c r="J144" i="55"/>
  <c r="I167" i="55"/>
  <c r="G167" i="55"/>
  <c r="E167" i="55"/>
  <c r="C167" i="55"/>
  <c r="J167" i="55"/>
  <c r="K167" i="55"/>
  <c r="B170" i="55"/>
  <c r="F170" i="55" s="1"/>
  <c r="K173" i="55"/>
  <c r="J173" i="55"/>
  <c r="H175" i="55"/>
  <c r="I175" i="55" s="1"/>
  <c r="F175" i="55"/>
  <c r="G173" i="55" s="1"/>
  <c r="D175" i="55"/>
  <c r="E175" i="55" s="1"/>
  <c r="B175" i="55"/>
  <c r="C173" i="55" s="1"/>
  <c r="K172" i="55"/>
  <c r="J172" i="55"/>
  <c r="K179" i="55"/>
  <c r="J179" i="55"/>
  <c r="K180" i="55"/>
  <c r="J180" i="55"/>
  <c r="K181" i="55"/>
  <c r="J181" i="55"/>
  <c r="K182" i="55"/>
  <c r="J182" i="55"/>
  <c r="K183" i="55"/>
  <c r="J183" i="55"/>
  <c r="K184" i="55"/>
  <c r="J184" i="55"/>
  <c r="K185" i="55"/>
  <c r="J185" i="55"/>
  <c r="K186" i="55"/>
  <c r="J186" i="55"/>
  <c r="K187" i="55"/>
  <c r="J187" i="55"/>
  <c r="K188" i="55"/>
  <c r="J188" i="55"/>
  <c r="H190" i="55"/>
  <c r="I186" i="55" s="1"/>
  <c r="F190" i="55"/>
  <c r="G188" i="55" s="1"/>
  <c r="D190" i="55"/>
  <c r="E186" i="55" s="1"/>
  <c r="B190" i="55"/>
  <c r="C188" i="55" s="1"/>
  <c r="K178" i="55"/>
  <c r="J178" i="55"/>
  <c r="I192" i="55"/>
  <c r="G192" i="55"/>
  <c r="E192" i="55"/>
  <c r="C192" i="55"/>
  <c r="K192" i="55"/>
  <c r="J192" i="55"/>
  <c r="I196" i="55"/>
  <c r="G196" i="55"/>
  <c r="E196" i="55"/>
  <c r="C196" i="55"/>
  <c r="H194" i="55"/>
  <c r="I194" i="55" s="1"/>
  <c r="F194" i="55"/>
  <c r="G194" i="55" s="1"/>
  <c r="D194" i="55"/>
  <c r="E194" i="55" s="1"/>
  <c r="B194" i="55"/>
  <c r="C194" i="55" s="1"/>
  <c r="K196" i="55"/>
  <c r="J196" i="55"/>
  <c r="K198" i="55"/>
  <c r="J198" i="55"/>
  <c r="I198" i="55"/>
  <c r="G198" i="55"/>
  <c r="E198" i="55"/>
  <c r="C198"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30" i="48" s="1"/>
  <c r="B32" i="48"/>
  <c r="C30" i="48" s="1"/>
  <c r="K18" i="48"/>
  <c r="J18" i="48"/>
  <c r="K36" i="48"/>
  <c r="J36" i="48"/>
  <c r="K37" i="48"/>
  <c r="J37" i="48"/>
  <c r="H39" i="48"/>
  <c r="I36" i="48" s="1"/>
  <c r="F39" i="48"/>
  <c r="G37" i="48" s="1"/>
  <c r="D39" i="48"/>
  <c r="E36" i="48" s="1"/>
  <c r="B39" i="48"/>
  <c r="C37" i="48" s="1"/>
  <c r="K35" i="48"/>
  <c r="J35" i="48"/>
  <c r="I41" i="48"/>
  <c r="G41" i="48"/>
  <c r="E41" i="48"/>
  <c r="C41" i="48"/>
  <c r="J41" i="48"/>
  <c r="K41" i="48"/>
  <c r="B44" i="48"/>
  <c r="D44" i="48" s="1"/>
  <c r="H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G62" i="48" s="1"/>
  <c r="D64" i="48"/>
  <c r="E61" i="48" s="1"/>
  <c r="B64" i="48"/>
  <c r="C62" i="48" s="1"/>
  <c r="K46" i="48"/>
  <c r="J46" i="48"/>
  <c r="K68" i="48"/>
  <c r="J68" i="48"/>
  <c r="K69" i="48"/>
  <c r="J69" i="48"/>
  <c r="K70" i="48"/>
  <c r="J70" i="48"/>
  <c r="K71" i="48"/>
  <c r="J71" i="48"/>
  <c r="K72" i="48"/>
  <c r="J72" i="48"/>
  <c r="K73" i="48"/>
  <c r="J73" i="48"/>
  <c r="K74" i="48"/>
  <c r="J74" i="48"/>
  <c r="K75" i="48"/>
  <c r="J75" i="48"/>
  <c r="H77" i="48"/>
  <c r="I74" i="48" s="1"/>
  <c r="F77" i="48"/>
  <c r="G75" i="48" s="1"/>
  <c r="D77" i="48"/>
  <c r="E74" i="48" s="1"/>
  <c r="B77" i="48"/>
  <c r="C75" i="48" s="1"/>
  <c r="K67" i="48"/>
  <c r="J67" i="48"/>
  <c r="I79" i="48"/>
  <c r="G79" i="48"/>
  <c r="E79" i="48"/>
  <c r="C79" i="48"/>
  <c r="J79" i="48"/>
  <c r="K79" i="48"/>
  <c r="B82" i="48"/>
  <c r="D82" i="48" s="1"/>
  <c r="H82" i="48" s="1"/>
  <c r="K85" i="48"/>
  <c r="J85" i="48"/>
  <c r="K86" i="48"/>
  <c r="J86" i="48"/>
  <c r="K87" i="48"/>
  <c r="J87" i="48"/>
  <c r="K88" i="48"/>
  <c r="J88" i="48"/>
  <c r="K89" i="48"/>
  <c r="J89" i="48"/>
  <c r="K90" i="48"/>
  <c r="J90" i="48"/>
  <c r="K91" i="48"/>
  <c r="J91" i="48"/>
  <c r="K92" i="48"/>
  <c r="J92" i="48"/>
  <c r="H94" i="48"/>
  <c r="I91" i="48" s="1"/>
  <c r="F94" i="48"/>
  <c r="G92" i="48" s="1"/>
  <c r="D94" i="48"/>
  <c r="E91" i="48" s="1"/>
  <c r="B94" i="48"/>
  <c r="C92" i="48" s="1"/>
  <c r="K84" i="48"/>
  <c r="J84"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H116" i="48"/>
  <c r="I112" i="48" s="1"/>
  <c r="F116" i="48"/>
  <c r="G114" i="48" s="1"/>
  <c r="D116" i="48"/>
  <c r="E112" i="48" s="1"/>
  <c r="B116" i="48"/>
  <c r="C114" i="48" s="1"/>
  <c r="K97" i="48"/>
  <c r="J97" i="48"/>
  <c r="I118" i="48"/>
  <c r="G118" i="48"/>
  <c r="E118" i="48"/>
  <c r="C118" i="48"/>
  <c r="K118" i="48"/>
  <c r="J118" i="48"/>
  <c r="D121" i="48"/>
  <c r="H121" i="48" s="1"/>
  <c r="B121" i="48"/>
  <c r="F121" i="48" s="1"/>
  <c r="K124" i="48"/>
  <c r="J124" i="48"/>
  <c r="H126" i="48"/>
  <c r="I126" i="48" s="1"/>
  <c r="F126" i="48"/>
  <c r="G124" i="48" s="1"/>
  <c r="D126" i="48"/>
  <c r="E126" i="48" s="1"/>
  <c r="B126" i="48"/>
  <c r="C124" i="48" s="1"/>
  <c r="K123" i="48"/>
  <c r="J123" i="48"/>
  <c r="K130" i="48"/>
  <c r="J130" i="48"/>
  <c r="K131" i="48"/>
  <c r="J131" i="48"/>
  <c r="K132" i="48"/>
  <c r="J132" i="48"/>
  <c r="K133" i="48"/>
  <c r="J133" i="48"/>
  <c r="K134" i="48"/>
  <c r="J134" i="48"/>
  <c r="K135" i="48"/>
  <c r="J135" i="48"/>
  <c r="K136" i="48"/>
  <c r="J136" i="48"/>
  <c r="K137" i="48"/>
  <c r="J137" i="48"/>
  <c r="K138" i="48"/>
  <c r="J138" i="48"/>
  <c r="H140" i="48"/>
  <c r="I136" i="48" s="1"/>
  <c r="F140" i="48"/>
  <c r="G138" i="48" s="1"/>
  <c r="D140" i="48"/>
  <c r="E136" i="48" s="1"/>
  <c r="B140" i="48"/>
  <c r="C138" i="48" s="1"/>
  <c r="K129" i="48"/>
  <c r="J129" i="48"/>
  <c r="I142" i="48"/>
  <c r="G142" i="48"/>
  <c r="E142" i="48"/>
  <c r="C142" i="48"/>
  <c r="J142" i="48"/>
  <c r="K142" i="48"/>
  <c r="B145" i="48"/>
  <c r="D145" i="48" s="1"/>
  <c r="H145" i="48" s="1"/>
  <c r="H149" i="48"/>
  <c r="F149" i="48"/>
  <c r="G149" i="48" s="1"/>
  <c r="D149" i="48"/>
  <c r="B149" i="48"/>
  <c r="C149" i="48" s="1"/>
  <c r="K147" i="48"/>
  <c r="J147" i="48"/>
  <c r="K153" i="48"/>
  <c r="J153" i="48"/>
  <c r="K154" i="48"/>
  <c r="J154" i="48"/>
  <c r="K155" i="48"/>
  <c r="J155" i="48"/>
  <c r="K156" i="48"/>
  <c r="J156" i="48"/>
  <c r="K157" i="48"/>
  <c r="J157" i="48"/>
  <c r="K158" i="48"/>
  <c r="J158" i="48"/>
  <c r="K159" i="48"/>
  <c r="J159" i="48"/>
  <c r="K160" i="48"/>
  <c r="J160" i="48"/>
  <c r="K161" i="48"/>
  <c r="J161" i="48"/>
  <c r="H163" i="48"/>
  <c r="I159" i="48" s="1"/>
  <c r="F163" i="48"/>
  <c r="G161" i="48" s="1"/>
  <c r="D163" i="48"/>
  <c r="E158" i="48" s="1"/>
  <c r="B163" i="48"/>
  <c r="C161" i="48" s="1"/>
  <c r="K152" i="48"/>
  <c r="J152" i="48"/>
  <c r="I165" i="48"/>
  <c r="G165" i="48"/>
  <c r="E165" i="48"/>
  <c r="C165" i="48"/>
  <c r="J165" i="48"/>
  <c r="K165" i="48"/>
  <c r="B168" i="48"/>
  <c r="D168" i="48" s="1"/>
  <c r="H168" i="48" s="1"/>
  <c r="K171" i="48"/>
  <c r="J171" i="48"/>
  <c r="K172" i="48"/>
  <c r="J172" i="48"/>
  <c r="K173" i="48"/>
  <c r="J173" i="48"/>
  <c r="K174" i="48"/>
  <c r="J174" i="48"/>
  <c r="K175" i="48"/>
  <c r="J175" i="48"/>
  <c r="K176" i="48"/>
  <c r="J176" i="48"/>
  <c r="K177" i="48"/>
  <c r="J177" i="48"/>
  <c r="K178" i="48"/>
  <c r="J178" i="48"/>
  <c r="H180" i="48"/>
  <c r="I177" i="48" s="1"/>
  <c r="F180" i="48"/>
  <c r="G178" i="48" s="1"/>
  <c r="D180" i="48"/>
  <c r="E177" i="48" s="1"/>
  <c r="B180" i="48"/>
  <c r="C178" i="48" s="1"/>
  <c r="K170" i="48"/>
  <c r="J170" i="48"/>
  <c r="K184" i="48"/>
  <c r="J184" i="48"/>
  <c r="K185" i="48"/>
  <c r="J185" i="48"/>
  <c r="K186" i="48"/>
  <c r="J186" i="48"/>
  <c r="K187" i="48"/>
  <c r="J187" i="48"/>
  <c r="H189" i="48"/>
  <c r="I186" i="48" s="1"/>
  <c r="F189" i="48"/>
  <c r="G187" i="48" s="1"/>
  <c r="D189" i="48"/>
  <c r="E186" i="48" s="1"/>
  <c r="B189" i="48"/>
  <c r="C187" i="48" s="1"/>
  <c r="K183" i="48"/>
  <c r="J183" i="48"/>
  <c r="I191" i="48"/>
  <c r="G191" i="48"/>
  <c r="E191" i="48"/>
  <c r="C191" i="48"/>
  <c r="J191" i="48"/>
  <c r="K191" i="48"/>
  <c r="B194" i="48"/>
  <c r="D194" i="48" s="1"/>
  <c r="H194" i="48" s="1"/>
  <c r="K197" i="48"/>
  <c r="J197" i="48"/>
  <c r="K198" i="48"/>
  <c r="J198" i="48"/>
  <c r="K199" i="48"/>
  <c r="J199" i="48"/>
  <c r="K200" i="48"/>
  <c r="J200" i="48"/>
  <c r="K201" i="48"/>
  <c r="J201" i="48"/>
  <c r="K202" i="48"/>
  <c r="J202" i="48"/>
  <c r="K203" i="48"/>
  <c r="J203" i="48"/>
  <c r="H205" i="48"/>
  <c r="I202" i="48" s="1"/>
  <c r="F205" i="48"/>
  <c r="G203" i="48" s="1"/>
  <c r="D205" i="48"/>
  <c r="E202" i="48" s="1"/>
  <c r="B205" i="48"/>
  <c r="C203" i="48" s="1"/>
  <c r="K196" i="48"/>
  <c r="J196"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H226" i="48"/>
  <c r="I223" i="48" s="1"/>
  <c r="F226" i="48"/>
  <c r="G224" i="48" s="1"/>
  <c r="D226" i="48"/>
  <c r="E223" i="48" s="1"/>
  <c r="B226" i="48"/>
  <c r="C224" i="48" s="1"/>
  <c r="K208" i="48"/>
  <c r="J208" i="48"/>
  <c r="K230" i="48"/>
  <c r="J230" i="48"/>
  <c r="K231" i="48"/>
  <c r="J231" i="48"/>
  <c r="K232" i="48"/>
  <c r="J232" i="48"/>
  <c r="K233" i="48"/>
  <c r="J233" i="48"/>
  <c r="K234" i="48"/>
  <c r="J234" i="48"/>
  <c r="K235" i="48"/>
  <c r="J235" i="48"/>
  <c r="K236" i="48"/>
  <c r="J236" i="48"/>
  <c r="K237" i="48"/>
  <c r="J237" i="48"/>
  <c r="K238" i="48"/>
  <c r="J238" i="48"/>
  <c r="K239" i="48"/>
  <c r="J239" i="48"/>
  <c r="K240" i="48"/>
  <c r="J240" i="48"/>
  <c r="H242" i="48"/>
  <c r="I239" i="48" s="1"/>
  <c r="F242" i="48"/>
  <c r="G240" i="48" s="1"/>
  <c r="D242" i="48"/>
  <c r="E238" i="48" s="1"/>
  <c r="B242" i="48"/>
  <c r="C240" i="48" s="1"/>
  <c r="K229" i="48"/>
  <c r="J229" i="48"/>
  <c r="I244" i="48"/>
  <c r="G244" i="48"/>
  <c r="E244" i="48"/>
  <c r="C244" i="48"/>
  <c r="J244" i="48"/>
  <c r="K244" i="48"/>
  <c r="I248" i="48"/>
  <c r="G248" i="48"/>
  <c r="E248" i="48"/>
  <c r="C248" i="48"/>
  <c r="H246" i="48"/>
  <c r="I246" i="48" s="1"/>
  <c r="F246" i="48"/>
  <c r="G246" i="48" s="1"/>
  <c r="D246" i="48"/>
  <c r="E246" i="48" s="1"/>
  <c r="B246" i="48"/>
  <c r="C246" i="48" s="1"/>
  <c r="K248" i="48"/>
  <c r="J248" i="48"/>
  <c r="K250" i="48"/>
  <c r="J250" i="48"/>
  <c r="I250" i="48"/>
  <c r="G250" i="48"/>
  <c r="E250" i="48"/>
  <c r="C250" i="48"/>
  <c r="K79" i="54"/>
  <c r="J79" i="54"/>
  <c r="K59" i="53"/>
  <c r="J59"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J24" i="47"/>
  <c r="I24" i="47"/>
  <c r="H24" i="47"/>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J42" i="26"/>
  <c r="I42" i="26"/>
  <c r="H42" i="26"/>
  <c r="G42" i="26"/>
  <c r="H43" i="26"/>
  <c r="J43" i="26" s="1"/>
  <c r="G43" i="26"/>
  <c r="I43" i="26" s="1"/>
  <c r="H44" i="26"/>
  <c r="J44" i="26" s="1"/>
  <c r="G44" i="26"/>
  <c r="I44" i="26" s="1"/>
  <c r="H45" i="26"/>
  <c r="J45" i="26" s="1"/>
  <c r="G45" i="26"/>
  <c r="I45" i="26" s="1"/>
  <c r="I46" i="26"/>
  <c r="H46" i="26"/>
  <c r="J46" i="26" s="1"/>
  <c r="G46" i="26"/>
  <c r="H47" i="26"/>
  <c r="J47" i="26" s="1"/>
  <c r="G47" i="26"/>
  <c r="I47" i="26" s="1"/>
  <c r="H48" i="26"/>
  <c r="J48" i="26" s="1"/>
  <c r="G48" i="26"/>
  <c r="I48" i="26" s="1"/>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I61" i="26"/>
  <c r="H61" i="26"/>
  <c r="J61" i="26" s="1"/>
  <c r="G61" i="26"/>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J69" i="26"/>
  <c r="I69" i="26"/>
  <c r="H69" i="26"/>
  <c r="G69" i="26"/>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K194" i="55" l="1"/>
  <c r="C7" i="56"/>
  <c r="G7" i="56"/>
  <c r="E7" i="56"/>
  <c r="I7" i="56"/>
  <c r="E8" i="56"/>
  <c r="I8" i="56"/>
  <c r="C8" i="56"/>
  <c r="G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E23" i="56"/>
  <c r="I23" i="56"/>
  <c r="C24" i="56"/>
  <c r="G24" i="56"/>
  <c r="E24" i="56"/>
  <c r="I24" i="56"/>
  <c r="E25" i="56"/>
  <c r="I25" i="56"/>
  <c r="C25" i="56"/>
  <c r="G25" i="56"/>
  <c r="C26" i="56"/>
  <c r="G26" i="56"/>
  <c r="E26" i="56"/>
  <c r="I26" i="56"/>
  <c r="C27" i="56"/>
  <c r="G27" i="56"/>
  <c r="E27" i="56"/>
  <c r="I27" i="56"/>
  <c r="E28" i="56"/>
  <c r="I28" i="56"/>
  <c r="C28" i="56"/>
  <c r="G28" i="56"/>
  <c r="E29" i="56"/>
  <c r="I29" i="56"/>
  <c r="C29" i="56"/>
  <c r="G29" i="56"/>
  <c r="C30" i="56"/>
  <c r="G30" i="56"/>
  <c r="J33" i="56"/>
  <c r="K33" i="56"/>
  <c r="E31" i="56"/>
  <c r="I31" i="56"/>
  <c r="F5" i="56"/>
  <c r="C7" i="57"/>
  <c r="G7" i="57"/>
  <c r="E7" i="57"/>
  <c r="I7" i="57"/>
  <c r="C8" i="57"/>
  <c r="G8" i="57"/>
  <c r="E8" i="57"/>
  <c r="I8" i="57"/>
  <c r="E9" i="57"/>
  <c r="I9" i="57"/>
  <c r="C9" i="57"/>
  <c r="G9" i="57"/>
  <c r="E10" i="57"/>
  <c r="I10" i="57"/>
  <c r="C10" i="57"/>
  <c r="G10" i="57"/>
  <c r="C11" i="57"/>
  <c r="G11" i="57"/>
  <c r="E11" i="57"/>
  <c r="I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E21" i="57"/>
  <c r="I21" i="57"/>
  <c r="C21" i="57"/>
  <c r="G21" i="57"/>
  <c r="C22" i="57"/>
  <c r="G22" i="57"/>
  <c r="E22" i="57"/>
  <c r="I22" i="57"/>
  <c r="E23" i="57"/>
  <c r="C23" i="57"/>
  <c r="G23" i="57"/>
  <c r="K26" i="57"/>
  <c r="J26" i="57"/>
  <c r="I24" i="57"/>
  <c r="F5" i="57"/>
  <c r="C7" i="58"/>
  <c r="G7" i="58"/>
  <c r="E7" i="58"/>
  <c r="I7" i="58"/>
  <c r="E8" i="58"/>
  <c r="I8" i="58"/>
  <c r="C8" i="58"/>
  <c r="G8" i="58"/>
  <c r="C9" i="58"/>
  <c r="G9" i="58"/>
  <c r="E9" i="58"/>
  <c r="I9" i="58"/>
  <c r="C10" i="58"/>
  <c r="G10" i="58"/>
  <c r="E10" i="58"/>
  <c r="I10" i="58"/>
  <c r="E11" i="58"/>
  <c r="I11" i="58"/>
  <c r="C11" i="58"/>
  <c r="G11" i="58"/>
  <c r="C12" i="58"/>
  <c r="G12" i="58"/>
  <c r="E12" i="58"/>
  <c r="I12" i="58"/>
  <c r="C13" i="58"/>
  <c r="G13" i="58"/>
  <c r="E13" i="58"/>
  <c r="I13" i="58"/>
  <c r="C14" i="58"/>
  <c r="G14" i="58"/>
  <c r="E14" i="58"/>
  <c r="I14" i="58"/>
  <c r="E15" i="58"/>
  <c r="I15" i="58"/>
  <c r="C15" i="58"/>
  <c r="G15" i="58"/>
  <c r="E16" i="58"/>
  <c r="I16" i="58"/>
  <c r="C16" i="58"/>
  <c r="G16" i="58"/>
  <c r="C17" i="58"/>
  <c r="G17" i="58"/>
  <c r="E17" i="58"/>
  <c r="I17" i="58"/>
  <c r="C18" i="58"/>
  <c r="G18" i="58"/>
  <c r="E18" i="58"/>
  <c r="I18" i="58"/>
  <c r="E19" i="58"/>
  <c r="I19" i="58"/>
  <c r="C19" i="58"/>
  <c r="G19" i="58"/>
  <c r="E20" i="58"/>
  <c r="I20" i="58"/>
  <c r="C20" i="58"/>
  <c r="G20" i="58"/>
  <c r="C21" i="58"/>
  <c r="G21" i="58"/>
  <c r="E21" i="58"/>
  <c r="I21" i="58"/>
  <c r="C22" i="58"/>
  <c r="G22" i="58"/>
  <c r="E22" i="58"/>
  <c r="I22" i="58"/>
  <c r="C23" i="58"/>
  <c r="G23" i="58"/>
  <c r="E23" i="58"/>
  <c r="I23" i="58"/>
  <c r="E24" i="58"/>
  <c r="I24" i="58"/>
  <c r="C24" i="58"/>
  <c r="G24" i="58"/>
  <c r="C25" i="58"/>
  <c r="G25" i="58"/>
  <c r="E25" i="58"/>
  <c r="I25" i="58"/>
  <c r="E26" i="58"/>
  <c r="I26" i="58"/>
  <c r="C26" i="58"/>
  <c r="G26" i="58"/>
  <c r="C27" i="58"/>
  <c r="G27" i="58"/>
  <c r="E27" i="58"/>
  <c r="I27" i="58"/>
  <c r="C28" i="58"/>
  <c r="G28" i="58"/>
  <c r="E28" i="58"/>
  <c r="I28" i="58"/>
  <c r="C29" i="58"/>
  <c r="G29" i="58"/>
  <c r="E29" i="58"/>
  <c r="I29" i="58"/>
  <c r="C30" i="58"/>
  <c r="G30" i="58"/>
  <c r="E30" i="58"/>
  <c r="I30" i="58"/>
  <c r="E31" i="58"/>
  <c r="I31" i="58"/>
  <c r="C31" i="58"/>
  <c r="G31" i="58"/>
  <c r="E32" i="58"/>
  <c r="I32" i="58"/>
  <c r="C32" i="58"/>
  <c r="G32" i="58"/>
  <c r="C33" i="58"/>
  <c r="G33" i="58"/>
  <c r="E33" i="58"/>
  <c r="I33" i="58"/>
  <c r="C34" i="58"/>
  <c r="G34" i="58"/>
  <c r="E34" i="58"/>
  <c r="I34" i="58"/>
  <c r="C35" i="58"/>
  <c r="G35" i="58"/>
  <c r="E35" i="58"/>
  <c r="I35" i="58"/>
  <c r="E36" i="58"/>
  <c r="I36" i="58"/>
  <c r="C36" i="58"/>
  <c r="G36" i="58"/>
  <c r="E37" i="58"/>
  <c r="I37" i="58"/>
  <c r="C37" i="58"/>
  <c r="G37" i="58"/>
  <c r="E38" i="58"/>
  <c r="I38" i="58"/>
  <c r="C38" i="58"/>
  <c r="G38" i="58"/>
  <c r="E39" i="58"/>
  <c r="I39" i="58"/>
  <c r="C39" i="58"/>
  <c r="G39" i="58"/>
  <c r="E40" i="58"/>
  <c r="I40" i="58"/>
  <c r="C40" i="58"/>
  <c r="G40" i="58"/>
  <c r="E41" i="58"/>
  <c r="I41" i="58"/>
  <c r="C41" i="58"/>
  <c r="G41" i="58"/>
  <c r="C42" i="58"/>
  <c r="G42" i="58"/>
  <c r="J45" i="58"/>
  <c r="K45" i="58"/>
  <c r="E43" i="58"/>
  <c r="I43" i="58"/>
  <c r="F5" i="58"/>
  <c r="C7" i="50"/>
  <c r="G7" i="50"/>
  <c r="E7" i="50"/>
  <c r="I7" i="50"/>
  <c r="C8" i="50"/>
  <c r="G8" i="50"/>
  <c r="E8" i="50"/>
  <c r="I8" i="50"/>
  <c r="C9" i="50"/>
  <c r="G9" i="50"/>
  <c r="E9" i="50"/>
  <c r="I9" i="50"/>
  <c r="E10" i="50"/>
  <c r="I10" i="50"/>
  <c r="C10" i="50"/>
  <c r="G10" i="50"/>
  <c r="E11" i="50"/>
  <c r="I11" i="50"/>
  <c r="C11" i="50"/>
  <c r="G11" i="50"/>
  <c r="C12" i="50"/>
  <c r="G12" i="50"/>
  <c r="E12" i="50"/>
  <c r="I12" i="50"/>
  <c r="C13" i="50"/>
  <c r="G13" i="50"/>
  <c r="E13" i="50"/>
  <c r="I13" i="50"/>
  <c r="E14" i="50"/>
  <c r="I14" i="50"/>
  <c r="C14" i="50"/>
  <c r="G14" i="50"/>
  <c r="E15" i="50"/>
  <c r="I15" i="50"/>
  <c r="C15" i="50"/>
  <c r="G15" i="50"/>
  <c r="C16" i="50"/>
  <c r="G16" i="50"/>
  <c r="E16" i="50"/>
  <c r="I16" i="50"/>
  <c r="C17" i="50"/>
  <c r="G17" i="50"/>
  <c r="E17" i="50"/>
  <c r="I17" i="50"/>
  <c r="C18" i="50"/>
  <c r="G18" i="50"/>
  <c r="E18" i="50"/>
  <c r="I18" i="50"/>
  <c r="C19" i="50"/>
  <c r="G19" i="50"/>
  <c r="E19" i="50"/>
  <c r="I19" i="50"/>
  <c r="E20" i="50"/>
  <c r="I20" i="50"/>
  <c r="C20" i="50"/>
  <c r="G20" i="50"/>
  <c r="E21" i="50"/>
  <c r="I21" i="50"/>
  <c r="C21" i="50"/>
  <c r="G21" i="50"/>
  <c r="C22" i="50"/>
  <c r="G22" i="50"/>
  <c r="E22" i="50"/>
  <c r="I22" i="50"/>
  <c r="C23" i="50"/>
  <c r="G23" i="50"/>
  <c r="E23" i="50"/>
  <c r="I23" i="50"/>
  <c r="E24" i="50"/>
  <c r="I24" i="50"/>
  <c r="C24" i="50"/>
  <c r="G24" i="50"/>
  <c r="C25" i="50"/>
  <c r="G25" i="50"/>
  <c r="E25" i="50"/>
  <c r="I25" i="50"/>
  <c r="C26" i="50"/>
  <c r="G26" i="50"/>
  <c r="E26" i="50"/>
  <c r="I26" i="50"/>
  <c r="C27" i="50"/>
  <c r="G27" i="50"/>
  <c r="E27" i="50"/>
  <c r="I27" i="50"/>
  <c r="E28" i="50"/>
  <c r="I28" i="50"/>
  <c r="C28" i="50"/>
  <c r="G28" i="50"/>
  <c r="C29" i="50"/>
  <c r="G29" i="50"/>
  <c r="E29" i="50"/>
  <c r="I29" i="50"/>
  <c r="C30" i="50"/>
  <c r="G30" i="50"/>
  <c r="E30" i="50"/>
  <c r="I30" i="50"/>
  <c r="E31" i="50"/>
  <c r="I31" i="50"/>
  <c r="C31" i="50"/>
  <c r="G31" i="50"/>
  <c r="E32" i="50"/>
  <c r="I32" i="50"/>
  <c r="C32" i="50"/>
  <c r="G32" i="50"/>
  <c r="C33" i="50"/>
  <c r="G33" i="50"/>
  <c r="E33" i="50"/>
  <c r="I33" i="50"/>
  <c r="C34" i="50"/>
  <c r="G34" i="50"/>
  <c r="E34" i="50"/>
  <c r="I34" i="50"/>
  <c r="E35" i="50"/>
  <c r="I35" i="50"/>
  <c r="C35" i="50"/>
  <c r="G35" i="50"/>
  <c r="E36" i="50"/>
  <c r="I36" i="50"/>
  <c r="C36" i="50"/>
  <c r="G36" i="50"/>
  <c r="E37" i="50"/>
  <c r="I37" i="50"/>
  <c r="C37" i="50"/>
  <c r="G37" i="50"/>
  <c r="C38" i="50"/>
  <c r="G38" i="50"/>
  <c r="E38" i="50"/>
  <c r="I38" i="50"/>
  <c r="E39" i="50"/>
  <c r="I39" i="50"/>
  <c r="C39" i="50"/>
  <c r="G39" i="50"/>
  <c r="C40" i="50"/>
  <c r="G40" i="50"/>
  <c r="E40" i="50"/>
  <c r="I40" i="50"/>
  <c r="E41" i="50"/>
  <c r="I41" i="50"/>
  <c r="C41" i="50"/>
  <c r="G41" i="50"/>
  <c r="E42" i="50"/>
  <c r="I42" i="50"/>
  <c r="C42" i="50"/>
  <c r="G42" i="50"/>
  <c r="E43" i="50"/>
  <c r="I43" i="50"/>
  <c r="C43" i="50"/>
  <c r="G43" i="50"/>
  <c r="C44" i="50"/>
  <c r="G44" i="50"/>
  <c r="E44" i="50"/>
  <c r="I44" i="50"/>
  <c r="C45" i="50"/>
  <c r="G45" i="50"/>
  <c r="E45" i="50"/>
  <c r="I45" i="50"/>
  <c r="E46" i="50"/>
  <c r="I46" i="50"/>
  <c r="C46" i="50"/>
  <c r="G46" i="50"/>
  <c r="C47" i="50"/>
  <c r="G47" i="50"/>
  <c r="K50" i="50"/>
  <c r="J50" i="50"/>
  <c r="E48" i="50"/>
  <c r="I48" i="50"/>
  <c r="F5" i="50"/>
  <c r="E40" i="53"/>
  <c r="I40" i="53"/>
  <c r="E57" i="53"/>
  <c r="I57" i="53"/>
  <c r="E25" i="53"/>
  <c r="I25" i="53"/>
  <c r="E37" i="53"/>
  <c r="I37" i="53"/>
  <c r="E7" i="53"/>
  <c r="I7" i="53"/>
  <c r="E22" i="53"/>
  <c r="I22" i="53"/>
  <c r="C40" i="53"/>
  <c r="G40" i="53"/>
  <c r="C57" i="53"/>
  <c r="G57" i="53"/>
  <c r="C25" i="53"/>
  <c r="G25" i="53"/>
  <c r="C37" i="53"/>
  <c r="G37" i="53"/>
  <c r="C7" i="53"/>
  <c r="G7" i="53"/>
  <c r="C22" i="53"/>
  <c r="G22" i="53"/>
  <c r="F5" i="53"/>
  <c r="C8" i="53"/>
  <c r="G8" i="53"/>
  <c r="E8" i="53"/>
  <c r="I8" i="53"/>
  <c r="C9" i="53"/>
  <c r="G9" i="53"/>
  <c r="E9" i="53"/>
  <c r="I9" i="53"/>
  <c r="C10" i="53"/>
  <c r="G10" i="53"/>
  <c r="E10" i="53"/>
  <c r="I10" i="53"/>
  <c r="E11" i="53"/>
  <c r="I11" i="53"/>
  <c r="C11" i="53"/>
  <c r="G11" i="53"/>
  <c r="E12" i="53"/>
  <c r="I12" i="53"/>
  <c r="C12" i="53"/>
  <c r="G12" i="53"/>
  <c r="E13" i="53"/>
  <c r="I13" i="53"/>
  <c r="C13" i="53"/>
  <c r="G13" i="53"/>
  <c r="E14" i="53"/>
  <c r="I14" i="53"/>
  <c r="C14" i="53"/>
  <c r="G14" i="53"/>
  <c r="C15" i="53"/>
  <c r="G15" i="53"/>
  <c r="E15" i="53"/>
  <c r="I15" i="53"/>
  <c r="C16" i="53"/>
  <c r="G16" i="53"/>
  <c r="E16" i="53"/>
  <c r="I16" i="53"/>
  <c r="E17" i="53"/>
  <c r="I17" i="53"/>
  <c r="C17" i="53"/>
  <c r="G17" i="53"/>
  <c r="E18" i="53"/>
  <c r="I18" i="53"/>
  <c r="C18" i="53"/>
  <c r="G18" i="53"/>
  <c r="C19" i="53"/>
  <c r="G19" i="53"/>
  <c r="J22" i="53"/>
  <c r="K22" i="53"/>
  <c r="E20" i="53"/>
  <c r="I20" i="53"/>
  <c r="C26" i="53"/>
  <c r="G26" i="53"/>
  <c r="E26" i="53"/>
  <c r="I26" i="53"/>
  <c r="E27" i="53"/>
  <c r="I27" i="53"/>
  <c r="C27" i="53"/>
  <c r="G27" i="53"/>
  <c r="C28" i="53"/>
  <c r="G28" i="53"/>
  <c r="E28" i="53"/>
  <c r="I28" i="53"/>
  <c r="E29" i="53"/>
  <c r="I29" i="53"/>
  <c r="C29" i="53"/>
  <c r="G29" i="53"/>
  <c r="C30" i="53"/>
  <c r="G30" i="53"/>
  <c r="E30" i="53"/>
  <c r="I30" i="53"/>
  <c r="E31" i="53"/>
  <c r="I31" i="53"/>
  <c r="C31" i="53"/>
  <c r="G31" i="53"/>
  <c r="C32" i="53"/>
  <c r="G32" i="53"/>
  <c r="E32" i="53"/>
  <c r="I32" i="53"/>
  <c r="E33" i="53"/>
  <c r="I33" i="53"/>
  <c r="C33" i="53"/>
  <c r="G33" i="53"/>
  <c r="C34" i="53"/>
  <c r="G34" i="53"/>
  <c r="K37" i="53"/>
  <c r="J37" i="53"/>
  <c r="E35" i="53"/>
  <c r="I35" i="53"/>
  <c r="C41" i="53"/>
  <c r="G41" i="53"/>
  <c r="E41" i="53"/>
  <c r="I41" i="53"/>
  <c r="C42" i="53"/>
  <c r="G42" i="53"/>
  <c r="E42" i="53"/>
  <c r="I42" i="53"/>
  <c r="C43" i="53"/>
  <c r="G43" i="53"/>
  <c r="E43" i="53"/>
  <c r="I43" i="53"/>
  <c r="C44" i="53"/>
  <c r="G44" i="53"/>
  <c r="E44" i="53"/>
  <c r="I44" i="53"/>
  <c r="C45" i="53"/>
  <c r="G45" i="53"/>
  <c r="E45" i="53"/>
  <c r="I45" i="53"/>
  <c r="C46" i="53"/>
  <c r="G46" i="53"/>
  <c r="E46" i="53"/>
  <c r="I46" i="53"/>
  <c r="E47" i="53"/>
  <c r="I47" i="53"/>
  <c r="C47" i="53"/>
  <c r="G47" i="53"/>
  <c r="C48" i="53"/>
  <c r="G48" i="53"/>
  <c r="E48" i="53"/>
  <c r="I48" i="53"/>
  <c r="E49" i="53"/>
  <c r="I49" i="53"/>
  <c r="C49" i="53"/>
  <c r="G49" i="53"/>
  <c r="E50" i="53"/>
  <c r="I50" i="53"/>
  <c r="C50" i="53"/>
  <c r="G50" i="53"/>
  <c r="C51" i="53"/>
  <c r="G51" i="53"/>
  <c r="E51" i="53"/>
  <c r="I51" i="53"/>
  <c r="C52" i="53"/>
  <c r="G52" i="53"/>
  <c r="E52" i="53"/>
  <c r="I52" i="53"/>
  <c r="C53" i="53"/>
  <c r="G53" i="53"/>
  <c r="E53" i="53"/>
  <c r="I53" i="53"/>
  <c r="C54" i="53"/>
  <c r="G54" i="53"/>
  <c r="E54" i="53"/>
  <c r="K57" i="53"/>
  <c r="J57" i="53"/>
  <c r="I55" i="53"/>
  <c r="E56" i="54"/>
  <c r="I56" i="54"/>
  <c r="E77" i="54"/>
  <c r="I77" i="54"/>
  <c r="E44" i="54"/>
  <c r="I44" i="54"/>
  <c r="E53" i="54"/>
  <c r="I53" i="54"/>
  <c r="E29" i="54"/>
  <c r="I29" i="54"/>
  <c r="E41" i="54"/>
  <c r="I41" i="54"/>
  <c r="E22" i="54"/>
  <c r="I22" i="54"/>
  <c r="E26" i="54"/>
  <c r="I26" i="54"/>
  <c r="J19" i="54"/>
  <c r="K19" i="54"/>
  <c r="E17" i="54"/>
  <c r="I17" i="54"/>
  <c r="E19" i="54"/>
  <c r="I19" i="54"/>
  <c r="E7" i="54"/>
  <c r="I7" i="54"/>
  <c r="E14" i="54"/>
  <c r="I14" i="54"/>
  <c r="C56" i="54"/>
  <c r="G56" i="54"/>
  <c r="C77" i="54"/>
  <c r="G77" i="54"/>
  <c r="C44" i="54"/>
  <c r="G44" i="54"/>
  <c r="C53" i="54"/>
  <c r="G53" i="54"/>
  <c r="C29" i="54"/>
  <c r="G29" i="54"/>
  <c r="C41" i="54"/>
  <c r="G41" i="54"/>
  <c r="C22" i="54"/>
  <c r="G22" i="54"/>
  <c r="C26" i="54"/>
  <c r="G26" i="54"/>
  <c r="C17" i="54"/>
  <c r="G17" i="54"/>
  <c r="C7" i="54"/>
  <c r="G7" i="54"/>
  <c r="C14" i="54"/>
  <c r="G14" i="54"/>
  <c r="F5" i="54"/>
  <c r="E8" i="54"/>
  <c r="I8" i="54"/>
  <c r="C8" i="54"/>
  <c r="G8" i="54"/>
  <c r="C9" i="54"/>
  <c r="G9" i="54"/>
  <c r="E9" i="54"/>
  <c r="I9" i="54"/>
  <c r="C10" i="54"/>
  <c r="G10" i="54"/>
  <c r="E10" i="54"/>
  <c r="C11" i="54"/>
  <c r="G11" i="54"/>
  <c r="K14" i="54"/>
  <c r="E11" i="54"/>
  <c r="I11" i="54"/>
  <c r="J14" i="54"/>
  <c r="I12" i="54"/>
  <c r="C23" i="54"/>
  <c r="G23" i="54"/>
  <c r="J26" i="54"/>
  <c r="K26" i="54"/>
  <c r="E24" i="54"/>
  <c r="I24" i="54"/>
  <c r="E30" i="54"/>
  <c r="I30" i="54"/>
  <c r="C30" i="54"/>
  <c r="G30" i="54"/>
  <c r="C31" i="54"/>
  <c r="G31" i="54"/>
  <c r="E31" i="54"/>
  <c r="I31" i="54"/>
  <c r="E32" i="54"/>
  <c r="I32" i="54"/>
  <c r="C32" i="54"/>
  <c r="G32" i="54"/>
  <c r="E33" i="54"/>
  <c r="I33" i="54"/>
  <c r="C33" i="54"/>
  <c r="G33" i="54"/>
  <c r="C34" i="54"/>
  <c r="G34" i="54"/>
  <c r="E34" i="54"/>
  <c r="I34" i="54"/>
  <c r="C35" i="54"/>
  <c r="G35" i="54"/>
  <c r="E35" i="54"/>
  <c r="I35" i="54"/>
  <c r="E36" i="54"/>
  <c r="I36" i="54"/>
  <c r="C36" i="54"/>
  <c r="G36" i="54"/>
  <c r="C37" i="54"/>
  <c r="G37" i="54"/>
  <c r="E37" i="54"/>
  <c r="I37" i="54"/>
  <c r="C38" i="54"/>
  <c r="G38" i="54"/>
  <c r="J41" i="54"/>
  <c r="K41" i="54"/>
  <c r="E39" i="54"/>
  <c r="I39" i="54"/>
  <c r="C45" i="54"/>
  <c r="G45" i="54"/>
  <c r="E45" i="54"/>
  <c r="I45" i="54"/>
  <c r="C46" i="54"/>
  <c r="G46" i="54"/>
  <c r="E46" i="54"/>
  <c r="I46" i="54"/>
  <c r="E47" i="54"/>
  <c r="I47" i="54"/>
  <c r="C47" i="54"/>
  <c r="G47" i="54"/>
  <c r="C48" i="54"/>
  <c r="G48" i="54"/>
  <c r="E48" i="54"/>
  <c r="I48" i="54"/>
  <c r="E49" i="54"/>
  <c r="I49" i="54"/>
  <c r="C49" i="54"/>
  <c r="G49" i="54"/>
  <c r="C50" i="54"/>
  <c r="G50" i="54"/>
  <c r="J53" i="54"/>
  <c r="K53" i="54"/>
  <c r="E51" i="54"/>
  <c r="I51" i="54"/>
  <c r="C57" i="54"/>
  <c r="G57" i="54"/>
  <c r="E57" i="54"/>
  <c r="I57" i="54"/>
  <c r="C58" i="54"/>
  <c r="G58" i="54"/>
  <c r="E58" i="54"/>
  <c r="I58" i="54"/>
  <c r="C59" i="54"/>
  <c r="G59" i="54"/>
  <c r="E59" i="54"/>
  <c r="I59" i="54"/>
  <c r="C60" i="54"/>
  <c r="G60" i="54"/>
  <c r="E60" i="54"/>
  <c r="I60" i="54"/>
  <c r="C61" i="54"/>
  <c r="G61" i="54"/>
  <c r="E61" i="54"/>
  <c r="I61" i="54"/>
  <c r="E62" i="54"/>
  <c r="I62" i="54"/>
  <c r="C62" i="54"/>
  <c r="G62" i="54"/>
  <c r="C63" i="54"/>
  <c r="G63" i="54"/>
  <c r="E63" i="54"/>
  <c r="I63" i="54"/>
  <c r="C64" i="54"/>
  <c r="G64" i="54"/>
  <c r="E64" i="54"/>
  <c r="I64" i="54"/>
  <c r="C65" i="54"/>
  <c r="G65" i="54"/>
  <c r="E65" i="54"/>
  <c r="I65" i="54"/>
  <c r="C66" i="54"/>
  <c r="G66" i="54"/>
  <c r="E66" i="54"/>
  <c r="I66" i="54"/>
  <c r="C67" i="54"/>
  <c r="G67" i="54"/>
  <c r="E67" i="54"/>
  <c r="I67" i="54"/>
  <c r="C68" i="54"/>
  <c r="G68" i="54"/>
  <c r="E68" i="54"/>
  <c r="I68" i="54"/>
  <c r="E69" i="54"/>
  <c r="I69" i="54"/>
  <c r="C69" i="54"/>
  <c r="G69" i="54"/>
  <c r="E70" i="54"/>
  <c r="I70" i="54"/>
  <c r="C70" i="54"/>
  <c r="G70" i="54"/>
  <c r="C71" i="54"/>
  <c r="G71" i="54"/>
  <c r="E71" i="54"/>
  <c r="I71" i="54"/>
  <c r="E72" i="54"/>
  <c r="I72" i="54"/>
  <c r="C72" i="54"/>
  <c r="G72" i="54"/>
  <c r="C73" i="54"/>
  <c r="G73" i="54"/>
  <c r="E73" i="54"/>
  <c r="I73" i="54"/>
  <c r="C74" i="54"/>
  <c r="G74" i="54"/>
  <c r="J77" i="54"/>
  <c r="K77" i="54"/>
  <c r="E75" i="54"/>
  <c r="I75" i="54"/>
  <c r="C178" i="55"/>
  <c r="G178" i="55"/>
  <c r="C190" i="55"/>
  <c r="G190" i="55"/>
  <c r="C172" i="55"/>
  <c r="G172" i="55"/>
  <c r="C175" i="55"/>
  <c r="G175" i="55"/>
  <c r="C144" i="55"/>
  <c r="G144" i="55"/>
  <c r="C165" i="55"/>
  <c r="G165" i="55"/>
  <c r="C117" i="55"/>
  <c r="G117" i="55"/>
  <c r="C141" i="55"/>
  <c r="G141" i="55"/>
  <c r="E94" i="55"/>
  <c r="I94" i="55"/>
  <c r="E110" i="55"/>
  <c r="I110" i="55"/>
  <c r="E70" i="55"/>
  <c r="I70" i="55"/>
  <c r="E91" i="55"/>
  <c r="I91" i="55"/>
  <c r="C52" i="55"/>
  <c r="G52" i="55"/>
  <c r="C63" i="55"/>
  <c r="G63" i="55"/>
  <c r="C26" i="55"/>
  <c r="G26" i="55"/>
  <c r="C49" i="55"/>
  <c r="G49" i="55"/>
  <c r="E7" i="55"/>
  <c r="I7" i="55"/>
  <c r="E19" i="55"/>
  <c r="I19" i="55"/>
  <c r="J194" i="55"/>
  <c r="E178" i="55"/>
  <c r="I178" i="55"/>
  <c r="E190" i="55"/>
  <c r="I190" i="55"/>
  <c r="E172" i="55"/>
  <c r="I172" i="55"/>
  <c r="D170" i="55"/>
  <c r="H170" i="55" s="1"/>
  <c r="E144" i="55"/>
  <c r="I144" i="55"/>
  <c r="E165" i="55"/>
  <c r="I165" i="55"/>
  <c r="E117" i="55"/>
  <c r="I117" i="55"/>
  <c r="E141" i="55"/>
  <c r="I141" i="55"/>
  <c r="C94" i="55"/>
  <c r="G94" i="55"/>
  <c r="C110" i="55"/>
  <c r="G110" i="55"/>
  <c r="C70" i="55"/>
  <c r="G70" i="55"/>
  <c r="C91" i="55"/>
  <c r="G91" i="55"/>
  <c r="E52" i="55"/>
  <c r="I52" i="55"/>
  <c r="E63" i="55"/>
  <c r="I63" i="55"/>
  <c r="E26" i="55"/>
  <c r="I26" i="55"/>
  <c r="E49" i="55"/>
  <c r="I49" i="55"/>
  <c r="C7" i="55"/>
  <c r="G7" i="55"/>
  <c r="C19" i="55"/>
  <c r="G19" i="55"/>
  <c r="F5" i="55"/>
  <c r="C8" i="55"/>
  <c r="G8" i="55"/>
  <c r="E8" i="55"/>
  <c r="I8" i="55"/>
  <c r="E9" i="55"/>
  <c r="I9" i="55"/>
  <c r="C9" i="55"/>
  <c r="G9" i="55"/>
  <c r="C10" i="55"/>
  <c r="G10" i="55"/>
  <c r="E10" i="55"/>
  <c r="I10" i="55"/>
  <c r="C11" i="55"/>
  <c r="G11" i="55"/>
  <c r="E11" i="55"/>
  <c r="I11" i="55"/>
  <c r="E12" i="55"/>
  <c r="I12" i="55"/>
  <c r="C12" i="55"/>
  <c r="G12" i="55"/>
  <c r="C13" i="55"/>
  <c r="G13" i="55"/>
  <c r="E13" i="55"/>
  <c r="I13" i="55"/>
  <c r="E14" i="55"/>
  <c r="I14" i="55"/>
  <c r="C14" i="55"/>
  <c r="G14" i="55"/>
  <c r="C15" i="55"/>
  <c r="G15" i="55"/>
  <c r="E15" i="55"/>
  <c r="I15" i="55"/>
  <c r="C16" i="55"/>
  <c r="G16" i="55"/>
  <c r="K19" i="55"/>
  <c r="J19" i="55"/>
  <c r="E17" i="55"/>
  <c r="I17" i="55"/>
  <c r="F24" i="55"/>
  <c r="C27" i="55"/>
  <c r="G27" i="55"/>
  <c r="E27" i="55"/>
  <c r="I27" i="55"/>
  <c r="C28" i="55"/>
  <c r="G28" i="55"/>
  <c r="E28" i="55"/>
  <c r="I28" i="55"/>
  <c r="C29" i="55"/>
  <c r="G29" i="55"/>
  <c r="E29" i="55"/>
  <c r="I29" i="55"/>
  <c r="E30" i="55"/>
  <c r="I30" i="55"/>
  <c r="C30" i="55"/>
  <c r="G30" i="55"/>
  <c r="E31" i="55"/>
  <c r="I31" i="55"/>
  <c r="C31" i="55"/>
  <c r="G31" i="55"/>
  <c r="C32" i="55"/>
  <c r="G32" i="55"/>
  <c r="E32" i="55"/>
  <c r="I32" i="55"/>
  <c r="C33" i="55"/>
  <c r="G33" i="55"/>
  <c r="E33" i="55"/>
  <c r="I33" i="55"/>
  <c r="E34" i="55"/>
  <c r="I34" i="55"/>
  <c r="C34" i="55"/>
  <c r="G34" i="55"/>
  <c r="E35" i="55"/>
  <c r="I35" i="55"/>
  <c r="C35" i="55"/>
  <c r="G35" i="55"/>
  <c r="C36" i="55"/>
  <c r="G36" i="55"/>
  <c r="E36" i="55"/>
  <c r="I36" i="55"/>
  <c r="C37" i="55"/>
  <c r="G37" i="55"/>
  <c r="E37" i="55"/>
  <c r="I37" i="55"/>
  <c r="C38" i="55"/>
  <c r="G38" i="55"/>
  <c r="E38" i="55"/>
  <c r="I38" i="55"/>
  <c r="C39" i="55"/>
  <c r="G39" i="55"/>
  <c r="E39" i="55"/>
  <c r="I39" i="55"/>
  <c r="E40" i="55"/>
  <c r="I40" i="55"/>
  <c r="C40" i="55"/>
  <c r="G40" i="55"/>
  <c r="E41" i="55"/>
  <c r="I41" i="55"/>
  <c r="C41" i="55"/>
  <c r="G41" i="55"/>
  <c r="E42" i="55"/>
  <c r="I42" i="55"/>
  <c r="C42" i="55"/>
  <c r="G42" i="55"/>
  <c r="C43" i="55"/>
  <c r="G43" i="55"/>
  <c r="E43" i="55"/>
  <c r="I43" i="55"/>
  <c r="C44" i="55"/>
  <c r="G44" i="55"/>
  <c r="E44" i="55"/>
  <c r="I44" i="55"/>
  <c r="C45" i="55"/>
  <c r="G45" i="55"/>
  <c r="E45" i="55"/>
  <c r="I45" i="55"/>
  <c r="C46" i="55"/>
  <c r="G46" i="55"/>
  <c r="J49" i="55"/>
  <c r="K49" i="55"/>
  <c r="E47" i="55"/>
  <c r="I47" i="55"/>
  <c r="E53" i="55"/>
  <c r="I53" i="55"/>
  <c r="C53" i="55"/>
  <c r="G53" i="55"/>
  <c r="E54" i="55"/>
  <c r="I54" i="55"/>
  <c r="C54" i="55"/>
  <c r="G54" i="55"/>
  <c r="C55" i="55"/>
  <c r="G55" i="55"/>
  <c r="E55" i="55"/>
  <c r="I55" i="55"/>
  <c r="C56" i="55"/>
  <c r="G56" i="55"/>
  <c r="E56" i="55"/>
  <c r="I56" i="55"/>
  <c r="C57" i="55"/>
  <c r="G57" i="55"/>
  <c r="E57" i="55"/>
  <c r="I57" i="55"/>
  <c r="E58" i="55"/>
  <c r="I58" i="55"/>
  <c r="C58" i="55"/>
  <c r="G58" i="55"/>
  <c r="C59" i="55"/>
  <c r="G59" i="55"/>
  <c r="E59" i="55"/>
  <c r="I59" i="55"/>
  <c r="E60" i="55"/>
  <c r="C60" i="55"/>
  <c r="G60" i="55"/>
  <c r="K63" i="55"/>
  <c r="J63" i="55"/>
  <c r="I61" i="55"/>
  <c r="F68" i="55"/>
  <c r="C71" i="55"/>
  <c r="G71" i="55"/>
  <c r="E71" i="55"/>
  <c r="I71" i="55"/>
  <c r="E72" i="55"/>
  <c r="I72" i="55"/>
  <c r="C72" i="55"/>
  <c r="G72" i="55"/>
  <c r="C73" i="55"/>
  <c r="G73" i="55"/>
  <c r="E73" i="55"/>
  <c r="I73" i="55"/>
  <c r="I74" i="55"/>
  <c r="C74" i="55"/>
  <c r="G74" i="55"/>
  <c r="E74" i="55"/>
  <c r="E75" i="55"/>
  <c r="I75" i="55"/>
  <c r="C75" i="55"/>
  <c r="G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E83" i="55"/>
  <c r="I83" i="55"/>
  <c r="C83" i="55"/>
  <c r="G83" i="55"/>
  <c r="E84" i="55"/>
  <c r="I84" i="55"/>
  <c r="C84" i="55"/>
  <c r="G84" i="55"/>
  <c r="E85" i="55"/>
  <c r="I85" i="55"/>
  <c r="C85" i="55"/>
  <c r="G85" i="55"/>
  <c r="E86" i="55"/>
  <c r="I86" i="55"/>
  <c r="C86" i="55"/>
  <c r="G86" i="55"/>
  <c r="C87" i="55"/>
  <c r="G87" i="55"/>
  <c r="E87" i="55"/>
  <c r="K91" i="55"/>
  <c r="E88" i="55"/>
  <c r="I88" i="55"/>
  <c r="C88" i="55"/>
  <c r="G88" i="55"/>
  <c r="J91" i="55"/>
  <c r="I89" i="55"/>
  <c r="E95" i="55"/>
  <c r="I95" i="55"/>
  <c r="C95" i="55"/>
  <c r="G95" i="55"/>
  <c r="E96" i="55"/>
  <c r="I96" i="55"/>
  <c r="C96" i="55"/>
  <c r="G96" i="55"/>
  <c r="C97" i="55"/>
  <c r="G97" i="55"/>
  <c r="E97" i="55"/>
  <c r="I97" i="55"/>
  <c r="C98" i="55"/>
  <c r="G98" i="55"/>
  <c r="E98" i="55"/>
  <c r="I98" i="55"/>
  <c r="E99" i="55"/>
  <c r="I99" i="55"/>
  <c r="C99" i="55"/>
  <c r="G99" i="55"/>
  <c r="C100" i="55"/>
  <c r="G100" i="55"/>
  <c r="E100" i="55"/>
  <c r="I100" i="55"/>
  <c r="E101" i="55"/>
  <c r="I101" i="55"/>
  <c r="C101" i="55"/>
  <c r="G101" i="55"/>
  <c r="C102" i="55"/>
  <c r="G102" i="55"/>
  <c r="E102" i="55"/>
  <c r="I102" i="55"/>
  <c r="C103" i="55"/>
  <c r="G103" i="55"/>
  <c r="E103" i="55"/>
  <c r="I103" i="55"/>
  <c r="E104" i="55"/>
  <c r="I104" i="55"/>
  <c r="C104" i="55"/>
  <c r="G104" i="55"/>
  <c r="E105" i="55"/>
  <c r="I105" i="55"/>
  <c r="C105" i="55"/>
  <c r="G105" i="55"/>
  <c r="E106" i="55"/>
  <c r="I106" i="55"/>
  <c r="C106" i="55"/>
  <c r="G106" i="55"/>
  <c r="C107" i="55"/>
  <c r="G107" i="55"/>
  <c r="E107" i="55"/>
  <c r="K110" i="55"/>
  <c r="J110" i="55"/>
  <c r="I108" i="55"/>
  <c r="F115" i="55"/>
  <c r="C118" i="55"/>
  <c r="G118" i="55"/>
  <c r="E118" i="55"/>
  <c r="I118" i="55"/>
  <c r="C119" i="55"/>
  <c r="G119" i="55"/>
  <c r="E119" i="55"/>
  <c r="I119" i="55"/>
  <c r="C120" i="55"/>
  <c r="G120" i="55"/>
  <c r="E120" i="55"/>
  <c r="I120" i="55"/>
  <c r="C121" i="55"/>
  <c r="G121" i="55"/>
  <c r="E121" i="55"/>
  <c r="I121" i="55"/>
  <c r="C122" i="55"/>
  <c r="G122" i="55"/>
  <c r="E122" i="55"/>
  <c r="I122" i="55"/>
  <c r="C123" i="55"/>
  <c r="G123" i="55"/>
  <c r="E123" i="55"/>
  <c r="I123" i="55"/>
  <c r="E124" i="55"/>
  <c r="I124" i="55"/>
  <c r="C124" i="55"/>
  <c r="G124" i="55"/>
  <c r="C125" i="55"/>
  <c r="G125" i="55"/>
  <c r="E125" i="55"/>
  <c r="I125" i="55"/>
  <c r="C126" i="55"/>
  <c r="G126" i="55"/>
  <c r="E126" i="55"/>
  <c r="I126" i="55"/>
  <c r="E127" i="55"/>
  <c r="I127" i="55"/>
  <c r="C127" i="55"/>
  <c r="G127" i="55"/>
  <c r="E128" i="55"/>
  <c r="I128" i="55"/>
  <c r="C128" i="55"/>
  <c r="G128" i="55"/>
  <c r="E129" i="55"/>
  <c r="I129" i="55"/>
  <c r="C129" i="55"/>
  <c r="G129" i="55"/>
  <c r="E130" i="55"/>
  <c r="I130" i="55"/>
  <c r="C130" i="55"/>
  <c r="G130" i="55"/>
  <c r="C131" i="55"/>
  <c r="G131" i="55"/>
  <c r="E131" i="55"/>
  <c r="I131" i="55"/>
  <c r="E132" i="55"/>
  <c r="I132" i="55"/>
  <c r="C132" i="55"/>
  <c r="G132" i="55"/>
  <c r="E133" i="55"/>
  <c r="I133" i="55"/>
  <c r="C133" i="55"/>
  <c r="G133" i="55"/>
  <c r="C134" i="55"/>
  <c r="G134" i="55"/>
  <c r="E134" i="55"/>
  <c r="I134" i="55"/>
  <c r="C135" i="55"/>
  <c r="G135" i="55"/>
  <c r="E135" i="55"/>
  <c r="I135" i="55"/>
  <c r="E136" i="55"/>
  <c r="I136" i="55"/>
  <c r="C136" i="55"/>
  <c r="G136" i="55"/>
  <c r="C137" i="55"/>
  <c r="G137" i="55"/>
  <c r="E137" i="55"/>
  <c r="C138" i="55"/>
  <c r="G138" i="55"/>
  <c r="K141" i="55"/>
  <c r="I138" i="55"/>
  <c r="J141" i="55"/>
  <c r="E139" i="55"/>
  <c r="I139" i="55"/>
  <c r="C145" i="55"/>
  <c r="G145" i="55"/>
  <c r="E145" i="55"/>
  <c r="I145" i="55"/>
  <c r="E146" i="55"/>
  <c r="I146" i="55"/>
  <c r="C146" i="55"/>
  <c r="G146" i="55"/>
  <c r="C147" i="55"/>
  <c r="G147" i="55"/>
  <c r="E147" i="55"/>
  <c r="I147" i="55"/>
  <c r="E148" i="55"/>
  <c r="I148" i="55"/>
  <c r="C148" i="55"/>
  <c r="G148" i="55"/>
  <c r="C149" i="55"/>
  <c r="G149" i="55"/>
  <c r="E149" i="55"/>
  <c r="I149" i="55"/>
  <c r="C150" i="55"/>
  <c r="G150" i="55"/>
  <c r="E150" i="55"/>
  <c r="I150" i="55"/>
  <c r="C151" i="55"/>
  <c r="G151" i="55"/>
  <c r="E151" i="55"/>
  <c r="I151" i="55"/>
  <c r="C152" i="55"/>
  <c r="G152" i="55"/>
  <c r="E152" i="55"/>
  <c r="I152" i="55"/>
  <c r="C153" i="55"/>
  <c r="G153" i="55"/>
  <c r="E153" i="55"/>
  <c r="I153" i="55"/>
  <c r="E154" i="55"/>
  <c r="I154" i="55"/>
  <c r="C154" i="55"/>
  <c r="G154" i="55"/>
  <c r="C155" i="55"/>
  <c r="G155" i="55"/>
  <c r="E155" i="55"/>
  <c r="I155" i="55"/>
  <c r="C156" i="55"/>
  <c r="G156" i="55"/>
  <c r="E156" i="55"/>
  <c r="I156" i="55"/>
  <c r="C157" i="55"/>
  <c r="G157" i="55"/>
  <c r="E157" i="55"/>
  <c r="I157" i="55"/>
  <c r="E158" i="55"/>
  <c r="I158" i="55"/>
  <c r="C158" i="55"/>
  <c r="G158" i="55"/>
  <c r="E159" i="55"/>
  <c r="I159" i="55"/>
  <c r="C159" i="55"/>
  <c r="G159" i="55"/>
  <c r="C160" i="55"/>
  <c r="G160" i="55"/>
  <c r="E160" i="55"/>
  <c r="I160" i="55"/>
  <c r="C161" i="55"/>
  <c r="G161" i="55"/>
  <c r="E161" i="55"/>
  <c r="I161" i="55"/>
  <c r="C162" i="55"/>
  <c r="G162" i="55"/>
  <c r="J165" i="55"/>
  <c r="K165" i="55"/>
  <c r="E163" i="55"/>
  <c r="I163" i="55"/>
  <c r="J175" i="55"/>
  <c r="K175" i="55"/>
  <c r="E173" i="55"/>
  <c r="I173" i="55"/>
  <c r="C179" i="55"/>
  <c r="G179" i="55"/>
  <c r="E179" i="55"/>
  <c r="I179" i="55"/>
  <c r="C180" i="55"/>
  <c r="G180" i="55"/>
  <c r="E180" i="55"/>
  <c r="I180" i="55"/>
  <c r="C181" i="55"/>
  <c r="G181" i="55"/>
  <c r="E181" i="55"/>
  <c r="I181" i="55"/>
  <c r="C182" i="55"/>
  <c r="G182" i="55"/>
  <c r="E182" i="55"/>
  <c r="I182" i="55"/>
  <c r="C183" i="55"/>
  <c r="G183" i="55"/>
  <c r="E183" i="55"/>
  <c r="I183" i="55"/>
  <c r="C184" i="55"/>
  <c r="G184" i="55"/>
  <c r="E184" i="55"/>
  <c r="I184" i="55"/>
  <c r="C185" i="55"/>
  <c r="G185" i="55"/>
  <c r="E185" i="55"/>
  <c r="I185" i="55"/>
  <c r="C186" i="55"/>
  <c r="G186" i="55"/>
  <c r="C187" i="55"/>
  <c r="G187" i="55"/>
  <c r="J190" i="55"/>
  <c r="K190" i="55"/>
  <c r="E187" i="55"/>
  <c r="I187" i="55"/>
  <c r="E188" i="55"/>
  <c r="I188" i="55"/>
  <c r="C242" i="48"/>
  <c r="E229" i="48"/>
  <c r="I229" i="48"/>
  <c r="E242" i="48"/>
  <c r="I242" i="48"/>
  <c r="E208" i="48"/>
  <c r="I208" i="48"/>
  <c r="E226" i="48"/>
  <c r="I226" i="48"/>
  <c r="E196" i="48"/>
  <c r="I196" i="48"/>
  <c r="E205" i="48"/>
  <c r="I205" i="48"/>
  <c r="C183" i="48"/>
  <c r="G183" i="48"/>
  <c r="C189" i="48"/>
  <c r="G189" i="48"/>
  <c r="C170" i="48"/>
  <c r="G170" i="48"/>
  <c r="C180" i="48"/>
  <c r="G180" i="48"/>
  <c r="E152" i="48"/>
  <c r="I152" i="48"/>
  <c r="E163" i="48"/>
  <c r="I163" i="48"/>
  <c r="J149" i="48"/>
  <c r="K149" i="48"/>
  <c r="E147" i="48"/>
  <c r="I147" i="48"/>
  <c r="E149" i="48"/>
  <c r="I149" i="48"/>
  <c r="C129" i="48"/>
  <c r="G129" i="48"/>
  <c r="C140" i="48"/>
  <c r="G140" i="48"/>
  <c r="C123" i="48"/>
  <c r="G123" i="48"/>
  <c r="C126" i="48"/>
  <c r="G126" i="48"/>
  <c r="C97" i="48"/>
  <c r="G97" i="48"/>
  <c r="C116" i="48"/>
  <c r="G116" i="48"/>
  <c r="C84" i="48"/>
  <c r="G84" i="48"/>
  <c r="C94" i="48"/>
  <c r="G94" i="48"/>
  <c r="E67" i="48"/>
  <c r="I67" i="48"/>
  <c r="E77" i="48"/>
  <c r="I77" i="48"/>
  <c r="E46" i="48"/>
  <c r="I46" i="48"/>
  <c r="E64" i="48"/>
  <c r="I64" i="48"/>
  <c r="C35" i="48"/>
  <c r="G35" i="48"/>
  <c r="C39" i="48"/>
  <c r="G39" i="48"/>
  <c r="C18" i="48"/>
  <c r="G18" i="48"/>
  <c r="C32" i="48"/>
  <c r="G32" i="48"/>
  <c r="E7" i="48"/>
  <c r="I7" i="48"/>
  <c r="E11" i="48"/>
  <c r="I11" i="48"/>
  <c r="C229" i="48"/>
  <c r="G229" i="48"/>
  <c r="G242" i="48"/>
  <c r="C208" i="48"/>
  <c r="G208" i="48"/>
  <c r="C226" i="48"/>
  <c r="G226" i="48"/>
  <c r="C196" i="48"/>
  <c r="G196" i="48"/>
  <c r="C205" i="48"/>
  <c r="G205" i="48"/>
  <c r="E183" i="48"/>
  <c r="I183" i="48"/>
  <c r="E189" i="48"/>
  <c r="I189" i="48"/>
  <c r="E170" i="48"/>
  <c r="I170" i="48"/>
  <c r="E180" i="48"/>
  <c r="I180" i="48"/>
  <c r="C152" i="48"/>
  <c r="G152" i="48"/>
  <c r="C163" i="48"/>
  <c r="G163" i="48"/>
  <c r="C147" i="48"/>
  <c r="G147" i="48"/>
  <c r="E129" i="48"/>
  <c r="I129" i="48"/>
  <c r="E140" i="48"/>
  <c r="I140" i="48"/>
  <c r="E123" i="48"/>
  <c r="I123" i="48"/>
  <c r="E97" i="48"/>
  <c r="I97" i="48"/>
  <c r="E116" i="48"/>
  <c r="I116" i="48"/>
  <c r="E84" i="48"/>
  <c r="I84" i="48"/>
  <c r="E94" i="48"/>
  <c r="I94" i="48"/>
  <c r="C67" i="48"/>
  <c r="G67" i="48"/>
  <c r="C77" i="48"/>
  <c r="G77" i="48"/>
  <c r="C46" i="48"/>
  <c r="G46" i="48"/>
  <c r="C64" i="48"/>
  <c r="G64" i="48"/>
  <c r="E35" i="48"/>
  <c r="I35" i="48"/>
  <c r="E39" i="48"/>
  <c r="I39" i="48"/>
  <c r="E18" i="48"/>
  <c r="I18" i="48"/>
  <c r="E32" i="48"/>
  <c r="I32" i="48"/>
  <c r="C7" i="48"/>
  <c r="G7" i="48"/>
  <c r="C11" i="48"/>
  <c r="G11" i="48"/>
  <c r="F5" i="48"/>
  <c r="C8" i="48"/>
  <c r="G8" i="48"/>
  <c r="K11" i="48"/>
  <c r="J11" i="48"/>
  <c r="E9" i="48"/>
  <c r="I9" i="48"/>
  <c r="F16" i="48"/>
  <c r="E19" i="48"/>
  <c r="I19" i="48"/>
  <c r="C19" i="48"/>
  <c r="G19" i="48"/>
  <c r="C20" i="48"/>
  <c r="G20" i="48"/>
  <c r="E20" i="48"/>
  <c r="I20" i="48"/>
  <c r="E21" i="48"/>
  <c r="I21" i="48"/>
  <c r="C21" i="48"/>
  <c r="G21" i="48"/>
  <c r="E22" i="48"/>
  <c r="I22" i="48"/>
  <c r="C22" i="48"/>
  <c r="G22" i="48"/>
  <c r="E23" i="48"/>
  <c r="I23" i="48"/>
  <c r="C23" i="48"/>
  <c r="G23" i="48"/>
  <c r="C24" i="48"/>
  <c r="G24" i="48"/>
  <c r="E24" i="48"/>
  <c r="I24" i="48"/>
  <c r="E25" i="48"/>
  <c r="I25" i="48"/>
  <c r="C25" i="48"/>
  <c r="G25" i="48"/>
  <c r="E26" i="48"/>
  <c r="I26" i="48"/>
  <c r="C26" i="48"/>
  <c r="G26" i="48"/>
  <c r="E27" i="48"/>
  <c r="I27" i="48"/>
  <c r="C27" i="48"/>
  <c r="G27" i="48"/>
  <c r="C28" i="48"/>
  <c r="G28" i="48"/>
  <c r="E28" i="48"/>
  <c r="I28" i="48"/>
  <c r="C29" i="48"/>
  <c r="G29" i="48"/>
  <c r="E29" i="48"/>
  <c r="K32" i="48"/>
  <c r="J32" i="48"/>
  <c r="I30" i="48"/>
  <c r="C36" i="48"/>
  <c r="G36" i="48"/>
  <c r="J39" i="48"/>
  <c r="K39" i="48"/>
  <c r="E37" i="48"/>
  <c r="I37" i="48"/>
  <c r="F44" i="48"/>
  <c r="C47" i="48"/>
  <c r="G47" i="48"/>
  <c r="E47" i="48"/>
  <c r="I47" i="48"/>
  <c r="E48" i="48"/>
  <c r="I48" i="48"/>
  <c r="C48" i="48"/>
  <c r="G48" i="48"/>
  <c r="C49" i="48"/>
  <c r="G49" i="48"/>
  <c r="E49" i="48"/>
  <c r="I49" i="48"/>
  <c r="C50" i="48"/>
  <c r="G50" i="48"/>
  <c r="E50" i="48"/>
  <c r="I50" i="48"/>
  <c r="C51" i="48"/>
  <c r="G51" i="48"/>
  <c r="E51" i="48"/>
  <c r="I51" i="48"/>
  <c r="E52" i="48"/>
  <c r="I52" i="48"/>
  <c r="C52" i="48"/>
  <c r="G52" i="48"/>
  <c r="C53" i="48"/>
  <c r="G53" i="48"/>
  <c r="E53" i="48"/>
  <c r="I53" i="48"/>
  <c r="C54" i="48"/>
  <c r="G54" i="48"/>
  <c r="E54" i="48"/>
  <c r="I54" i="48"/>
  <c r="C55" i="48"/>
  <c r="G55" i="48"/>
  <c r="E55" i="48"/>
  <c r="I55" i="48"/>
  <c r="C56" i="48"/>
  <c r="G56" i="48"/>
  <c r="E56" i="48"/>
  <c r="I56" i="48"/>
  <c r="C57" i="48"/>
  <c r="G57" i="48"/>
  <c r="E57" i="48"/>
  <c r="I57" i="48"/>
  <c r="C58" i="48"/>
  <c r="G58" i="48"/>
  <c r="E58" i="48"/>
  <c r="I58" i="48"/>
  <c r="E59" i="48"/>
  <c r="I59" i="48"/>
  <c r="C59" i="48"/>
  <c r="G59" i="48"/>
  <c r="E60" i="48"/>
  <c r="I60" i="48"/>
  <c r="C60" i="48"/>
  <c r="G60" i="48"/>
  <c r="C61" i="48"/>
  <c r="G61" i="48"/>
  <c r="J64" i="48"/>
  <c r="K64" i="48"/>
  <c r="E62" i="48"/>
  <c r="I62" i="48"/>
  <c r="C68" i="48"/>
  <c r="G68" i="48"/>
  <c r="E68" i="48"/>
  <c r="I68" i="48"/>
  <c r="C69" i="48"/>
  <c r="G69" i="48"/>
  <c r="E69" i="48"/>
  <c r="I69" i="48"/>
  <c r="E70" i="48"/>
  <c r="I70" i="48"/>
  <c r="C70" i="48"/>
  <c r="G70" i="48"/>
  <c r="E71" i="48"/>
  <c r="I71" i="48"/>
  <c r="C71" i="48"/>
  <c r="G71" i="48"/>
  <c r="C72" i="48"/>
  <c r="G72" i="48"/>
  <c r="E72" i="48"/>
  <c r="I72" i="48"/>
  <c r="C73" i="48"/>
  <c r="G73" i="48"/>
  <c r="E73" i="48"/>
  <c r="I73" i="48"/>
  <c r="C74" i="48"/>
  <c r="G74" i="48"/>
  <c r="K77" i="48"/>
  <c r="J77" i="48"/>
  <c r="E75" i="48"/>
  <c r="I75" i="48"/>
  <c r="F82" i="48"/>
  <c r="C85" i="48"/>
  <c r="G85" i="48"/>
  <c r="E85" i="48"/>
  <c r="I85" i="48"/>
  <c r="E86" i="48"/>
  <c r="I86" i="48"/>
  <c r="C86" i="48"/>
  <c r="G86" i="48"/>
  <c r="C87" i="48"/>
  <c r="G87" i="48"/>
  <c r="E87" i="48"/>
  <c r="I87" i="48"/>
  <c r="C88" i="48"/>
  <c r="G88" i="48"/>
  <c r="E88" i="48"/>
  <c r="I88" i="48"/>
  <c r="C89" i="48"/>
  <c r="G89" i="48"/>
  <c r="E89" i="48"/>
  <c r="I89" i="48"/>
  <c r="C90" i="48"/>
  <c r="G90" i="48"/>
  <c r="E90" i="48"/>
  <c r="I90" i="48"/>
  <c r="C91" i="48"/>
  <c r="G91" i="48"/>
  <c r="J94" i="48"/>
  <c r="K94" i="48"/>
  <c r="E92" i="48"/>
  <c r="I92" i="48"/>
  <c r="E98" i="48"/>
  <c r="I98" i="48"/>
  <c r="C98" i="48"/>
  <c r="G98" i="48"/>
  <c r="E99" i="48"/>
  <c r="I99" i="48"/>
  <c r="C99" i="48"/>
  <c r="G99" i="48"/>
  <c r="C100" i="48"/>
  <c r="G100" i="48"/>
  <c r="E100" i="48"/>
  <c r="I100" i="48"/>
  <c r="E101" i="48"/>
  <c r="I101" i="48"/>
  <c r="C101" i="48"/>
  <c r="G101" i="48"/>
  <c r="E102" i="48"/>
  <c r="I102" i="48"/>
  <c r="C102" i="48"/>
  <c r="G102" i="48"/>
  <c r="C103" i="48"/>
  <c r="G103" i="48"/>
  <c r="E103" i="48"/>
  <c r="I103" i="48"/>
  <c r="C104" i="48"/>
  <c r="G104" i="48"/>
  <c r="E104" i="48"/>
  <c r="I104" i="48"/>
  <c r="E105" i="48"/>
  <c r="I105" i="48"/>
  <c r="C105" i="48"/>
  <c r="G105" i="48"/>
  <c r="E106" i="48"/>
  <c r="I106" i="48"/>
  <c r="C106" i="48"/>
  <c r="G106" i="48"/>
  <c r="E107" i="48"/>
  <c r="I107" i="48"/>
  <c r="C107" i="48"/>
  <c r="G107" i="48"/>
  <c r="E108" i="48"/>
  <c r="I108" i="48"/>
  <c r="C108" i="48"/>
  <c r="G108" i="48"/>
  <c r="C109" i="48"/>
  <c r="G109" i="48"/>
  <c r="E109" i="48"/>
  <c r="I109" i="48"/>
  <c r="C110" i="48"/>
  <c r="G110" i="48"/>
  <c r="E110" i="48"/>
  <c r="I110" i="48"/>
  <c r="C111" i="48"/>
  <c r="G111" i="48"/>
  <c r="E111" i="48"/>
  <c r="I111" i="48"/>
  <c r="C112" i="48"/>
  <c r="G112" i="48"/>
  <c r="C113" i="48"/>
  <c r="G113" i="48"/>
  <c r="J116" i="48"/>
  <c r="K116" i="48"/>
  <c r="E113" i="48"/>
  <c r="I113" i="48"/>
  <c r="E114" i="48"/>
  <c r="I114" i="48"/>
  <c r="J126" i="48"/>
  <c r="K126" i="48"/>
  <c r="E124" i="48"/>
  <c r="I124" i="48"/>
  <c r="C130" i="48"/>
  <c r="G130" i="48"/>
  <c r="E130" i="48"/>
  <c r="I130" i="48"/>
  <c r="E131" i="48"/>
  <c r="I131" i="48"/>
  <c r="C131" i="48"/>
  <c r="G131" i="48"/>
  <c r="E132" i="48"/>
  <c r="I132" i="48"/>
  <c r="C132" i="48"/>
  <c r="G132" i="48"/>
  <c r="E133" i="48"/>
  <c r="I133" i="48"/>
  <c r="C133" i="48"/>
  <c r="G133" i="48"/>
  <c r="C134" i="48"/>
  <c r="G134" i="48"/>
  <c r="E134" i="48"/>
  <c r="I134" i="48"/>
  <c r="C135" i="48"/>
  <c r="G135" i="48"/>
  <c r="E135" i="48"/>
  <c r="I135" i="48"/>
  <c r="C136" i="48"/>
  <c r="G136" i="48"/>
  <c r="K140" i="48"/>
  <c r="J140" i="48"/>
  <c r="E137" i="48"/>
  <c r="I137" i="48"/>
  <c r="C137" i="48"/>
  <c r="G137" i="48"/>
  <c r="E138" i="48"/>
  <c r="I138" i="48"/>
  <c r="F145" i="48"/>
  <c r="C153" i="48"/>
  <c r="G153" i="48"/>
  <c r="E153" i="48"/>
  <c r="I153" i="48"/>
  <c r="C154" i="48"/>
  <c r="G154" i="48"/>
  <c r="E154" i="48"/>
  <c r="I154" i="48"/>
  <c r="C155" i="48"/>
  <c r="G155" i="48"/>
  <c r="E155" i="48"/>
  <c r="I155" i="48"/>
  <c r="C156" i="48"/>
  <c r="G156" i="48"/>
  <c r="E156" i="48"/>
  <c r="I156" i="48"/>
  <c r="C157" i="48"/>
  <c r="G157" i="48"/>
  <c r="E157" i="48"/>
  <c r="I157" i="48"/>
  <c r="C158" i="48"/>
  <c r="G158" i="48"/>
  <c r="I158" i="48"/>
  <c r="C159" i="48"/>
  <c r="G159" i="48"/>
  <c r="J163" i="48"/>
  <c r="E159" i="48"/>
  <c r="C160" i="48"/>
  <c r="G160" i="48"/>
  <c r="K163" i="48"/>
  <c r="E160" i="48"/>
  <c r="I160" i="48"/>
  <c r="E161" i="48"/>
  <c r="I161" i="48"/>
  <c r="F168" i="48"/>
  <c r="E171" i="48"/>
  <c r="I171" i="48"/>
  <c r="C171" i="48"/>
  <c r="G171" i="48"/>
  <c r="C172" i="48"/>
  <c r="G172" i="48"/>
  <c r="E172" i="48"/>
  <c r="I172" i="48"/>
  <c r="C173" i="48"/>
  <c r="G173" i="48"/>
  <c r="E173" i="48"/>
  <c r="I173" i="48"/>
  <c r="C174" i="48"/>
  <c r="G174" i="48"/>
  <c r="E174" i="48"/>
  <c r="I174" i="48"/>
  <c r="C175" i="48"/>
  <c r="G175" i="48"/>
  <c r="E175" i="48"/>
  <c r="I175" i="48"/>
  <c r="C176" i="48"/>
  <c r="G176" i="48"/>
  <c r="E176" i="48"/>
  <c r="I176" i="48"/>
  <c r="C177" i="48"/>
  <c r="G177" i="48"/>
  <c r="J180" i="48"/>
  <c r="K180" i="48"/>
  <c r="E178" i="48"/>
  <c r="I178" i="48"/>
  <c r="E184" i="48"/>
  <c r="I184" i="48"/>
  <c r="C184" i="48"/>
  <c r="G184" i="48"/>
  <c r="C185" i="48"/>
  <c r="G185" i="48"/>
  <c r="E185" i="48"/>
  <c r="I185" i="48"/>
  <c r="C186" i="48"/>
  <c r="G186" i="48"/>
  <c r="K189" i="48"/>
  <c r="J189" i="48"/>
  <c r="E187" i="48"/>
  <c r="I187" i="48"/>
  <c r="F194" i="48"/>
  <c r="C197" i="48"/>
  <c r="G197" i="48"/>
  <c r="E197" i="48"/>
  <c r="I197" i="48"/>
  <c r="C198" i="48"/>
  <c r="G198" i="48"/>
  <c r="E198" i="48"/>
  <c r="I198" i="48"/>
  <c r="E199" i="48"/>
  <c r="I199" i="48"/>
  <c r="C199" i="48"/>
  <c r="G199" i="48"/>
  <c r="E200" i="48"/>
  <c r="I200" i="48"/>
  <c r="C200" i="48"/>
  <c r="G200" i="48"/>
  <c r="E201" i="48"/>
  <c r="I201" i="48"/>
  <c r="C201" i="48"/>
  <c r="G201" i="48"/>
  <c r="C202" i="48"/>
  <c r="G202" i="48"/>
  <c r="K205" i="48"/>
  <c r="J205" i="48"/>
  <c r="E203" i="48"/>
  <c r="I203" i="48"/>
  <c r="E209" i="48"/>
  <c r="I209" i="48"/>
  <c r="C209" i="48"/>
  <c r="G209" i="48"/>
  <c r="C210" i="48"/>
  <c r="G210" i="48"/>
  <c r="E210" i="48"/>
  <c r="I210" i="48"/>
  <c r="C211" i="48"/>
  <c r="G211" i="48"/>
  <c r="E211" i="48"/>
  <c r="I211" i="48"/>
  <c r="C212" i="48"/>
  <c r="G212" i="48"/>
  <c r="E212" i="48"/>
  <c r="I212" i="48"/>
  <c r="E213" i="48"/>
  <c r="I213" i="48"/>
  <c r="C213" i="48"/>
  <c r="G213" i="48"/>
  <c r="C214" i="48"/>
  <c r="G214" i="48"/>
  <c r="E214" i="48"/>
  <c r="I214" i="48"/>
  <c r="C215" i="48"/>
  <c r="G215" i="48"/>
  <c r="E215" i="48"/>
  <c r="I215" i="48"/>
  <c r="C216" i="48"/>
  <c r="G216" i="48"/>
  <c r="E216" i="48"/>
  <c r="I216" i="48"/>
  <c r="C217" i="48"/>
  <c r="G217" i="48"/>
  <c r="E217" i="48"/>
  <c r="I217" i="48"/>
  <c r="E218" i="48"/>
  <c r="I218" i="48"/>
  <c r="C218" i="48"/>
  <c r="G218" i="48"/>
  <c r="E219" i="48"/>
  <c r="I219" i="48"/>
  <c r="C219" i="48"/>
  <c r="G219" i="48"/>
  <c r="C220" i="48"/>
  <c r="G220" i="48"/>
  <c r="E220" i="48"/>
  <c r="I220" i="48"/>
  <c r="C221" i="48"/>
  <c r="G221" i="48"/>
  <c r="E221" i="48"/>
  <c r="I221" i="48"/>
  <c r="C222" i="48"/>
  <c r="G222" i="48"/>
  <c r="E222" i="48"/>
  <c r="I222" i="48"/>
  <c r="C223" i="48"/>
  <c r="G223" i="48"/>
  <c r="J226" i="48"/>
  <c r="K226" i="48"/>
  <c r="E224" i="48"/>
  <c r="I224" i="48"/>
  <c r="C230" i="48"/>
  <c r="G230" i="48"/>
  <c r="E230" i="48"/>
  <c r="I230" i="48"/>
  <c r="C231" i="48"/>
  <c r="G231" i="48"/>
  <c r="E231" i="48"/>
  <c r="I231" i="48"/>
  <c r="E232" i="48"/>
  <c r="I232" i="48"/>
  <c r="C232" i="48"/>
  <c r="G232" i="48"/>
  <c r="E233" i="48"/>
  <c r="I233" i="48"/>
  <c r="C233" i="48"/>
  <c r="G233" i="48"/>
  <c r="C234" i="48"/>
  <c r="G234" i="48"/>
  <c r="E234" i="48"/>
  <c r="I234" i="48"/>
  <c r="E235" i="48"/>
  <c r="I235" i="48"/>
  <c r="C235" i="48"/>
  <c r="G235" i="48"/>
  <c r="C236" i="48"/>
  <c r="G236" i="48"/>
  <c r="E236" i="48"/>
  <c r="I236" i="48"/>
  <c r="C237" i="48"/>
  <c r="G237" i="48"/>
  <c r="E237" i="48"/>
  <c r="I237" i="48"/>
  <c r="C238" i="48"/>
  <c r="G238" i="48"/>
  <c r="I238" i="48"/>
  <c r="C239" i="48"/>
  <c r="G239" i="48"/>
  <c r="J242" i="48"/>
  <c r="E239" i="48"/>
  <c r="K242" i="48"/>
  <c r="E240" i="48"/>
  <c r="I240" i="48"/>
  <c r="E41" i="47"/>
  <c r="D41" i="47"/>
  <c r="C41" i="47"/>
  <c r="B41" i="47"/>
  <c r="H39" i="47"/>
  <c r="J39" i="47" s="1"/>
  <c r="G39" i="47"/>
  <c r="I39" i="47" s="1"/>
  <c r="H32" i="47"/>
  <c r="J32" i="47" s="1"/>
  <c r="G32" i="47"/>
  <c r="I32" i="47" s="1"/>
  <c r="E29" i="47"/>
  <c r="D29" i="47"/>
  <c r="C29" i="47"/>
  <c r="B29" i="47"/>
  <c r="H27" i="47"/>
  <c r="J27" i="47" s="1"/>
  <c r="G27" i="47"/>
  <c r="I27" i="47" s="1"/>
  <c r="C13" i="51"/>
  <c r="E13" i="51" s="1"/>
  <c r="F24" i="51"/>
  <c r="D24" i="51"/>
  <c r="I15" i="51"/>
  <c r="I24" i="51" s="1"/>
  <c r="H15" i="51"/>
  <c r="H24" i="51" s="1"/>
  <c r="E24" i="51"/>
  <c r="C24" i="51"/>
  <c r="K15" i="51"/>
  <c r="J15" i="51"/>
  <c r="B33" i="46"/>
  <c r="E33" i="46"/>
  <c r="D33" i="46"/>
  <c r="C33" i="46"/>
  <c r="K246" i="48"/>
  <c r="J246" i="48"/>
  <c r="C11" i="44"/>
  <c r="C44" i="44"/>
  <c r="D11" i="44"/>
  <c r="D44" i="44"/>
  <c r="E11" i="44"/>
  <c r="J11" i="44" s="1"/>
  <c r="E44" i="44"/>
  <c r="B11" i="44"/>
  <c r="B44" i="44"/>
  <c r="E11" i="45"/>
  <c r="D11" i="45"/>
  <c r="C11" i="45"/>
  <c r="B11" i="45"/>
  <c r="E578" i="49"/>
  <c r="D578" i="49"/>
  <c r="C578" i="49"/>
  <c r="B578" i="49"/>
  <c r="B5" i="49"/>
  <c r="C5" i="49" s="1"/>
  <c r="E5" i="49" s="1"/>
  <c r="B5" i="47"/>
  <c r="C5" i="47" s="1"/>
  <c r="E5" i="47" s="1"/>
  <c r="E74" i="26"/>
  <c r="C74" i="26"/>
  <c r="H6" i="26"/>
  <c r="H74" i="26" s="1"/>
  <c r="G6" i="26"/>
  <c r="G74" i="26" s="1"/>
  <c r="D74" i="26"/>
  <c r="B74"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D13" i="51" l="1"/>
  <c r="F13" i="51" s="1"/>
  <c r="G578" i="49"/>
  <c r="I578" i="49" s="1"/>
  <c r="H578" i="49"/>
  <c r="J578" i="49" s="1"/>
  <c r="D5" i="49"/>
  <c r="H11" i="44"/>
  <c r="D45" i="44"/>
  <c r="G44" i="44"/>
  <c r="I44" i="44" s="1"/>
  <c r="H44" i="44"/>
  <c r="B45" i="44"/>
  <c r="E45" i="44"/>
  <c r="C45" i="44"/>
  <c r="C5" i="44"/>
  <c r="E5" i="44" s="1"/>
  <c r="H29" i="47"/>
  <c r="J29" i="47" s="1"/>
  <c r="G29" i="47"/>
  <c r="I29" i="47" s="1"/>
  <c r="H41" i="47"/>
  <c r="J41" i="47" s="1"/>
  <c r="G41" i="47"/>
  <c r="I41" i="47" s="1"/>
  <c r="D5" i="47"/>
  <c r="H33" i="46"/>
  <c r="J33" i="46" s="1"/>
  <c r="G33" i="46"/>
  <c r="I33" i="46" s="1"/>
  <c r="D5" i="46"/>
  <c r="D5" i="33"/>
  <c r="I6" i="26"/>
  <c r="J6" i="26"/>
  <c r="I74" i="26"/>
  <c r="J74"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H47" i="45" s="1"/>
  <c r="D48" i="45"/>
  <c r="H48" i="45" s="1"/>
  <c r="D49" i="45"/>
  <c r="H49" i="45" s="1"/>
  <c r="D50" i="45"/>
  <c r="H50" i="45" s="1"/>
  <c r="D51" i="45"/>
  <c r="H51" i="45" s="1"/>
  <c r="D52" i="45"/>
  <c r="D53" i="45"/>
  <c r="H53" i="45" s="1"/>
  <c r="D54" i="45"/>
  <c r="H54" i="45" s="1"/>
  <c r="D55" i="45"/>
  <c r="H55" i="45" s="1"/>
  <c r="D56" i="45"/>
  <c r="H56" i="45" s="1"/>
  <c r="D57" i="45"/>
  <c r="D58" i="45"/>
  <c r="H58" i="45" s="1"/>
  <c r="D59" i="45"/>
  <c r="D60" i="45"/>
  <c r="H60" i="45" s="1"/>
  <c r="D61" i="45"/>
  <c r="H61" i="45" s="1"/>
  <c r="D62" i="45"/>
  <c r="D63" i="45"/>
  <c r="H63" i="45" s="1"/>
  <c r="D64" i="45"/>
  <c r="H64" i="45" s="1"/>
  <c r="D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H41" i="45" s="1"/>
  <c r="D42" i="45"/>
  <c r="H42" i="45" s="1"/>
  <c r="G34" i="45"/>
  <c r="I34" i="45" s="1"/>
  <c r="H34" i="45"/>
  <c r="J34" i="45" s="1"/>
  <c r="H11" i="45"/>
  <c r="J11" i="45" s="1"/>
  <c r="G11" i="45"/>
  <c r="I11" i="45" s="1"/>
  <c r="J24" i="51"/>
  <c r="K24" i="51"/>
  <c r="G11" i="44"/>
  <c r="C6" i="45"/>
  <c r="J44" i="44"/>
  <c r="B38" i="45"/>
  <c r="I11" i="44"/>
  <c r="H45" i="44" l="1"/>
  <c r="J45" i="44" s="1"/>
  <c r="G45" i="44"/>
  <c r="I45" i="44" s="1"/>
  <c r="D43" i="45"/>
  <c r="H39" i="45"/>
  <c r="G39" i="45"/>
  <c r="B43" i="45"/>
  <c r="G65" i="45"/>
  <c r="G63" i="45"/>
  <c r="G61" i="45"/>
  <c r="G59" i="45"/>
  <c r="G57" i="45"/>
  <c r="G55" i="45"/>
  <c r="G53" i="45"/>
  <c r="G51" i="45"/>
  <c r="G49" i="45"/>
  <c r="G47" i="45"/>
  <c r="H40" i="45"/>
  <c r="H59" i="45"/>
  <c r="H57" i="45"/>
  <c r="C66" i="45"/>
  <c r="G64" i="45"/>
  <c r="G62" i="45"/>
  <c r="G60" i="45"/>
  <c r="G58" i="45"/>
  <c r="G56" i="45"/>
  <c r="G54" i="45"/>
  <c r="G52" i="45"/>
  <c r="G50" i="45"/>
  <c r="G48" i="45"/>
  <c r="G46" i="45"/>
  <c r="B66" i="45"/>
  <c r="D66" i="45"/>
  <c r="H46" i="45"/>
  <c r="E43" i="45"/>
  <c r="C43" i="45"/>
  <c r="H62" i="45"/>
  <c r="H52" i="45"/>
  <c r="E66" i="45"/>
  <c r="C38" i="45"/>
  <c r="E6" i="45"/>
  <c r="E38" i="45" s="1"/>
  <c r="G66" i="45" l="1"/>
  <c r="H66" i="45"/>
  <c r="G43" i="45"/>
  <c r="H43" i="45"/>
</calcChain>
</file>

<file path=xl/sharedStrings.xml><?xml version="1.0" encoding="utf-8"?>
<sst xmlns="http://schemas.openxmlformats.org/spreadsheetml/2006/main" count="1921" uniqueCount="690">
  <si>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</si>
  <si>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</si>
  <si>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</si>
  <si>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</si>
  <si>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</si>
  <si>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</si>
  <si>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</si>
  <si>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</si>
  <si>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</si>
  <si>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</si>
  <si>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</si>
  <si>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</si>
  <si>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</si>
  <si>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</si>
  <si>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</si>
  <si>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</si>
  <si>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</si>
  <si>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</si>
  <si>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</si>
  <si>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</si>
  <si>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</si>
  <si>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</si>
  <si>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</si>
  <si>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</si>
  <si>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</si>
  <si>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</si>
  <si>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</si>
  <si>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</si>
  <si>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</si>
  <si>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</si>
  <si>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</si>
  <si>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</si>
  <si>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</si>
  <si>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</si>
  <si>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</si>
  <si>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</si>
  <si>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</si>
  <si>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</si>
  <si>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</si>
  <si>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</si>
  <si>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</si>
  <si>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</si>
  <si>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</si>
  <si>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</si>
  <si>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</si>
  <si>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</si>
  <si>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</si>
  <si>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</si>
  <si>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</si>
  <si>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</si>
  <si>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</si>
  <si>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</si>
  <si>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</si>
  <si>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</si>
  <si>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</si>
  <si>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</si>
  <si>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</si>
  <si>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</si>
  <si>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</si>
  <si>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</si>
  <si>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</si>
  <si>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</si>
  <si>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</si>
  <si>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</si>
  <si>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</si>
  <si>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</si>
  <si>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</si>
  <si>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</si>
  <si>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</si>
  <si>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</si>
  <si>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</si>
  <si>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</si>
  <si>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</si>
  <si>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</si>
  <si>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</si>
  <si>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</si>
  <si>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</si>
  <si>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</si>
  <si>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</si>
  <si>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</si>
  <si>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</si>
  <si>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</si>
  <si>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</si>
  <si>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</si>
  <si>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</si>
  <si>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</si>
  <si>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</si>
  <si>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</si>
  <si>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</si>
  <si>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</si>
  <si>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</si>
  <si>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</si>
  <si>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</si>
  <si>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</si>
  <si>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</si>
  <si>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</si>
  <si>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</si>
  <si>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</si>
  <si>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</si>
  <si>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</si>
  <si>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</si>
  <si>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</si>
  <si>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</si>
  <si>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</si>
  <si>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</si>
  <si>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</si>
  <si>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</si>
  <si>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</si>
  <si>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</si>
  <si>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</si>
  <si>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</si>
  <si>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</si>
  <si>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</si>
  <si>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</si>
  <si>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</si>
  <si>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</si>
  <si>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</si>
  <si>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</si>
  <si>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</si>
  <si>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</si>
  <si>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</si>
  <si>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</si>
  <si>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</si>
  <si>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</si>
  <si>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</si>
  <si>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</si>
  <si>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</si>
  <si>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</si>
  <si>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</si>
  <si>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</si>
  <si>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</si>
  <si>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</si>
  <si>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</si>
  <si>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</si>
  <si>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</si>
  <si>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</si>
  <si>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</si>
  <si>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</si>
  <si>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</si>
  <si>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</si>
  <si>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</si>
  <si>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</si>
  <si>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</si>
  <si>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</si>
  <si>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</si>
  <si>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</si>
  <si>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</si>
  <si>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</si>
  <si>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</si>
  <si>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</si>
  <si>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</si>
  <si>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</si>
  <si>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</si>
  <si>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</si>
  <si>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</si>
  <si>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</si>
  <si>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</si>
  <si>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</si>
  <si>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</si>
  <si>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</si>
  <si>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</si>
  <si>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</si>
  <si>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</si>
  <si>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</si>
  <si>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</si>
  <si>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</si>
  <si>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</si>
  <si>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</si>
  <si>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</si>
  <si>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</si>
  <si>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</si>
  <si>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</si>
  <si>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</si>
  <si>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</si>
  <si>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</si>
  <si>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</si>
  <si>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</si>
  <si>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</si>
  <si>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</si>
  <si>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</si>
  <si>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</si>
  <si>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</si>
  <si>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</si>
  <si>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</si>
  <si>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</si>
  <si>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</si>
  <si>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</si>
  <si>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</si>
  <si>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</si>
  <si>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</si>
  <si>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</si>
  <si>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</si>
  <si>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</si>
  <si>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</si>
  <si>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</si>
  <si>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</si>
  <si>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</si>
  <si>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</si>
  <si>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</si>
  <si>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</si>
  <si>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</si>
  <si>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</si>
  <si>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</si>
  <si>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</si>
  <si>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</si>
  <si>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</si>
  <si>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</si>
  <si>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</si>
  <si>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</si>
  <si>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</si>
  <si>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</si>
  <si>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</si>
  <si>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</si>
  <si>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</si>
  <si>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</si>
  <si>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</si>
  <si>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</si>
  <si>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</si>
  <si>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</si>
  <si>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</si>
  <si>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</si>
  <si>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</si>
  <si>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</si>
  <si>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</si>
  <si>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</si>
  <si>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</si>
  <si>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</si>
  <si>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</si>
  <si>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</si>
  <si>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</si>
  <si>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</si>
  <si>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</si>
  <si>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</si>
  <si>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</si>
  <si>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</si>
  <si>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</si>
  <si>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</si>
  <si>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</si>
  <si>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</si>
  <si>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</si>
  <si>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</si>
  <si>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</si>
  <si>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</si>
  <si>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</si>
  <si>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</si>
  <si>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</si>
  <si>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</si>
  <si>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</si>
  <si>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</si>
  <si>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</si>
  <si>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</si>
  <si>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</si>
  <si>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</si>
  <si>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</si>
  <si>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</si>
  <si>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</si>
  <si>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</si>
  <si>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</si>
  <si>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</si>
  <si>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</si>
  <si>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</si>
  <si>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</si>
  <si>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</si>
  <si>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</si>
  <si>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</si>
  <si>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</si>
  <si>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</si>
  <si>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</si>
  <si>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</si>
  <si>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</si>
  <si>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</si>
  <si>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</si>
  <si>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</si>
  <si>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</si>
  <si>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</si>
  <si>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</si>
  <si>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</si>
  <si>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</si>
  <si>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</si>
  <si>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</si>
  <si>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</si>
  <si>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Toyota Mirai</t>
  </si>
  <si>
    <t>Chrysler 300</t>
  </si>
  <si>
    <t>Audi A8</t>
  </si>
  <si>
    <t>Bentley Sedan</t>
  </si>
  <si>
    <t>BMW 6 Series GT</t>
  </si>
  <si>
    <t>BMW 7 Series</t>
  </si>
  <si>
    <t>BMW 8 Series Gran Coupe</t>
  </si>
  <si>
    <t>Lexus LS</t>
  </si>
  <si>
    <t>Maserati Quattroporte</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</si>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</sst>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101</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102</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103</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104</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105</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106</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107</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344</v>
      </c>
      <c r="B7" s="65">
        <v>0</v>
      </c>
      <c r="C7" s="34">
        <f>IF(B19=0, "-", B7/B19)</f>
        <v>0</v>
      </c>
      <c r="D7" s="65">
        <v>0</v>
      </c>
      <c r="E7" s="9">
        <f>IF(D19=0, "-", D7/D19)</f>
        <v>0</v>
      </c>
      <c r="F7" s="81">
        <v>0</v>
      </c>
      <c r="G7" s="34">
        <f>IF(F19=0, "-", F7/F19)</f>
        <v>0</v>
      </c>
      <c r="H7" s="65">
        <v>1</v>
      </c>
      <c r="I7" s="9">
        <f>IF(H19=0, "-", H7/H19)</f>
        <v>2.7578599007170438E-4</v>
      </c>
      <c r="J7" s="8" t="str">
        <f t="shared" ref="J7:J17" si="0">IF(D7=0, "-", IF((B7-D7)/D7&lt;10, (B7-D7)/D7, "&gt;999%"))</f>
        <v>-</v>
      </c>
      <c r="K7" s="9">
        <f t="shared" ref="K7:K17" si="1">IF(H7=0, "-", IF((F7-H7)/H7&lt;10, (F7-H7)/H7, "&gt;999%"))</f>
        <v>-1</v>
      </c>
    </row>
    <row r="8" spans="1:11" x14ac:dyDescent="0.2">
      <c r="A8" s="7" t="s">
        <v>345</v>
      </c>
      <c r="B8" s="65">
        <v>104</v>
      </c>
      <c r="C8" s="34">
        <f>IF(B19=0, "-", B8/B19)</f>
        <v>8.1504702194357362E-2</v>
      </c>
      <c r="D8" s="65">
        <v>225</v>
      </c>
      <c r="E8" s="9">
        <f>IF(D19=0, "-", D8/D19)</f>
        <v>0.15131136516476126</v>
      </c>
      <c r="F8" s="81">
        <v>151</v>
      </c>
      <c r="G8" s="34">
        <f>IF(F19=0, "-", F8/F19)</f>
        <v>4.1828254847645428E-2</v>
      </c>
      <c r="H8" s="65">
        <v>446</v>
      </c>
      <c r="I8" s="9">
        <f>IF(H19=0, "-", H8/H19)</f>
        <v>0.12300055157198014</v>
      </c>
      <c r="J8" s="8">
        <f t="shared" si="0"/>
        <v>-0.5377777777777778</v>
      </c>
      <c r="K8" s="9">
        <f t="shared" si="1"/>
        <v>-0.66143497757847536</v>
      </c>
    </row>
    <row r="9" spans="1:11" x14ac:dyDescent="0.2">
      <c r="A9" s="7" t="s">
        <v>346</v>
      </c>
      <c r="B9" s="65">
        <v>170</v>
      </c>
      <c r="C9" s="34">
        <f>IF(B19=0, "-", B9/B19)</f>
        <v>0.13322884012539185</v>
      </c>
      <c r="D9" s="65">
        <v>140</v>
      </c>
      <c r="E9" s="9">
        <f>IF(D19=0, "-", D9/D19)</f>
        <v>9.4149293880295901E-2</v>
      </c>
      <c r="F9" s="81">
        <v>562</v>
      </c>
      <c r="G9" s="34">
        <f>IF(F19=0, "-", F9/F19)</f>
        <v>0.15567867036011079</v>
      </c>
      <c r="H9" s="65">
        <v>331</v>
      </c>
      <c r="I9" s="9">
        <f>IF(H19=0, "-", H9/H19)</f>
        <v>9.1285162713734144E-2</v>
      </c>
      <c r="J9" s="8">
        <f t="shared" si="0"/>
        <v>0.21428571428571427</v>
      </c>
      <c r="K9" s="9">
        <f t="shared" si="1"/>
        <v>0.69788519637462232</v>
      </c>
    </row>
    <row r="10" spans="1:11" x14ac:dyDescent="0.2">
      <c r="A10" s="7" t="s">
        <v>347</v>
      </c>
      <c r="B10" s="65">
        <v>204</v>
      </c>
      <c r="C10" s="34">
        <f>IF(B19=0, "-", B10/B19)</f>
        <v>0.15987460815047022</v>
      </c>
      <c r="D10" s="65">
        <v>159</v>
      </c>
      <c r="E10" s="9">
        <f>IF(D19=0, "-", D10/D19)</f>
        <v>0.10692669804976462</v>
      </c>
      <c r="F10" s="81">
        <v>400</v>
      </c>
      <c r="G10" s="34">
        <f>IF(F19=0, "-", F10/F19)</f>
        <v>0.11080332409972299</v>
      </c>
      <c r="H10" s="65">
        <v>257</v>
      </c>
      <c r="I10" s="9">
        <f>IF(H19=0, "-", H10/H19)</f>
        <v>7.0876999448428013E-2</v>
      </c>
      <c r="J10" s="8">
        <f t="shared" si="0"/>
        <v>0.28301886792452829</v>
      </c>
      <c r="K10" s="9">
        <f t="shared" si="1"/>
        <v>0.55642023346303504</v>
      </c>
    </row>
    <row r="11" spans="1:11" x14ac:dyDescent="0.2">
      <c r="A11" s="7" t="s">
        <v>348</v>
      </c>
      <c r="B11" s="65">
        <v>197</v>
      </c>
      <c r="C11" s="34">
        <f>IF(B19=0, "-", B11/B19)</f>
        <v>0.15438871473354232</v>
      </c>
      <c r="D11" s="65">
        <v>470</v>
      </c>
      <c r="E11" s="9">
        <f>IF(D19=0, "-", D11/D19)</f>
        <v>0.31607262945527909</v>
      </c>
      <c r="F11" s="81">
        <v>846</v>
      </c>
      <c r="G11" s="34">
        <f>IF(F19=0, "-", F11/F19)</f>
        <v>0.23434903047091413</v>
      </c>
      <c r="H11" s="65">
        <v>1115</v>
      </c>
      <c r="I11" s="9">
        <f>IF(H19=0, "-", H11/H19)</f>
        <v>0.30750137892995033</v>
      </c>
      <c r="J11" s="8">
        <f t="shared" si="0"/>
        <v>-0.58085106382978724</v>
      </c>
      <c r="K11" s="9">
        <f t="shared" si="1"/>
        <v>-0.24125560538116592</v>
      </c>
    </row>
    <row r="12" spans="1:11" x14ac:dyDescent="0.2">
      <c r="A12" s="7" t="s">
        <v>349</v>
      </c>
      <c r="B12" s="65">
        <v>60</v>
      </c>
      <c r="C12" s="34">
        <f>IF(B19=0, "-", B12/B19)</f>
        <v>4.7021943573667714E-2</v>
      </c>
      <c r="D12" s="65">
        <v>115</v>
      </c>
      <c r="E12" s="9">
        <f>IF(D19=0, "-", D12/D19)</f>
        <v>7.7336919973100202E-2</v>
      </c>
      <c r="F12" s="81">
        <v>174</v>
      </c>
      <c r="G12" s="34">
        <f>IF(F19=0, "-", F12/F19)</f>
        <v>4.8199445983379503E-2</v>
      </c>
      <c r="H12" s="65">
        <v>408</v>
      </c>
      <c r="I12" s="9">
        <f>IF(H19=0, "-", H12/H19)</f>
        <v>0.11252068394925538</v>
      </c>
      <c r="J12" s="8">
        <f t="shared" si="0"/>
        <v>-0.47826086956521741</v>
      </c>
      <c r="K12" s="9">
        <f t="shared" si="1"/>
        <v>-0.57352941176470584</v>
      </c>
    </row>
    <row r="13" spans="1:11" x14ac:dyDescent="0.2">
      <c r="A13" s="7" t="s">
        <v>350</v>
      </c>
      <c r="B13" s="65">
        <v>60</v>
      </c>
      <c r="C13" s="34">
        <f>IF(B19=0, "-", B13/B19)</f>
        <v>4.7021943573667714E-2</v>
      </c>
      <c r="D13" s="65">
        <v>1</v>
      </c>
      <c r="E13" s="9">
        <f>IF(D19=0, "-", D13/D19)</f>
        <v>6.7249495628782783E-4</v>
      </c>
      <c r="F13" s="81">
        <v>120</v>
      </c>
      <c r="G13" s="34">
        <f>IF(F19=0, "-", F13/F19)</f>
        <v>3.3240997229916899E-2</v>
      </c>
      <c r="H13" s="65">
        <v>4</v>
      </c>
      <c r="I13" s="9">
        <f>IF(H19=0, "-", H13/H19)</f>
        <v>1.1031439602868175E-3</v>
      </c>
      <c r="J13" s="8" t="str">
        <f t="shared" si="0"/>
        <v>&gt;999%</v>
      </c>
      <c r="K13" s="9" t="str">
        <f t="shared" si="1"/>
        <v>&gt;999%</v>
      </c>
    </row>
    <row r="14" spans="1:11" x14ac:dyDescent="0.2">
      <c r="A14" s="7" t="s">
        <v>351</v>
      </c>
      <c r="B14" s="65">
        <v>42</v>
      </c>
      <c r="C14" s="34">
        <f>IF(B19=0, "-", B14/B19)</f>
        <v>3.2915360501567396E-2</v>
      </c>
      <c r="D14" s="65">
        <v>25</v>
      </c>
      <c r="E14" s="9">
        <f>IF(D19=0, "-", D14/D19)</f>
        <v>1.6812373907195696E-2</v>
      </c>
      <c r="F14" s="81">
        <v>157</v>
      </c>
      <c r="G14" s="34">
        <f>IF(F19=0, "-", F14/F19)</f>
        <v>4.3490304709141274E-2</v>
      </c>
      <c r="H14" s="65">
        <v>67</v>
      </c>
      <c r="I14" s="9">
        <f>IF(H19=0, "-", H14/H19)</f>
        <v>1.8477661334804191E-2</v>
      </c>
      <c r="J14" s="8">
        <f t="shared" si="0"/>
        <v>0.68</v>
      </c>
      <c r="K14" s="9">
        <f t="shared" si="1"/>
        <v>1.3432835820895523</v>
      </c>
    </row>
    <row r="15" spans="1:11" x14ac:dyDescent="0.2">
      <c r="A15" s="7" t="s">
        <v>352</v>
      </c>
      <c r="B15" s="65">
        <v>121</v>
      </c>
      <c r="C15" s="34">
        <f>IF(B19=0, "-", B15/B19)</f>
        <v>9.4827586206896547E-2</v>
      </c>
      <c r="D15" s="65">
        <v>16</v>
      </c>
      <c r="E15" s="9">
        <f>IF(D19=0, "-", D15/D19)</f>
        <v>1.0759919300605245E-2</v>
      </c>
      <c r="F15" s="81">
        <v>284</v>
      </c>
      <c r="G15" s="34">
        <f>IF(F19=0, "-", F15/F19)</f>
        <v>7.867036011080332E-2</v>
      </c>
      <c r="H15" s="65">
        <v>81</v>
      </c>
      <c r="I15" s="9">
        <f>IF(H19=0, "-", H15/H19)</f>
        <v>2.2338665195808054E-2</v>
      </c>
      <c r="J15" s="8">
        <f t="shared" si="0"/>
        <v>6.5625</v>
      </c>
      <c r="K15" s="9">
        <f t="shared" si="1"/>
        <v>2.5061728395061729</v>
      </c>
    </row>
    <row r="16" spans="1:11" x14ac:dyDescent="0.2">
      <c r="A16" s="7" t="s">
        <v>353</v>
      </c>
      <c r="B16" s="65">
        <v>168</v>
      </c>
      <c r="C16" s="34">
        <f>IF(B19=0, "-", B16/B19)</f>
        <v>0.13166144200626959</v>
      </c>
      <c r="D16" s="65">
        <v>162</v>
      </c>
      <c r="E16" s="9">
        <f>IF(D19=0, "-", D16/D19)</f>
        <v>0.1089441829186281</v>
      </c>
      <c r="F16" s="81">
        <v>611</v>
      </c>
      <c r="G16" s="34">
        <f>IF(F19=0, "-", F16/F19)</f>
        <v>0.16925207756232688</v>
      </c>
      <c r="H16" s="65">
        <v>458</v>
      </c>
      <c r="I16" s="9">
        <f>IF(H19=0, "-", H16/H19)</f>
        <v>0.12630998345284059</v>
      </c>
      <c r="J16" s="8">
        <f t="shared" si="0"/>
        <v>3.7037037037037035E-2</v>
      </c>
      <c r="K16" s="9">
        <f t="shared" si="1"/>
        <v>0.33406113537117904</v>
      </c>
    </row>
    <row r="17" spans="1:11" x14ac:dyDescent="0.2">
      <c r="A17" s="7" t="s">
        <v>354</v>
      </c>
      <c r="B17" s="65">
        <v>150</v>
      </c>
      <c r="C17" s="34">
        <f>IF(B19=0, "-", B17/B19)</f>
        <v>0.11755485893416928</v>
      </c>
      <c r="D17" s="65">
        <v>174</v>
      </c>
      <c r="E17" s="9">
        <f>IF(D19=0, "-", D17/D19)</f>
        <v>0.11701412239408204</v>
      </c>
      <c r="F17" s="81">
        <v>305</v>
      </c>
      <c r="G17" s="34">
        <f>IF(F19=0, "-", F17/F19)</f>
        <v>8.4487534626038779E-2</v>
      </c>
      <c r="H17" s="65">
        <v>458</v>
      </c>
      <c r="I17" s="9">
        <f>IF(H19=0, "-", H17/H19)</f>
        <v>0.12630998345284059</v>
      </c>
      <c r="J17" s="8">
        <f t="shared" si="0"/>
        <v>-0.13793103448275862</v>
      </c>
      <c r="K17" s="9">
        <f t="shared" si="1"/>
        <v>-0.33406113537117904</v>
      </c>
    </row>
    <row r="18" spans="1:11" x14ac:dyDescent="0.2">
      <c r="A18" s="2"/>
      <c r="B18" s="68"/>
      <c r="C18" s="33"/>
      <c r="D18" s="68"/>
      <c r="E18" s="6"/>
      <c r="F18" s="82"/>
      <c r="G18" s="33"/>
      <c r="H18" s="68"/>
      <c r="I18" s="6"/>
      <c r="J18" s="5"/>
      <c r="K18" s="6"/>
    </row>
    <row r="19" spans="1:11" s="43" customFormat="1" x14ac:dyDescent="0.2">
      <c r="A19" s="162" t="s">
        <v>607</v>
      </c>
      <c r="B19" s="71">
        <f>SUM(B7:B18)</f>
        <v>1276</v>
      </c>
      <c r="C19" s="40">
        <f>B19/27155</f>
        <v>4.6989504695267907E-2</v>
      </c>
      <c r="D19" s="71">
        <f>SUM(D7:D18)</f>
        <v>1487</v>
      </c>
      <c r="E19" s="41">
        <f>D19/25800</f>
        <v>5.7635658914728681E-2</v>
      </c>
      <c r="F19" s="77">
        <f>SUM(F7:F18)</f>
        <v>3610</v>
      </c>
      <c r="G19" s="42">
        <f>F19/69729</f>
        <v>5.1771859627988352E-2</v>
      </c>
      <c r="H19" s="71">
        <f>SUM(H7:H18)</f>
        <v>3626</v>
      </c>
      <c r="I19" s="41">
        <f>H19/67549</f>
        <v>5.3679551140653453E-2</v>
      </c>
      <c r="J19" s="37">
        <f>IF(D19=0, "-", IF((B19-D19)/D19&lt;10, (B19-D19)/D19, "&gt;999%"))</f>
        <v>-0.14189643577673167</v>
      </c>
      <c r="K19" s="38">
        <f>IF(H19=0, "-", IF((F19-H19)/H19&lt;10, (F19-H19)/H19, "&gt;999%"))</f>
        <v>-4.4125758411472701E-3</v>
      </c>
    </row>
    <row r="20" spans="1:11" x14ac:dyDescent="0.2">
      <c r="B20" s="83"/>
      <c r="D20" s="83"/>
      <c r="F20" s="83"/>
      <c r="H20" s="83"/>
    </row>
    <row r="21" spans="1:11" s="43" customFormat="1" x14ac:dyDescent="0.2">
      <c r="A21" s="162" t="s">
        <v>607</v>
      </c>
      <c r="B21" s="71">
        <v>1276</v>
      </c>
      <c r="C21" s="40">
        <f>B21/27155</f>
        <v>4.6989504695267907E-2</v>
      </c>
      <c r="D21" s="71">
        <v>1487</v>
      </c>
      <c r="E21" s="41">
        <f>D21/25800</f>
        <v>5.7635658914728681E-2</v>
      </c>
      <c r="F21" s="77">
        <v>3610</v>
      </c>
      <c r="G21" s="42">
        <f>F21/69729</f>
        <v>5.1771859627988352E-2</v>
      </c>
      <c r="H21" s="71">
        <v>3626</v>
      </c>
      <c r="I21" s="41">
        <f>H21/67549</f>
        <v>5.3679551140653453E-2</v>
      </c>
      <c r="J21" s="37">
        <f>IF(D21=0, "-", IF((B21-D21)/D21&lt;10, (B21-D21)/D21, "&gt;999%"))</f>
        <v>-0.14189643577673167</v>
      </c>
      <c r="K21" s="38">
        <f>IF(H21=0, "-", IF((F21-H21)/H21&lt;10, (F21-H21)/H21, "&gt;999%"))</f>
        <v>-4.4125758411472701E-3</v>
      </c>
    </row>
    <row r="22" spans="1:11" x14ac:dyDescent="0.2">
      <c r="B22" s="83"/>
      <c r="D22" s="83"/>
      <c r="F22" s="83"/>
      <c r="H22" s="83"/>
    </row>
    <row r="23" spans="1:11" ht="15.75" x14ac:dyDescent="0.25">
      <c r="A23" s="164" t="s">
        <v>121</v>
      </c>
      <c r="B23" s="196" t="s">
        <v>1</v>
      </c>
      <c r="C23" s="200"/>
      <c r="D23" s="200"/>
      <c r="E23" s="197"/>
      <c r="F23" s="196" t="s">
        <v>14</v>
      </c>
      <c r="G23" s="200"/>
      <c r="H23" s="200"/>
      <c r="I23" s="197"/>
      <c r="J23" s="196" t="s">
        <v>15</v>
      </c>
      <c r="K23" s="197"/>
    </row>
    <row r="24" spans="1:11" x14ac:dyDescent="0.2">
      <c r="A24" s="22"/>
      <c r="B24" s="196">
        <f>VALUE(RIGHT($B$2, 4))</f>
        <v>2022</v>
      </c>
      <c r="C24" s="197"/>
      <c r="D24" s="196">
        <f>B24-1</f>
        <v>2021</v>
      </c>
      <c r="E24" s="204"/>
      <c r="F24" s="196">
        <f>B24</f>
        <v>2022</v>
      </c>
      <c r="G24" s="204"/>
      <c r="H24" s="196">
        <f>D24</f>
        <v>2021</v>
      </c>
      <c r="I24" s="204"/>
      <c r="J24" s="140" t="s">
        <v>4</v>
      </c>
      <c r="K24" s="141" t="s">
        <v>2</v>
      </c>
    </row>
    <row r="25" spans="1:11" x14ac:dyDescent="0.2">
      <c r="A25" s="163" t="s">
        <v>151</v>
      </c>
      <c r="B25" s="61" t="s">
        <v>12</v>
      </c>
      <c r="C25" s="62" t="s">
        <v>13</v>
      </c>
      <c r="D25" s="61" t="s">
        <v>12</v>
      </c>
      <c r="E25" s="63" t="s">
        <v>13</v>
      </c>
      <c r="F25" s="62" t="s">
        <v>12</v>
      </c>
      <c r="G25" s="62" t="s">
        <v>13</v>
      </c>
      <c r="H25" s="61" t="s">
        <v>12</v>
      </c>
      <c r="I25" s="63" t="s">
        <v>13</v>
      </c>
      <c r="J25" s="61"/>
      <c r="K25" s="63"/>
    </row>
    <row r="26" spans="1:11" x14ac:dyDescent="0.2">
      <c r="A26" s="7" t="s">
        <v>355</v>
      </c>
      <c r="B26" s="65">
        <v>4</v>
      </c>
      <c r="C26" s="34">
        <f>IF(B49=0, "-", B26/B49)</f>
        <v>1.4986886474334957E-3</v>
      </c>
      <c r="D26" s="65">
        <v>0</v>
      </c>
      <c r="E26" s="9">
        <f>IF(D49=0, "-", D26/D49)</f>
        <v>0</v>
      </c>
      <c r="F26" s="81">
        <v>13</v>
      </c>
      <c r="G26" s="34">
        <f>IF(F49=0, "-", F26/F49)</f>
        <v>1.6233766233766235E-3</v>
      </c>
      <c r="H26" s="65">
        <v>0</v>
      </c>
      <c r="I26" s="9">
        <f>IF(H49=0, "-", H26/H49)</f>
        <v>0</v>
      </c>
      <c r="J26" s="8" t="str">
        <f t="shared" ref="J26:J47" si="2">IF(D26=0, "-", IF((B26-D26)/D26&lt;10, (B26-D26)/D26, "&gt;999%"))</f>
        <v>-</v>
      </c>
      <c r="K26" s="9" t="str">
        <f t="shared" ref="K26:K47" si="3">IF(H26=0, "-", IF((F26-H26)/H26&lt;10, (F26-H26)/H26, "&gt;999%"))</f>
        <v>-</v>
      </c>
    </row>
    <row r="27" spans="1:11" x14ac:dyDescent="0.2">
      <c r="A27" s="7" t="s">
        <v>356</v>
      </c>
      <c r="B27" s="65">
        <v>0</v>
      </c>
      <c r="C27" s="34">
        <f>IF(B49=0, "-", B27/B49)</f>
        <v>0</v>
      </c>
      <c r="D27" s="65">
        <v>79</v>
      </c>
      <c r="E27" s="9">
        <f>IF(D49=0, "-", D27/D49)</f>
        <v>2.9194382852919438E-2</v>
      </c>
      <c r="F27" s="81">
        <v>0</v>
      </c>
      <c r="G27" s="34">
        <f>IF(F49=0, "-", F27/F49)</f>
        <v>0</v>
      </c>
      <c r="H27" s="65">
        <v>220</v>
      </c>
      <c r="I27" s="9">
        <f>IF(H49=0, "-", H27/H49)</f>
        <v>2.8431119152235718E-2</v>
      </c>
      <c r="J27" s="8">
        <f t="shared" si="2"/>
        <v>-1</v>
      </c>
      <c r="K27" s="9">
        <f t="shared" si="3"/>
        <v>-1</v>
      </c>
    </row>
    <row r="28" spans="1:11" x14ac:dyDescent="0.2">
      <c r="A28" s="7" t="s">
        <v>357</v>
      </c>
      <c r="B28" s="65">
        <v>121</v>
      </c>
      <c r="C28" s="34">
        <f>IF(B49=0, "-", B28/B49)</f>
        <v>4.5335331584863248E-2</v>
      </c>
      <c r="D28" s="65">
        <v>0</v>
      </c>
      <c r="E28" s="9">
        <f>IF(D49=0, "-", D28/D49)</f>
        <v>0</v>
      </c>
      <c r="F28" s="81">
        <v>306</v>
      </c>
      <c r="G28" s="34">
        <f>IF(F49=0, "-", F28/F49)</f>
        <v>3.8211788211788209E-2</v>
      </c>
      <c r="H28" s="65">
        <v>0</v>
      </c>
      <c r="I28" s="9">
        <f>IF(H49=0, "-", H28/H49)</f>
        <v>0</v>
      </c>
      <c r="J28" s="8" t="str">
        <f t="shared" si="2"/>
        <v>-</v>
      </c>
      <c r="K28" s="9" t="str">
        <f t="shared" si="3"/>
        <v>-</v>
      </c>
    </row>
    <row r="29" spans="1:11" x14ac:dyDescent="0.2">
      <c r="A29" s="7" t="s">
        <v>358</v>
      </c>
      <c r="B29" s="65">
        <v>282</v>
      </c>
      <c r="C29" s="34">
        <f>IF(B49=0, "-", B29/B49)</f>
        <v>0.10565754964406145</v>
      </c>
      <c r="D29" s="65">
        <v>181</v>
      </c>
      <c r="E29" s="9">
        <f>IF(D49=0, "-", D29/D49)</f>
        <v>6.6888396156688845E-2</v>
      </c>
      <c r="F29" s="81">
        <v>556</v>
      </c>
      <c r="G29" s="34">
        <f>IF(F49=0, "-", F29/F49)</f>
        <v>6.9430569430569425E-2</v>
      </c>
      <c r="H29" s="65">
        <v>557</v>
      </c>
      <c r="I29" s="9">
        <f>IF(H49=0, "-", H29/H49)</f>
        <v>7.1982424399069531E-2</v>
      </c>
      <c r="J29" s="8">
        <f t="shared" si="2"/>
        <v>0.55801104972375692</v>
      </c>
      <c r="K29" s="9">
        <f t="shared" si="3"/>
        <v>-1.7953321364452424E-3</v>
      </c>
    </row>
    <row r="30" spans="1:11" x14ac:dyDescent="0.2">
      <c r="A30" s="7" t="s">
        <v>359</v>
      </c>
      <c r="B30" s="65">
        <v>343</v>
      </c>
      <c r="C30" s="34">
        <f>IF(B49=0, "-", B30/B49)</f>
        <v>0.12851255151742225</v>
      </c>
      <c r="D30" s="65">
        <v>457</v>
      </c>
      <c r="E30" s="9">
        <f>IF(D49=0, "-", D30/D49)</f>
        <v>0.1688839615668884</v>
      </c>
      <c r="F30" s="81">
        <v>960</v>
      </c>
      <c r="G30" s="34">
        <f>IF(F49=0, "-", F30/F49)</f>
        <v>0.11988011988011989</v>
      </c>
      <c r="H30" s="65">
        <v>890</v>
      </c>
      <c r="I30" s="9">
        <f>IF(H49=0, "-", H30/H49)</f>
        <v>0.11501680020677177</v>
      </c>
      <c r="J30" s="8">
        <f t="shared" si="2"/>
        <v>-0.24945295404814005</v>
      </c>
      <c r="K30" s="9">
        <f t="shared" si="3"/>
        <v>7.8651685393258425E-2</v>
      </c>
    </row>
    <row r="31" spans="1:11" x14ac:dyDescent="0.2">
      <c r="A31" s="7" t="s">
        <v>360</v>
      </c>
      <c r="B31" s="65">
        <v>23</v>
      </c>
      <c r="C31" s="34">
        <f>IF(B49=0, "-", B31/B49)</f>
        <v>8.6174597227426011E-3</v>
      </c>
      <c r="D31" s="65">
        <v>38</v>
      </c>
      <c r="E31" s="9">
        <f>IF(D49=0, "-", D31/D49)</f>
        <v>1.4042867701404288E-2</v>
      </c>
      <c r="F31" s="81">
        <v>79</v>
      </c>
      <c r="G31" s="34">
        <f>IF(F49=0, "-", F31/F49)</f>
        <v>9.8651348651348659E-3</v>
      </c>
      <c r="H31" s="65">
        <v>92</v>
      </c>
      <c r="I31" s="9">
        <f>IF(H49=0, "-", H31/H49)</f>
        <v>1.1889377100025847E-2</v>
      </c>
      <c r="J31" s="8">
        <f t="shared" si="2"/>
        <v>-0.39473684210526316</v>
      </c>
      <c r="K31" s="9">
        <f t="shared" si="3"/>
        <v>-0.14130434782608695</v>
      </c>
    </row>
    <row r="32" spans="1:11" x14ac:dyDescent="0.2">
      <c r="A32" s="7" t="s">
        <v>361</v>
      </c>
      <c r="B32" s="65">
        <v>33</v>
      </c>
      <c r="C32" s="34">
        <f>IF(B49=0, "-", B32/B49)</f>
        <v>1.2364181341326339E-2</v>
      </c>
      <c r="D32" s="65">
        <v>0</v>
      </c>
      <c r="E32" s="9">
        <f>IF(D49=0, "-", D32/D49)</f>
        <v>0</v>
      </c>
      <c r="F32" s="81">
        <v>69</v>
      </c>
      <c r="G32" s="34">
        <f>IF(F49=0, "-", F32/F49)</f>
        <v>8.6163836163836161E-3</v>
      </c>
      <c r="H32" s="65">
        <v>0</v>
      </c>
      <c r="I32" s="9">
        <f>IF(H49=0, "-", H32/H49)</f>
        <v>0</v>
      </c>
      <c r="J32" s="8" t="str">
        <f t="shared" si="2"/>
        <v>-</v>
      </c>
      <c r="K32" s="9" t="str">
        <f t="shared" si="3"/>
        <v>-</v>
      </c>
    </row>
    <row r="33" spans="1:11" x14ac:dyDescent="0.2">
      <c r="A33" s="7" t="s">
        <v>362</v>
      </c>
      <c r="B33" s="65">
        <v>145</v>
      </c>
      <c r="C33" s="34">
        <f>IF(B49=0, "-", B33/B49)</f>
        <v>5.4327463469464217E-2</v>
      </c>
      <c r="D33" s="65">
        <v>210</v>
      </c>
      <c r="E33" s="9">
        <f>IF(D49=0, "-", D33/D49)</f>
        <v>7.7605321507760533E-2</v>
      </c>
      <c r="F33" s="81">
        <v>650</v>
      </c>
      <c r="G33" s="34">
        <f>IF(F49=0, "-", F33/F49)</f>
        <v>8.1168831168831168E-2</v>
      </c>
      <c r="H33" s="65">
        <v>686</v>
      </c>
      <c r="I33" s="9">
        <f>IF(H49=0, "-", H33/H49)</f>
        <v>8.8653398811062295E-2</v>
      </c>
      <c r="J33" s="8">
        <f t="shared" si="2"/>
        <v>-0.30952380952380953</v>
      </c>
      <c r="K33" s="9">
        <f t="shared" si="3"/>
        <v>-5.2478134110787174E-2</v>
      </c>
    </row>
    <row r="34" spans="1:11" x14ac:dyDescent="0.2">
      <c r="A34" s="7" t="s">
        <v>363</v>
      </c>
      <c r="B34" s="65">
        <v>449</v>
      </c>
      <c r="C34" s="34">
        <f>IF(B49=0, "-", B34/B49)</f>
        <v>0.1682278006744099</v>
      </c>
      <c r="D34" s="65">
        <v>291</v>
      </c>
      <c r="E34" s="9">
        <f>IF(D49=0, "-", D34/D49)</f>
        <v>0.10753880266075388</v>
      </c>
      <c r="F34" s="81">
        <v>1391</v>
      </c>
      <c r="G34" s="34">
        <f>IF(F49=0, "-", F34/F49)</f>
        <v>0.17370129870129869</v>
      </c>
      <c r="H34" s="65">
        <v>692</v>
      </c>
      <c r="I34" s="9">
        <f>IF(H49=0, "-", H34/H49)</f>
        <v>8.9428792969759627E-2</v>
      </c>
      <c r="J34" s="8">
        <f t="shared" si="2"/>
        <v>0.54295532646048106</v>
      </c>
      <c r="K34" s="9">
        <f t="shared" si="3"/>
        <v>1.0101156069364161</v>
      </c>
    </row>
    <row r="35" spans="1:11" x14ac:dyDescent="0.2">
      <c r="A35" s="7" t="s">
        <v>364</v>
      </c>
      <c r="B35" s="65">
        <v>13</v>
      </c>
      <c r="C35" s="34">
        <f>IF(B49=0, "-", B35/B49)</f>
        <v>4.8707381041588607E-3</v>
      </c>
      <c r="D35" s="65">
        <v>9</v>
      </c>
      <c r="E35" s="9">
        <f>IF(D49=0, "-", D35/D49)</f>
        <v>3.3259423503325942E-3</v>
      </c>
      <c r="F35" s="81">
        <v>38</v>
      </c>
      <c r="G35" s="34">
        <f>IF(F49=0, "-", F35/F49)</f>
        <v>4.745254745254745E-3</v>
      </c>
      <c r="H35" s="65">
        <v>9</v>
      </c>
      <c r="I35" s="9">
        <f>IF(H49=0, "-", H35/H49)</f>
        <v>1.1630912380460067E-3</v>
      </c>
      <c r="J35" s="8">
        <f t="shared" si="2"/>
        <v>0.44444444444444442</v>
      </c>
      <c r="K35" s="9">
        <f t="shared" si="3"/>
        <v>3.2222222222222223</v>
      </c>
    </row>
    <row r="36" spans="1:11" x14ac:dyDescent="0.2">
      <c r="A36" s="7" t="s">
        <v>365</v>
      </c>
      <c r="B36" s="65">
        <v>357</v>
      </c>
      <c r="C36" s="34">
        <f>IF(B49=0, "-", B36/B49)</f>
        <v>0.13375796178343949</v>
      </c>
      <c r="D36" s="65">
        <v>227</v>
      </c>
      <c r="E36" s="9">
        <f>IF(D49=0, "-", D36/D49)</f>
        <v>8.388765705838877E-2</v>
      </c>
      <c r="F36" s="81">
        <v>1152</v>
      </c>
      <c r="G36" s="34">
        <f>IF(F49=0, "-", F36/F49)</f>
        <v>0.14385614385614387</v>
      </c>
      <c r="H36" s="65">
        <v>776</v>
      </c>
      <c r="I36" s="9">
        <f>IF(H49=0, "-", H36/H49)</f>
        <v>0.10028431119152235</v>
      </c>
      <c r="J36" s="8">
        <f t="shared" si="2"/>
        <v>0.57268722466960353</v>
      </c>
      <c r="K36" s="9">
        <f t="shared" si="3"/>
        <v>0.4845360824742268</v>
      </c>
    </row>
    <row r="37" spans="1:11" x14ac:dyDescent="0.2">
      <c r="A37" s="7" t="s">
        <v>366</v>
      </c>
      <c r="B37" s="65">
        <v>288</v>
      </c>
      <c r="C37" s="34">
        <f>IF(B49=0, "-", B37/B49)</f>
        <v>0.10790558261521169</v>
      </c>
      <c r="D37" s="65">
        <v>160</v>
      </c>
      <c r="E37" s="9">
        <f>IF(D49=0, "-", D37/D49)</f>
        <v>5.9127864005912786E-2</v>
      </c>
      <c r="F37" s="81">
        <v>741</v>
      </c>
      <c r="G37" s="34">
        <f>IF(F49=0, "-", F37/F49)</f>
        <v>9.2532467532467536E-2</v>
      </c>
      <c r="H37" s="65">
        <v>824</v>
      </c>
      <c r="I37" s="9">
        <f>IF(H49=0, "-", H37/H49)</f>
        <v>0.10648746446110106</v>
      </c>
      <c r="J37" s="8">
        <f t="shared" si="2"/>
        <v>0.8</v>
      </c>
      <c r="K37" s="9">
        <f t="shared" si="3"/>
        <v>-0.10072815533980582</v>
      </c>
    </row>
    <row r="38" spans="1:11" x14ac:dyDescent="0.2">
      <c r="A38" s="7" t="s">
        <v>367</v>
      </c>
      <c r="B38" s="65">
        <v>138</v>
      </c>
      <c r="C38" s="34">
        <f>IF(B49=0, "-", B38/B49)</f>
        <v>5.1704758336455603E-2</v>
      </c>
      <c r="D38" s="65">
        <v>120</v>
      </c>
      <c r="E38" s="9">
        <f>IF(D49=0, "-", D38/D49)</f>
        <v>4.4345898004434593E-2</v>
      </c>
      <c r="F38" s="81">
        <v>490</v>
      </c>
      <c r="G38" s="34">
        <f>IF(F49=0, "-", F38/F49)</f>
        <v>6.1188811188811192E-2</v>
      </c>
      <c r="H38" s="65">
        <v>477</v>
      </c>
      <c r="I38" s="9">
        <f>IF(H49=0, "-", H38/H49)</f>
        <v>6.1643835616438353E-2</v>
      </c>
      <c r="J38" s="8">
        <f t="shared" si="2"/>
        <v>0.15</v>
      </c>
      <c r="K38" s="9">
        <f t="shared" si="3"/>
        <v>2.7253668763102725E-2</v>
      </c>
    </row>
    <row r="39" spans="1:11" x14ac:dyDescent="0.2">
      <c r="A39" s="7" t="s">
        <v>368</v>
      </c>
      <c r="B39" s="65">
        <v>0</v>
      </c>
      <c r="C39" s="34">
        <f>IF(B49=0, "-", B39/B49)</f>
        <v>0</v>
      </c>
      <c r="D39" s="65">
        <v>335</v>
      </c>
      <c r="E39" s="9">
        <f>IF(D49=0, "-", D39/D49)</f>
        <v>0.12379896526237989</v>
      </c>
      <c r="F39" s="81">
        <v>0</v>
      </c>
      <c r="G39" s="34">
        <f>IF(F49=0, "-", F39/F49)</f>
        <v>0</v>
      </c>
      <c r="H39" s="65">
        <v>878</v>
      </c>
      <c r="I39" s="9">
        <f>IF(H49=0, "-", H39/H49)</f>
        <v>0.11346601188937711</v>
      </c>
      <c r="J39" s="8">
        <f t="shared" si="2"/>
        <v>-1</v>
      </c>
      <c r="K39" s="9">
        <f t="shared" si="3"/>
        <v>-1</v>
      </c>
    </row>
    <row r="40" spans="1:11" x14ac:dyDescent="0.2">
      <c r="A40" s="7" t="s">
        <v>369</v>
      </c>
      <c r="B40" s="65">
        <v>11</v>
      </c>
      <c r="C40" s="34">
        <f>IF(B49=0, "-", B40/B49)</f>
        <v>4.121393780442113E-3</v>
      </c>
      <c r="D40" s="65">
        <v>20</v>
      </c>
      <c r="E40" s="9">
        <f>IF(D49=0, "-", D40/D49)</f>
        <v>7.3909830007390983E-3</v>
      </c>
      <c r="F40" s="81">
        <v>29</v>
      </c>
      <c r="G40" s="34">
        <f>IF(F49=0, "-", F40/F49)</f>
        <v>3.6213786213786215E-3</v>
      </c>
      <c r="H40" s="65">
        <v>45</v>
      </c>
      <c r="I40" s="9">
        <f>IF(H49=0, "-", H40/H49)</f>
        <v>5.8154561902300332E-3</v>
      </c>
      <c r="J40" s="8">
        <f t="shared" si="2"/>
        <v>-0.45</v>
      </c>
      <c r="K40" s="9">
        <f t="shared" si="3"/>
        <v>-0.35555555555555557</v>
      </c>
    </row>
    <row r="41" spans="1:11" x14ac:dyDescent="0.2">
      <c r="A41" s="7" t="s">
        <v>370</v>
      </c>
      <c r="B41" s="65">
        <v>24</v>
      </c>
      <c r="C41" s="34">
        <f>IF(B49=0, "-", B41/B49)</f>
        <v>8.9921318846009745E-3</v>
      </c>
      <c r="D41" s="65">
        <v>0</v>
      </c>
      <c r="E41" s="9">
        <f>IF(D49=0, "-", D41/D49)</f>
        <v>0</v>
      </c>
      <c r="F41" s="81">
        <v>82</v>
      </c>
      <c r="G41" s="34">
        <f>IF(F49=0, "-", F41/F49)</f>
        <v>1.023976023976024E-2</v>
      </c>
      <c r="H41" s="65">
        <v>0</v>
      </c>
      <c r="I41" s="9">
        <f>IF(H49=0, "-", H41/H49)</f>
        <v>0</v>
      </c>
      <c r="J41" s="8" t="str">
        <f t="shared" si="2"/>
        <v>-</v>
      </c>
      <c r="K41" s="9" t="str">
        <f t="shared" si="3"/>
        <v>-</v>
      </c>
    </row>
    <row r="42" spans="1:11" x14ac:dyDescent="0.2">
      <c r="A42" s="7" t="s">
        <v>371</v>
      </c>
      <c r="B42" s="65">
        <v>79</v>
      </c>
      <c r="C42" s="34">
        <f>IF(B49=0, "-", B42/B49)</f>
        <v>2.9599100786811539E-2</v>
      </c>
      <c r="D42" s="65">
        <v>45</v>
      </c>
      <c r="E42" s="9">
        <f>IF(D49=0, "-", D42/D49)</f>
        <v>1.662971175166297E-2</v>
      </c>
      <c r="F42" s="81">
        <v>113</v>
      </c>
      <c r="G42" s="34">
        <f>IF(F49=0, "-", F42/F49)</f>
        <v>1.411088911088911E-2</v>
      </c>
      <c r="H42" s="65">
        <v>216</v>
      </c>
      <c r="I42" s="9">
        <f>IF(H49=0, "-", H42/H49)</f>
        <v>2.7914189713104161E-2</v>
      </c>
      <c r="J42" s="8">
        <f t="shared" si="2"/>
        <v>0.75555555555555554</v>
      </c>
      <c r="K42" s="9">
        <f t="shared" si="3"/>
        <v>-0.47685185185185186</v>
      </c>
    </row>
    <row r="43" spans="1:11" x14ac:dyDescent="0.2">
      <c r="A43" s="7" t="s">
        <v>372</v>
      </c>
      <c r="B43" s="65">
        <v>41</v>
      </c>
      <c r="C43" s="34">
        <f>IF(B49=0, "-", B43/B49)</f>
        <v>1.5361558636193332E-2</v>
      </c>
      <c r="D43" s="65">
        <v>217</v>
      </c>
      <c r="E43" s="9">
        <f>IF(D49=0, "-", D43/D49)</f>
        <v>8.019216555801921E-2</v>
      </c>
      <c r="F43" s="81">
        <v>478</v>
      </c>
      <c r="G43" s="34">
        <f>IF(F49=0, "-", F43/F49)</f>
        <v>5.9690309690309688E-2</v>
      </c>
      <c r="H43" s="65">
        <v>457</v>
      </c>
      <c r="I43" s="9">
        <f>IF(H49=0, "-", H43/H49)</f>
        <v>5.9059188420780562E-2</v>
      </c>
      <c r="J43" s="8">
        <f t="shared" si="2"/>
        <v>-0.81105990783410142</v>
      </c>
      <c r="K43" s="9">
        <f t="shared" si="3"/>
        <v>4.5951859956236324E-2</v>
      </c>
    </row>
    <row r="44" spans="1:11" x14ac:dyDescent="0.2">
      <c r="A44" s="7" t="s">
        <v>373</v>
      </c>
      <c r="B44" s="65">
        <v>1</v>
      </c>
      <c r="C44" s="34">
        <f>IF(B49=0, "-", B44/B49)</f>
        <v>3.7467216185837392E-4</v>
      </c>
      <c r="D44" s="65">
        <v>4</v>
      </c>
      <c r="E44" s="9">
        <f>IF(D49=0, "-", D44/D49)</f>
        <v>1.4781966001478197E-3</v>
      </c>
      <c r="F44" s="81">
        <v>15</v>
      </c>
      <c r="G44" s="34">
        <f>IF(F49=0, "-", F44/F49)</f>
        <v>1.8731268731268732E-3</v>
      </c>
      <c r="H44" s="65">
        <v>33</v>
      </c>
      <c r="I44" s="9">
        <f>IF(H49=0, "-", H44/H49)</f>
        <v>4.2646678728353576E-3</v>
      </c>
      <c r="J44" s="8">
        <f t="shared" si="2"/>
        <v>-0.75</v>
      </c>
      <c r="K44" s="9">
        <f t="shared" si="3"/>
        <v>-0.54545454545454541</v>
      </c>
    </row>
    <row r="45" spans="1:11" x14ac:dyDescent="0.2">
      <c r="A45" s="7" t="s">
        <v>374</v>
      </c>
      <c r="B45" s="65">
        <v>7</v>
      </c>
      <c r="C45" s="34">
        <f>IF(B49=0, "-", B45/B49)</f>
        <v>2.6227051330086175E-3</v>
      </c>
      <c r="D45" s="65">
        <v>75</v>
      </c>
      <c r="E45" s="9">
        <f>IF(D49=0, "-", D45/D49)</f>
        <v>2.771618625277162E-2</v>
      </c>
      <c r="F45" s="81">
        <v>61</v>
      </c>
      <c r="G45" s="34">
        <f>IF(F49=0, "-", F45/F49)</f>
        <v>7.6173826173826171E-3</v>
      </c>
      <c r="H45" s="65">
        <v>144</v>
      </c>
      <c r="I45" s="9">
        <f>IF(H49=0, "-", H45/H49)</f>
        <v>1.8609459808736108E-2</v>
      </c>
      <c r="J45" s="8">
        <f t="shared" si="2"/>
        <v>-0.90666666666666662</v>
      </c>
      <c r="K45" s="9">
        <f t="shared" si="3"/>
        <v>-0.57638888888888884</v>
      </c>
    </row>
    <row r="46" spans="1:11" x14ac:dyDescent="0.2">
      <c r="A46" s="7" t="s">
        <v>375</v>
      </c>
      <c r="B46" s="65">
        <v>131</v>
      </c>
      <c r="C46" s="34">
        <f>IF(B49=0, "-", B46/B49)</f>
        <v>4.9082053203446982E-2</v>
      </c>
      <c r="D46" s="65">
        <v>187</v>
      </c>
      <c r="E46" s="9">
        <f>IF(D49=0, "-", D46/D49)</f>
        <v>6.910569105691057E-2</v>
      </c>
      <c r="F46" s="81">
        <v>501</v>
      </c>
      <c r="G46" s="34">
        <f>IF(F49=0, "-", F46/F49)</f>
        <v>6.2562437562437567E-2</v>
      </c>
      <c r="H46" s="65">
        <v>564</v>
      </c>
      <c r="I46" s="9">
        <f>IF(H49=0, "-", H46/H49)</f>
        <v>7.2887050917549753E-2</v>
      </c>
      <c r="J46" s="8">
        <f t="shared" si="2"/>
        <v>-0.29946524064171121</v>
      </c>
      <c r="K46" s="9">
        <f t="shared" si="3"/>
        <v>-0.11170212765957446</v>
      </c>
    </row>
    <row r="47" spans="1:11" x14ac:dyDescent="0.2">
      <c r="A47" s="7" t="s">
        <v>376</v>
      </c>
      <c r="B47" s="65">
        <v>179</v>
      </c>
      <c r="C47" s="34">
        <f>IF(B49=0, "-", B47/B49)</f>
        <v>6.7066316972648934E-2</v>
      </c>
      <c r="D47" s="65">
        <v>51</v>
      </c>
      <c r="E47" s="9">
        <f>IF(D49=0, "-", D47/D49)</f>
        <v>1.8847006651884702E-2</v>
      </c>
      <c r="F47" s="81">
        <v>284</v>
      </c>
      <c r="G47" s="34">
        <f>IF(F49=0, "-", F47/F49)</f>
        <v>3.5464535464535464E-2</v>
      </c>
      <c r="H47" s="65">
        <v>178</v>
      </c>
      <c r="I47" s="9">
        <f>IF(H49=0, "-", H47/H49)</f>
        <v>2.3003360041354354E-2</v>
      </c>
      <c r="J47" s="8">
        <f t="shared" si="2"/>
        <v>2.5098039215686274</v>
      </c>
      <c r="K47" s="9">
        <f t="shared" si="3"/>
        <v>0.5955056179775281</v>
      </c>
    </row>
    <row r="48" spans="1:11" x14ac:dyDescent="0.2">
      <c r="A48" s="2"/>
      <c r="B48" s="68"/>
      <c r="C48" s="33"/>
      <c r="D48" s="68"/>
      <c r="E48" s="6"/>
      <c r="F48" s="82"/>
      <c r="G48" s="33"/>
      <c r="H48" s="68"/>
      <c r="I48" s="6"/>
      <c r="J48" s="5"/>
      <c r="K48" s="6"/>
    </row>
    <row r="49" spans="1:11" s="43" customFormat="1" x14ac:dyDescent="0.2">
      <c r="A49" s="162" t="s">
        <v>606</v>
      </c>
      <c r="B49" s="71">
        <f>SUM(B26:B48)</f>
        <v>2669</v>
      </c>
      <c r="C49" s="40">
        <f>B49/27155</f>
        <v>9.8287608175290003E-2</v>
      </c>
      <c r="D49" s="71">
        <f>SUM(D26:D48)</f>
        <v>2706</v>
      </c>
      <c r="E49" s="41">
        <f>D49/25800</f>
        <v>0.10488372093023256</v>
      </c>
      <c r="F49" s="77">
        <f>SUM(F26:F48)</f>
        <v>8008</v>
      </c>
      <c r="G49" s="42">
        <f>F49/69729</f>
        <v>0.11484461271493926</v>
      </c>
      <c r="H49" s="71">
        <f>SUM(H26:H48)</f>
        <v>7738</v>
      </c>
      <c r="I49" s="41">
        <f>H49/67549</f>
        <v>0.11455387940606078</v>
      </c>
      <c r="J49" s="37">
        <f>IF(D49=0, "-", IF((B49-D49)/D49&lt;10, (B49-D49)/D49, "&gt;999%"))</f>
        <v>-1.3673318551367332E-2</v>
      </c>
      <c r="K49" s="38">
        <f>IF(H49=0, "-", IF((F49-H49)/H49&lt;10, (F49-H49)/H49, "&gt;999%"))</f>
        <v>3.4892737141380199E-2</v>
      </c>
    </row>
    <row r="50" spans="1:11" x14ac:dyDescent="0.2">
      <c r="B50" s="83"/>
      <c r="D50" s="83"/>
      <c r="F50" s="83"/>
      <c r="H50" s="83"/>
    </row>
    <row r="51" spans="1:11" x14ac:dyDescent="0.2">
      <c r="A51" s="163" t="s">
        <v>152</v>
      </c>
      <c r="B51" s="61" t="s">
        <v>12</v>
      </c>
      <c r="C51" s="62" t="s">
        <v>13</v>
      </c>
      <c r="D51" s="61" t="s">
        <v>12</v>
      </c>
      <c r="E51" s="63" t="s">
        <v>13</v>
      </c>
      <c r="F51" s="62" t="s">
        <v>12</v>
      </c>
      <c r="G51" s="62" t="s">
        <v>13</v>
      </c>
      <c r="H51" s="61" t="s">
        <v>12</v>
      </c>
      <c r="I51" s="63" t="s">
        <v>13</v>
      </c>
      <c r="J51" s="61"/>
      <c r="K51" s="63"/>
    </row>
    <row r="52" spans="1:11" x14ac:dyDescent="0.2">
      <c r="A52" s="7" t="s">
        <v>377</v>
      </c>
      <c r="B52" s="65">
        <v>22</v>
      </c>
      <c r="C52" s="34">
        <f>IF(B63=0, "-", B52/B63)</f>
        <v>4.0072859744990891E-2</v>
      </c>
      <c r="D52" s="65">
        <v>39</v>
      </c>
      <c r="E52" s="9">
        <f>IF(D63=0, "-", D52/D63)</f>
        <v>5.6768558951965066E-2</v>
      </c>
      <c r="F52" s="81">
        <v>34</v>
      </c>
      <c r="G52" s="34">
        <f>IF(F63=0, "-", F52/F63)</f>
        <v>2.5073746312684365E-2</v>
      </c>
      <c r="H52" s="65">
        <v>82</v>
      </c>
      <c r="I52" s="9">
        <f>IF(H63=0, "-", H52/H63)</f>
        <v>4.6406338426711942E-2</v>
      </c>
      <c r="J52" s="8">
        <f t="shared" ref="J52:J61" si="4">IF(D52=0, "-", IF((B52-D52)/D52&lt;10, (B52-D52)/D52, "&gt;999%"))</f>
        <v>-0.4358974358974359</v>
      </c>
      <c r="K52" s="9">
        <f t="shared" ref="K52:K61" si="5">IF(H52=0, "-", IF((F52-H52)/H52&lt;10, (F52-H52)/H52, "&gt;999%"))</f>
        <v>-0.58536585365853655</v>
      </c>
    </row>
    <row r="53" spans="1:11" x14ac:dyDescent="0.2">
      <c r="A53" s="7" t="s">
        <v>378</v>
      </c>
      <c r="B53" s="65">
        <v>84</v>
      </c>
      <c r="C53" s="34">
        <f>IF(B63=0, "-", B53/B63)</f>
        <v>0.15300546448087432</v>
      </c>
      <c r="D53" s="65">
        <v>200</v>
      </c>
      <c r="E53" s="9">
        <f>IF(D63=0, "-", D53/D63)</f>
        <v>0.29112081513828236</v>
      </c>
      <c r="F53" s="81">
        <v>160</v>
      </c>
      <c r="G53" s="34">
        <f>IF(F63=0, "-", F53/F63)</f>
        <v>0.11799410029498525</v>
      </c>
      <c r="H53" s="65">
        <v>351</v>
      </c>
      <c r="I53" s="9">
        <f>IF(H63=0, "-", H53/H63)</f>
        <v>0.19864176570458403</v>
      </c>
      <c r="J53" s="8">
        <f t="shared" si="4"/>
        <v>-0.57999999999999996</v>
      </c>
      <c r="K53" s="9">
        <f t="shared" si="5"/>
        <v>-0.54415954415954415</v>
      </c>
    </row>
    <row r="54" spans="1:11" x14ac:dyDescent="0.2">
      <c r="A54" s="7" t="s">
        <v>379</v>
      </c>
      <c r="B54" s="65">
        <v>74</v>
      </c>
      <c r="C54" s="34">
        <f>IF(B63=0, "-", B54/B63)</f>
        <v>0.13479052823315119</v>
      </c>
      <c r="D54" s="65">
        <v>113</v>
      </c>
      <c r="E54" s="9">
        <f>IF(D63=0, "-", D54/D63)</f>
        <v>0.16448326055312956</v>
      </c>
      <c r="F54" s="81">
        <v>227</v>
      </c>
      <c r="G54" s="34">
        <f>IF(F63=0, "-", F54/F63)</f>
        <v>0.16740412979351033</v>
      </c>
      <c r="H54" s="65">
        <v>343</v>
      </c>
      <c r="I54" s="9">
        <f>IF(H63=0, "-", H54/H63)</f>
        <v>0.19411431805319751</v>
      </c>
      <c r="J54" s="8">
        <f t="shared" si="4"/>
        <v>-0.34513274336283184</v>
      </c>
      <c r="K54" s="9">
        <f t="shared" si="5"/>
        <v>-0.33819241982507287</v>
      </c>
    </row>
    <row r="55" spans="1:11" x14ac:dyDescent="0.2">
      <c r="A55" s="7" t="s">
        <v>380</v>
      </c>
      <c r="B55" s="65">
        <v>24</v>
      </c>
      <c r="C55" s="34">
        <f>IF(B63=0, "-", B55/B63)</f>
        <v>4.3715846994535519E-2</v>
      </c>
      <c r="D55" s="65">
        <v>12</v>
      </c>
      <c r="E55" s="9">
        <f>IF(D63=0, "-", D55/D63)</f>
        <v>1.7467248908296942E-2</v>
      </c>
      <c r="F55" s="81">
        <v>61</v>
      </c>
      <c r="G55" s="34">
        <f>IF(F63=0, "-", F55/F63)</f>
        <v>4.498525073746313E-2</v>
      </c>
      <c r="H55" s="65">
        <v>32</v>
      </c>
      <c r="I55" s="9">
        <f>IF(H63=0, "-", H55/H63)</f>
        <v>1.8109790605546124E-2</v>
      </c>
      <c r="J55" s="8">
        <f t="shared" si="4"/>
        <v>1</v>
      </c>
      <c r="K55" s="9">
        <f t="shared" si="5"/>
        <v>0.90625</v>
      </c>
    </row>
    <row r="56" spans="1:11" x14ac:dyDescent="0.2">
      <c r="A56" s="7" t="s">
        <v>381</v>
      </c>
      <c r="B56" s="65">
        <v>14</v>
      </c>
      <c r="C56" s="34">
        <f>IF(B63=0, "-", B56/B63)</f>
        <v>2.5500910746812388E-2</v>
      </c>
      <c r="D56" s="65">
        <v>5</v>
      </c>
      <c r="E56" s="9">
        <f>IF(D63=0, "-", D56/D63)</f>
        <v>7.2780203784570596E-3</v>
      </c>
      <c r="F56" s="81">
        <v>20</v>
      </c>
      <c r="G56" s="34">
        <f>IF(F63=0, "-", F56/F63)</f>
        <v>1.4749262536873156E-2</v>
      </c>
      <c r="H56" s="65">
        <v>22</v>
      </c>
      <c r="I56" s="9">
        <f>IF(H63=0, "-", H56/H63)</f>
        <v>1.2450481041312959E-2</v>
      </c>
      <c r="J56" s="8">
        <f t="shared" si="4"/>
        <v>1.8</v>
      </c>
      <c r="K56" s="9">
        <f t="shared" si="5"/>
        <v>-9.0909090909090912E-2</v>
      </c>
    </row>
    <row r="57" spans="1:11" x14ac:dyDescent="0.2">
      <c r="A57" s="7" t="s">
        <v>382</v>
      </c>
      <c r="B57" s="65">
        <v>17</v>
      </c>
      <c r="C57" s="34">
        <f>IF(B63=0, "-", B57/B63)</f>
        <v>3.0965391621129327E-2</v>
      </c>
      <c r="D57" s="65">
        <v>45</v>
      </c>
      <c r="E57" s="9">
        <f>IF(D63=0, "-", D57/D63)</f>
        <v>6.5502183406113537E-2</v>
      </c>
      <c r="F57" s="81">
        <v>65</v>
      </c>
      <c r="G57" s="34">
        <f>IF(F63=0, "-", F57/F63)</f>
        <v>4.7935103244837761E-2</v>
      </c>
      <c r="H57" s="65">
        <v>90</v>
      </c>
      <c r="I57" s="9">
        <f>IF(H63=0, "-", H57/H63)</f>
        <v>5.0933786078098474E-2</v>
      </c>
      <c r="J57" s="8">
        <f t="shared" si="4"/>
        <v>-0.62222222222222223</v>
      </c>
      <c r="K57" s="9">
        <f t="shared" si="5"/>
        <v>-0.27777777777777779</v>
      </c>
    </row>
    <row r="58" spans="1:11" x14ac:dyDescent="0.2">
      <c r="A58" s="7" t="s">
        <v>383</v>
      </c>
      <c r="B58" s="65">
        <v>33</v>
      </c>
      <c r="C58" s="34">
        <f>IF(B63=0, "-", B58/B63)</f>
        <v>6.0109289617486336E-2</v>
      </c>
      <c r="D58" s="65">
        <v>0</v>
      </c>
      <c r="E58" s="9">
        <f>IF(D63=0, "-", D58/D63)</f>
        <v>0</v>
      </c>
      <c r="F58" s="81">
        <v>83</v>
      </c>
      <c r="G58" s="34">
        <f>IF(F63=0, "-", F58/F63)</f>
        <v>6.1209439528023601E-2</v>
      </c>
      <c r="H58" s="65">
        <v>0</v>
      </c>
      <c r="I58" s="9">
        <f>IF(H63=0, "-", H58/H63)</f>
        <v>0</v>
      </c>
      <c r="J58" s="8" t="str">
        <f t="shared" si="4"/>
        <v>-</v>
      </c>
      <c r="K58" s="9" t="str">
        <f t="shared" si="5"/>
        <v>-</v>
      </c>
    </row>
    <row r="59" spans="1:11" x14ac:dyDescent="0.2">
      <c r="A59" s="7" t="s">
        <v>384</v>
      </c>
      <c r="B59" s="65">
        <v>117</v>
      </c>
      <c r="C59" s="34">
        <f>IF(B63=0, "-", B59/B63)</f>
        <v>0.21311475409836064</v>
      </c>
      <c r="D59" s="65">
        <v>136</v>
      </c>
      <c r="E59" s="9">
        <f>IF(D63=0, "-", D59/D63)</f>
        <v>0.19796215429403202</v>
      </c>
      <c r="F59" s="81">
        <v>297</v>
      </c>
      <c r="G59" s="34">
        <f>IF(F63=0, "-", F59/F63)</f>
        <v>0.21902654867256638</v>
      </c>
      <c r="H59" s="65">
        <v>471</v>
      </c>
      <c r="I59" s="9">
        <f>IF(H63=0, "-", H59/H63)</f>
        <v>0.26655348047538202</v>
      </c>
      <c r="J59" s="8">
        <f t="shared" si="4"/>
        <v>-0.13970588235294118</v>
      </c>
      <c r="K59" s="9">
        <f t="shared" si="5"/>
        <v>-0.36942675159235666</v>
      </c>
    </row>
    <row r="60" spans="1:11" x14ac:dyDescent="0.2">
      <c r="A60" s="7" t="s">
        <v>385</v>
      </c>
      <c r="B60" s="65">
        <v>19</v>
      </c>
      <c r="C60" s="34">
        <f>IF(B63=0, "-", B60/B63)</f>
        <v>3.4608378870673952E-2</v>
      </c>
      <c r="D60" s="65">
        <v>42</v>
      </c>
      <c r="E60" s="9">
        <f>IF(D63=0, "-", D60/D63)</f>
        <v>6.1135371179039298E-2</v>
      </c>
      <c r="F60" s="81">
        <v>61</v>
      </c>
      <c r="G60" s="34">
        <f>IF(F63=0, "-", F60/F63)</f>
        <v>4.498525073746313E-2</v>
      </c>
      <c r="H60" s="65">
        <v>74</v>
      </c>
      <c r="I60" s="9">
        <f>IF(H63=0, "-", H60/H63)</f>
        <v>4.187889077532541E-2</v>
      </c>
      <c r="J60" s="8">
        <f t="shared" si="4"/>
        <v>-0.54761904761904767</v>
      </c>
      <c r="K60" s="9">
        <f t="shared" si="5"/>
        <v>-0.17567567567567569</v>
      </c>
    </row>
    <row r="61" spans="1:11" x14ac:dyDescent="0.2">
      <c r="A61" s="7" t="s">
        <v>386</v>
      </c>
      <c r="B61" s="65">
        <v>145</v>
      </c>
      <c r="C61" s="34">
        <f>IF(B63=0, "-", B61/B63)</f>
        <v>0.26411657559198543</v>
      </c>
      <c r="D61" s="65">
        <v>95</v>
      </c>
      <c r="E61" s="9">
        <f>IF(D63=0, "-", D61/D63)</f>
        <v>0.13828238719068414</v>
      </c>
      <c r="F61" s="81">
        <v>348</v>
      </c>
      <c r="G61" s="34">
        <f>IF(F63=0, "-", F61/F63)</f>
        <v>0.25663716814159293</v>
      </c>
      <c r="H61" s="65">
        <v>302</v>
      </c>
      <c r="I61" s="9">
        <f>IF(H63=0, "-", H61/H63)</f>
        <v>0.17091114883984154</v>
      </c>
      <c r="J61" s="8">
        <f t="shared" si="4"/>
        <v>0.52631578947368418</v>
      </c>
      <c r="K61" s="9">
        <f t="shared" si="5"/>
        <v>0.15231788079470199</v>
      </c>
    </row>
    <row r="62" spans="1:11" x14ac:dyDescent="0.2">
      <c r="A62" s="2"/>
      <c r="B62" s="68"/>
      <c r="C62" s="33"/>
      <c r="D62" s="68"/>
      <c r="E62" s="6"/>
      <c r="F62" s="82"/>
      <c r="G62" s="33"/>
      <c r="H62" s="68"/>
      <c r="I62" s="6"/>
      <c r="J62" s="5"/>
      <c r="K62" s="6"/>
    </row>
    <row r="63" spans="1:11" s="43" customFormat="1" x14ac:dyDescent="0.2">
      <c r="A63" s="162" t="s">
        <v>605</v>
      </c>
      <c r="B63" s="71">
        <f>SUM(B52:B62)</f>
        <v>549</v>
      </c>
      <c r="C63" s="40">
        <f>B63/27155</f>
        <v>2.0217271220769654E-2</v>
      </c>
      <c r="D63" s="71">
        <f>SUM(D52:D62)</f>
        <v>687</v>
      </c>
      <c r="E63" s="41">
        <f>D63/25800</f>
        <v>2.6627906976744185E-2</v>
      </c>
      <c r="F63" s="77">
        <f>SUM(F52:F62)</f>
        <v>1356</v>
      </c>
      <c r="G63" s="42">
        <f>F63/69729</f>
        <v>1.9446715140042162E-2</v>
      </c>
      <c r="H63" s="71">
        <f>SUM(H52:H62)</f>
        <v>1767</v>
      </c>
      <c r="I63" s="41">
        <f>H63/67549</f>
        <v>2.6158788435061954E-2</v>
      </c>
      <c r="J63" s="37">
        <f>IF(D63=0, "-", IF((B63-D63)/D63&lt;10, (B63-D63)/D63, "&gt;999%"))</f>
        <v>-0.20087336244541484</v>
      </c>
      <c r="K63" s="38">
        <f>IF(H63=0, "-", IF((F63-H63)/H63&lt;10, (F63-H63)/H63, "&gt;999%"))</f>
        <v>-0.23259762308998302</v>
      </c>
    </row>
    <row r="64" spans="1:11" x14ac:dyDescent="0.2">
      <c r="B64" s="83"/>
      <c r="D64" s="83"/>
      <c r="F64" s="83"/>
      <c r="H64" s="83"/>
    </row>
    <row r="65" spans="1:11" s="43" customFormat="1" x14ac:dyDescent="0.2">
      <c r="A65" s="162" t="s">
        <v>604</v>
      </c>
      <c r="B65" s="71">
        <v>3218</v>
      </c>
      <c r="C65" s="40">
        <f>B65/27155</f>
        <v>0.11850487939605965</v>
      </c>
      <c r="D65" s="71">
        <v>3393</v>
      </c>
      <c r="E65" s="41">
        <f>D65/25800</f>
        <v>0.13151162790697674</v>
      </c>
      <c r="F65" s="77">
        <v>9364</v>
      </c>
      <c r="G65" s="42">
        <f>F65/69729</f>
        <v>0.13429132785498143</v>
      </c>
      <c r="H65" s="71">
        <v>9505</v>
      </c>
      <c r="I65" s="41">
        <f>H65/67549</f>
        <v>0.14071266784112274</v>
      </c>
      <c r="J65" s="37">
        <f>IF(D65=0, "-", IF((B65-D65)/D65&lt;10, (B65-D65)/D65, "&gt;999%"))</f>
        <v>-5.157677571470675E-2</v>
      </c>
      <c r="K65" s="38">
        <f>IF(H65=0, "-", IF((F65-H65)/H65&lt;10, (F65-H65)/H65, "&gt;999%"))</f>
        <v>-1.4834297738032614E-2</v>
      </c>
    </row>
    <row r="66" spans="1:11" x14ac:dyDescent="0.2">
      <c r="B66" s="83"/>
      <c r="D66" s="83"/>
      <c r="F66" s="83"/>
      <c r="H66" s="83"/>
    </row>
    <row r="67" spans="1:11" ht="15.75" x14ac:dyDescent="0.25">
      <c r="A67" s="164" t="s">
        <v>122</v>
      </c>
      <c r="B67" s="196" t="s">
        <v>1</v>
      </c>
      <c r="C67" s="200"/>
      <c r="D67" s="200"/>
      <c r="E67" s="197"/>
      <c r="F67" s="196" t="s">
        <v>14</v>
      </c>
      <c r="G67" s="200"/>
      <c r="H67" s="200"/>
      <c r="I67" s="197"/>
      <c r="J67" s="196" t="s">
        <v>15</v>
      </c>
      <c r="K67" s="197"/>
    </row>
    <row r="68" spans="1:11" x14ac:dyDescent="0.2">
      <c r="A68" s="22"/>
      <c r="B68" s="196">
        <f>VALUE(RIGHT($B$2, 4))</f>
        <v>2022</v>
      </c>
      <c r="C68" s="197"/>
      <c r="D68" s="196">
        <f>B68-1</f>
        <v>2021</v>
      </c>
      <c r="E68" s="204"/>
      <c r="F68" s="196">
        <f>B68</f>
        <v>2022</v>
      </c>
      <c r="G68" s="204"/>
      <c r="H68" s="196">
        <f>D68</f>
        <v>2021</v>
      </c>
      <c r="I68" s="204"/>
      <c r="J68" s="140" t="s">
        <v>4</v>
      </c>
      <c r="K68" s="141" t="s">
        <v>2</v>
      </c>
    </row>
    <row r="69" spans="1:11" x14ac:dyDescent="0.2">
      <c r="A69" s="163" t="s">
        <v>153</v>
      </c>
      <c r="B69" s="61" t="s">
        <v>12</v>
      </c>
      <c r="C69" s="62" t="s">
        <v>13</v>
      </c>
      <c r="D69" s="61" t="s">
        <v>12</v>
      </c>
      <c r="E69" s="63" t="s">
        <v>13</v>
      </c>
      <c r="F69" s="62" t="s">
        <v>12</v>
      </c>
      <c r="G69" s="62" t="s">
        <v>13</v>
      </c>
      <c r="H69" s="61" t="s">
        <v>12</v>
      </c>
      <c r="I69" s="63" t="s">
        <v>13</v>
      </c>
      <c r="J69" s="61"/>
      <c r="K69" s="63"/>
    </row>
    <row r="70" spans="1:11" x14ac:dyDescent="0.2">
      <c r="A70" s="7" t="s">
        <v>387</v>
      </c>
      <c r="B70" s="65">
        <v>6</v>
      </c>
      <c r="C70" s="34">
        <f>IF(B91=0, "-", B70/B91)</f>
        <v>1.4278914802475012E-3</v>
      </c>
      <c r="D70" s="65">
        <v>1</v>
      </c>
      <c r="E70" s="9">
        <f>IF(D91=0, "-", D70/D91)</f>
        <v>2.3843586075345731E-4</v>
      </c>
      <c r="F70" s="81">
        <v>12</v>
      </c>
      <c r="G70" s="34">
        <f>IF(F91=0, "-", F70/F91)</f>
        <v>1.0790396547073105E-3</v>
      </c>
      <c r="H70" s="65">
        <v>6</v>
      </c>
      <c r="I70" s="9">
        <f>IF(H91=0, "-", H70/H91)</f>
        <v>5.7017960657607147E-4</v>
      </c>
      <c r="J70" s="8">
        <f t="shared" ref="J70:J89" si="6">IF(D70=0, "-", IF((B70-D70)/D70&lt;10, (B70-D70)/D70, "&gt;999%"))</f>
        <v>5</v>
      </c>
      <c r="K70" s="9">
        <f t="shared" ref="K70:K89" si="7">IF(H70=0, "-", IF((F70-H70)/H70&lt;10, (F70-H70)/H70, "&gt;999%"))</f>
        <v>1</v>
      </c>
    </row>
    <row r="71" spans="1:11" x14ac:dyDescent="0.2">
      <c r="A71" s="7" t="s">
        <v>388</v>
      </c>
      <c r="B71" s="65">
        <v>65</v>
      </c>
      <c r="C71" s="34">
        <f>IF(B91=0, "-", B71/B91)</f>
        <v>1.546882436934793E-2</v>
      </c>
      <c r="D71" s="65">
        <v>96</v>
      </c>
      <c r="E71" s="9">
        <f>IF(D91=0, "-", D71/D91)</f>
        <v>2.2889842632331903E-2</v>
      </c>
      <c r="F71" s="81">
        <v>195</v>
      </c>
      <c r="G71" s="34">
        <f>IF(F91=0, "-", F71/F91)</f>
        <v>1.7534394388993794E-2</v>
      </c>
      <c r="H71" s="65">
        <v>294</v>
      </c>
      <c r="I71" s="9">
        <f>IF(H91=0, "-", H71/H91)</f>
        <v>2.7938800722227503E-2</v>
      </c>
      <c r="J71" s="8">
        <f t="shared" si="6"/>
        <v>-0.32291666666666669</v>
      </c>
      <c r="K71" s="9">
        <f t="shared" si="7"/>
        <v>-0.33673469387755101</v>
      </c>
    </row>
    <row r="72" spans="1:11" x14ac:dyDescent="0.2">
      <c r="A72" s="7" t="s">
        <v>389</v>
      </c>
      <c r="B72" s="65">
        <v>38</v>
      </c>
      <c r="C72" s="34">
        <f>IF(B91=0, "-", B72/B91)</f>
        <v>9.043312708234174E-3</v>
      </c>
      <c r="D72" s="65">
        <v>8</v>
      </c>
      <c r="E72" s="9">
        <f>IF(D91=0, "-", D72/D91)</f>
        <v>1.9074868860276585E-3</v>
      </c>
      <c r="F72" s="81">
        <v>188</v>
      </c>
      <c r="G72" s="34">
        <f>IF(F91=0, "-", F72/F91)</f>
        <v>1.690495459041453E-2</v>
      </c>
      <c r="H72" s="65">
        <v>36</v>
      </c>
      <c r="I72" s="9">
        <f>IF(H91=0, "-", H72/H91)</f>
        <v>3.4210776394564286E-3</v>
      </c>
      <c r="J72" s="8">
        <f t="shared" si="6"/>
        <v>3.75</v>
      </c>
      <c r="K72" s="9">
        <f t="shared" si="7"/>
        <v>4.2222222222222223</v>
      </c>
    </row>
    <row r="73" spans="1:11" x14ac:dyDescent="0.2">
      <c r="A73" s="7" t="s">
        <v>390</v>
      </c>
      <c r="B73" s="65">
        <v>298</v>
      </c>
      <c r="C73" s="34">
        <f>IF(B91=0, "-", B73/B91)</f>
        <v>7.0918610185625897E-2</v>
      </c>
      <c r="D73" s="65">
        <v>281</v>
      </c>
      <c r="E73" s="9">
        <f>IF(D91=0, "-", D73/D91)</f>
        <v>6.7000476871721504E-2</v>
      </c>
      <c r="F73" s="81">
        <v>816</v>
      </c>
      <c r="G73" s="34">
        <f>IF(F91=0, "-", F73/F91)</f>
        <v>7.3374696520097107E-2</v>
      </c>
      <c r="H73" s="65">
        <v>644</v>
      </c>
      <c r="I73" s="9">
        <f>IF(H91=0, "-", H73/H91)</f>
        <v>6.1199277772498339E-2</v>
      </c>
      <c r="J73" s="8">
        <f t="shared" si="6"/>
        <v>6.0498220640569395E-2</v>
      </c>
      <c r="K73" s="9">
        <f t="shared" si="7"/>
        <v>0.26708074534161491</v>
      </c>
    </row>
    <row r="74" spans="1:11" x14ac:dyDescent="0.2">
      <c r="A74" s="7" t="s">
        <v>391</v>
      </c>
      <c r="B74" s="65">
        <v>121</v>
      </c>
      <c r="C74" s="34">
        <f>IF(B91=0, "-", B74/B91)</f>
        <v>2.8795811518324606E-2</v>
      </c>
      <c r="D74" s="65">
        <v>120</v>
      </c>
      <c r="E74" s="9">
        <f>IF(D91=0, "-", D74/D91)</f>
        <v>2.8612303290414878E-2</v>
      </c>
      <c r="F74" s="81">
        <v>543</v>
      </c>
      <c r="G74" s="34">
        <f>IF(F91=0, "-", F74/F91)</f>
        <v>4.88265443755058E-2</v>
      </c>
      <c r="H74" s="65">
        <v>635</v>
      </c>
      <c r="I74" s="9">
        <f>IF(H91=0, "-", H74/H91)</f>
        <v>6.0344008362634233E-2</v>
      </c>
      <c r="J74" s="8">
        <f t="shared" si="6"/>
        <v>8.3333333333333332E-3</v>
      </c>
      <c r="K74" s="9">
        <f t="shared" si="7"/>
        <v>-0.14488188976377953</v>
      </c>
    </row>
    <row r="75" spans="1:11" x14ac:dyDescent="0.2">
      <c r="A75" s="7" t="s">
        <v>392</v>
      </c>
      <c r="B75" s="65">
        <v>14</v>
      </c>
      <c r="C75" s="34">
        <f>IF(B91=0, "-", B75/B91)</f>
        <v>3.3317467872441696E-3</v>
      </c>
      <c r="D75" s="65">
        <v>18</v>
      </c>
      <c r="E75" s="9">
        <f>IF(D91=0, "-", D75/D91)</f>
        <v>4.2918454935622317E-3</v>
      </c>
      <c r="F75" s="81">
        <v>31</v>
      </c>
      <c r="G75" s="34">
        <f>IF(F91=0, "-", F75/F91)</f>
        <v>2.7875191079938856E-3</v>
      </c>
      <c r="H75" s="65">
        <v>35</v>
      </c>
      <c r="I75" s="9">
        <f>IF(H91=0, "-", H75/H91)</f>
        <v>3.3260477050270835E-3</v>
      </c>
      <c r="J75" s="8">
        <f t="shared" si="6"/>
        <v>-0.22222222222222221</v>
      </c>
      <c r="K75" s="9">
        <f t="shared" si="7"/>
        <v>-0.11428571428571428</v>
      </c>
    </row>
    <row r="76" spans="1:11" x14ac:dyDescent="0.2">
      <c r="A76" s="7" t="s">
        <v>393</v>
      </c>
      <c r="B76" s="65">
        <v>465</v>
      </c>
      <c r="C76" s="34">
        <f>IF(B91=0, "-", B76/B91)</f>
        <v>0.11066158971918134</v>
      </c>
      <c r="D76" s="65">
        <v>287</v>
      </c>
      <c r="E76" s="9">
        <f>IF(D91=0, "-", D76/D91)</f>
        <v>6.8431092036242244E-2</v>
      </c>
      <c r="F76" s="81">
        <v>1175</v>
      </c>
      <c r="G76" s="34">
        <f>IF(F91=0, "-", F76/F91)</f>
        <v>0.10565596619009082</v>
      </c>
      <c r="H76" s="65">
        <v>844</v>
      </c>
      <c r="I76" s="9">
        <f>IF(H91=0, "-", H76/H91)</f>
        <v>8.0205264658367387E-2</v>
      </c>
      <c r="J76" s="8">
        <f t="shared" si="6"/>
        <v>0.62020905923344949</v>
      </c>
      <c r="K76" s="9">
        <f t="shared" si="7"/>
        <v>0.39218009478672988</v>
      </c>
    </row>
    <row r="77" spans="1:11" x14ac:dyDescent="0.2">
      <c r="A77" s="7" t="s">
        <v>394</v>
      </c>
      <c r="B77" s="65">
        <v>1074</v>
      </c>
      <c r="C77" s="34">
        <f>IF(B91=0, "-", B77/B91)</f>
        <v>0.25559257496430271</v>
      </c>
      <c r="D77" s="65">
        <v>918</v>
      </c>
      <c r="E77" s="9">
        <f>IF(D91=0, "-", D77/D91)</f>
        <v>0.21888412017167383</v>
      </c>
      <c r="F77" s="81">
        <v>2359</v>
      </c>
      <c r="G77" s="34">
        <f>IF(F91=0, "-", F77/F91)</f>
        <v>0.21212121212121213</v>
      </c>
      <c r="H77" s="65">
        <v>1892</v>
      </c>
      <c r="I77" s="9">
        <f>IF(H91=0, "-", H77/H91)</f>
        <v>0.17979663594032119</v>
      </c>
      <c r="J77" s="8">
        <f t="shared" si="6"/>
        <v>0.16993464052287582</v>
      </c>
      <c r="K77" s="9">
        <f t="shared" si="7"/>
        <v>0.24682875264270612</v>
      </c>
    </row>
    <row r="78" spans="1:11" x14ac:dyDescent="0.2">
      <c r="A78" s="7" t="s">
        <v>395</v>
      </c>
      <c r="B78" s="65">
        <v>114</v>
      </c>
      <c r="C78" s="34">
        <f>IF(B91=0, "-", B78/B91)</f>
        <v>2.7129938124702522E-2</v>
      </c>
      <c r="D78" s="65">
        <v>123</v>
      </c>
      <c r="E78" s="9">
        <f>IF(D91=0, "-", D78/D91)</f>
        <v>2.9327610872675252E-2</v>
      </c>
      <c r="F78" s="81">
        <v>273</v>
      </c>
      <c r="G78" s="34">
        <f>IF(F91=0, "-", F78/F91)</f>
        <v>2.4548152144591315E-2</v>
      </c>
      <c r="H78" s="65">
        <v>302</v>
      </c>
      <c r="I78" s="9">
        <f>IF(H91=0, "-", H78/H91)</f>
        <v>2.8699040197662264E-2</v>
      </c>
      <c r="J78" s="8">
        <f t="shared" si="6"/>
        <v>-7.3170731707317069E-2</v>
      </c>
      <c r="K78" s="9">
        <f t="shared" si="7"/>
        <v>-9.602649006622517E-2</v>
      </c>
    </row>
    <row r="79" spans="1:11" x14ac:dyDescent="0.2">
      <c r="A79" s="7" t="s">
        <v>396</v>
      </c>
      <c r="B79" s="65">
        <v>291</v>
      </c>
      <c r="C79" s="34">
        <f>IF(B91=0, "-", B79/B91)</f>
        <v>6.9252736792003805E-2</v>
      </c>
      <c r="D79" s="65">
        <v>169</v>
      </c>
      <c r="E79" s="9">
        <f>IF(D91=0, "-", D79/D91)</f>
        <v>4.0295660467334286E-2</v>
      </c>
      <c r="F79" s="81">
        <v>1001</v>
      </c>
      <c r="G79" s="34">
        <f>IF(F91=0, "-", F79/F91)</f>
        <v>9.0009891196834821E-2</v>
      </c>
      <c r="H79" s="65">
        <v>642</v>
      </c>
      <c r="I79" s="9">
        <f>IF(H91=0, "-", H79/H91)</f>
        <v>6.1009217903639647E-2</v>
      </c>
      <c r="J79" s="8">
        <f t="shared" si="6"/>
        <v>0.72189349112426038</v>
      </c>
      <c r="K79" s="9">
        <f t="shared" si="7"/>
        <v>0.55919003115264798</v>
      </c>
    </row>
    <row r="80" spans="1:11" x14ac:dyDescent="0.2">
      <c r="A80" s="7" t="s">
        <v>397</v>
      </c>
      <c r="B80" s="65">
        <v>145</v>
      </c>
      <c r="C80" s="34">
        <f>IF(B91=0, "-", B80/B91)</f>
        <v>3.4507377439314611E-2</v>
      </c>
      <c r="D80" s="65">
        <v>716</v>
      </c>
      <c r="E80" s="9">
        <f>IF(D91=0, "-", D80/D91)</f>
        <v>0.17072007629947544</v>
      </c>
      <c r="F80" s="81">
        <v>626</v>
      </c>
      <c r="G80" s="34">
        <f>IF(F91=0, "-", F80/F91)</f>
        <v>5.6289901987231362E-2</v>
      </c>
      <c r="H80" s="65">
        <v>1720</v>
      </c>
      <c r="I80" s="9">
        <f>IF(H91=0, "-", H80/H91)</f>
        <v>0.16345148721847383</v>
      </c>
      <c r="J80" s="8">
        <f t="shared" si="6"/>
        <v>-0.79748603351955305</v>
      </c>
      <c r="K80" s="9">
        <f t="shared" si="7"/>
        <v>-0.63604651162790693</v>
      </c>
    </row>
    <row r="81" spans="1:11" x14ac:dyDescent="0.2">
      <c r="A81" s="7" t="s">
        <v>398</v>
      </c>
      <c r="B81" s="65">
        <v>21</v>
      </c>
      <c r="C81" s="34">
        <f>IF(B91=0, "-", B81/B91)</f>
        <v>4.9976201808662538E-3</v>
      </c>
      <c r="D81" s="65">
        <v>20</v>
      </c>
      <c r="E81" s="9">
        <f>IF(D91=0, "-", D81/D91)</f>
        <v>4.7687172150691461E-3</v>
      </c>
      <c r="F81" s="81">
        <v>70</v>
      </c>
      <c r="G81" s="34">
        <f>IF(F91=0, "-", F81/F91)</f>
        <v>6.2943979857926447E-3</v>
      </c>
      <c r="H81" s="65">
        <v>41</v>
      </c>
      <c r="I81" s="9">
        <f>IF(H91=0, "-", H81/H91)</f>
        <v>3.8962273116031551E-3</v>
      </c>
      <c r="J81" s="8">
        <f t="shared" si="6"/>
        <v>0.05</v>
      </c>
      <c r="K81" s="9">
        <f t="shared" si="7"/>
        <v>0.70731707317073167</v>
      </c>
    </row>
    <row r="82" spans="1:11" x14ac:dyDescent="0.2">
      <c r="A82" s="7" t="s">
        <v>399</v>
      </c>
      <c r="B82" s="65">
        <v>7</v>
      </c>
      <c r="C82" s="34">
        <f>IF(B91=0, "-", B82/B91)</f>
        <v>1.6658733936220848E-3</v>
      </c>
      <c r="D82" s="65">
        <v>4</v>
      </c>
      <c r="E82" s="9">
        <f>IF(D91=0, "-", D82/D91)</f>
        <v>9.5374344301382924E-4</v>
      </c>
      <c r="F82" s="81">
        <v>18</v>
      </c>
      <c r="G82" s="34">
        <f>IF(F91=0, "-", F82/F91)</f>
        <v>1.6185594820609657E-3</v>
      </c>
      <c r="H82" s="65">
        <v>14</v>
      </c>
      <c r="I82" s="9">
        <f>IF(H91=0, "-", H82/H91)</f>
        <v>1.3304190820108335E-3</v>
      </c>
      <c r="J82" s="8">
        <f t="shared" si="6"/>
        <v>0.75</v>
      </c>
      <c r="K82" s="9">
        <f t="shared" si="7"/>
        <v>0.2857142857142857</v>
      </c>
    </row>
    <row r="83" spans="1:11" x14ac:dyDescent="0.2">
      <c r="A83" s="7" t="s">
        <v>400</v>
      </c>
      <c r="B83" s="65">
        <v>90</v>
      </c>
      <c r="C83" s="34">
        <f>IF(B91=0, "-", B83/B91)</f>
        <v>2.1418372203712517E-2</v>
      </c>
      <c r="D83" s="65">
        <v>98</v>
      </c>
      <c r="E83" s="9">
        <f>IF(D91=0, "-", D83/D91)</f>
        <v>2.3366714353838816E-2</v>
      </c>
      <c r="F83" s="81">
        <v>231</v>
      </c>
      <c r="G83" s="34">
        <f>IF(F91=0, "-", F83/F91)</f>
        <v>2.0771513353115726E-2</v>
      </c>
      <c r="H83" s="65">
        <v>110</v>
      </c>
      <c r="I83" s="9">
        <f>IF(H91=0, "-", H83/H91)</f>
        <v>1.0453292787227977E-2</v>
      </c>
      <c r="J83" s="8">
        <f t="shared" si="6"/>
        <v>-8.1632653061224483E-2</v>
      </c>
      <c r="K83" s="9">
        <f t="shared" si="7"/>
        <v>1.1000000000000001</v>
      </c>
    </row>
    <row r="84" spans="1:11" x14ac:dyDescent="0.2">
      <c r="A84" s="7" t="s">
        <v>401</v>
      </c>
      <c r="B84" s="65">
        <v>29</v>
      </c>
      <c r="C84" s="34">
        <f>IF(B91=0, "-", B84/B91)</f>
        <v>6.9014754878629226E-3</v>
      </c>
      <c r="D84" s="65">
        <v>61</v>
      </c>
      <c r="E84" s="9">
        <f>IF(D91=0, "-", D84/D91)</f>
        <v>1.4544587505960896E-2</v>
      </c>
      <c r="F84" s="81">
        <v>61</v>
      </c>
      <c r="G84" s="34">
        <f>IF(F91=0, "-", F84/F91)</f>
        <v>5.4851182447621617E-3</v>
      </c>
      <c r="H84" s="65">
        <v>154</v>
      </c>
      <c r="I84" s="9">
        <f>IF(H91=0, "-", H84/H91)</f>
        <v>1.4634609902119167E-2</v>
      </c>
      <c r="J84" s="8">
        <f t="shared" si="6"/>
        <v>-0.52459016393442626</v>
      </c>
      <c r="K84" s="9">
        <f t="shared" si="7"/>
        <v>-0.60389610389610393</v>
      </c>
    </row>
    <row r="85" spans="1:11" x14ac:dyDescent="0.2">
      <c r="A85" s="7" t="s">
        <v>402</v>
      </c>
      <c r="B85" s="65">
        <v>11</v>
      </c>
      <c r="C85" s="34">
        <f>IF(B91=0, "-", B85/B91)</f>
        <v>2.617801047120419E-3</v>
      </c>
      <c r="D85" s="65">
        <v>10</v>
      </c>
      <c r="E85" s="9">
        <f>IF(D91=0, "-", D85/D91)</f>
        <v>2.384358607534573E-3</v>
      </c>
      <c r="F85" s="81">
        <v>28</v>
      </c>
      <c r="G85" s="34">
        <f>IF(F91=0, "-", F85/F91)</f>
        <v>2.5177591943170577E-3</v>
      </c>
      <c r="H85" s="65">
        <v>27</v>
      </c>
      <c r="I85" s="9">
        <f>IF(H91=0, "-", H85/H91)</f>
        <v>2.5658082295923214E-3</v>
      </c>
      <c r="J85" s="8">
        <f t="shared" si="6"/>
        <v>0.1</v>
      </c>
      <c r="K85" s="9">
        <f t="shared" si="7"/>
        <v>3.7037037037037035E-2</v>
      </c>
    </row>
    <row r="86" spans="1:11" x14ac:dyDescent="0.2">
      <c r="A86" s="7" t="s">
        <v>403</v>
      </c>
      <c r="B86" s="65">
        <v>178</v>
      </c>
      <c r="C86" s="34">
        <f>IF(B91=0, "-", B86/B91)</f>
        <v>4.2360780580675869E-2</v>
      </c>
      <c r="D86" s="65">
        <v>395</v>
      </c>
      <c r="E86" s="9">
        <f>IF(D91=0, "-", D86/D91)</f>
        <v>9.4182164997615642E-2</v>
      </c>
      <c r="F86" s="81">
        <v>855</v>
      </c>
      <c r="G86" s="34">
        <f>IF(F91=0, "-", F86/F91)</f>
        <v>7.6881575397895877E-2</v>
      </c>
      <c r="H86" s="65">
        <v>1000</v>
      </c>
      <c r="I86" s="9">
        <f>IF(H91=0, "-", H86/H91)</f>
        <v>9.502993442934525E-2</v>
      </c>
      <c r="J86" s="8">
        <f t="shared" si="6"/>
        <v>-0.54936708860759498</v>
      </c>
      <c r="K86" s="9">
        <f t="shared" si="7"/>
        <v>-0.14499999999999999</v>
      </c>
    </row>
    <row r="87" spans="1:11" x14ac:dyDescent="0.2">
      <c r="A87" s="7" t="s">
        <v>404</v>
      </c>
      <c r="B87" s="65">
        <v>1174</v>
      </c>
      <c r="C87" s="34">
        <f>IF(B91=0, "-", B87/B91)</f>
        <v>0.27939076630176107</v>
      </c>
      <c r="D87" s="65">
        <v>799</v>
      </c>
      <c r="E87" s="9">
        <f>IF(D91=0, "-", D87/D91)</f>
        <v>0.19051025274201239</v>
      </c>
      <c r="F87" s="81">
        <v>2557</v>
      </c>
      <c r="G87" s="34">
        <f>IF(F91=0, "-", F87/F91)</f>
        <v>0.22992536642388275</v>
      </c>
      <c r="H87" s="65">
        <v>1891</v>
      </c>
      <c r="I87" s="9">
        <f>IF(H91=0, "-", H87/H91)</f>
        <v>0.17970160600589186</v>
      </c>
      <c r="J87" s="8">
        <f t="shared" si="6"/>
        <v>0.46933667083854819</v>
      </c>
      <c r="K87" s="9">
        <f t="shared" si="7"/>
        <v>0.35219460602855635</v>
      </c>
    </row>
    <row r="88" spans="1:11" x14ac:dyDescent="0.2">
      <c r="A88" s="7" t="s">
        <v>405</v>
      </c>
      <c r="B88" s="65">
        <v>0</v>
      </c>
      <c r="C88" s="34">
        <f>IF(B91=0, "-", B88/B91)</f>
        <v>0</v>
      </c>
      <c r="D88" s="65">
        <v>0</v>
      </c>
      <c r="E88" s="9">
        <f>IF(D91=0, "-", D88/D91)</f>
        <v>0</v>
      </c>
      <c r="F88" s="81">
        <v>0</v>
      </c>
      <c r="G88" s="34">
        <f>IF(F91=0, "-", F88/F91)</f>
        <v>0</v>
      </c>
      <c r="H88" s="65">
        <v>1</v>
      </c>
      <c r="I88" s="9">
        <f>IF(H91=0, "-", H88/H91)</f>
        <v>9.5029934429345249E-5</v>
      </c>
      <c r="J88" s="8" t="str">
        <f t="shared" si="6"/>
        <v>-</v>
      </c>
      <c r="K88" s="9">
        <f t="shared" si="7"/>
        <v>-1</v>
      </c>
    </row>
    <row r="89" spans="1:11" x14ac:dyDescent="0.2">
      <c r="A89" s="7" t="s">
        <v>406</v>
      </c>
      <c r="B89" s="65">
        <v>61</v>
      </c>
      <c r="C89" s="34">
        <f>IF(B91=0, "-", B89/B91)</f>
        <v>1.4516896715849596E-2</v>
      </c>
      <c r="D89" s="65">
        <v>70</v>
      </c>
      <c r="E89" s="9">
        <f>IF(D91=0, "-", D89/D91)</f>
        <v>1.6690510252742013E-2</v>
      </c>
      <c r="F89" s="81">
        <v>82</v>
      </c>
      <c r="G89" s="34">
        <f>IF(F91=0, "-", F89/F91)</f>
        <v>7.3734376404999552E-3</v>
      </c>
      <c r="H89" s="65">
        <v>235</v>
      </c>
      <c r="I89" s="9">
        <f>IF(H91=0, "-", H89/H91)</f>
        <v>2.2332034590896131E-2</v>
      </c>
      <c r="J89" s="8">
        <f t="shared" si="6"/>
        <v>-0.12857142857142856</v>
      </c>
      <c r="K89" s="9">
        <f t="shared" si="7"/>
        <v>-0.65106382978723409</v>
      </c>
    </row>
    <row r="90" spans="1:11" x14ac:dyDescent="0.2">
      <c r="A90" s="2"/>
      <c r="B90" s="68"/>
      <c r="C90" s="33"/>
      <c r="D90" s="68"/>
      <c r="E90" s="6"/>
      <c r="F90" s="82"/>
      <c r="G90" s="33"/>
      <c r="H90" s="68"/>
      <c r="I90" s="6"/>
      <c r="J90" s="5"/>
      <c r="K90" s="6"/>
    </row>
    <row r="91" spans="1:11" s="43" customFormat="1" x14ac:dyDescent="0.2">
      <c r="A91" s="162" t="s">
        <v>603</v>
      </c>
      <c r="B91" s="71">
        <f>SUM(B70:B90)</f>
        <v>4202</v>
      </c>
      <c r="C91" s="40">
        <f>B91/27155</f>
        <v>0.15474129994476155</v>
      </c>
      <c r="D91" s="71">
        <f>SUM(D70:D90)</f>
        <v>4194</v>
      </c>
      <c r="E91" s="41">
        <f>D91/25800</f>
        <v>0.16255813953488371</v>
      </c>
      <c r="F91" s="77">
        <f>SUM(F70:F90)</f>
        <v>11121</v>
      </c>
      <c r="G91" s="42">
        <f>F91/69729</f>
        <v>0.15948887837198297</v>
      </c>
      <c r="H91" s="71">
        <f>SUM(H70:H90)</f>
        <v>10523</v>
      </c>
      <c r="I91" s="41">
        <f>H91/67549</f>
        <v>0.15578320922589528</v>
      </c>
      <c r="J91" s="37">
        <f>IF(D91=0, "-", IF((B91-D91)/D91&lt;10, (B91-D91)/D91, "&gt;999%"))</f>
        <v>1.9074868860276585E-3</v>
      </c>
      <c r="K91" s="38">
        <f>IF(H91=0, "-", IF((F91-H91)/H91&lt;10, (F91-H91)/H91, "&gt;999%"))</f>
        <v>5.6827900788748456E-2</v>
      </c>
    </row>
    <row r="92" spans="1:11" x14ac:dyDescent="0.2">
      <c r="B92" s="83"/>
      <c r="D92" s="83"/>
      <c r="F92" s="83"/>
      <c r="H92" s="83"/>
    </row>
    <row r="93" spans="1:11" x14ac:dyDescent="0.2">
      <c r="A93" s="163" t="s">
        <v>154</v>
      </c>
      <c r="B93" s="61" t="s">
        <v>12</v>
      </c>
      <c r="C93" s="62" t="s">
        <v>13</v>
      </c>
      <c r="D93" s="61" t="s">
        <v>12</v>
      </c>
      <c r="E93" s="63" t="s">
        <v>13</v>
      </c>
      <c r="F93" s="62" t="s">
        <v>12</v>
      </c>
      <c r="G93" s="62" t="s">
        <v>13</v>
      </c>
      <c r="H93" s="61" t="s">
        <v>12</v>
      </c>
      <c r="I93" s="63" t="s">
        <v>13</v>
      </c>
      <c r="J93" s="61"/>
      <c r="K93" s="63"/>
    </row>
    <row r="94" spans="1:11" x14ac:dyDescent="0.2">
      <c r="A94" s="7" t="s">
        <v>407</v>
      </c>
      <c r="B94" s="65">
        <v>19</v>
      </c>
      <c r="C94" s="34">
        <f>IF(B110=0, "-", B94/B110)</f>
        <v>1.7241379310344827E-2</v>
      </c>
      <c r="D94" s="65">
        <v>4</v>
      </c>
      <c r="E94" s="9">
        <f>IF(D110=0, "-", D94/D110)</f>
        <v>3.8498556304138597E-3</v>
      </c>
      <c r="F94" s="81">
        <v>33</v>
      </c>
      <c r="G94" s="34">
        <f>IF(F110=0, "-", F94/F110)</f>
        <v>1.1574886004910558E-2</v>
      </c>
      <c r="H94" s="65">
        <v>10</v>
      </c>
      <c r="I94" s="9">
        <f>IF(H110=0, "-", H94/H110)</f>
        <v>3.8417210910487898E-3</v>
      </c>
      <c r="J94" s="8">
        <f t="shared" ref="J94:J108" si="8">IF(D94=0, "-", IF((B94-D94)/D94&lt;10, (B94-D94)/D94, "&gt;999%"))</f>
        <v>3.75</v>
      </c>
      <c r="K94" s="9">
        <f t="shared" ref="K94:K108" si="9">IF(H94=0, "-", IF((F94-H94)/H94&lt;10, (F94-H94)/H94, "&gt;999%"))</f>
        <v>2.2999999999999998</v>
      </c>
    </row>
    <row r="95" spans="1:11" x14ac:dyDescent="0.2">
      <c r="A95" s="7" t="s">
        <v>408</v>
      </c>
      <c r="B95" s="65">
        <v>37</v>
      </c>
      <c r="C95" s="34">
        <f>IF(B110=0, "-", B95/B110)</f>
        <v>3.3575317604355719E-2</v>
      </c>
      <c r="D95" s="65">
        <v>87</v>
      </c>
      <c r="E95" s="9">
        <f>IF(D110=0, "-", D95/D110)</f>
        <v>8.3734359961501442E-2</v>
      </c>
      <c r="F95" s="81">
        <v>302</v>
      </c>
      <c r="G95" s="34">
        <f>IF(F110=0, "-", F95/F110)</f>
        <v>0.10592774465099965</v>
      </c>
      <c r="H95" s="65">
        <v>270</v>
      </c>
      <c r="I95" s="9">
        <f>IF(H110=0, "-", H95/H110)</f>
        <v>0.10372646945831733</v>
      </c>
      <c r="J95" s="8">
        <f t="shared" si="8"/>
        <v>-0.57471264367816088</v>
      </c>
      <c r="K95" s="9">
        <f t="shared" si="9"/>
        <v>0.11851851851851852</v>
      </c>
    </row>
    <row r="96" spans="1:11" x14ac:dyDescent="0.2">
      <c r="A96" s="7" t="s">
        <v>409</v>
      </c>
      <c r="B96" s="65">
        <v>156</v>
      </c>
      <c r="C96" s="34">
        <f>IF(B110=0, "-", B96/B110)</f>
        <v>0.14156079854809436</v>
      </c>
      <c r="D96" s="65">
        <v>105</v>
      </c>
      <c r="E96" s="9">
        <f>IF(D110=0, "-", D96/D110)</f>
        <v>0.10105871029836382</v>
      </c>
      <c r="F96" s="81">
        <v>411</v>
      </c>
      <c r="G96" s="34">
        <f>IF(F110=0, "-", F96/F110)</f>
        <v>0.14415994387934059</v>
      </c>
      <c r="H96" s="65">
        <v>380</v>
      </c>
      <c r="I96" s="9">
        <f>IF(H110=0, "-", H96/H110)</f>
        <v>0.145985401459854</v>
      </c>
      <c r="J96" s="8">
        <f t="shared" si="8"/>
        <v>0.48571428571428571</v>
      </c>
      <c r="K96" s="9">
        <f t="shared" si="9"/>
        <v>8.1578947368421056E-2</v>
      </c>
    </row>
    <row r="97" spans="1:11" x14ac:dyDescent="0.2">
      <c r="A97" s="7" t="s">
        <v>410</v>
      </c>
      <c r="B97" s="65">
        <v>19</v>
      </c>
      <c r="C97" s="34">
        <f>IF(B110=0, "-", B97/B110)</f>
        <v>1.7241379310344827E-2</v>
      </c>
      <c r="D97" s="65">
        <v>34</v>
      </c>
      <c r="E97" s="9">
        <f>IF(D110=0, "-", D97/D110)</f>
        <v>3.2723772858517804E-2</v>
      </c>
      <c r="F97" s="81">
        <v>90</v>
      </c>
      <c r="G97" s="34">
        <f>IF(F110=0, "-", F97/F110)</f>
        <v>3.1567870922483338E-2</v>
      </c>
      <c r="H97" s="65">
        <v>89</v>
      </c>
      <c r="I97" s="9">
        <f>IF(H110=0, "-", H97/H110)</f>
        <v>3.4191317710334228E-2</v>
      </c>
      <c r="J97" s="8">
        <f t="shared" si="8"/>
        <v>-0.44117647058823528</v>
      </c>
      <c r="K97" s="9">
        <f t="shared" si="9"/>
        <v>1.1235955056179775E-2</v>
      </c>
    </row>
    <row r="98" spans="1:11" x14ac:dyDescent="0.2">
      <c r="A98" s="7" t="s">
        <v>411</v>
      </c>
      <c r="B98" s="65">
        <v>6</v>
      </c>
      <c r="C98" s="34">
        <f>IF(B110=0, "-", B98/B110)</f>
        <v>5.4446460980036296E-3</v>
      </c>
      <c r="D98" s="65">
        <v>0</v>
      </c>
      <c r="E98" s="9">
        <f>IF(D110=0, "-", D98/D110)</f>
        <v>0</v>
      </c>
      <c r="F98" s="81">
        <v>29</v>
      </c>
      <c r="G98" s="34">
        <f>IF(F110=0, "-", F98/F110)</f>
        <v>1.0171869519466853E-2</v>
      </c>
      <c r="H98" s="65">
        <v>0</v>
      </c>
      <c r="I98" s="9">
        <f>IF(H110=0, "-", H98/H110)</f>
        <v>0</v>
      </c>
      <c r="J98" s="8" t="str">
        <f t="shared" si="8"/>
        <v>-</v>
      </c>
      <c r="K98" s="9" t="str">
        <f t="shared" si="9"/>
        <v>-</v>
      </c>
    </row>
    <row r="99" spans="1:11" x14ac:dyDescent="0.2">
      <c r="A99" s="7" t="s">
        <v>412</v>
      </c>
      <c r="B99" s="65">
        <v>18</v>
      </c>
      <c r="C99" s="34">
        <f>IF(B110=0, "-", B99/B110)</f>
        <v>1.6333938294010888E-2</v>
      </c>
      <c r="D99" s="65">
        <v>0</v>
      </c>
      <c r="E99" s="9">
        <f>IF(D110=0, "-", D99/D110)</f>
        <v>0</v>
      </c>
      <c r="F99" s="81">
        <v>32</v>
      </c>
      <c r="G99" s="34">
        <f>IF(F110=0, "-", F99/F110)</f>
        <v>1.1224131883549631E-2</v>
      </c>
      <c r="H99" s="65">
        <v>0</v>
      </c>
      <c r="I99" s="9">
        <f>IF(H110=0, "-", H99/H110)</f>
        <v>0</v>
      </c>
      <c r="J99" s="8" t="str">
        <f t="shared" si="8"/>
        <v>-</v>
      </c>
      <c r="K99" s="9" t="str">
        <f t="shared" si="9"/>
        <v>-</v>
      </c>
    </row>
    <row r="100" spans="1:11" x14ac:dyDescent="0.2">
      <c r="A100" s="7" t="s">
        <v>413</v>
      </c>
      <c r="B100" s="65">
        <v>19</v>
      </c>
      <c r="C100" s="34">
        <f>IF(B110=0, "-", B100/B110)</f>
        <v>1.7241379310344827E-2</v>
      </c>
      <c r="D100" s="65">
        <v>14</v>
      </c>
      <c r="E100" s="9">
        <f>IF(D110=0, "-", D100/D110)</f>
        <v>1.3474494706448507E-2</v>
      </c>
      <c r="F100" s="81">
        <v>34</v>
      </c>
      <c r="G100" s="34">
        <f>IF(F110=0, "-", F100/F110)</f>
        <v>1.1925640126271484E-2</v>
      </c>
      <c r="H100" s="65">
        <v>22</v>
      </c>
      <c r="I100" s="9">
        <f>IF(H110=0, "-", H100/H110)</f>
        <v>8.451786400307337E-3</v>
      </c>
      <c r="J100" s="8">
        <f t="shared" si="8"/>
        <v>0.35714285714285715</v>
      </c>
      <c r="K100" s="9">
        <f t="shared" si="9"/>
        <v>0.54545454545454541</v>
      </c>
    </row>
    <row r="101" spans="1:11" x14ac:dyDescent="0.2">
      <c r="A101" s="7" t="s">
        <v>414</v>
      </c>
      <c r="B101" s="65">
        <v>33</v>
      </c>
      <c r="C101" s="34">
        <f>IF(B110=0, "-", B101/B110)</f>
        <v>2.9945553539019964E-2</v>
      </c>
      <c r="D101" s="65">
        <v>39</v>
      </c>
      <c r="E101" s="9">
        <f>IF(D110=0, "-", D101/D110)</f>
        <v>3.7536092396535131E-2</v>
      </c>
      <c r="F101" s="81">
        <v>48</v>
      </c>
      <c r="G101" s="34">
        <f>IF(F110=0, "-", F101/F110)</f>
        <v>1.6836197825324448E-2</v>
      </c>
      <c r="H101" s="65">
        <v>93</v>
      </c>
      <c r="I101" s="9">
        <f>IF(H110=0, "-", H101/H110)</f>
        <v>3.5728006146753748E-2</v>
      </c>
      <c r="J101" s="8">
        <f t="shared" si="8"/>
        <v>-0.15384615384615385</v>
      </c>
      <c r="K101" s="9">
        <f t="shared" si="9"/>
        <v>-0.4838709677419355</v>
      </c>
    </row>
    <row r="102" spans="1:11" x14ac:dyDescent="0.2">
      <c r="A102" s="7" t="s">
        <v>415</v>
      </c>
      <c r="B102" s="65">
        <v>144</v>
      </c>
      <c r="C102" s="34">
        <f>IF(B110=0, "-", B102/B110)</f>
        <v>0.1306715063520871</v>
      </c>
      <c r="D102" s="65">
        <v>94</v>
      </c>
      <c r="E102" s="9">
        <f>IF(D110=0, "-", D102/D110)</f>
        <v>9.0471607314725699E-2</v>
      </c>
      <c r="F102" s="81">
        <v>296</v>
      </c>
      <c r="G102" s="34">
        <f>IF(F110=0, "-", F102/F110)</f>
        <v>0.1038232199228341</v>
      </c>
      <c r="H102" s="65">
        <v>203</v>
      </c>
      <c r="I102" s="9">
        <f>IF(H110=0, "-", H102/H110)</f>
        <v>7.7986938148290427E-2</v>
      </c>
      <c r="J102" s="8">
        <f t="shared" si="8"/>
        <v>0.53191489361702127</v>
      </c>
      <c r="K102" s="9">
        <f t="shared" si="9"/>
        <v>0.45812807881773399</v>
      </c>
    </row>
    <row r="103" spans="1:11" x14ac:dyDescent="0.2">
      <c r="A103" s="7" t="s">
        <v>416</v>
      </c>
      <c r="B103" s="65">
        <v>13</v>
      </c>
      <c r="C103" s="34">
        <f>IF(B110=0, "-", B103/B110)</f>
        <v>1.1796733212341199E-2</v>
      </c>
      <c r="D103" s="65">
        <v>9</v>
      </c>
      <c r="E103" s="9">
        <f>IF(D110=0, "-", D103/D110)</f>
        <v>8.6621751684311833E-3</v>
      </c>
      <c r="F103" s="81">
        <v>53</v>
      </c>
      <c r="G103" s="34">
        <f>IF(F110=0, "-", F103/F110)</f>
        <v>1.8589968432129077E-2</v>
      </c>
      <c r="H103" s="65">
        <v>41</v>
      </c>
      <c r="I103" s="9">
        <f>IF(H110=0, "-", H103/H110)</f>
        <v>1.5751056473300037E-2</v>
      </c>
      <c r="J103" s="8">
        <f t="shared" si="8"/>
        <v>0.44444444444444442</v>
      </c>
      <c r="K103" s="9">
        <f t="shared" si="9"/>
        <v>0.29268292682926828</v>
      </c>
    </row>
    <row r="104" spans="1:11" x14ac:dyDescent="0.2">
      <c r="A104" s="7" t="s">
        <v>417</v>
      </c>
      <c r="B104" s="65">
        <v>33</v>
      </c>
      <c r="C104" s="34">
        <f>IF(B110=0, "-", B104/B110)</f>
        <v>2.9945553539019964E-2</v>
      </c>
      <c r="D104" s="65">
        <v>229</v>
      </c>
      <c r="E104" s="9">
        <f>IF(D110=0, "-", D104/D110)</f>
        <v>0.22040423484119345</v>
      </c>
      <c r="F104" s="81">
        <v>248</v>
      </c>
      <c r="G104" s="34">
        <f>IF(F110=0, "-", F104/F110)</f>
        <v>8.698702209750965E-2</v>
      </c>
      <c r="H104" s="65">
        <v>417</v>
      </c>
      <c r="I104" s="9">
        <f>IF(H110=0, "-", H104/H110)</f>
        <v>0.16019976949673453</v>
      </c>
      <c r="J104" s="8">
        <f t="shared" si="8"/>
        <v>-0.85589519650655022</v>
      </c>
      <c r="K104" s="9">
        <f t="shared" si="9"/>
        <v>-0.40527577937649878</v>
      </c>
    </row>
    <row r="105" spans="1:11" x14ac:dyDescent="0.2">
      <c r="A105" s="7" t="s">
        <v>418</v>
      </c>
      <c r="B105" s="65">
        <v>66</v>
      </c>
      <c r="C105" s="34">
        <f>IF(B110=0, "-", B105/B110)</f>
        <v>5.9891107078039928E-2</v>
      </c>
      <c r="D105" s="65">
        <v>37</v>
      </c>
      <c r="E105" s="9">
        <f>IF(D110=0, "-", D105/D110)</f>
        <v>3.5611164581328202E-2</v>
      </c>
      <c r="F105" s="81">
        <v>166</v>
      </c>
      <c r="G105" s="34">
        <f>IF(F110=0, "-", F105/F110)</f>
        <v>5.8225184145913718E-2</v>
      </c>
      <c r="H105" s="65">
        <v>109</v>
      </c>
      <c r="I105" s="9">
        <f>IF(H110=0, "-", H105/H110)</f>
        <v>4.1874759892431807E-2</v>
      </c>
      <c r="J105" s="8">
        <f t="shared" si="8"/>
        <v>0.78378378378378377</v>
      </c>
      <c r="K105" s="9">
        <f t="shared" si="9"/>
        <v>0.52293577981651373</v>
      </c>
    </row>
    <row r="106" spans="1:11" x14ac:dyDescent="0.2">
      <c r="A106" s="7" t="s">
        <v>419</v>
      </c>
      <c r="B106" s="65">
        <v>248</v>
      </c>
      <c r="C106" s="34">
        <f>IF(B110=0, "-", B106/B110)</f>
        <v>0.22504537205081671</v>
      </c>
      <c r="D106" s="65">
        <v>184</v>
      </c>
      <c r="E106" s="9">
        <f>IF(D110=0, "-", D106/D110)</f>
        <v>0.17709335899903753</v>
      </c>
      <c r="F106" s="81">
        <v>516</v>
      </c>
      <c r="G106" s="34">
        <f>IF(F110=0, "-", F106/F110)</f>
        <v>0.18098912662223782</v>
      </c>
      <c r="H106" s="65">
        <v>447</v>
      </c>
      <c r="I106" s="9">
        <f>IF(H110=0, "-", H106/H110)</f>
        <v>0.17172493276988091</v>
      </c>
      <c r="J106" s="8">
        <f t="shared" si="8"/>
        <v>0.34782608695652173</v>
      </c>
      <c r="K106" s="9">
        <f t="shared" si="9"/>
        <v>0.15436241610738255</v>
      </c>
    </row>
    <row r="107" spans="1:11" x14ac:dyDescent="0.2">
      <c r="A107" s="7" t="s">
        <v>420</v>
      </c>
      <c r="B107" s="65">
        <v>160</v>
      </c>
      <c r="C107" s="34">
        <f>IF(B110=0, "-", B107/B110)</f>
        <v>0.14519056261343014</v>
      </c>
      <c r="D107" s="65">
        <v>65</v>
      </c>
      <c r="E107" s="9">
        <f>IF(D110=0, "-", D107/D110)</f>
        <v>6.2560153994225223E-2</v>
      </c>
      <c r="F107" s="81">
        <v>292</v>
      </c>
      <c r="G107" s="34">
        <f>IF(F110=0, "-", F107/F110)</f>
        <v>0.10242020343739039</v>
      </c>
      <c r="H107" s="65">
        <v>207</v>
      </c>
      <c r="I107" s="9">
        <f>IF(H110=0, "-", H107/H110)</f>
        <v>7.9523626584709947E-2</v>
      </c>
      <c r="J107" s="8">
        <f t="shared" si="8"/>
        <v>1.4615384615384615</v>
      </c>
      <c r="K107" s="9">
        <f t="shared" si="9"/>
        <v>0.41062801932367149</v>
      </c>
    </row>
    <row r="108" spans="1:11" x14ac:dyDescent="0.2">
      <c r="A108" s="7" t="s">
        <v>421</v>
      </c>
      <c r="B108" s="65">
        <v>131</v>
      </c>
      <c r="C108" s="34">
        <f>IF(B110=0, "-", B108/B110)</f>
        <v>0.11887477313974591</v>
      </c>
      <c r="D108" s="65">
        <v>138</v>
      </c>
      <c r="E108" s="9">
        <f>IF(D110=0, "-", D108/D110)</f>
        <v>0.13282001924927817</v>
      </c>
      <c r="F108" s="81">
        <v>301</v>
      </c>
      <c r="G108" s="34">
        <f>IF(F110=0, "-", F108/F110)</f>
        <v>0.10557699052963872</v>
      </c>
      <c r="H108" s="65">
        <v>315</v>
      </c>
      <c r="I108" s="9">
        <f>IF(H110=0, "-", H108/H110)</f>
        <v>0.12101421436803687</v>
      </c>
      <c r="J108" s="8">
        <f t="shared" si="8"/>
        <v>-5.0724637681159424E-2</v>
      </c>
      <c r="K108" s="9">
        <f t="shared" si="9"/>
        <v>-4.4444444444444446E-2</v>
      </c>
    </row>
    <row r="109" spans="1:11" x14ac:dyDescent="0.2">
      <c r="A109" s="2"/>
      <c r="B109" s="68"/>
      <c r="C109" s="33"/>
      <c r="D109" s="68"/>
      <c r="E109" s="6"/>
      <c r="F109" s="82"/>
      <c r="G109" s="33"/>
      <c r="H109" s="68"/>
      <c r="I109" s="6"/>
      <c r="J109" s="5"/>
      <c r="K109" s="6"/>
    </row>
    <row r="110" spans="1:11" s="43" customFormat="1" x14ac:dyDescent="0.2">
      <c r="A110" s="162" t="s">
        <v>602</v>
      </c>
      <c r="B110" s="71">
        <f>SUM(B94:B109)</f>
        <v>1102</v>
      </c>
      <c r="C110" s="40">
        <f>B110/27155</f>
        <v>4.0581844964095011E-2</v>
      </c>
      <c r="D110" s="71">
        <f>SUM(D94:D109)</f>
        <v>1039</v>
      </c>
      <c r="E110" s="41">
        <f>D110/25800</f>
        <v>4.0271317829457365E-2</v>
      </c>
      <c r="F110" s="77">
        <f>SUM(F94:F109)</f>
        <v>2851</v>
      </c>
      <c r="G110" s="42">
        <f>F110/69729</f>
        <v>4.0886861994292187E-2</v>
      </c>
      <c r="H110" s="71">
        <f>SUM(H94:H109)</f>
        <v>2603</v>
      </c>
      <c r="I110" s="41">
        <f>H110/67549</f>
        <v>3.8534989415091266E-2</v>
      </c>
      <c r="J110" s="37">
        <f>IF(D110=0, "-", IF((B110-D110)/D110&lt;10, (B110-D110)/D110, "&gt;999%"))</f>
        <v>6.0635226179018287E-2</v>
      </c>
      <c r="K110" s="38">
        <f>IF(H110=0, "-", IF((F110-H110)/H110&lt;10, (F110-H110)/H110, "&gt;999%"))</f>
        <v>9.5274683058009985E-2</v>
      </c>
    </row>
    <row r="111" spans="1:11" x14ac:dyDescent="0.2">
      <c r="B111" s="83"/>
      <c r="D111" s="83"/>
      <c r="F111" s="83"/>
      <c r="H111" s="83"/>
    </row>
    <row r="112" spans="1:11" s="43" customFormat="1" x14ac:dyDescent="0.2">
      <c r="A112" s="162" t="s">
        <v>601</v>
      </c>
      <c r="B112" s="71">
        <v>5304</v>
      </c>
      <c r="C112" s="40">
        <f>B112/27155</f>
        <v>0.19532314490885658</v>
      </c>
      <c r="D112" s="71">
        <v>5233</v>
      </c>
      <c r="E112" s="41">
        <f>D112/25800</f>
        <v>0.20282945736434108</v>
      </c>
      <c r="F112" s="77">
        <v>13972</v>
      </c>
      <c r="G112" s="42">
        <f>F112/69729</f>
        <v>0.20037574036627515</v>
      </c>
      <c r="H112" s="71">
        <v>13126</v>
      </c>
      <c r="I112" s="41">
        <f>H112/67549</f>
        <v>0.19431819864098654</v>
      </c>
      <c r="J112" s="37">
        <f>IF(D112=0, "-", IF((B112-D112)/D112&lt;10, (B112-D112)/D112, "&gt;999%"))</f>
        <v>1.3567743168354672E-2</v>
      </c>
      <c r="K112" s="38">
        <f>IF(H112=0, "-", IF((F112-H112)/H112&lt;10, (F112-H112)/H112, "&gt;999%"))</f>
        <v>6.4452232210879173E-2</v>
      </c>
    </row>
    <row r="113" spans="1:11" x14ac:dyDescent="0.2">
      <c r="B113" s="83"/>
      <c r="D113" s="83"/>
      <c r="F113" s="83"/>
      <c r="H113" s="83"/>
    </row>
    <row r="114" spans="1:11" ht="15.75" x14ac:dyDescent="0.25">
      <c r="A114" s="164" t="s">
        <v>123</v>
      </c>
      <c r="B114" s="196" t="s">
        <v>1</v>
      </c>
      <c r="C114" s="200"/>
      <c r="D114" s="200"/>
      <c r="E114" s="197"/>
      <c r="F114" s="196" t="s">
        <v>14</v>
      </c>
      <c r="G114" s="200"/>
      <c r="H114" s="200"/>
      <c r="I114" s="197"/>
      <c r="J114" s="196" t="s">
        <v>15</v>
      </c>
      <c r="K114" s="197"/>
    </row>
    <row r="115" spans="1:11" x14ac:dyDescent="0.2">
      <c r="A115" s="22"/>
      <c r="B115" s="196">
        <f>VALUE(RIGHT($B$2, 4))</f>
        <v>2022</v>
      </c>
      <c r="C115" s="197"/>
      <c r="D115" s="196">
        <f>B115-1</f>
        <v>2021</v>
      </c>
      <c r="E115" s="204"/>
      <c r="F115" s="196">
        <f>B115</f>
        <v>2022</v>
      </c>
      <c r="G115" s="204"/>
      <c r="H115" s="196">
        <f>D115</f>
        <v>2021</v>
      </c>
      <c r="I115" s="204"/>
      <c r="J115" s="140" t="s">
        <v>4</v>
      </c>
      <c r="K115" s="141" t="s">
        <v>2</v>
      </c>
    </row>
    <row r="116" spans="1:11" x14ac:dyDescent="0.2">
      <c r="A116" s="163" t="s">
        <v>155</v>
      </c>
      <c r="B116" s="61" t="s">
        <v>12</v>
      </c>
      <c r="C116" s="62" t="s">
        <v>13</v>
      </c>
      <c r="D116" s="61" t="s">
        <v>12</v>
      </c>
      <c r="E116" s="63" t="s">
        <v>13</v>
      </c>
      <c r="F116" s="62" t="s">
        <v>12</v>
      </c>
      <c r="G116" s="62" t="s">
        <v>13</v>
      </c>
      <c r="H116" s="61" t="s">
        <v>12</v>
      </c>
      <c r="I116" s="63" t="s">
        <v>13</v>
      </c>
      <c r="J116" s="61"/>
      <c r="K116" s="63"/>
    </row>
    <row r="117" spans="1:11" x14ac:dyDescent="0.2">
      <c r="A117" s="7" t="s">
        <v>422</v>
      </c>
      <c r="B117" s="65">
        <v>0</v>
      </c>
      <c r="C117" s="34">
        <f>IF(B141=0, "-", B117/B141)</f>
        <v>0</v>
      </c>
      <c r="D117" s="65">
        <v>0</v>
      </c>
      <c r="E117" s="9">
        <f>IF(D141=0, "-", D117/D141)</f>
        <v>0</v>
      </c>
      <c r="F117" s="81">
        <v>0</v>
      </c>
      <c r="G117" s="34">
        <f>IF(F141=0, "-", F117/F141)</f>
        <v>0</v>
      </c>
      <c r="H117" s="65">
        <v>13</v>
      </c>
      <c r="I117" s="9">
        <f>IF(H141=0, "-", H117/H141)</f>
        <v>2.0569620253164558E-3</v>
      </c>
      <c r="J117" s="8" t="str">
        <f t="shared" ref="J117:J139" si="10">IF(D117=0, "-", IF((B117-D117)/D117&lt;10, (B117-D117)/D117, "&gt;999%"))</f>
        <v>-</v>
      </c>
      <c r="K117" s="9">
        <f t="shared" ref="K117:K139" si="11">IF(H117=0, "-", IF((F117-H117)/H117&lt;10, (F117-H117)/H117, "&gt;999%"))</f>
        <v>-1</v>
      </c>
    </row>
    <row r="118" spans="1:11" x14ac:dyDescent="0.2">
      <c r="A118" s="7" t="s">
        <v>423</v>
      </c>
      <c r="B118" s="65">
        <v>236</v>
      </c>
      <c r="C118" s="34">
        <f>IF(B141=0, "-", B118/B141)</f>
        <v>7.7301015394693751E-2</v>
      </c>
      <c r="D118" s="65">
        <v>153</v>
      </c>
      <c r="E118" s="9">
        <f>IF(D141=0, "-", D118/D141)</f>
        <v>6.154465004022526E-2</v>
      </c>
      <c r="F118" s="81">
        <v>810</v>
      </c>
      <c r="G118" s="34">
        <f>IF(F141=0, "-", F118/F141)</f>
        <v>0.10702959830866808</v>
      </c>
      <c r="H118" s="65">
        <v>436</v>
      </c>
      <c r="I118" s="9">
        <f>IF(H141=0, "-", H118/H141)</f>
        <v>6.8987341772151906E-2</v>
      </c>
      <c r="J118" s="8">
        <f t="shared" si="10"/>
        <v>0.54248366013071891</v>
      </c>
      <c r="K118" s="9">
        <f t="shared" si="11"/>
        <v>0.85779816513761464</v>
      </c>
    </row>
    <row r="119" spans="1:11" x14ac:dyDescent="0.2">
      <c r="A119" s="7" t="s">
        <v>424</v>
      </c>
      <c r="B119" s="65">
        <v>0</v>
      </c>
      <c r="C119" s="34">
        <f>IF(B141=0, "-", B119/B141)</f>
        <v>0</v>
      </c>
      <c r="D119" s="65">
        <v>9</v>
      </c>
      <c r="E119" s="9">
        <f>IF(D141=0, "-", D119/D141)</f>
        <v>3.6202735317779565E-3</v>
      </c>
      <c r="F119" s="81">
        <v>6</v>
      </c>
      <c r="G119" s="34">
        <f>IF(F141=0, "-", F119/F141)</f>
        <v>7.9281183932346721E-4</v>
      </c>
      <c r="H119" s="65">
        <v>18</v>
      </c>
      <c r="I119" s="9">
        <f>IF(H141=0, "-", H119/H141)</f>
        <v>2.8481012658227848E-3</v>
      </c>
      <c r="J119" s="8">
        <f t="shared" si="10"/>
        <v>-1</v>
      </c>
      <c r="K119" s="9">
        <f t="shared" si="11"/>
        <v>-0.66666666666666663</v>
      </c>
    </row>
    <row r="120" spans="1:11" x14ac:dyDescent="0.2">
      <c r="A120" s="7" t="s">
        <v>425</v>
      </c>
      <c r="B120" s="65">
        <v>177</v>
      </c>
      <c r="C120" s="34">
        <f>IF(B141=0, "-", B120/B141)</f>
        <v>5.7975761546020306E-2</v>
      </c>
      <c r="D120" s="65">
        <v>81</v>
      </c>
      <c r="E120" s="9">
        <f>IF(D141=0, "-", D120/D141)</f>
        <v>3.2582461786001611E-2</v>
      </c>
      <c r="F120" s="81">
        <v>402</v>
      </c>
      <c r="G120" s="34">
        <f>IF(F141=0, "-", F120/F141)</f>
        <v>5.3118393234672302E-2</v>
      </c>
      <c r="H120" s="65">
        <v>193</v>
      </c>
      <c r="I120" s="9">
        <f>IF(H141=0, "-", H120/H141)</f>
        <v>3.0537974683544303E-2</v>
      </c>
      <c r="J120" s="8">
        <f t="shared" si="10"/>
        <v>1.1851851851851851</v>
      </c>
      <c r="K120" s="9">
        <f t="shared" si="11"/>
        <v>1.0829015544041452</v>
      </c>
    </row>
    <row r="121" spans="1:11" x14ac:dyDescent="0.2">
      <c r="A121" s="7" t="s">
        <v>426</v>
      </c>
      <c r="B121" s="65">
        <v>151</v>
      </c>
      <c r="C121" s="34">
        <f>IF(B141=0, "-", B121/B141)</f>
        <v>4.9459547985587944E-2</v>
      </c>
      <c r="D121" s="65">
        <v>143</v>
      </c>
      <c r="E121" s="9">
        <f>IF(D141=0, "-", D121/D141)</f>
        <v>5.7522123893805309E-2</v>
      </c>
      <c r="F121" s="81">
        <v>287</v>
      </c>
      <c r="G121" s="34">
        <f>IF(F141=0, "-", F121/F141)</f>
        <v>3.7922832980972515E-2</v>
      </c>
      <c r="H121" s="65">
        <v>418</v>
      </c>
      <c r="I121" s="9">
        <f>IF(H141=0, "-", H121/H141)</f>
        <v>6.6139240506329119E-2</v>
      </c>
      <c r="J121" s="8">
        <f t="shared" si="10"/>
        <v>5.5944055944055944E-2</v>
      </c>
      <c r="K121" s="9">
        <f t="shared" si="11"/>
        <v>-0.3133971291866029</v>
      </c>
    </row>
    <row r="122" spans="1:11" x14ac:dyDescent="0.2">
      <c r="A122" s="7" t="s">
        <v>427</v>
      </c>
      <c r="B122" s="65">
        <v>118</v>
      </c>
      <c r="C122" s="34">
        <f>IF(B141=0, "-", B122/B141)</f>
        <v>3.8650507697346875E-2</v>
      </c>
      <c r="D122" s="65">
        <v>267</v>
      </c>
      <c r="E122" s="9">
        <f>IF(D141=0, "-", D122/D141)</f>
        <v>0.10740144810941271</v>
      </c>
      <c r="F122" s="81">
        <v>431</v>
      </c>
      <c r="G122" s="34">
        <f>IF(F141=0, "-", F122/F141)</f>
        <v>5.6950317124735729E-2</v>
      </c>
      <c r="H122" s="65">
        <v>451</v>
      </c>
      <c r="I122" s="9">
        <f>IF(H141=0, "-", H122/H141)</f>
        <v>7.1360759493670892E-2</v>
      </c>
      <c r="J122" s="8">
        <f t="shared" si="10"/>
        <v>-0.55805243445692887</v>
      </c>
      <c r="K122" s="9">
        <f t="shared" si="11"/>
        <v>-4.4345898004434593E-2</v>
      </c>
    </row>
    <row r="123" spans="1:11" x14ac:dyDescent="0.2">
      <c r="A123" s="7" t="s">
        <v>428</v>
      </c>
      <c r="B123" s="65">
        <v>118</v>
      </c>
      <c r="C123" s="34">
        <f>IF(B141=0, "-", B123/B141)</f>
        <v>3.8650507697346875E-2</v>
      </c>
      <c r="D123" s="65">
        <v>120</v>
      </c>
      <c r="E123" s="9">
        <f>IF(D141=0, "-", D123/D141)</f>
        <v>4.8270313757039419E-2</v>
      </c>
      <c r="F123" s="81">
        <v>248</v>
      </c>
      <c r="G123" s="34">
        <f>IF(F141=0, "-", F123/F141)</f>
        <v>3.2769556025369982E-2</v>
      </c>
      <c r="H123" s="65">
        <v>254</v>
      </c>
      <c r="I123" s="9">
        <f>IF(H141=0, "-", H123/H141)</f>
        <v>4.0189873417721518E-2</v>
      </c>
      <c r="J123" s="8">
        <f t="shared" si="10"/>
        <v>-1.6666666666666666E-2</v>
      </c>
      <c r="K123" s="9">
        <f t="shared" si="11"/>
        <v>-2.3622047244094488E-2</v>
      </c>
    </row>
    <row r="124" spans="1:11" x14ac:dyDescent="0.2">
      <c r="A124" s="7" t="s">
        <v>429</v>
      </c>
      <c r="B124" s="65">
        <v>27</v>
      </c>
      <c r="C124" s="34">
        <f>IF(B141=0, "-", B124/B141)</f>
        <v>8.843760235833607E-3</v>
      </c>
      <c r="D124" s="65">
        <v>34</v>
      </c>
      <c r="E124" s="9">
        <f>IF(D141=0, "-", D124/D141)</f>
        <v>1.3676588897827836E-2</v>
      </c>
      <c r="F124" s="81">
        <v>77</v>
      </c>
      <c r="G124" s="34">
        <f>IF(F141=0, "-", F124/F141)</f>
        <v>1.0174418604651164E-2</v>
      </c>
      <c r="H124" s="65">
        <v>93</v>
      </c>
      <c r="I124" s="9">
        <f>IF(H141=0, "-", H124/H141)</f>
        <v>1.4715189873417722E-2</v>
      </c>
      <c r="J124" s="8">
        <f t="shared" si="10"/>
        <v>-0.20588235294117646</v>
      </c>
      <c r="K124" s="9">
        <f t="shared" si="11"/>
        <v>-0.17204301075268819</v>
      </c>
    </row>
    <row r="125" spans="1:11" x14ac:dyDescent="0.2">
      <c r="A125" s="7" t="s">
        <v>430</v>
      </c>
      <c r="B125" s="65">
        <v>132</v>
      </c>
      <c r="C125" s="34">
        <f>IF(B141=0, "-", B125/B141)</f>
        <v>4.3236161152964296E-2</v>
      </c>
      <c r="D125" s="65">
        <v>130</v>
      </c>
      <c r="E125" s="9">
        <f>IF(D141=0, "-", D125/D141)</f>
        <v>5.229283990345937E-2</v>
      </c>
      <c r="F125" s="81">
        <v>344</v>
      </c>
      <c r="G125" s="34">
        <f>IF(F141=0, "-", F125/F141)</f>
        <v>4.5454545454545456E-2</v>
      </c>
      <c r="H125" s="65">
        <v>565</v>
      </c>
      <c r="I125" s="9">
        <f>IF(H141=0, "-", H125/H141)</f>
        <v>8.9398734177215194E-2</v>
      </c>
      <c r="J125" s="8">
        <f t="shared" si="10"/>
        <v>1.5384615384615385E-2</v>
      </c>
      <c r="K125" s="9">
        <f t="shared" si="11"/>
        <v>-0.39115044247787611</v>
      </c>
    </row>
    <row r="126" spans="1:11" x14ac:dyDescent="0.2">
      <c r="A126" s="7" t="s">
        <v>431</v>
      </c>
      <c r="B126" s="65">
        <v>73</v>
      </c>
      <c r="C126" s="34">
        <f>IF(B141=0, "-", B126/B141)</f>
        <v>2.3910907304290862E-2</v>
      </c>
      <c r="D126" s="65">
        <v>10</v>
      </c>
      <c r="E126" s="9">
        <f>IF(D141=0, "-", D126/D141)</f>
        <v>4.0225261464199519E-3</v>
      </c>
      <c r="F126" s="81">
        <v>227</v>
      </c>
      <c r="G126" s="34">
        <f>IF(F141=0, "-", F126/F141)</f>
        <v>2.9994714587737843E-2</v>
      </c>
      <c r="H126" s="65">
        <v>34</v>
      </c>
      <c r="I126" s="9">
        <f>IF(H141=0, "-", H126/H141)</f>
        <v>5.379746835443038E-3</v>
      </c>
      <c r="J126" s="8">
        <f t="shared" si="10"/>
        <v>6.3</v>
      </c>
      <c r="K126" s="9">
        <f t="shared" si="11"/>
        <v>5.6764705882352944</v>
      </c>
    </row>
    <row r="127" spans="1:11" x14ac:dyDescent="0.2">
      <c r="A127" s="7" t="s">
        <v>432</v>
      </c>
      <c r="B127" s="65">
        <v>156</v>
      </c>
      <c r="C127" s="34">
        <f>IF(B141=0, "-", B127/B141)</f>
        <v>5.1097281362594171E-2</v>
      </c>
      <c r="D127" s="65">
        <v>139</v>
      </c>
      <c r="E127" s="9">
        <f>IF(D141=0, "-", D127/D141)</f>
        <v>5.5913113435237326E-2</v>
      </c>
      <c r="F127" s="81">
        <v>437</v>
      </c>
      <c r="G127" s="34">
        <f>IF(F141=0, "-", F127/F141)</f>
        <v>5.7743128964059198E-2</v>
      </c>
      <c r="H127" s="65">
        <v>373</v>
      </c>
      <c r="I127" s="9">
        <f>IF(H141=0, "-", H127/H141)</f>
        <v>5.9018987341772154E-2</v>
      </c>
      <c r="J127" s="8">
        <f t="shared" si="10"/>
        <v>0.1223021582733813</v>
      </c>
      <c r="K127" s="9">
        <f t="shared" si="11"/>
        <v>0.17158176943699732</v>
      </c>
    </row>
    <row r="128" spans="1:11" x14ac:dyDescent="0.2">
      <c r="A128" s="7" t="s">
        <v>433</v>
      </c>
      <c r="B128" s="65">
        <v>283</v>
      </c>
      <c r="C128" s="34">
        <f>IF(B141=0, "-", B128/B141)</f>
        <v>9.269570913855224E-2</v>
      </c>
      <c r="D128" s="65">
        <v>252</v>
      </c>
      <c r="E128" s="9">
        <f>IF(D141=0, "-", D128/D141)</f>
        <v>0.10136765888978279</v>
      </c>
      <c r="F128" s="81">
        <v>688</v>
      </c>
      <c r="G128" s="34">
        <f>IF(F141=0, "-", F128/F141)</f>
        <v>9.0909090909090912E-2</v>
      </c>
      <c r="H128" s="65">
        <v>566</v>
      </c>
      <c r="I128" s="9">
        <f>IF(H141=0, "-", H128/H141)</f>
        <v>8.9556962025316461E-2</v>
      </c>
      <c r="J128" s="8">
        <f t="shared" si="10"/>
        <v>0.12301587301587301</v>
      </c>
      <c r="K128" s="9">
        <f t="shared" si="11"/>
        <v>0.21554770318021202</v>
      </c>
    </row>
    <row r="129" spans="1:11" x14ac:dyDescent="0.2">
      <c r="A129" s="7" t="s">
        <v>434</v>
      </c>
      <c r="B129" s="65">
        <v>2</v>
      </c>
      <c r="C129" s="34">
        <f>IF(B141=0, "-", B129/B141)</f>
        <v>6.5509335080248931E-4</v>
      </c>
      <c r="D129" s="65">
        <v>57</v>
      </c>
      <c r="E129" s="9">
        <f>IF(D141=0, "-", D129/D141)</f>
        <v>2.2928399034593726E-2</v>
      </c>
      <c r="F129" s="81">
        <v>3</v>
      </c>
      <c r="G129" s="34">
        <f>IF(F141=0, "-", F129/F141)</f>
        <v>3.964059196617336E-4</v>
      </c>
      <c r="H129" s="65">
        <v>157</v>
      </c>
      <c r="I129" s="9">
        <f>IF(H141=0, "-", H129/H141)</f>
        <v>2.4841772151898735E-2</v>
      </c>
      <c r="J129" s="8">
        <f t="shared" si="10"/>
        <v>-0.96491228070175439</v>
      </c>
      <c r="K129" s="9">
        <f t="shared" si="11"/>
        <v>-0.98089171974522293</v>
      </c>
    </row>
    <row r="130" spans="1:11" x14ac:dyDescent="0.2">
      <c r="A130" s="7" t="s">
        <v>435</v>
      </c>
      <c r="B130" s="65">
        <v>380</v>
      </c>
      <c r="C130" s="34">
        <f>IF(B141=0, "-", B130/B141)</f>
        <v>0.12446773665247297</v>
      </c>
      <c r="D130" s="65">
        <v>212</v>
      </c>
      <c r="E130" s="9">
        <f>IF(D141=0, "-", D130/D141)</f>
        <v>8.527755430410297E-2</v>
      </c>
      <c r="F130" s="81">
        <v>509</v>
      </c>
      <c r="G130" s="34">
        <f>IF(F141=0, "-", F130/F141)</f>
        <v>6.7256871035940802E-2</v>
      </c>
      <c r="H130" s="65">
        <v>390</v>
      </c>
      <c r="I130" s="9">
        <f>IF(H141=0, "-", H130/H141)</f>
        <v>6.1708860759493674E-2</v>
      </c>
      <c r="J130" s="8">
        <f t="shared" si="10"/>
        <v>0.79245283018867929</v>
      </c>
      <c r="K130" s="9">
        <f t="shared" si="11"/>
        <v>0.30512820512820515</v>
      </c>
    </row>
    <row r="131" spans="1:11" x14ac:dyDescent="0.2">
      <c r="A131" s="7" t="s">
        <v>436</v>
      </c>
      <c r="B131" s="65">
        <v>0</v>
      </c>
      <c r="C131" s="34">
        <f>IF(B141=0, "-", B131/B141)</f>
        <v>0</v>
      </c>
      <c r="D131" s="65">
        <v>5</v>
      </c>
      <c r="E131" s="9">
        <f>IF(D141=0, "-", D131/D141)</f>
        <v>2.011263073209976E-3</v>
      </c>
      <c r="F131" s="81">
        <v>0</v>
      </c>
      <c r="G131" s="34">
        <f>IF(F141=0, "-", F131/F141)</f>
        <v>0</v>
      </c>
      <c r="H131" s="65">
        <v>71</v>
      </c>
      <c r="I131" s="9">
        <f>IF(H141=0, "-", H131/H141)</f>
        <v>1.1234177215189873E-2</v>
      </c>
      <c r="J131" s="8">
        <f t="shared" si="10"/>
        <v>-1</v>
      </c>
      <c r="K131" s="9">
        <f t="shared" si="11"/>
        <v>-1</v>
      </c>
    </row>
    <row r="132" spans="1:11" x14ac:dyDescent="0.2">
      <c r="A132" s="7" t="s">
        <v>437</v>
      </c>
      <c r="B132" s="65">
        <v>52</v>
      </c>
      <c r="C132" s="34">
        <f>IF(B141=0, "-", B132/B141)</f>
        <v>1.7032427120864724E-2</v>
      </c>
      <c r="D132" s="65">
        <v>95</v>
      </c>
      <c r="E132" s="9">
        <f>IF(D141=0, "-", D132/D141)</f>
        <v>3.8213998390989538E-2</v>
      </c>
      <c r="F132" s="81">
        <v>73</v>
      </c>
      <c r="G132" s="34">
        <f>IF(F141=0, "-", F132/F141)</f>
        <v>9.6458773784355179E-3</v>
      </c>
      <c r="H132" s="65">
        <v>197</v>
      </c>
      <c r="I132" s="9">
        <f>IF(H141=0, "-", H132/H141)</f>
        <v>3.1170886075949367E-2</v>
      </c>
      <c r="J132" s="8">
        <f t="shared" si="10"/>
        <v>-0.45263157894736844</v>
      </c>
      <c r="K132" s="9">
        <f t="shared" si="11"/>
        <v>-0.62944162436548223</v>
      </c>
    </row>
    <row r="133" spans="1:11" x14ac:dyDescent="0.2">
      <c r="A133" s="7" t="s">
        <v>438</v>
      </c>
      <c r="B133" s="65">
        <v>47</v>
      </c>
      <c r="C133" s="34">
        <f>IF(B141=0, "-", B133/B141)</f>
        <v>1.53946937438585E-2</v>
      </c>
      <c r="D133" s="65">
        <v>14</v>
      </c>
      <c r="E133" s="9">
        <f>IF(D141=0, "-", D133/D141)</f>
        <v>5.6315366049879325E-3</v>
      </c>
      <c r="F133" s="81">
        <v>100</v>
      </c>
      <c r="G133" s="34">
        <f>IF(F141=0, "-", F133/F141)</f>
        <v>1.3213530655391121E-2</v>
      </c>
      <c r="H133" s="65">
        <v>27</v>
      </c>
      <c r="I133" s="9">
        <f>IF(H141=0, "-", H133/H141)</f>
        <v>4.2721518987341774E-3</v>
      </c>
      <c r="J133" s="8">
        <f t="shared" si="10"/>
        <v>2.3571428571428572</v>
      </c>
      <c r="K133" s="9">
        <f t="shared" si="11"/>
        <v>2.7037037037037037</v>
      </c>
    </row>
    <row r="134" spans="1:11" x14ac:dyDescent="0.2">
      <c r="A134" s="7" t="s">
        <v>439</v>
      </c>
      <c r="B134" s="65">
        <v>341</v>
      </c>
      <c r="C134" s="34">
        <f>IF(B141=0, "-", B134/B141)</f>
        <v>0.11169341631182443</v>
      </c>
      <c r="D134" s="65">
        <v>233</v>
      </c>
      <c r="E134" s="9">
        <f>IF(D141=0, "-", D134/D141)</f>
        <v>9.3724859211584882E-2</v>
      </c>
      <c r="F134" s="81">
        <v>536</v>
      </c>
      <c r="G134" s="34">
        <f>IF(F141=0, "-", F134/F141)</f>
        <v>7.0824524312896403E-2</v>
      </c>
      <c r="H134" s="65">
        <v>463</v>
      </c>
      <c r="I134" s="9">
        <f>IF(H141=0, "-", H134/H141)</f>
        <v>7.3259493670886078E-2</v>
      </c>
      <c r="J134" s="8">
        <f t="shared" si="10"/>
        <v>0.46351931330472101</v>
      </c>
      <c r="K134" s="9">
        <f t="shared" si="11"/>
        <v>0.15766738660907129</v>
      </c>
    </row>
    <row r="135" spans="1:11" x14ac:dyDescent="0.2">
      <c r="A135" s="7" t="s">
        <v>440</v>
      </c>
      <c r="B135" s="65">
        <v>90</v>
      </c>
      <c r="C135" s="34">
        <f>IF(B141=0, "-", B135/B141)</f>
        <v>2.947920078611202E-2</v>
      </c>
      <c r="D135" s="65">
        <v>35</v>
      </c>
      <c r="E135" s="9">
        <f>IF(D141=0, "-", D135/D141)</f>
        <v>1.407884151246983E-2</v>
      </c>
      <c r="F135" s="81">
        <v>240</v>
      </c>
      <c r="G135" s="34">
        <f>IF(F141=0, "-", F135/F141)</f>
        <v>3.1712473572938688E-2</v>
      </c>
      <c r="H135" s="65">
        <v>104</v>
      </c>
      <c r="I135" s="9">
        <f>IF(H141=0, "-", H135/H141)</f>
        <v>1.6455696202531647E-2</v>
      </c>
      <c r="J135" s="8">
        <f t="shared" si="10"/>
        <v>1.5714285714285714</v>
      </c>
      <c r="K135" s="9">
        <f t="shared" si="11"/>
        <v>1.3076923076923077</v>
      </c>
    </row>
    <row r="136" spans="1:11" x14ac:dyDescent="0.2">
      <c r="A136" s="7" t="s">
        <v>441</v>
      </c>
      <c r="B136" s="65">
        <v>191</v>
      </c>
      <c r="C136" s="34">
        <f>IF(B141=0, "-", B136/B141)</f>
        <v>6.2561415001637727E-2</v>
      </c>
      <c r="D136" s="65">
        <v>85</v>
      </c>
      <c r="E136" s="9">
        <f>IF(D141=0, "-", D136/D141)</f>
        <v>3.4191472244569587E-2</v>
      </c>
      <c r="F136" s="81">
        <v>516</v>
      </c>
      <c r="G136" s="34">
        <f>IF(F141=0, "-", F136/F141)</f>
        <v>6.8181818181818177E-2</v>
      </c>
      <c r="H136" s="65">
        <v>329</v>
      </c>
      <c r="I136" s="9">
        <f>IF(H141=0, "-", H136/H141)</f>
        <v>5.2056962025316456E-2</v>
      </c>
      <c r="J136" s="8">
        <f t="shared" si="10"/>
        <v>1.2470588235294118</v>
      </c>
      <c r="K136" s="9">
        <f t="shared" si="11"/>
        <v>0.56838905775075987</v>
      </c>
    </row>
    <row r="137" spans="1:11" x14ac:dyDescent="0.2">
      <c r="A137" s="7" t="s">
        <v>442</v>
      </c>
      <c r="B137" s="65">
        <v>438</v>
      </c>
      <c r="C137" s="34">
        <f>IF(B141=0, "-", B137/B141)</f>
        <v>0.14346544382574516</v>
      </c>
      <c r="D137" s="65">
        <v>255</v>
      </c>
      <c r="E137" s="9">
        <f>IF(D141=0, "-", D137/D141)</f>
        <v>0.10257441673370878</v>
      </c>
      <c r="F137" s="81">
        <v>1519</v>
      </c>
      <c r="G137" s="34">
        <f>IF(F141=0, "-", F137/F141)</f>
        <v>0.20071353065539113</v>
      </c>
      <c r="H137" s="65">
        <v>773</v>
      </c>
      <c r="I137" s="9">
        <f>IF(H141=0, "-", H137/H141)</f>
        <v>0.12231012658227848</v>
      </c>
      <c r="J137" s="8">
        <f t="shared" si="10"/>
        <v>0.71764705882352942</v>
      </c>
      <c r="K137" s="9">
        <f t="shared" si="11"/>
        <v>0.96507115135834409</v>
      </c>
    </row>
    <row r="138" spans="1:11" x14ac:dyDescent="0.2">
      <c r="A138" s="7" t="s">
        <v>443</v>
      </c>
      <c r="B138" s="65">
        <v>2</v>
      </c>
      <c r="C138" s="34">
        <f>IF(B141=0, "-", B138/B141)</f>
        <v>6.5509335080248931E-4</v>
      </c>
      <c r="D138" s="65">
        <v>1</v>
      </c>
      <c r="E138" s="9">
        <f>IF(D141=0, "-", D138/D141)</f>
        <v>4.0225261464199515E-4</v>
      </c>
      <c r="F138" s="81">
        <v>7</v>
      </c>
      <c r="G138" s="34">
        <f>IF(F141=0, "-", F138/F141)</f>
        <v>9.2494714587737839E-4</v>
      </c>
      <c r="H138" s="65">
        <v>1</v>
      </c>
      <c r="I138" s="9">
        <f>IF(H141=0, "-", H138/H141)</f>
        <v>1.5822784810126583E-4</v>
      </c>
      <c r="J138" s="8">
        <f t="shared" si="10"/>
        <v>1</v>
      </c>
      <c r="K138" s="9">
        <f t="shared" si="11"/>
        <v>6</v>
      </c>
    </row>
    <row r="139" spans="1:11" x14ac:dyDescent="0.2">
      <c r="A139" s="7" t="s">
        <v>444</v>
      </c>
      <c r="B139" s="65">
        <v>39</v>
      </c>
      <c r="C139" s="34">
        <f>IF(B141=0, "-", B139/B141)</f>
        <v>1.2774320340648543E-2</v>
      </c>
      <c r="D139" s="65">
        <v>156</v>
      </c>
      <c r="E139" s="9">
        <f>IF(D141=0, "-", D139/D141)</f>
        <v>6.2751407884151247E-2</v>
      </c>
      <c r="F139" s="81">
        <v>108</v>
      </c>
      <c r="G139" s="34">
        <f>IF(F141=0, "-", F139/F141)</f>
        <v>1.427061310782241E-2</v>
      </c>
      <c r="H139" s="65">
        <v>394</v>
      </c>
      <c r="I139" s="9">
        <f>IF(H141=0, "-", H139/H141)</f>
        <v>6.2341772151898733E-2</v>
      </c>
      <c r="J139" s="8">
        <f t="shared" si="10"/>
        <v>-0.75</v>
      </c>
      <c r="K139" s="9">
        <f t="shared" si="11"/>
        <v>-0.7258883248730964</v>
      </c>
    </row>
    <row r="140" spans="1:11" x14ac:dyDescent="0.2">
      <c r="A140" s="2"/>
      <c r="B140" s="68"/>
      <c r="C140" s="33"/>
      <c r="D140" s="68"/>
      <c r="E140" s="6"/>
      <c r="F140" s="82"/>
      <c r="G140" s="33"/>
      <c r="H140" s="68"/>
      <c r="I140" s="6"/>
      <c r="J140" s="5"/>
      <c r="K140" s="6"/>
    </row>
    <row r="141" spans="1:11" s="43" customFormat="1" x14ac:dyDescent="0.2">
      <c r="A141" s="162" t="s">
        <v>600</v>
      </c>
      <c r="B141" s="71">
        <f>SUM(B117:B140)</f>
        <v>3053</v>
      </c>
      <c r="C141" s="40">
        <f>B141/27155</f>
        <v>0.11242865034063708</v>
      </c>
      <c r="D141" s="71">
        <f>SUM(D117:D140)</f>
        <v>2486</v>
      </c>
      <c r="E141" s="41">
        <f>D141/25800</f>
        <v>9.6356589147286828E-2</v>
      </c>
      <c r="F141" s="77">
        <f>SUM(F117:F140)</f>
        <v>7568</v>
      </c>
      <c r="G141" s="42">
        <f>F141/69729</f>
        <v>0.10853446915917338</v>
      </c>
      <c r="H141" s="71">
        <f>SUM(H117:H140)</f>
        <v>6320</v>
      </c>
      <c r="I141" s="41">
        <f>H141/67549</f>
        <v>9.3561710758116326E-2</v>
      </c>
      <c r="J141" s="37">
        <f>IF(D141=0, "-", IF((B141-D141)/D141&lt;10, (B141-D141)/D141, "&gt;999%"))</f>
        <v>0.22807723250201126</v>
      </c>
      <c r="K141" s="38">
        <f>IF(H141=0, "-", IF((F141-H141)/H141&lt;10, (F141-H141)/H141, "&gt;999%"))</f>
        <v>0.19746835443037974</v>
      </c>
    </row>
    <row r="142" spans="1:11" x14ac:dyDescent="0.2">
      <c r="B142" s="83"/>
      <c r="D142" s="83"/>
      <c r="F142" s="83"/>
      <c r="H142" s="83"/>
    </row>
    <row r="143" spans="1:11" x14ac:dyDescent="0.2">
      <c r="A143" s="163" t="s">
        <v>156</v>
      </c>
      <c r="B143" s="61" t="s">
        <v>12</v>
      </c>
      <c r="C143" s="62" t="s">
        <v>13</v>
      </c>
      <c r="D143" s="61" t="s">
        <v>12</v>
      </c>
      <c r="E143" s="63" t="s">
        <v>13</v>
      </c>
      <c r="F143" s="62" t="s">
        <v>12</v>
      </c>
      <c r="G143" s="62" t="s">
        <v>13</v>
      </c>
      <c r="H143" s="61" t="s">
        <v>12</v>
      </c>
      <c r="I143" s="63" t="s">
        <v>13</v>
      </c>
      <c r="J143" s="61"/>
      <c r="K143" s="63"/>
    </row>
    <row r="144" spans="1:11" x14ac:dyDescent="0.2">
      <c r="A144" s="7" t="s">
        <v>445</v>
      </c>
      <c r="B144" s="65">
        <v>5</v>
      </c>
      <c r="C144" s="34">
        <f>IF(B165=0, "-", B144/B165)</f>
        <v>8.1566068515497546E-3</v>
      </c>
      <c r="D144" s="65">
        <v>2</v>
      </c>
      <c r="E144" s="9">
        <f>IF(D165=0, "-", D144/D165)</f>
        <v>3.472222222222222E-3</v>
      </c>
      <c r="F144" s="81">
        <v>6</v>
      </c>
      <c r="G144" s="34">
        <f>IF(F165=0, "-", F144/F165)</f>
        <v>4.24929178470255E-3</v>
      </c>
      <c r="H144" s="65">
        <v>10</v>
      </c>
      <c r="I144" s="9">
        <f>IF(H165=0, "-", H144/H165)</f>
        <v>5.6274620146314009E-3</v>
      </c>
      <c r="J144" s="8">
        <f t="shared" ref="J144:J163" si="12">IF(D144=0, "-", IF((B144-D144)/D144&lt;10, (B144-D144)/D144, "&gt;999%"))</f>
        <v>1.5</v>
      </c>
      <c r="K144" s="9">
        <f t="shared" ref="K144:K163" si="13">IF(H144=0, "-", IF((F144-H144)/H144&lt;10, (F144-H144)/H144, "&gt;999%"))</f>
        <v>-0.4</v>
      </c>
    </row>
    <row r="145" spans="1:11" x14ac:dyDescent="0.2">
      <c r="A145" s="7" t="s">
        <v>446</v>
      </c>
      <c r="B145" s="65">
        <v>50</v>
      </c>
      <c r="C145" s="34">
        <f>IF(B165=0, "-", B145/B165)</f>
        <v>8.1566068515497553E-2</v>
      </c>
      <c r="D145" s="65">
        <v>24</v>
      </c>
      <c r="E145" s="9">
        <f>IF(D165=0, "-", D145/D165)</f>
        <v>4.1666666666666664E-2</v>
      </c>
      <c r="F145" s="81">
        <v>85</v>
      </c>
      <c r="G145" s="34">
        <f>IF(F165=0, "-", F145/F165)</f>
        <v>6.019830028328612E-2</v>
      </c>
      <c r="H145" s="65">
        <v>115</v>
      </c>
      <c r="I145" s="9">
        <f>IF(H165=0, "-", H145/H165)</f>
        <v>6.471581316826111E-2</v>
      </c>
      <c r="J145" s="8">
        <f t="shared" si="12"/>
        <v>1.0833333333333333</v>
      </c>
      <c r="K145" s="9">
        <f t="shared" si="13"/>
        <v>-0.2608695652173913</v>
      </c>
    </row>
    <row r="146" spans="1:11" x14ac:dyDescent="0.2">
      <c r="A146" s="7" t="s">
        <v>447</v>
      </c>
      <c r="B146" s="65">
        <v>9</v>
      </c>
      <c r="C146" s="34">
        <f>IF(B165=0, "-", B146/B165)</f>
        <v>1.468189233278956E-2</v>
      </c>
      <c r="D146" s="65">
        <v>0</v>
      </c>
      <c r="E146" s="9">
        <f>IF(D165=0, "-", D146/D165)</f>
        <v>0</v>
      </c>
      <c r="F146" s="81">
        <v>25</v>
      </c>
      <c r="G146" s="34">
        <f>IF(F165=0, "-", F146/F165)</f>
        <v>1.7705382436260624E-2</v>
      </c>
      <c r="H146" s="65">
        <v>0</v>
      </c>
      <c r="I146" s="9">
        <f>IF(H165=0, "-", H146/H165)</f>
        <v>0</v>
      </c>
      <c r="J146" s="8" t="str">
        <f t="shared" si="12"/>
        <v>-</v>
      </c>
      <c r="K146" s="9" t="str">
        <f t="shared" si="13"/>
        <v>-</v>
      </c>
    </row>
    <row r="147" spans="1:11" x14ac:dyDescent="0.2">
      <c r="A147" s="7" t="s">
        <v>448</v>
      </c>
      <c r="B147" s="65">
        <v>53</v>
      </c>
      <c r="C147" s="34">
        <f>IF(B165=0, "-", B147/B165)</f>
        <v>8.6460032626427402E-2</v>
      </c>
      <c r="D147" s="65">
        <v>114</v>
      </c>
      <c r="E147" s="9">
        <f>IF(D165=0, "-", D147/D165)</f>
        <v>0.19791666666666666</v>
      </c>
      <c r="F147" s="81">
        <v>306</v>
      </c>
      <c r="G147" s="34">
        <f>IF(F165=0, "-", F147/F165)</f>
        <v>0.21671388101983002</v>
      </c>
      <c r="H147" s="65">
        <v>366</v>
      </c>
      <c r="I147" s="9">
        <f>IF(H165=0, "-", H147/H165)</f>
        <v>0.20596510973550927</v>
      </c>
      <c r="J147" s="8">
        <f t="shared" si="12"/>
        <v>-0.53508771929824561</v>
      </c>
      <c r="K147" s="9">
        <f t="shared" si="13"/>
        <v>-0.16393442622950818</v>
      </c>
    </row>
    <row r="148" spans="1:11" x14ac:dyDescent="0.2">
      <c r="A148" s="7" t="s">
        <v>449</v>
      </c>
      <c r="B148" s="65">
        <v>7</v>
      </c>
      <c r="C148" s="34">
        <f>IF(B165=0, "-", B148/B165)</f>
        <v>1.1419249592169658E-2</v>
      </c>
      <c r="D148" s="65">
        <v>19</v>
      </c>
      <c r="E148" s="9">
        <f>IF(D165=0, "-", D148/D165)</f>
        <v>3.2986111111111112E-2</v>
      </c>
      <c r="F148" s="81">
        <v>37</v>
      </c>
      <c r="G148" s="34">
        <f>IF(F165=0, "-", F148/F165)</f>
        <v>2.6203966005665724E-2</v>
      </c>
      <c r="H148" s="65">
        <v>45</v>
      </c>
      <c r="I148" s="9">
        <f>IF(H165=0, "-", H148/H165)</f>
        <v>2.5323579065841307E-2</v>
      </c>
      <c r="J148" s="8">
        <f t="shared" si="12"/>
        <v>-0.63157894736842102</v>
      </c>
      <c r="K148" s="9">
        <f t="shared" si="13"/>
        <v>-0.17777777777777778</v>
      </c>
    </row>
    <row r="149" spans="1:11" x14ac:dyDescent="0.2">
      <c r="A149" s="7" t="s">
        <v>450</v>
      </c>
      <c r="B149" s="65">
        <v>7</v>
      </c>
      <c r="C149" s="34">
        <f>IF(B165=0, "-", B149/B165)</f>
        <v>1.1419249592169658E-2</v>
      </c>
      <c r="D149" s="65">
        <v>2</v>
      </c>
      <c r="E149" s="9">
        <f>IF(D165=0, "-", D149/D165)</f>
        <v>3.472222222222222E-3</v>
      </c>
      <c r="F149" s="81">
        <v>13</v>
      </c>
      <c r="G149" s="34">
        <f>IF(F165=0, "-", F149/F165)</f>
        <v>9.2067988668555235E-3</v>
      </c>
      <c r="H149" s="65">
        <v>4</v>
      </c>
      <c r="I149" s="9">
        <f>IF(H165=0, "-", H149/H165)</f>
        <v>2.2509848058525606E-3</v>
      </c>
      <c r="J149" s="8">
        <f t="shared" si="12"/>
        <v>2.5</v>
      </c>
      <c r="K149" s="9">
        <f t="shared" si="13"/>
        <v>2.25</v>
      </c>
    </row>
    <row r="150" spans="1:11" x14ac:dyDescent="0.2">
      <c r="A150" s="7" t="s">
        <v>451</v>
      </c>
      <c r="B150" s="65">
        <v>10</v>
      </c>
      <c r="C150" s="34">
        <f>IF(B165=0, "-", B150/B165)</f>
        <v>1.6313213703099509E-2</v>
      </c>
      <c r="D150" s="65">
        <v>7</v>
      </c>
      <c r="E150" s="9">
        <f>IF(D165=0, "-", D150/D165)</f>
        <v>1.2152777777777778E-2</v>
      </c>
      <c r="F150" s="81">
        <v>11</v>
      </c>
      <c r="G150" s="34">
        <f>IF(F165=0, "-", F150/F165)</f>
        <v>7.7903682719546738E-3</v>
      </c>
      <c r="H150" s="65">
        <v>14</v>
      </c>
      <c r="I150" s="9">
        <f>IF(H165=0, "-", H150/H165)</f>
        <v>7.878446820483961E-3</v>
      </c>
      <c r="J150" s="8">
        <f t="shared" si="12"/>
        <v>0.42857142857142855</v>
      </c>
      <c r="K150" s="9">
        <f t="shared" si="13"/>
        <v>-0.21428571428571427</v>
      </c>
    </row>
    <row r="151" spans="1:11" x14ac:dyDescent="0.2">
      <c r="A151" s="7" t="s">
        <v>452</v>
      </c>
      <c r="B151" s="65">
        <v>0</v>
      </c>
      <c r="C151" s="34">
        <f>IF(B165=0, "-", B151/B165)</f>
        <v>0</v>
      </c>
      <c r="D151" s="65">
        <v>0</v>
      </c>
      <c r="E151" s="9">
        <f>IF(D165=0, "-", D151/D165)</f>
        <v>0</v>
      </c>
      <c r="F151" s="81">
        <v>0</v>
      </c>
      <c r="G151" s="34">
        <f>IF(F165=0, "-", F151/F165)</f>
        <v>0</v>
      </c>
      <c r="H151" s="65">
        <v>4</v>
      </c>
      <c r="I151" s="9">
        <f>IF(H165=0, "-", H151/H165)</f>
        <v>2.2509848058525606E-3</v>
      </c>
      <c r="J151" s="8" t="str">
        <f t="shared" si="12"/>
        <v>-</v>
      </c>
      <c r="K151" s="9">
        <f t="shared" si="13"/>
        <v>-1</v>
      </c>
    </row>
    <row r="152" spans="1:11" x14ac:dyDescent="0.2">
      <c r="A152" s="7" t="s">
        <v>453</v>
      </c>
      <c r="B152" s="65">
        <v>19</v>
      </c>
      <c r="C152" s="34">
        <f>IF(B165=0, "-", B152/B165)</f>
        <v>3.0995106035889071E-2</v>
      </c>
      <c r="D152" s="65">
        <v>0</v>
      </c>
      <c r="E152" s="9">
        <f>IF(D165=0, "-", D152/D165)</f>
        <v>0</v>
      </c>
      <c r="F152" s="81">
        <v>36</v>
      </c>
      <c r="G152" s="34">
        <f>IF(F165=0, "-", F152/F165)</f>
        <v>2.5495750708215296E-2</v>
      </c>
      <c r="H152" s="65">
        <v>0</v>
      </c>
      <c r="I152" s="9">
        <f>IF(H165=0, "-", H152/H165)</f>
        <v>0</v>
      </c>
      <c r="J152" s="8" t="str">
        <f t="shared" si="12"/>
        <v>-</v>
      </c>
      <c r="K152" s="9" t="str">
        <f t="shared" si="13"/>
        <v>-</v>
      </c>
    </row>
    <row r="153" spans="1:11" x14ac:dyDescent="0.2">
      <c r="A153" s="7" t="s">
        <v>454</v>
      </c>
      <c r="B153" s="65">
        <v>71</v>
      </c>
      <c r="C153" s="34">
        <f>IF(B165=0, "-", B153/B165)</f>
        <v>0.11582381729200653</v>
      </c>
      <c r="D153" s="65">
        <v>28</v>
      </c>
      <c r="E153" s="9">
        <f>IF(D165=0, "-", D153/D165)</f>
        <v>4.8611111111111112E-2</v>
      </c>
      <c r="F153" s="81">
        <v>104</v>
      </c>
      <c r="G153" s="34">
        <f>IF(F165=0, "-", F153/F165)</f>
        <v>7.3654390934844188E-2</v>
      </c>
      <c r="H153" s="65">
        <v>109</v>
      </c>
      <c r="I153" s="9">
        <f>IF(H165=0, "-", H153/H165)</f>
        <v>6.1339335959482273E-2</v>
      </c>
      <c r="J153" s="8">
        <f t="shared" si="12"/>
        <v>1.5357142857142858</v>
      </c>
      <c r="K153" s="9">
        <f t="shared" si="13"/>
        <v>-4.5871559633027525E-2</v>
      </c>
    </row>
    <row r="154" spans="1:11" x14ac:dyDescent="0.2">
      <c r="A154" s="7" t="s">
        <v>455</v>
      </c>
      <c r="B154" s="65">
        <v>93</v>
      </c>
      <c r="C154" s="34">
        <f>IF(B165=0, "-", B154/B165)</f>
        <v>0.15171288743882544</v>
      </c>
      <c r="D154" s="65">
        <v>62</v>
      </c>
      <c r="E154" s="9">
        <f>IF(D165=0, "-", D154/D165)</f>
        <v>0.1076388888888889</v>
      </c>
      <c r="F154" s="81">
        <v>106</v>
      </c>
      <c r="G154" s="34">
        <f>IF(F165=0, "-", F154/F165)</f>
        <v>7.5070821529745049E-2</v>
      </c>
      <c r="H154" s="65">
        <v>178</v>
      </c>
      <c r="I154" s="9">
        <f>IF(H165=0, "-", H154/H165)</f>
        <v>0.10016882386043895</v>
      </c>
      <c r="J154" s="8">
        <f t="shared" si="12"/>
        <v>0.5</v>
      </c>
      <c r="K154" s="9">
        <f t="shared" si="13"/>
        <v>-0.4044943820224719</v>
      </c>
    </row>
    <row r="155" spans="1:11" x14ac:dyDescent="0.2">
      <c r="A155" s="7" t="s">
        <v>456</v>
      </c>
      <c r="B155" s="65">
        <v>22</v>
      </c>
      <c r="C155" s="34">
        <f>IF(B165=0, "-", B155/B165)</f>
        <v>3.588907014681892E-2</v>
      </c>
      <c r="D155" s="65">
        <v>11</v>
      </c>
      <c r="E155" s="9">
        <f>IF(D165=0, "-", D155/D165)</f>
        <v>1.9097222222222224E-2</v>
      </c>
      <c r="F155" s="81">
        <v>38</v>
      </c>
      <c r="G155" s="34">
        <f>IF(F165=0, "-", F155/F165)</f>
        <v>2.6912181303116147E-2</v>
      </c>
      <c r="H155" s="65">
        <v>31</v>
      </c>
      <c r="I155" s="9">
        <f>IF(H165=0, "-", H155/H165)</f>
        <v>1.7445132245357344E-2</v>
      </c>
      <c r="J155" s="8">
        <f t="shared" si="12"/>
        <v>1</v>
      </c>
      <c r="K155" s="9">
        <f t="shared" si="13"/>
        <v>0.22580645161290322</v>
      </c>
    </row>
    <row r="156" spans="1:11" x14ac:dyDescent="0.2">
      <c r="A156" s="7" t="s">
        <v>457</v>
      </c>
      <c r="B156" s="65">
        <v>47</v>
      </c>
      <c r="C156" s="34">
        <f>IF(B165=0, "-", B156/B165)</f>
        <v>7.6672104404567704E-2</v>
      </c>
      <c r="D156" s="65">
        <v>50</v>
      </c>
      <c r="E156" s="9">
        <f>IF(D165=0, "-", D156/D165)</f>
        <v>8.6805555555555552E-2</v>
      </c>
      <c r="F156" s="81">
        <v>90</v>
      </c>
      <c r="G156" s="34">
        <f>IF(F165=0, "-", F156/F165)</f>
        <v>6.3739376770538245E-2</v>
      </c>
      <c r="H156" s="65">
        <v>120</v>
      </c>
      <c r="I156" s="9">
        <f>IF(H165=0, "-", H156/H165)</f>
        <v>6.7529544175576814E-2</v>
      </c>
      <c r="J156" s="8">
        <f t="shared" si="12"/>
        <v>-0.06</v>
      </c>
      <c r="K156" s="9">
        <f t="shared" si="13"/>
        <v>-0.25</v>
      </c>
    </row>
    <row r="157" spans="1:11" x14ac:dyDescent="0.2">
      <c r="A157" s="7" t="s">
        <v>458</v>
      </c>
      <c r="B157" s="65">
        <v>13</v>
      </c>
      <c r="C157" s="34">
        <f>IF(B165=0, "-", B157/B165)</f>
        <v>2.1207177814029365E-2</v>
      </c>
      <c r="D157" s="65">
        <v>14</v>
      </c>
      <c r="E157" s="9">
        <f>IF(D165=0, "-", D157/D165)</f>
        <v>2.4305555555555556E-2</v>
      </c>
      <c r="F157" s="81">
        <v>32</v>
      </c>
      <c r="G157" s="34">
        <f>IF(F165=0, "-", F157/F165)</f>
        <v>2.2662889518413599E-2</v>
      </c>
      <c r="H157" s="65">
        <v>27</v>
      </c>
      <c r="I157" s="9">
        <f>IF(H165=0, "-", H157/H165)</f>
        <v>1.5194147439504783E-2</v>
      </c>
      <c r="J157" s="8">
        <f t="shared" si="12"/>
        <v>-7.1428571428571425E-2</v>
      </c>
      <c r="K157" s="9">
        <f t="shared" si="13"/>
        <v>0.18518518518518517</v>
      </c>
    </row>
    <row r="158" spans="1:11" x14ac:dyDescent="0.2">
      <c r="A158" s="7" t="s">
        <v>459</v>
      </c>
      <c r="B158" s="65">
        <v>14</v>
      </c>
      <c r="C158" s="34">
        <f>IF(B165=0, "-", B158/B165)</f>
        <v>2.2838499184339316E-2</v>
      </c>
      <c r="D158" s="65">
        <v>26</v>
      </c>
      <c r="E158" s="9">
        <f>IF(D165=0, "-", D158/D165)</f>
        <v>4.5138888888888888E-2</v>
      </c>
      <c r="F158" s="81">
        <v>38</v>
      </c>
      <c r="G158" s="34">
        <f>IF(F165=0, "-", F158/F165)</f>
        <v>2.6912181303116147E-2</v>
      </c>
      <c r="H158" s="65">
        <v>97</v>
      </c>
      <c r="I158" s="9">
        <f>IF(H165=0, "-", H158/H165)</f>
        <v>5.4586381541924592E-2</v>
      </c>
      <c r="J158" s="8">
        <f t="shared" si="12"/>
        <v>-0.46153846153846156</v>
      </c>
      <c r="K158" s="9">
        <f t="shared" si="13"/>
        <v>-0.60824742268041232</v>
      </c>
    </row>
    <row r="159" spans="1:11" x14ac:dyDescent="0.2">
      <c r="A159" s="7" t="s">
        <v>460</v>
      </c>
      <c r="B159" s="65">
        <v>72</v>
      </c>
      <c r="C159" s="34">
        <f>IF(B165=0, "-", B159/B165)</f>
        <v>0.11745513866231648</v>
      </c>
      <c r="D159" s="65">
        <v>84</v>
      </c>
      <c r="E159" s="9">
        <f>IF(D165=0, "-", D159/D165)</f>
        <v>0.14583333333333334</v>
      </c>
      <c r="F159" s="81">
        <v>228</v>
      </c>
      <c r="G159" s="34">
        <f>IF(F165=0, "-", F159/F165)</f>
        <v>0.16147308781869688</v>
      </c>
      <c r="H159" s="65">
        <v>305</v>
      </c>
      <c r="I159" s="9">
        <f>IF(H165=0, "-", H159/H165)</f>
        <v>0.17163759144625773</v>
      </c>
      <c r="J159" s="8">
        <f t="shared" si="12"/>
        <v>-0.14285714285714285</v>
      </c>
      <c r="K159" s="9">
        <f t="shared" si="13"/>
        <v>-0.25245901639344265</v>
      </c>
    </row>
    <row r="160" spans="1:11" x14ac:dyDescent="0.2">
      <c r="A160" s="7" t="s">
        <v>461</v>
      </c>
      <c r="B160" s="65">
        <v>33</v>
      </c>
      <c r="C160" s="34">
        <f>IF(B165=0, "-", B160/B165)</f>
        <v>5.3833605220228384E-2</v>
      </c>
      <c r="D160" s="65">
        <v>17</v>
      </c>
      <c r="E160" s="9">
        <f>IF(D165=0, "-", D160/D165)</f>
        <v>2.9513888888888888E-2</v>
      </c>
      <c r="F160" s="81">
        <v>71</v>
      </c>
      <c r="G160" s="34">
        <f>IF(F165=0, "-", F160/F165)</f>
        <v>5.0283286118980169E-2</v>
      </c>
      <c r="H160" s="65">
        <v>52</v>
      </c>
      <c r="I160" s="9">
        <f>IF(H165=0, "-", H160/H165)</f>
        <v>2.9262802476083285E-2</v>
      </c>
      <c r="J160" s="8">
        <f t="shared" si="12"/>
        <v>0.94117647058823528</v>
      </c>
      <c r="K160" s="9">
        <f t="shared" si="13"/>
        <v>0.36538461538461536</v>
      </c>
    </row>
    <row r="161" spans="1:11" x14ac:dyDescent="0.2">
      <c r="A161" s="7" t="s">
        <v>462</v>
      </c>
      <c r="B161" s="65">
        <v>42</v>
      </c>
      <c r="C161" s="34">
        <f>IF(B165=0, "-", B161/B165)</f>
        <v>6.8515497553017946E-2</v>
      </c>
      <c r="D161" s="65">
        <v>18</v>
      </c>
      <c r="E161" s="9">
        <f>IF(D165=0, "-", D161/D165)</f>
        <v>3.125E-2</v>
      </c>
      <c r="F161" s="81">
        <v>81</v>
      </c>
      <c r="G161" s="34">
        <f>IF(F165=0, "-", F161/F165)</f>
        <v>5.7365439093484419E-2</v>
      </c>
      <c r="H161" s="65">
        <v>56</v>
      </c>
      <c r="I161" s="9">
        <f>IF(H165=0, "-", H161/H165)</f>
        <v>3.1513787281935844E-2</v>
      </c>
      <c r="J161" s="8">
        <f t="shared" si="12"/>
        <v>1.3333333333333333</v>
      </c>
      <c r="K161" s="9">
        <f t="shared" si="13"/>
        <v>0.44642857142857145</v>
      </c>
    </row>
    <row r="162" spans="1:11" x14ac:dyDescent="0.2">
      <c r="A162" s="7" t="s">
        <v>463</v>
      </c>
      <c r="B162" s="65">
        <v>24</v>
      </c>
      <c r="C162" s="34">
        <f>IF(B165=0, "-", B162/B165)</f>
        <v>3.9151712887438822E-2</v>
      </c>
      <c r="D162" s="65">
        <v>44</v>
      </c>
      <c r="E162" s="9">
        <f>IF(D165=0, "-", D162/D165)</f>
        <v>7.6388888888888895E-2</v>
      </c>
      <c r="F162" s="81">
        <v>37</v>
      </c>
      <c r="G162" s="34">
        <f>IF(F165=0, "-", F162/F165)</f>
        <v>2.6203966005665724E-2</v>
      </c>
      <c r="H162" s="65">
        <v>118</v>
      </c>
      <c r="I162" s="9">
        <f>IF(H165=0, "-", H162/H165)</f>
        <v>6.6404051772650532E-2</v>
      </c>
      <c r="J162" s="8">
        <f t="shared" si="12"/>
        <v>-0.45454545454545453</v>
      </c>
      <c r="K162" s="9">
        <f t="shared" si="13"/>
        <v>-0.68644067796610164</v>
      </c>
    </row>
    <row r="163" spans="1:11" x14ac:dyDescent="0.2">
      <c r="A163" s="7" t="s">
        <v>464</v>
      </c>
      <c r="B163" s="65">
        <v>22</v>
      </c>
      <c r="C163" s="34">
        <f>IF(B165=0, "-", B163/B165)</f>
        <v>3.588907014681892E-2</v>
      </c>
      <c r="D163" s="65">
        <v>54</v>
      </c>
      <c r="E163" s="9">
        <f>IF(D165=0, "-", D163/D165)</f>
        <v>9.375E-2</v>
      </c>
      <c r="F163" s="81">
        <v>68</v>
      </c>
      <c r="G163" s="34">
        <f>IF(F165=0, "-", F163/F165)</f>
        <v>4.8158640226628892E-2</v>
      </c>
      <c r="H163" s="65">
        <v>126</v>
      </c>
      <c r="I163" s="9">
        <f>IF(H165=0, "-", H163/H165)</f>
        <v>7.0906021384355658E-2</v>
      </c>
      <c r="J163" s="8">
        <f t="shared" si="12"/>
        <v>-0.59259259259259256</v>
      </c>
      <c r="K163" s="9">
        <f t="shared" si="13"/>
        <v>-0.46031746031746029</v>
      </c>
    </row>
    <row r="164" spans="1:11" x14ac:dyDescent="0.2">
      <c r="A164" s="2"/>
      <c r="B164" s="68"/>
      <c r="C164" s="33"/>
      <c r="D164" s="68"/>
      <c r="E164" s="6"/>
      <c r="F164" s="82"/>
      <c r="G164" s="33"/>
      <c r="H164" s="68"/>
      <c r="I164" s="6"/>
      <c r="J164" s="5"/>
      <c r="K164" s="6"/>
    </row>
    <row r="165" spans="1:11" s="43" customFormat="1" x14ac:dyDescent="0.2">
      <c r="A165" s="162" t="s">
        <v>599</v>
      </c>
      <c r="B165" s="71">
        <f>SUM(B144:B164)</f>
        <v>613</v>
      </c>
      <c r="C165" s="40">
        <f>B165/27155</f>
        <v>2.2574111581660835E-2</v>
      </c>
      <c r="D165" s="71">
        <f>SUM(D144:D164)</f>
        <v>576</v>
      </c>
      <c r="E165" s="41">
        <f>D165/25800</f>
        <v>2.2325581395348838E-2</v>
      </c>
      <c r="F165" s="77">
        <f>SUM(F144:F164)</f>
        <v>1412</v>
      </c>
      <c r="G165" s="42">
        <f>F165/69729</f>
        <v>2.0249824319866914E-2</v>
      </c>
      <c r="H165" s="71">
        <f>SUM(H144:H164)</f>
        <v>1777</v>
      </c>
      <c r="I165" s="41">
        <f>H165/67549</f>
        <v>2.6306829116641253E-2</v>
      </c>
      <c r="J165" s="37">
        <f>IF(D165=0, "-", IF((B165-D165)/D165&lt;10, (B165-D165)/D165, "&gt;999%"))</f>
        <v>6.4236111111111105E-2</v>
      </c>
      <c r="K165" s="38">
        <f>IF(H165=0, "-", IF((F165-H165)/H165&lt;10, (F165-H165)/H165, "&gt;999%"))</f>
        <v>-0.20540236353404615</v>
      </c>
    </row>
    <row r="166" spans="1:11" x14ac:dyDescent="0.2">
      <c r="B166" s="83"/>
      <c r="D166" s="83"/>
      <c r="F166" s="83"/>
      <c r="H166" s="83"/>
    </row>
    <row r="167" spans="1:11" s="43" customFormat="1" x14ac:dyDescent="0.2">
      <c r="A167" s="162" t="s">
        <v>598</v>
      </c>
      <c r="B167" s="71">
        <v>3666</v>
      </c>
      <c r="C167" s="40">
        <f>B167/27155</f>
        <v>0.13500276192229793</v>
      </c>
      <c r="D167" s="71">
        <v>3062</v>
      </c>
      <c r="E167" s="41">
        <f>D167/25800</f>
        <v>0.11868217054263566</v>
      </c>
      <c r="F167" s="77">
        <v>8980</v>
      </c>
      <c r="G167" s="42">
        <f>F167/69729</f>
        <v>0.12878429347904027</v>
      </c>
      <c r="H167" s="71">
        <v>8097</v>
      </c>
      <c r="I167" s="41">
        <f>H167/67549</f>
        <v>0.11986853987475758</v>
      </c>
      <c r="J167" s="37">
        <f>IF(D167=0, "-", IF((B167-D167)/D167&lt;10, (B167-D167)/D167, "&gt;999%"))</f>
        <v>0.19725669497060744</v>
      </c>
      <c r="K167" s="38">
        <f>IF(H167=0, "-", IF((F167-H167)/H167&lt;10, (F167-H167)/H167, "&gt;999%"))</f>
        <v>0.10905273558107942</v>
      </c>
    </row>
    <row r="168" spans="1:11" x14ac:dyDescent="0.2">
      <c r="B168" s="83"/>
      <c r="D168" s="83"/>
      <c r="F168" s="83"/>
      <c r="H168" s="83"/>
    </row>
    <row r="169" spans="1:11" ht="15.75" x14ac:dyDescent="0.25">
      <c r="A169" s="164" t="s">
        <v>124</v>
      </c>
      <c r="B169" s="196" t="s">
        <v>1</v>
      </c>
      <c r="C169" s="200"/>
      <c r="D169" s="200"/>
      <c r="E169" s="197"/>
      <c r="F169" s="196" t="s">
        <v>14</v>
      </c>
      <c r="G169" s="200"/>
      <c r="H169" s="200"/>
      <c r="I169" s="197"/>
      <c r="J169" s="196" t="s">
        <v>15</v>
      </c>
      <c r="K169" s="197"/>
    </row>
    <row r="170" spans="1:11" x14ac:dyDescent="0.2">
      <c r="A170" s="22"/>
      <c r="B170" s="196">
        <f>VALUE(RIGHT($B$2, 4))</f>
        <v>2022</v>
      </c>
      <c r="C170" s="197"/>
      <c r="D170" s="196">
        <f>B170-1</f>
        <v>2021</v>
      </c>
      <c r="E170" s="204"/>
      <c r="F170" s="196">
        <f>B170</f>
        <v>2022</v>
      </c>
      <c r="G170" s="204"/>
      <c r="H170" s="196">
        <f>D170</f>
        <v>2021</v>
      </c>
      <c r="I170" s="204"/>
      <c r="J170" s="140" t="s">
        <v>4</v>
      </c>
      <c r="K170" s="141" t="s">
        <v>2</v>
      </c>
    </row>
    <row r="171" spans="1:11" x14ac:dyDescent="0.2">
      <c r="A171" s="163" t="s">
        <v>157</v>
      </c>
      <c r="B171" s="61" t="s">
        <v>12</v>
      </c>
      <c r="C171" s="62" t="s">
        <v>13</v>
      </c>
      <c r="D171" s="61" t="s">
        <v>12</v>
      </c>
      <c r="E171" s="63" t="s">
        <v>13</v>
      </c>
      <c r="F171" s="62" t="s">
        <v>12</v>
      </c>
      <c r="G171" s="62" t="s">
        <v>13</v>
      </c>
      <c r="H171" s="61" t="s">
        <v>12</v>
      </c>
      <c r="I171" s="63" t="s">
        <v>13</v>
      </c>
      <c r="J171" s="61"/>
      <c r="K171" s="63"/>
    </row>
    <row r="172" spans="1:11" x14ac:dyDescent="0.2">
      <c r="A172" s="7" t="s">
        <v>465</v>
      </c>
      <c r="B172" s="65">
        <v>403</v>
      </c>
      <c r="C172" s="34">
        <f>IF(B175=0, "-", B172/B175)</f>
        <v>0.65422077922077926</v>
      </c>
      <c r="D172" s="65">
        <v>76</v>
      </c>
      <c r="E172" s="9">
        <f>IF(D175=0, "-", D172/D175)</f>
        <v>0.13743218806509946</v>
      </c>
      <c r="F172" s="81">
        <v>549</v>
      </c>
      <c r="G172" s="34">
        <f>IF(F175=0, "-", F172/F175)</f>
        <v>0.5248565965583174</v>
      </c>
      <c r="H172" s="65">
        <v>234</v>
      </c>
      <c r="I172" s="9">
        <f>IF(H175=0, "-", H172/H175)</f>
        <v>0.17514970059880239</v>
      </c>
      <c r="J172" s="8">
        <f>IF(D172=0, "-", IF((B172-D172)/D172&lt;10, (B172-D172)/D172, "&gt;999%"))</f>
        <v>4.3026315789473681</v>
      </c>
      <c r="K172" s="9">
        <f>IF(H172=0, "-", IF((F172-H172)/H172&lt;10, (F172-H172)/H172, "&gt;999%"))</f>
        <v>1.3461538461538463</v>
      </c>
    </row>
    <row r="173" spans="1:11" x14ac:dyDescent="0.2">
      <c r="A173" s="7" t="s">
        <v>466</v>
      </c>
      <c r="B173" s="65">
        <v>213</v>
      </c>
      <c r="C173" s="34">
        <f>IF(B175=0, "-", B173/B175)</f>
        <v>0.3457792207792208</v>
      </c>
      <c r="D173" s="65">
        <v>477</v>
      </c>
      <c r="E173" s="9">
        <f>IF(D175=0, "-", D173/D175)</f>
        <v>0.86256781193490051</v>
      </c>
      <c r="F173" s="81">
        <v>497</v>
      </c>
      <c r="G173" s="34">
        <f>IF(F175=0, "-", F173/F175)</f>
        <v>0.4751434034416826</v>
      </c>
      <c r="H173" s="65">
        <v>1102</v>
      </c>
      <c r="I173" s="9">
        <f>IF(H175=0, "-", H173/H175)</f>
        <v>0.82485029940119758</v>
      </c>
      <c r="J173" s="8">
        <f>IF(D173=0, "-", IF((B173-D173)/D173&lt;10, (B173-D173)/D173, "&gt;999%"))</f>
        <v>-0.55345911949685533</v>
      </c>
      <c r="K173" s="9">
        <f>IF(H173=0, "-", IF((F173-H173)/H173&lt;10, (F173-H173)/H173, "&gt;999%"))</f>
        <v>-0.5490018148820327</v>
      </c>
    </row>
    <row r="174" spans="1:11" x14ac:dyDescent="0.2">
      <c r="A174" s="2"/>
      <c r="B174" s="68"/>
      <c r="C174" s="33"/>
      <c r="D174" s="68"/>
      <c r="E174" s="6"/>
      <c r="F174" s="82"/>
      <c r="G174" s="33"/>
      <c r="H174" s="68"/>
      <c r="I174" s="6"/>
      <c r="J174" s="5"/>
      <c r="K174" s="6"/>
    </row>
    <row r="175" spans="1:11" s="43" customFormat="1" x14ac:dyDescent="0.2">
      <c r="A175" s="162" t="s">
        <v>597</v>
      </c>
      <c r="B175" s="71">
        <f>SUM(B172:B174)</f>
        <v>616</v>
      </c>
      <c r="C175" s="40">
        <f>B175/27155</f>
        <v>2.268458847357761E-2</v>
      </c>
      <c r="D175" s="71">
        <f>SUM(D172:D174)</f>
        <v>553</v>
      </c>
      <c r="E175" s="41">
        <f>D175/25800</f>
        <v>2.1434108527131783E-2</v>
      </c>
      <c r="F175" s="77">
        <f>SUM(F172:F174)</f>
        <v>1046</v>
      </c>
      <c r="G175" s="42">
        <f>F175/69729</f>
        <v>1.5000932180298011E-2</v>
      </c>
      <c r="H175" s="71">
        <f>SUM(H172:H174)</f>
        <v>1336</v>
      </c>
      <c r="I175" s="41">
        <f>H175/67549</f>
        <v>1.977823505899421E-2</v>
      </c>
      <c r="J175" s="37">
        <f>IF(D175=0, "-", IF((B175-D175)/D175&lt;10, (B175-D175)/D175, "&gt;999%"))</f>
        <v>0.11392405063291139</v>
      </c>
      <c r="K175" s="38">
        <f>IF(H175=0, "-", IF((F175-H175)/H175&lt;10, (F175-H175)/H175, "&gt;999%"))</f>
        <v>-0.21706586826347304</v>
      </c>
    </row>
    <row r="176" spans="1:11" x14ac:dyDescent="0.2">
      <c r="B176" s="83"/>
      <c r="D176" s="83"/>
      <c r="F176" s="83"/>
      <c r="H176" s="83"/>
    </row>
    <row r="177" spans="1:11" x14ac:dyDescent="0.2">
      <c r="A177" s="163" t="s">
        <v>158</v>
      </c>
      <c r="B177" s="61" t="s">
        <v>12</v>
      </c>
      <c r="C177" s="62" t="s">
        <v>13</v>
      </c>
      <c r="D177" s="61" t="s">
        <v>12</v>
      </c>
      <c r="E177" s="63" t="s">
        <v>13</v>
      </c>
      <c r="F177" s="62" t="s">
        <v>12</v>
      </c>
      <c r="G177" s="62" t="s">
        <v>13</v>
      </c>
      <c r="H177" s="61" t="s">
        <v>12</v>
      </c>
      <c r="I177" s="63" t="s">
        <v>13</v>
      </c>
      <c r="J177" s="61"/>
      <c r="K177" s="63"/>
    </row>
    <row r="178" spans="1:11" x14ac:dyDescent="0.2">
      <c r="A178" s="7" t="s">
        <v>467</v>
      </c>
      <c r="B178" s="65">
        <v>1</v>
      </c>
      <c r="C178" s="34">
        <f>IF(B190=0, "-", B178/B190)</f>
        <v>1.5625E-2</v>
      </c>
      <c r="D178" s="65">
        <v>0</v>
      </c>
      <c r="E178" s="9">
        <f>IF(D190=0, "-", D178/D190)</f>
        <v>0</v>
      </c>
      <c r="F178" s="81">
        <v>3</v>
      </c>
      <c r="G178" s="34">
        <f>IF(F190=0, "-", F178/F190)</f>
        <v>1.4925373134328358E-2</v>
      </c>
      <c r="H178" s="65">
        <v>2</v>
      </c>
      <c r="I178" s="9">
        <f>IF(H190=0, "-", H178/H190)</f>
        <v>7.0921985815602835E-3</v>
      </c>
      <c r="J178" s="8" t="str">
        <f t="shared" ref="J178:J188" si="14">IF(D178=0, "-", IF((B178-D178)/D178&lt;10, (B178-D178)/D178, "&gt;999%"))</f>
        <v>-</v>
      </c>
      <c r="K178" s="9">
        <f t="shared" ref="K178:K188" si="15">IF(H178=0, "-", IF((F178-H178)/H178&lt;10, (F178-H178)/H178, "&gt;999%"))</f>
        <v>0.5</v>
      </c>
    </row>
    <row r="179" spans="1:11" x14ac:dyDescent="0.2">
      <c r="A179" s="7" t="s">
        <v>468</v>
      </c>
      <c r="B179" s="65">
        <v>2</v>
      </c>
      <c r="C179" s="34">
        <f>IF(B190=0, "-", B179/B190)</f>
        <v>3.125E-2</v>
      </c>
      <c r="D179" s="65">
        <v>4</v>
      </c>
      <c r="E179" s="9">
        <f>IF(D190=0, "-", D179/D190)</f>
        <v>3.8095238095238099E-2</v>
      </c>
      <c r="F179" s="81">
        <v>8</v>
      </c>
      <c r="G179" s="34">
        <f>IF(F190=0, "-", F179/F190)</f>
        <v>3.9800995024875621E-2</v>
      </c>
      <c r="H179" s="65">
        <v>13</v>
      </c>
      <c r="I179" s="9">
        <f>IF(H190=0, "-", H179/H190)</f>
        <v>4.6099290780141841E-2</v>
      </c>
      <c r="J179" s="8">
        <f t="shared" si="14"/>
        <v>-0.5</v>
      </c>
      <c r="K179" s="9">
        <f t="shared" si="15"/>
        <v>-0.38461538461538464</v>
      </c>
    </row>
    <row r="180" spans="1:11" x14ac:dyDescent="0.2">
      <c r="A180" s="7" t="s">
        <v>469</v>
      </c>
      <c r="B180" s="65">
        <v>5</v>
      </c>
      <c r="C180" s="34">
        <f>IF(B190=0, "-", B180/B190)</f>
        <v>7.8125E-2</v>
      </c>
      <c r="D180" s="65">
        <v>2</v>
      </c>
      <c r="E180" s="9">
        <f>IF(D190=0, "-", D180/D190)</f>
        <v>1.9047619047619049E-2</v>
      </c>
      <c r="F180" s="81">
        <v>7</v>
      </c>
      <c r="G180" s="34">
        <f>IF(F190=0, "-", F180/F190)</f>
        <v>3.482587064676617E-2</v>
      </c>
      <c r="H180" s="65">
        <v>5</v>
      </c>
      <c r="I180" s="9">
        <f>IF(H190=0, "-", H180/H190)</f>
        <v>1.7730496453900711E-2</v>
      </c>
      <c r="J180" s="8">
        <f t="shared" si="14"/>
        <v>1.5</v>
      </c>
      <c r="K180" s="9">
        <f t="shared" si="15"/>
        <v>0.4</v>
      </c>
    </row>
    <row r="181" spans="1:11" x14ac:dyDescent="0.2">
      <c r="A181" s="7" t="s">
        <v>470</v>
      </c>
      <c r="B181" s="65">
        <v>13</v>
      </c>
      <c r="C181" s="34">
        <f>IF(B190=0, "-", B181/B190)</f>
        <v>0.203125</v>
      </c>
      <c r="D181" s="65">
        <v>34</v>
      </c>
      <c r="E181" s="9">
        <f>IF(D190=0, "-", D181/D190)</f>
        <v>0.32380952380952382</v>
      </c>
      <c r="F181" s="81">
        <v>78</v>
      </c>
      <c r="G181" s="34">
        <f>IF(F190=0, "-", F181/F190)</f>
        <v>0.38805970149253732</v>
      </c>
      <c r="H181" s="65">
        <v>70</v>
      </c>
      <c r="I181" s="9">
        <f>IF(H190=0, "-", H181/H190)</f>
        <v>0.24822695035460993</v>
      </c>
      <c r="J181" s="8">
        <f t="shared" si="14"/>
        <v>-0.61764705882352944</v>
      </c>
      <c r="K181" s="9">
        <f t="shared" si="15"/>
        <v>0.11428571428571428</v>
      </c>
    </row>
    <row r="182" spans="1:11" x14ac:dyDescent="0.2">
      <c r="A182" s="7" t="s">
        <v>471</v>
      </c>
      <c r="B182" s="65">
        <v>5</v>
      </c>
      <c r="C182" s="34">
        <f>IF(B190=0, "-", B182/B190)</f>
        <v>7.8125E-2</v>
      </c>
      <c r="D182" s="65">
        <v>2</v>
      </c>
      <c r="E182" s="9">
        <f>IF(D190=0, "-", D182/D190)</f>
        <v>1.9047619047619049E-2</v>
      </c>
      <c r="F182" s="81">
        <v>7</v>
      </c>
      <c r="G182" s="34">
        <f>IF(F190=0, "-", F182/F190)</f>
        <v>3.482587064676617E-2</v>
      </c>
      <c r="H182" s="65">
        <v>8</v>
      </c>
      <c r="I182" s="9">
        <f>IF(H190=0, "-", H182/H190)</f>
        <v>2.8368794326241134E-2</v>
      </c>
      <c r="J182" s="8">
        <f t="shared" si="14"/>
        <v>1.5</v>
      </c>
      <c r="K182" s="9">
        <f t="shared" si="15"/>
        <v>-0.125</v>
      </c>
    </row>
    <row r="183" spans="1:11" x14ac:dyDescent="0.2">
      <c r="A183" s="7" t="s">
        <v>472</v>
      </c>
      <c r="B183" s="65">
        <v>5</v>
      </c>
      <c r="C183" s="34">
        <f>IF(B190=0, "-", B183/B190)</f>
        <v>7.8125E-2</v>
      </c>
      <c r="D183" s="65">
        <v>6</v>
      </c>
      <c r="E183" s="9">
        <f>IF(D190=0, "-", D183/D190)</f>
        <v>5.7142857142857141E-2</v>
      </c>
      <c r="F183" s="81">
        <v>12</v>
      </c>
      <c r="G183" s="34">
        <f>IF(F190=0, "-", F183/F190)</f>
        <v>5.9701492537313432E-2</v>
      </c>
      <c r="H183" s="65">
        <v>21</v>
      </c>
      <c r="I183" s="9">
        <f>IF(H190=0, "-", H183/H190)</f>
        <v>7.4468085106382975E-2</v>
      </c>
      <c r="J183" s="8">
        <f t="shared" si="14"/>
        <v>-0.16666666666666666</v>
      </c>
      <c r="K183" s="9">
        <f t="shared" si="15"/>
        <v>-0.42857142857142855</v>
      </c>
    </row>
    <row r="184" spans="1:11" x14ac:dyDescent="0.2">
      <c r="A184" s="7" t="s">
        <v>473</v>
      </c>
      <c r="B184" s="65">
        <v>3</v>
      </c>
      <c r="C184" s="34">
        <f>IF(B190=0, "-", B184/B190)</f>
        <v>4.6875E-2</v>
      </c>
      <c r="D184" s="65">
        <v>10</v>
      </c>
      <c r="E184" s="9">
        <f>IF(D190=0, "-", D184/D190)</f>
        <v>9.5238095238095233E-2</v>
      </c>
      <c r="F184" s="81">
        <v>6</v>
      </c>
      <c r="G184" s="34">
        <f>IF(F190=0, "-", F184/F190)</f>
        <v>2.9850746268656716E-2</v>
      </c>
      <c r="H184" s="65">
        <v>26</v>
      </c>
      <c r="I184" s="9">
        <f>IF(H190=0, "-", H184/H190)</f>
        <v>9.2198581560283682E-2</v>
      </c>
      <c r="J184" s="8">
        <f t="shared" si="14"/>
        <v>-0.7</v>
      </c>
      <c r="K184" s="9">
        <f t="shared" si="15"/>
        <v>-0.76923076923076927</v>
      </c>
    </row>
    <row r="185" spans="1:11" x14ac:dyDescent="0.2">
      <c r="A185" s="7" t="s">
        <v>474</v>
      </c>
      <c r="B185" s="65">
        <v>0</v>
      </c>
      <c r="C185" s="34">
        <f>IF(B190=0, "-", B185/B190)</f>
        <v>0</v>
      </c>
      <c r="D185" s="65">
        <v>16</v>
      </c>
      <c r="E185" s="9">
        <f>IF(D190=0, "-", D185/D190)</f>
        <v>0.15238095238095239</v>
      </c>
      <c r="F185" s="81">
        <v>0</v>
      </c>
      <c r="G185" s="34">
        <f>IF(F190=0, "-", F185/F190)</f>
        <v>0</v>
      </c>
      <c r="H185" s="65">
        <v>25</v>
      </c>
      <c r="I185" s="9">
        <f>IF(H190=0, "-", H185/H190)</f>
        <v>8.8652482269503549E-2</v>
      </c>
      <c r="J185" s="8">
        <f t="shared" si="14"/>
        <v>-1</v>
      </c>
      <c r="K185" s="9">
        <f t="shared" si="15"/>
        <v>-1</v>
      </c>
    </row>
    <row r="186" spans="1:11" x14ac:dyDescent="0.2">
      <c r="A186" s="7" t="s">
        <v>475</v>
      </c>
      <c r="B186" s="65">
        <v>10</v>
      </c>
      <c r="C186" s="34">
        <f>IF(B190=0, "-", B186/B190)</f>
        <v>0.15625</v>
      </c>
      <c r="D186" s="65">
        <v>21</v>
      </c>
      <c r="E186" s="9">
        <f>IF(D190=0, "-", D186/D190)</f>
        <v>0.2</v>
      </c>
      <c r="F186" s="81">
        <v>13</v>
      </c>
      <c r="G186" s="34">
        <f>IF(F190=0, "-", F186/F190)</f>
        <v>6.4676616915422883E-2</v>
      </c>
      <c r="H186" s="65">
        <v>69</v>
      </c>
      <c r="I186" s="9">
        <f>IF(H190=0, "-", H186/H190)</f>
        <v>0.24468085106382978</v>
      </c>
      <c r="J186" s="8">
        <f t="shared" si="14"/>
        <v>-0.52380952380952384</v>
      </c>
      <c r="K186" s="9">
        <f t="shared" si="15"/>
        <v>-0.81159420289855078</v>
      </c>
    </row>
    <row r="187" spans="1:11" x14ac:dyDescent="0.2">
      <c r="A187" s="7" t="s">
        <v>476</v>
      </c>
      <c r="B187" s="65">
        <v>20</v>
      </c>
      <c r="C187" s="34">
        <f>IF(B190=0, "-", B187/B190)</f>
        <v>0.3125</v>
      </c>
      <c r="D187" s="65">
        <v>10</v>
      </c>
      <c r="E187" s="9">
        <f>IF(D190=0, "-", D187/D190)</f>
        <v>9.5238095238095233E-2</v>
      </c>
      <c r="F187" s="81">
        <v>66</v>
      </c>
      <c r="G187" s="34">
        <f>IF(F190=0, "-", F187/F190)</f>
        <v>0.32835820895522388</v>
      </c>
      <c r="H187" s="65">
        <v>43</v>
      </c>
      <c r="I187" s="9">
        <f>IF(H190=0, "-", H187/H190)</f>
        <v>0.1524822695035461</v>
      </c>
      <c r="J187" s="8">
        <f t="shared" si="14"/>
        <v>1</v>
      </c>
      <c r="K187" s="9">
        <f t="shared" si="15"/>
        <v>0.53488372093023251</v>
      </c>
    </row>
    <row r="188" spans="1:11" x14ac:dyDescent="0.2">
      <c r="A188" s="7" t="s">
        <v>477</v>
      </c>
      <c r="B188" s="65">
        <v>0</v>
      </c>
      <c r="C188" s="34">
        <f>IF(B190=0, "-", B188/B190)</f>
        <v>0</v>
      </c>
      <c r="D188" s="65">
        <v>0</v>
      </c>
      <c r="E188" s="9">
        <f>IF(D190=0, "-", D188/D190)</f>
        <v>0</v>
      </c>
      <c r="F188" s="81">
        <v>1</v>
      </c>
      <c r="G188" s="34">
        <f>IF(F190=0, "-", F188/F190)</f>
        <v>4.9751243781094526E-3</v>
      </c>
      <c r="H188" s="65">
        <v>0</v>
      </c>
      <c r="I188" s="9">
        <f>IF(H190=0, "-", H188/H190)</f>
        <v>0</v>
      </c>
      <c r="J188" s="8" t="str">
        <f t="shared" si="14"/>
        <v>-</v>
      </c>
      <c r="K188" s="9" t="str">
        <f t="shared" si="15"/>
        <v>-</v>
      </c>
    </row>
    <row r="189" spans="1:11" x14ac:dyDescent="0.2">
      <c r="A189" s="2"/>
      <c r="B189" s="68"/>
      <c r="C189" s="33"/>
      <c r="D189" s="68"/>
      <c r="E189" s="6"/>
      <c r="F189" s="82"/>
      <c r="G189" s="33"/>
      <c r="H189" s="68"/>
      <c r="I189" s="6"/>
      <c r="J189" s="5"/>
      <c r="K189" s="6"/>
    </row>
    <row r="190" spans="1:11" s="43" customFormat="1" x14ac:dyDescent="0.2">
      <c r="A190" s="162" t="s">
        <v>596</v>
      </c>
      <c r="B190" s="71">
        <f>SUM(B178:B189)</f>
        <v>64</v>
      </c>
      <c r="C190" s="40">
        <f>B190/27155</f>
        <v>2.3568403608911805E-3</v>
      </c>
      <c r="D190" s="71">
        <f>SUM(D178:D189)</f>
        <v>105</v>
      </c>
      <c r="E190" s="41">
        <f>D190/25800</f>
        <v>4.0697674418604651E-3</v>
      </c>
      <c r="F190" s="77">
        <f>SUM(F178:F189)</f>
        <v>201</v>
      </c>
      <c r="G190" s="42">
        <f>F190/69729</f>
        <v>2.8825883061566922E-3</v>
      </c>
      <c r="H190" s="71">
        <f>SUM(H178:H189)</f>
        <v>282</v>
      </c>
      <c r="I190" s="41">
        <f>H190/67549</f>
        <v>4.1747472205362034E-3</v>
      </c>
      <c r="J190" s="37">
        <f>IF(D190=0, "-", IF((B190-D190)/D190&lt;10, (B190-D190)/D190, "&gt;999%"))</f>
        <v>-0.39047619047619048</v>
      </c>
      <c r="K190" s="38">
        <f>IF(H190=0, "-", IF((F190-H190)/H190&lt;10, (F190-H190)/H190, "&gt;999%"))</f>
        <v>-0.28723404255319152</v>
      </c>
    </row>
    <row r="191" spans="1:11" x14ac:dyDescent="0.2">
      <c r="B191" s="83"/>
      <c r="D191" s="83"/>
      <c r="F191" s="83"/>
      <c r="H191" s="83"/>
    </row>
    <row r="192" spans="1:11" s="43" customFormat="1" x14ac:dyDescent="0.2">
      <c r="A192" s="162" t="s">
        <v>595</v>
      </c>
      <c r="B192" s="71">
        <v>680</v>
      </c>
      <c r="C192" s="40">
        <f>B192/27155</f>
        <v>2.504142883446879E-2</v>
      </c>
      <c r="D192" s="71">
        <v>658</v>
      </c>
      <c r="E192" s="41">
        <f>D192/25800</f>
        <v>2.550387596899225E-2</v>
      </c>
      <c r="F192" s="77">
        <v>1247</v>
      </c>
      <c r="G192" s="42">
        <f>F192/69729</f>
        <v>1.7883520486454703E-2</v>
      </c>
      <c r="H192" s="71">
        <v>1618</v>
      </c>
      <c r="I192" s="41">
        <f>H192/67549</f>
        <v>2.3952982279530414E-2</v>
      </c>
      <c r="J192" s="37">
        <f>IF(D192=0, "-", IF((B192-D192)/D192&lt;10, (B192-D192)/D192, "&gt;999%"))</f>
        <v>3.3434650455927049E-2</v>
      </c>
      <c r="K192" s="38">
        <f>IF(H192=0, "-", IF((F192-H192)/H192&lt;10, (F192-H192)/H192, "&gt;999%"))</f>
        <v>-0.22929542645241038</v>
      </c>
    </row>
    <row r="193" spans="1:11" x14ac:dyDescent="0.2">
      <c r="B193" s="83"/>
      <c r="D193" s="83"/>
      <c r="F193" s="83"/>
      <c r="H193" s="83"/>
    </row>
    <row r="194" spans="1:11" x14ac:dyDescent="0.2">
      <c r="A194" s="27" t="s">
        <v>593</v>
      </c>
      <c r="B194" s="71">
        <f>B198-B196</f>
        <v>11816</v>
      </c>
      <c r="C194" s="40">
        <f>B194/27155</f>
        <v>0.43513165162953416</v>
      </c>
      <c r="D194" s="71">
        <f>D198-D196</f>
        <v>11426</v>
      </c>
      <c r="E194" s="41">
        <f>D194/25800</f>
        <v>0.44286821705426355</v>
      </c>
      <c r="F194" s="77">
        <f>F198-F196</f>
        <v>31353</v>
      </c>
      <c r="G194" s="42">
        <f>F194/69729</f>
        <v>0.44964075205438198</v>
      </c>
      <c r="H194" s="71">
        <f>H198-H196</f>
        <v>29543</v>
      </c>
      <c r="I194" s="41">
        <f>H194/67549</f>
        <v>0.43735658558972007</v>
      </c>
      <c r="J194" s="37">
        <f>IF(D194=0, "-", IF((B194-D194)/D194&lt;10, (B194-D194)/D194, "&gt;999%"))</f>
        <v>3.4132679852966918E-2</v>
      </c>
      <c r="K194" s="38">
        <f>IF(H194=0, "-", IF((F194-H194)/H194&lt;10, (F194-H194)/H194, "&gt;999%"))</f>
        <v>6.12666283045053E-2</v>
      </c>
    </row>
    <row r="195" spans="1:11" x14ac:dyDescent="0.2">
      <c r="A195" s="27"/>
      <c r="B195" s="71"/>
      <c r="C195" s="40"/>
      <c r="D195" s="71"/>
      <c r="E195" s="41"/>
      <c r="F195" s="77"/>
      <c r="G195" s="42"/>
      <c r="H195" s="71"/>
      <c r="I195" s="41"/>
      <c r="J195" s="37"/>
      <c r="K195" s="38"/>
    </row>
    <row r="196" spans="1:11" x14ac:dyDescent="0.2">
      <c r="A196" s="27" t="s">
        <v>594</v>
      </c>
      <c r="B196" s="71">
        <v>2328</v>
      </c>
      <c r="C196" s="40">
        <f>B196/27155</f>
        <v>8.5730068127416681E-2</v>
      </c>
      <c r="D196" s="71">
        <v>2407</v>
      </c>
      <c r="E196" s="41">
        <f>D196/25800</f>
        <v>9.3294573643410858E-2</v>
      </c>
      <c r="F196" s="77">
        <v>5820</v>
      </c>
      <c r="G196" s="42">
        <f>F196/69729</f>
        <v>8.3465989760357961E-2</v>
      </c>
      <c r="H196" s="71">
        <v>6429</v>
      </c>
      <c r="I196" s="41">
        <f>H196/67549</f>
        <v>9.5175354187330682E-2</v>
      </c>
      <c r="J196" s="37">
        <f>IF(D196=0, "-", IF((B196-D196)/D196&lt;10, (B196-D196)/D196, "&gt;999%"))</f>
        <v>-3.2820938928126299E-2</v>
      </c>
      <c r="K196" s="38">
        <f>IF(H196=0, "-", IF((F196-H196)/H196&lt;10, (F196-H196)/H196, "&gt;999%"))</f>
        <v>-9.4727018198786747E-2</v>
      </c>
    </row>
    <row r="197" spans="1:11" x14ac:dyDescent="0.2">
      <c r="A197" s="27"/>
      <c r="B197" s="71"/>
      <c r="C197" s="40"/>
      <c r="D197" s="71"/>
      <c r="E197" s="41"/>
      <c r="F197" s="77"/>
      <c r="G197" s="42"/>
      <c r="H197" s="71"/>
      <c r="I197" s="41"/>
      <c r="J197" s="37"/>
      <c r="K197" s="38"/>
    </row>
    <row r="198" spans="1:11" x14ac:dyDescent="0.2">
      <c r="A198" s="27" t="s">
        <v>592</v>
      </c>
      <c r="B198" s="71">
        <v>14144</v>
      </c>
      <c r="C198" s="40">
        <f>B198/27155</f>
        <v>0.52086171975695084</v>
      </c>
      <c r="D198" s="71">
        <v>13833</v>
      </c>
      <c r="E198" s="41">
        <f>D198/25800</f>
        <v>0.53616279069767447</v>
      </c>
      <c r="F198" s="77">
        <v>37173</v>
      </c>
      <c r="G198" s="42">
        <f>F198/69729</f>
        <v>0.53310674181473994</v>
      </c>
      <c r="H198" s="71">
        <v>35972</v>
      </c>
      <c r="I198" s="41">
        <f>H198/67549</f>
        <v>0.53253193977705071</v>
      </c>
      <c r="J198" s="37">
        <f>IF(D198=0, "-", IF((B198-D198)/D198&lt;10, (B198-D198)/D198, "&gt;999%"))</f>
        <v>2.2482469457095353E-2</v>
      </c>
      <c r="K198" s="38">
        <f>IF(H198=0, "-", IF((F198-H198)/H198&lt;10, (F198-H198)/H198, "&gt;999%"))</f>
        <v>3.3387078839097077E-2</v>
      </c>
    </row>
  </sheetData>
  <mergeCells count="37">
    <mergeCell ref="B1:K1"/>
    <mergeCell ref="B2:K2"/>
    <mergeCell ref="B169:E169"/>
    <mergeCell ref="F169:I169"/>
    <mergeCell ref="J169:K169"/>
    <mergeCell ref="B170:C170"/>
    <mergeCell ref="D170:E170"/>
    <mergeCell ref="F170:G170"/>
    <mergeCell ref="H170:I170"/>
    <mergeCell ref="B114:E114"/>
    <mergeCell ref="F114:I114"/>
    <mergeCell ref="J114:K114"/>
    <mergeCell ref="B115:C115"/>
    <mergeCell ref="D115:E115"/>
    <mergeCell ref="F115:G115"/>
    <mergeCell ref="H115:I115"/>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2" max="16383" man="1"/>
    <brk id="168" max="16383" man="1"/>
    <brk id="19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18.7109375" bestFit="1" customWidth="1"/>
    <col min="2" max="11" width="8.42578125" customWidth="1"/>
  </cols>
  <sheetData>
    <row r="1" spans="1:11" s="52" customFormat="1" ht="20.25" x14ac:dyDescent="0.3">
      <c r="A1" s="4" t="s">
        <v>10</v>
      </c>
      <c r="B1" s="198" t="s">
        <v>620</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19</v>
      </c>
      <c r="C7" s="39">
        <f>IF(B45=0, "-", B7/B45)</f>
        <v>1.3433257918552036E-3</v>
      </c>
      <c r="D7" s="65">
        <v>4</v>
      </c>
      <c r="E7" s="21">
        <f>IF(D45=0, "-", D7/D45)</f>
        <v>2.8916359430347719E-4</v>
      </c>
      <c r="F7" s="81">
        <v>33</v>
      </c>
      <c r="G7" s="39">
        <f>IF(F45=0, "-", F7/F45)</f>
        <v>8.8774110241304175E-4</v>
      </c>
      <c r="H7" s="65">
        <v>10</v>
      </c>
      <c r="I7" s="21">
        <f>IF(H45=0, "-", H7/H45)</f>
        <v>2.7799399532970085E-4</v>
      </c>
      <c r="J7" s="20">
        <f t="shared" ref="J7:J43" si="0">IF(D7=0, "-", IF((B7-D7)/D7&lt;10, (B7-D7)/D7, "&gt;999%"))</f>
        <v>3.75</v>
      </c>
      <c r="K7" s="21">
        <f t="shared" ref="K7:K43" si="1">IF(H7=0, "-", IF((F7-H7)/H7&lt;10, (F7-H7)/H7, "&gt;999%"))</f>
        <v>2.2999999999999998</v>
      </c>
    </row>
    <row r="8" spans="1:11" x14ac:dyDescent="0.2">
      <c r="A8" s="7" t="s">
        <v>33</v>
      </c>
      <c r="B8" s="65">
        <v>1</v>
      </c>
      <c r="C8" s="39">
        <f>IF(B45=0, "-", B8/B45)</f>
        <v>7.0701357466063355E-5</v>
      </c>
      <c r="D8" s="65">
        <v>0</v>
      </c>
      <c r="E8" s="21">
        <f>IF(D45=0, "-", D8/D45)</f>
        <v>0</v>
      </c>
      <c r="F8" s="81">
        <v>3</v>
      </c>
      <c r="G8" s="39">
        <f>IF(F45=0, "-", F8/F45)</f>
        <v>8.0703736583003795E-5</v>
      </c>
      <c r="H8" s="65">
        <v>2</v>
      </c>
      <c r="I8" s="21">
        <f>IF(H45=0, "-", H8/H45)</f>
        <v>5.5598799065940178E-5</v>
      </c>
      <c r="J8" s="20" t="str">
        <f t="shared" si="0"/>
        <v>-</v>
      </c>
      <c r="K8" s="21">
        <f t="shared" si="1"/>
        <v>0.5</v>
      </c>
    </row>
    <row r="9" spans="1:11" x14ac:dyDescent="0.2">
      <c r="A9" s="7" t="s">
        <v>34</v>
      </c>
      <c r="B9" s="65">
        <v>200</v>
      </c>
      <c r="C9" s="39">
        <f>IF(B45=0, "-", B9/B45)</f>
        <v>1.414027149321267E-2</v>
      </c>
      <c r="D9" s="65">
        <v>356</v>
      </c>
      <c r="E9" s="21">
        <f>IF(D45=0, "-", D9/D45)</f>
        <v>2.573555989300947E-2</v>
      </c>
      <c r="F9" s="81">
        <v>595</v>
      </c>
      <c r="G9" s="39">
        <f>IF(F45=0, "-", F9/F45)</f>
        <v>1.6006241088962418E-2</v>
      </c>
      <c r="H9" s="65">
        <v>841</v>
      </c>
      <c r="I9" s="21">
        <f>IF(H45=0, "-", H9/H45)</f>
        <v>2.3379295007227845E-2</v>
      </c>
      <c r="J9" s="20">
        <f t="shared" si="0"/>
        <v>-0.43820224719101125</v>
      </c>
      <c r="K9" s="21">
        <f t="shared" si="1"/>
        <v>-0.29250891795481571</v>
      </c>
    </row>
    <row r="10" spans="1:11" x14ac:dyDescent="0.2">
      <c r="A10" s="7" t="s">
        <v>35</v>
      </c>
      <c r="B10" s="65">
        <v>5</v>
      </c>
      <c r="C10" s="39">
        <f>IF(B45=0, "-", B10/B45)</f>
        <v>3.5350678733031673E-4</v>
      </c>
      <c r="D10" s="65">
        <v>2</v>
      </c>
      <c r="E10" s="21">
        <f>IF(D45=0, "-", D10/D45)</f>
        <v>1.445817971517386E-4</v>
      </c>
      <c r="F10" s="81">
        <v>7</v>
      </c>
      <c r="G10" s="39">
        <f>IF(F45=0, "-", F10/F45)</f>
        <v>1.8830871869367552E-4</v>
      </c>
      <c r="H10" s="65">
        <v>5</v>
      </c>
      <c r="I10" s="21">
        <f>IF(H45=0, "-", H10/H45)</f>
        <v>1.3899699766485043E-4</v>
      </c>
      <c r="J10" s="20">
        <f t="shared" si="0"/>
        <v>1.5</v>
      </c>
      <c r="K10" s="21">
        <f t="shared" si="1"/>
        <v>0.4</v>
      </c>
    </row>
    <row r="11" spans="1:11" x14ac:dyDescent="0.2">
      <c r="A11" s="7" t="s">
        <v>36</v>
      </c>
      <c r="B11" s="65">
        <v>355</v>
      </c>
      <c r="C11" s="39">
        <f>IF(B45=0, "-", B11/B45)</f>
        <v>2.509898190045249E-2</v>
      </c>
      <c r="D11" s="65">
        <v>431</v>
      </c>
      <c r="E11" s="21">
        <f>IF(D45=0, "-", D11/D45)</f>
        <v>3.1157377286199668E-2</v>
      </c>
      <c r="F11" s="81">
        <v>1235</v>
      </c>
      <c r="G11" s="39">
        <f>IF(F45=0, "-", F11/F45)</f>
        <v>3.3223038226669895E-2</v>
      </c>
      <c r="H11" s="65">
        <v>1325</v>
      </c>
      <c r="I11" s="21">
        <f>IF(H45=0, "-", H11/H45)</f>
        <v>3.6834204381185363E-2</v>
      </c>
      <c r="J11" s="20">
        <f t="shared" si="0"/>
        <v>-0.17633410672853828</v>
      </c>
      <c r="K11" s="21">
        <f t="shared" si="1"/>
        <v>-6.7924528301886791E-2</v>
      </c>
    </row>
    <row r="12" spans="1:11" x14ac:dyDescent="0.2">
      <c r="A12" s="7" t="s">
        <v>39</v>
      </c>
      <c r="B12" s="65">
        <v>10</v>
      </c>
      <c r="C12" s="39">
        <f>IF(B45=0, "-", B12/B45)</f>
        <v>7.0701357466063347E-4</v>
      </c>
      <c r="D12" s="65">
        <v>1</v>
      </c>
      <c r="E12" s="21">
        <f>IF(D45=0, "-", D12/D45)</f>
        <v>7.2290898575869299E-5</v>
      </c>
      <c r="F12" s="81">
        <v>25</v>
      </c>
      <c r="G12" s="39">
        <f>IF(F45=0, "-", F12/F45)</f>
        <v>6.7253113819169829E-4</v>
      </c>
      <c r="H12" s="65">
        <v>7</v>
      </c>
      <c r="I12" s="21">
        <f>IF(H45=0, "-", H12/H45)</f>
        <v>1.9459579673079062E-4</v>
      </c>
      <c r="J12" s="20">
        <f t="shared" si="0"/>
        <v>9</v>
      </c>
      <c r="K12" s="21">
        <f t="shared" si="1"/>
        <v>2.5714285714285716</v>
      </c>
    </row>
    <row r="13" spans="1:11" x14ac:dyDescent="0.2">
      <c r="A13" s="7" t="s">
        <v>45</v>
      </c>
      <c r="B13" s="65">
        <v>405</v>
      </c>
      <c r="C13" s="39">
        <f>IF(B45=0, "-", B13/B45)</f>
        <v>2.8634049773755655E-2</v>
      </c>
      <c r="D13" s="65">
        <v>474</v>
      </c>
      <c r="E13" s="21">
        <f>IF(D45=0, "-", D13/D45)</f>
        <v>3.4265885924962047E-2</v>
      </c>
      <c r="F13" s="81">
        <v>1156</v>
      </c>
      <c r="G13" s="39">
        <f>IF(F45=0, "-", F13/F45)</f>
        <v>3.1097839829984129E-2</v>
      </c>
      <c r="H13" s="65">
        <v>1189</v>
      </c>
      <c r="I13" s="21">
        <f>IF(H45=0, "-", H13/H45)</f>
        <v>3.3053486044701437E-2</v>
      </c>
      <c r="J13" s="20">
        <f t="shared" si="0"/>
        <v>-0.14556962025316456</v>
      </c>
      <c r="K13" s="21">
        <f t="shared" si="1"/>
        <v>-2.7754415475189236E-2</v>
      </c>
    </row>
    <row r="14" spans="1:11" x14ac:dyDescent="0.2">
      <c r="A14" s="7" t="s">
        <v>48</v>
      </c>
      <c r="B14" s="65">
        <v>13</v>
      </c>
      <c r="C14" s="39">
        <f>IF(B45=0, "-", B14/B45)</f>
        <v>9.1911764705882352E-4</v>
      </c>
      <c r="D14" s="65">
        <v>2</v>
      </c>
      <c r="E14" s="21">
        <f>IF(D45=0, "-", D14/D45)</f>
        <v>1.445817971517386E-4</v>
      </c>
      <c r="F14" s="81">
        <v>42</v>
      </c>
      <c r="G14" s="39">
        <f>IF(F45=0, "-", F14/F45)</f>
        <v>1.1298523121620531E-3</v>
      </c>
      <c r="H14" s="65">
        <v>4</v>
      </c>
      <c r="I14" s="21">
        <f>IF(H45=0, "-", H14/H45)</f>
        <v>1.1119759813188036E-4</v>
      </c>
      <c r="J14" s="20">
        <f t="shared" si="0"/>
        <v>5.5</v>
      </c>
      <c r="K14" s="21">
        <f t="shared" si="1"/>
        <v>9.5</v>
      </c>
    </row>
    <row r="15" spans="1:11" x14ac:dyDescent="0.2">
      <c r="A15" s="7" t="s">
        <v>49</v>
      </c>
      <c r="B15" s="65">
        <v>159</v>
      </c>
      <c r="C15" s="39">
        <f>IF(B45=0, "-", B15/B45)</f>
        <v>1.1241515837104072E-2</v>
      </c>
      <c r="D15" s="65">
        <v>96</v>
      </c>
      <c r="E15" s="21">
        <f>IF(D45=0, "-", D15/D45)</f>
        <v>6.9399262632834522E-3</v>
      </c>
      <c r="F15" s="81">
        <v>500</v>
      </c>
      <c r="G15" s="39">
        <f>IF(F45=0, "-", F15/F45)</f>
        <v>1.3450622763833965E-2</v>
      </c>
      <c r="H15" s="65">
        <v>274</v>
      </c>
      <c r="I15" s="21">
        <f>IF(H45=0, "-", H15/H45)</f>
        <v>7.6170354720338038E-3</v>
      </c>
      <c r="J15" s="20">
        <f t="shared" si="0"/>
        <v>0.65625</v>
      </c>
      <c r="K15" s="21">
        <f t="shared" si="1"/>
        <v>0.82481751824817517</v>
      </c>
    </row>
    <row r="16" spans="1:11" x14ac:dyDescent="0.2">
      <c r="A16" s="7" t="s">
        <v>51</v>
      </c>
      <c r="B16" s="65">
        <v>580</v>
      </c>
      <c r="C16" s="39">
        <f>IF(B45=0, "-", B16/B45)</f>
        <v>4.1006787330316742E-2</v>
      </c>
      <c r="D16" s="65">
        <v>462</v>
      </c>
      <c r="E16" s="21">
        <f>IF(D45=0, "-", D16/D45)</f>
        <v>3.3398395142051618E-2</v>
      </c>
      <c r="F16" s="81">
        <v>1372</v>
      </c>
      <c r="G16" s="39">
        <f>IF(F45=0, "-", F16/F45)</f>
        <v>3.6908508863960403E-2</v>
      </c>
      <c r="H16" s="65">
        <v>1201</v>
      </c>
      <c r="I16" s="21">
        <f>IF(H45=0, "-", H16/H45)</f>
        <v>3.3387078839097077E-2</v>
      </c>
      <c r="J16" s="20">
        <f t="shared" si="0"/>
        <v>0.25541125541125542</v>
      </c>
      <c r="K16" s="21">
        <f t="shared" si="1"/>
        <v>0.14238134887593673</v>
      </c>
    </row>
    <row r="17" spans="1:11" x14ac:dyDescent="0.2">
      <c r="A17" s="7" t="s">
        <v>52</v>
      </c>
      <c r="B17" s="65">
        <v>980</v>
      </c>
      <c r="C17" s="39">
        <f>IF(B45=0, "-", B17/B45)</f>
        <v>6.9287330316742085E-2</v>
      </c>
      <c r="D17" s="65">
        <v>941</v>
      </c>
      <c r="E17" s="21">
        <f>IF(D45=0, "-", D17/D45)</f>
        <v>6.8025735559893011E-2</v>
      </c>
      <c r="F17" s="81">
        <v>2786</v>
      </c>
      <c r="G17" s="39">
        <f>IF(F45=0, "-", F17/F45)</f>
        <v>7.4946870040082852E-2</v>
      </c>
      <c r="H17" s="65">
        <v>2467</v>
      </c>
      <c r="I17" s="21">
        <f>IF(H45=0, "-", H17/H45)</f>
        <v>6.8581118647837211E-2</v>
      </c>
      <c r="J17" s="20">
        <f t="shared" si="0"/>
        <v>4.1445270988310308E-2</v>
      </c>
      <c r="K17" s="21">
        <f t="shared" si="1"/>
        <v>0.12930685042561815</v>
      </c>
    </row>
    <row r="18" spans="1:11" x14ac:dyDescent="0.2">
      <c r="A18" s="7" t="s">
        <v>56</v>
      </c>
      <c r="B18" s="65">
        <v>118</v>
      </c>
      <c r="C18" s="39">
        <f>IF(B45=0, "-", B18/B45)</f>
        <v>8.342760180995475E-3</v>
      </c>
      <c r="D18" s="65">
        <v>267</v>
      </c>
      <c r="E18" s="21">
        <f>IF(D45=0, "-", D18/D45)</f>
        <v>1.9301669919757104E-2</v>
      </c>
      <c r="F18" s="81">
        <v>431</v>
      </c>
      <c r="G18" s="39">
        <f>IF(F45=0, "-", F18/F45)</f>
        <v>1.1594436822424878E-2</v>
      </c>
      <c r="H18" s="65">
        <v>451</v>
      </c>
      <c r="I18" s="21">
        <f>IF(H45=0, "-", H18/H45)</f>
        <v>1.253752918936951E-2</v>
      </c>
      <c r="J18" s="20">
        <f t="shared" si="0"/>
        <v>-0.55805243445692887</v>
      </c>
      <c r="K18" s="21">
        <f t="shared" si="1"/>
        <v>-4.4345898004434593E-2</v>
      </c>
    </row>
    <row r="19" spans="1:11" x14ac:dyDescent="0.2">
      <c r="A19" s="7" t="s">
        <v>58</v>
      </c>
      <c r="B19" s="65">
        <v>24</v>
      </c>
      <c r="C19" s="39">
        <f>IF(B45=0, "-", B19/B45)</f>
        <v>1.6968325791855204E-3</v>
      </c>
      <c r="D19" s="65">
        <v>12</v>
      </c>
      <c r="E19" s="21">
        <f>IF(D45=0, "-", D19/D45)</f>
        <v>8.6749078291043153E-4</v>
      </c>
      <c r="F19" s="81">
        <v>31</v>
      </c>
      <c r="G19" s="39">
        <f>IF(F45=0, "-", F19/F45)</f>
        <v>8.3393861135770588E-4</v>
      </c>
      <c r="H19" s="65">
        <v>40</v>
      </c>
      <c r="I19" s="21">
        <f>IF(H45=0, "-", H19/H45)</f>
        <v>1.1119759813188034E-3</v>
      </c>
      <c r="J19" s="20">
        <f t="shared" si="0"/>
        <v>1</v>
      </c>
      <c r="K19" s="21">
        <f t="shared" si="1"/>
        <v>-0.22500000000000001</v>
      </c>
    </row>
    <row r="20" spans="1:11" x14ac:dyDescent="0.2">
      <c r="A20" s="7" t="s">
        <v>59</v>
      </c>
      <c r="B20" s="65">
        <v>182</v>
      </c>
      <c r="C20" s="39">
        <f>IF(B45=0, "-", B20/B45)</f>
        <v>1.2867647058823529E-2</v>
      </c>
      <c r="D20" s="65">
        <v>210</v>
      </c>
      <c r="E20" s="21">
        <f>IF(D45=0, "-", D20/D45)</f>
        <v>1.5181088700932552E-2</v>
      </c>
      <c r="F20" s="81">
        <v>435</v>
      </c>
      <c r="G20" s="39">
        <f>IF(F45=0, "-", F20/F45)</f>
        <v>1.1702041804535551E-2</v>
      </c>
      <c r="H20" s="65">
        <v>474</v>
      </c>
      <c r="I20" s="21">
        <f>IF(H45=0, "-", H20/H45)</f>
        <v>1.3176915378627821E-2</v>
      </c>
      <c r="J20" s="20">
        <f t="shared" si="0"/>
        <v>-0.13333333333333333</v>
      </c>
      <c r="K20" s="21">
        <f t="shared" si="1"/>
        <v>-8.2278481012658222E-2</v>
      </c>
    </row>
    <row r="21" spans="1:11" x14ac:dyDescent="0.2">
      <c r="A21" s="7" t="s">
        <v>61</v>
      </c>
      <c r="B21" s="65">
        <v>998</v>
      </c>
      <c r="C21" s="39">
        <f>IF(B45=0, "-", B21/B45)</f>
        <v>7.0559954751131221E-2</v>
      </c>
      <c r="D21" s="65">
        <v>786</v>
      </c>
      <c r="E21" s="21">
        <f>IF(D45=0, "-", D21/D45)</f>
        <v>5.6820646280633269E-2</v>
      </c>
      <c r="F21" s="81">
        <v>2674</v>
      </c>
      <c r="G21" s="39">
        <f>IF(F45=0, "-", F21/F45)</f>
        <v>7.1933930540984042E-2</v>
      </c>
      <c r="H21" s="65">
        <v>2352</v>
      </c>
      <c r="I21" s="21">
        <f>IF(H45=0, "-", H21/H45)</f>
        <v>6.5384187701545651E-2</v>
      </c>
      <c r="J21" s="20">
        <f t="shared" si="0"/>
        <v>0.26972010178117051</v>
      </c>
      <c r="K21" s="21">
        <f t="shared" si="1"/>
        <v>0.13690476190476192</v>
      </c>
    </row>
    <row r="22" spans="1:11" x14ac:dyDescent="0.2">
      <c r="A22" s="7" t="s">
        <v>62</v>
      </c>
      <c r="B22" s="65">
        <v>5</v>
      </c>
      <c r="C22" s="39">
        <f>IF(B45=0, "-", B22/B45)</f>
        <v>3.5350678733031673E-4</v>
      </c>
      <c r="D22" s="65">
        <v>2</v>
      </c>
      <c r="E22" s="21">
        <f>IF(D45=0, "-", D22/D45)</f>
        <v>1.445817971517386E-4</v>
      </c>
      <c r="F22" s="81">
        <v>7</v>
      </c>
      <c r="G22" s="39">
        <f>IF(F45=0, "-", F22/F45)</f>
        <v>1.8830871869367552E-4</v>
      </c>
      <c r="H22" s="65">
        <v>8</v>
      </c>
      <c r="I22" s="21">
        <f>IF(H45=0, "-", H22/H45)</f>
        <v>2.2239519626376071E-4</v>
      </c>
      <c r="J22" s="20">
        <f t="shared" si="0"/>
        <v>1.5</v>
      </c>
      <c r="K22" s="21">
        <f t="shared" si="1"/>
        <v>-0.125</v>
      </c>
    </row>
    <row r="23" spans="1:11" x14ac:dyDescent="0.2">
      <c r="A23" s="7" t="s">
        <v>63</v>
      </c>
      <c r="B23" s="65">
        <v>246</v>
      </c>
      <c r="C23" s="39">
        <f>IF(B45=0, "-", B23/B45)</f>
        <v>1.7392533936651584E-2</v>
      </c>
      <c r="D23" s="65">
        <v>170</v>
      </c>
      <c r="E23" s="21">
        <f>IF(D45=0, "-", D23/D45)</f>
        <v>1.228945275789778E-2</v>
      </c>
      <c r="F23" s="81">
        <v>348</v>
      </c>
      <c r="G23" s="39">
        <f>IF(F45=0, "-", F23/F45)</f>
        <v>9.3616334436284407E-3</v>
      </c>
      <c r="H23" s="65">
        <v>480</v>
      </c>
      <c r="I23" s="21">
        <f>IF(H45=0, "-", H23/H45)</f>
        <v>1.3343711775825643E-2</v>
      </c>
      <c r="J23" s="20">
        <f t="shared" si="0"/>
        <v>0.44705882352941179</v>
      </c>
      <c r="K23" s="21">
        <f t="shared" si="1"/>
        <v>-0.27500000000000002</v>
      </c>
    </row>
    <row r="24" spans="1:11" x14ac:dyDescent="0.2">
      <c r="A24" s="7" t="s">
        <v>64</v>
      </c>
      <c r="B24" s="65">
        <v>73</v>
      </c>
      <c r="C24" s="39">
        <f>IF(B45=0, "-", B24/B45)</f>
        <v>5.1611990950226243E-3</v>
      </c>
      <c r="D24" s="65">
        <v>10</v>
      </c>
      <c r="E24" s="21">
        <f>IF(D45=0, "-", D24/D45)</f>
        <v>7.2290898575869296E-4</v>
      </c>
      <c r="F24" s="81">
        <v>227</v>
      </c>
      <c r="G24" s="39">
        <f>IF(F45=0, "-", F24/F45)</f>
        <v>6.1065827347806202E-3</v>
      </c>
      <c r="H24" s="65">
        <v>34</v>
      </c>
      <c r="I24" s="21">
        <f>IF(H45=0, "-", H24/H45)</f>
        <v>9.4517958412098301E-4</v>
      </c>
      <c r="J24" s="20">
        <f t="shared" si="0"/>
        <v>6.3</v>
      </c>
      <c r="K24" s="21">
        <f t="shared" si="1"/>
        <v>5.6764705882352944</v>
      </c>
    </row>
    <row r="25" spans="1:11" x14ac:dyDescent="0.2">
      <c r="A25" s="7" t="s">
        <v>65</v>
      </c>
      <c r="B25" s="65">
        <v>208</v>
      </c>
      <c r="C25" s="39">
        <f>IF(B45=0, "-", B25/B45)</f>
        <v>1.4705882352941176E-2</v>
      </c>
      <c r="D25" s="65">
        <v>205</v>
      </c>
      <c r="E25" s="21">
        <f>IF(D45=0, "-", D25/D45)</f>
        <v>1.4819634208053207E-2</v>
      </c>
      <c r="F25" s="81">
        <v>451</v>
      </c>
      <c r="G25" s="39">
        <f>IF(F45=0, "-", F25/F45)</f>
        <v>1.2132461732978236E-2</v>
      </c>
      <c r="H25" s="65">
        <v>438</v>
      </c>
      <c r="I25" s="21">
        <f>IF(H45=0, "-", H25/H45)</f>
        <v>1.2176136995440899E-2</v>
      </c>
      <c r="J25" s="20">
        <f t="shared" si="0"/>
        <v>1.4634146341463415E-2</v>
      </c>
      <c r="K25" s="21">
        <f t="shared" si="1"/>
        <v>2.9680365296803651E-2</v>
      </c>
    </row>
    <row r="26" spans="1:11" x14ac:dyDescent="0.2">
      <c r="A26" s="7" t="s">
        <v>69</v>
      </c>
      <c r="B26" s="65">
        <v>13</v>
      </c>
      <c r="C26" s="39">
        <f>IF(B45=0, "-", B26/B45)</f>
        <v>9.1911764705882352E-4</v>
      </c>
      <c r="D26" s="65">
        <v>14</v>
      </c>
      <c r="E26" s="21">
        <f>IF(D45=0, "-", D26/D45)</f>
        <v>1.0120725800621701E-3</v>
      </c>
      <c r="F26" s="81">
        <v>32</v>
      </c>
      <c r="G26" s="39">
        <f>IF(F45=0, "-", F26/F45)</f>
        <v>8.6083985688537382E-4</v>
      </c>
      <c r="H26" s="65">
        <v>27</v>
      </c>
      <c r="I26" s="21">
        <f>IF(H45=0, "-", H26/H45)</f>
        <v>7.5058378739019241E-4</v>
      </c>
      <c r="J26" s="20">
        <f t="shared" si="0"/>
        <v>-7.1428571428571425E-2</v>
      </c>
      <c r="K26" s="21">
        <f t="shared" si="1"/>
        <v>0.18518518518518517</v>
      </c>
    </row>
    <row r="27" spans="1:11" x14ac:dyDescent="0.2">
      <c r="A27" s="7" t="s">
        <v>70</v>
      </c>
      <c r="B27" s="65">
        <v>2172</v>
      </c>
      <c r="C27" s="39">
        <f>IF(B45=0, "-", B27/B45)</f>
        <v>0.1535633484162896</v>
      </c>
      <c r="D27" s="65">
        <v>2079</v>
      </c>
      <c r="E27" s="21">
        <f>IF(D45=0, "-", D27/D45)</f>
        <v>0.15029277813923228</v>
      </c>
      <c r="F27" s="81">
        <v>5759</v>
      </c>
      <c r="G27" s="39">
        <f>IF(F45=0, "-", F27/F45)</f>
        <v>0.15492427299383962</v>
      </c>
      <c r="H27" s="65">
        <v>4647</v>
      </c>
      <c r="I27" s="21">
        <f>IF(H45=0, "-", H27/H45)</f>
        <v>0.12918380962971199</v>
      </c>
      <c r="J27" s="20">
        <f t="shared" si="0"/>
        <v>4.4733044733044736E-2</v>
      </c>
      <c r="K27" s="21">
        <f t="shared" si="1"/>
        <v>0.23929416828061115</v>
      </c>
    </row>
    <row r="28" spans="1:11" x14ac:dyDescent="0.2">
      <c r="A28" s="7" t="s">
        <v>72</v>
      </c>
      <c r="B28" s="65">
        <v>626</v>
      </c>
      <c r="C28" s="39">
        <f>IF(B45=0, "-", B28/B45)</f>
        <v>4.4259049773755658E-2</v>
      </c>
      <c r="D28" s="65">
        <v>736</v>
      </c>
      <c r="E28" s="21">
        <f>IF(D45=0, "-", D28/D45)</f>
        <v>5.3206101351839806E-2</v>
      </c>
      <c r="F28" s="81">
        <v>1708</v>
      </c>
      <c r="G28" s="39">
        <f>IF(F45=0, "-", F28/F45)</f>
        <v>4.5947327361256826E-2</v>
      </c>
      <c r="H28" s="65">
        <v>1999</v>
      </c>
      <c r="I28" s="21">
        <f>IF(H45=0, "-", H28/H45)</f>
        <v>5.5570999666407203E-2</v>
      </c>
      <c r="J28" s="20">
        <f t="shared" si="0"/>
        <v>-0.14945652173913043</v>
      </c>
      <c r="K28" s="21">
        <f t="shared" si="1"/>
        <v>-0.1455727863931966</v>
      </c>
    </row>
    <row r="29" spans="1:11" x14ac:dyDescent="0.2">
      <c r="A29" s="7" t="s">
        <v>75</v>
      </c>
      <c r="B29" s="65">
        <v>471</v>
      </c>
      <c r="C29" s="39">
        <f>IF(B45=0, "-", B29/B45)</f>
        <v>3.3300339366515837E-2</v>
      </c>
      <c r="D29" s="65">
        <v>350</v>
      </c>
      <c r="E29" s="21">
        <f>IF(D45=0, "-", D29/D45)</f>
        <v>2.5301814501554255E-2</v>
      </c>
      <c r="F29" s="81">
        <v>1425</v>
      </c>
      <c r="G29" s="39">
        <f>IF(F45=0, "-", F29/F45)</f>
        <v>3.8334274876926804E-2</v>
      </c>
      <c r="H29" s="65">
        <v>1078</v>
      </c>
      <c r="I29" s="21">
        <f>IF(H45=0, "-", H29/H45)</f>
        <v>2.9967752696541755E-2</v>
      </c>
      <c r="J29" s="20">
        <f t="shared" si="0"/>
        <v>0.3457142857142857</v>
      </c>
      <c r="K29" s="21">
        <f t="shared" si="1"/>
        <v>0.32189239332096475</v>
      </c>
    </row>
    <row r="30" spans="1:11" x14ac:dyDescent="0.2">
      <c r="A30" s="7" t="s">
        <v>76</v>
      </c>
      <c r="B30" s="65">
        <v>19</v>
      </c>
      <c r="C30" s="39">
        <f>IF(B45=0, "-", B30/B45)</f>
        <v>1.3433257918552036E-3</v>
      </c>
      <c r="D30" s="65">
        <v>42</v>
      </c>
      <c r="E30" s="21">
        <f>IF(D45=0, "-", D30/D45)</f>
        <v>3.0362177401865105E-3</v>
      </c>
      <c r="F30" s="81">
        <v>61</v>
      </c>
      <c r="G30" s="39">
        <f>IF(F45=0, "-", F30/F45)</f>
        <v>1.6409759771877437E-3</v>
      </c>
      <c r="H30" s="65">
        <v>74</v>
      </c>
      <c r="I30" s="21">
        <f>IF(H45=0, "-", H30/H45)</f>
        <v>2.0571555654397863E-3</v>
      </c>
      <c r="J30" s="20">
        <f t="shared" si="0"/>
        <v>-0.54761904761904767</v>
      </c>
      <c r="K30" s="21">
        <f t="shared" si="1"/>
        <v>-0.17567567567567569</v>
      </c>
    </row>
    <row r="31" spans="1:11" x14ac:dyDescent="0.2">
      <c r="A31" s="7" t="s">
        <v>77</v>
      </c>
      <c r="B31" s="65">
        <v>1099</v>
      </c>
      <c r="C31" s="39">
        <f>IF(B45=0, "-", B31/B45)</f>
        <v>7.7700791855203621E-2</v>
      </c>
      <c r="D31" s="65">
        <v>718</v>
      </c>
      <c r="E31" s="21">
        <f>IF(D45=0, "-", D31/D45)</f>
        <v>5.1904865177474155E-2</v>
      </c>
      <c r="F31" s="81">
        <v>2744</v>
      </c>
      <c r="G31" s="39">
        <f>IF(F45=0, "-", F31/F45)</f>
        <v>7.3817017727920806E-2</v>
      </c>
      <c r="H31" s="65">
        <v>2490</v>
      </c>
      <c r="I31" s="21">
        <f>IF(H45=0, "-", H31/H45)</f>
        <v>6.922050483709552E-2</v>
      </c>
      <c r="J31" s="20">
        <f t="shared" si="0"/>
        <v>0.53064066852367686</v>
      </c>
      <c r="K31" s="21">
        <f t="shared" si="1"/>
        <v>0.10200803212851406</v>
      </c>
    </row>
    <row r="32" spans="1:11" x14ac:dyDescent="0.2">
      <c r="A32" s="7" t="s">
        <v>78</v>
      </c>
      <c r="B32" s="65">
        <v>608</v>
      </c>
      <c r="C32" s="39">
        <f>IF(B45=0, "-", B32/B45)</f>
        <v>4.2986425339366516E-2</v>
      </c>
      <c r="D32" s="65">
        <v>1247</v>
      </c>
      <c r="E32" s="21">
        <f>IF(D45=0, "-", D32/D45)</f>
        <v>9.0146750524109018E-2</v>
      </c>
      <c r="F32" s="81">
        <v>1349</v>
      </c>
      <c r="G32" s="39">
        <f>IF(F45=0, "-", F32/F45)</f>
        <v>3.6289780216824039E-2</v>
      </c>
      <c r="H32" s="65">
        <v>3311</v>
      </c>
      <c r="I32" s="21">
        <f>IF(H45=0, "-", H32/H45)</f>
        <v>9.2043811853663962E-2</v>
      </c>
      <c r="J32" s="20">
        <f t="shared" si="0"/>
        <v>-0.51242983159583</v>
      </c>
      <c r="K32" s="21">
        <f t="shared" si="1"/>
        <v>-0.59257022047719721</v>
      </c>
    </row>
    <row r="33" spans="1:11" x14ac:dyDescent="0.2">
      <c r="A33" s="7" t="s">
        <v>79</v>
      </c>
      <c r="B33" s="65">
        <v>39</v>
      </c>
      <c r="C33" s="39">
        <f>IF(B45=0, "-", B33/B45)</f>
        <v>2.7573529411764708E-3</v>
      </c>
      <c r="D33" s="65">
        <v>44</v>
      </c>
      <c r="E33" s="21">
        <f>IF(D45=0, "-", D33/D45)</f>
        <v>3.1807995373382492E-3</v>
      </c>
      <c r="F33" s="81">
        <v>117</v>
      </c>
      <c r="G33" s="39">
        <f>IF(F45=0, "-", F33/F45)</f>
        <v>3.1474457267371479E-3</v>
      </c>
      <c r="H33" s="65">
        <v>100</v>
      </c>
      <c r="I33" s="21">
        <f>IF(H45=0, "-", H33/H45)</f>
        <v>2.779939953297009E-3</v>
      </c>
      <c r="J33" s="20">
        <f t="shared" si="0"/>
        <v>-0.11363636363636363</v>
      </c>
      <c r="K33" s="21">
        <f t="shared" si="1"/>
        <v>0.17</v>
      </c>
    </row>
    <row r="34" spans="1:11" x14ac:dyDescent="0.2">
      <c r="A34" s="7" t="s">
        <v>81</v>
      </c>
      <c r="B34" s="65">
        <v>235</v>
      </c>
      <c r="C34" s="39">
        <f>IF(B45=0, "-", B34/B45)</f>
        <v>1.6614819004524887E-2</v>
      </c>
      <c r="D34" s="65">
        <v>100</v>
      </c>
      <c r="E34" s="21">
        <f>IF(D45=0, "-", D34/D45)</f>
        <v>7.2290898575869296E-3</v>
      </c>
      <c r="F34" s="81">
        <v>444</v>
      </c>
      <c r="G34" s="39">
        <f>IF(F45=0, "-", F34/F45)</f>
        <v>1.1944153014284562E-2</v>
      </c>
      <c r="H34" s="65">
        <v>315</v>
      </c>
      <c r="I34" s="21">
        <f>IF(H45=0, "-", H34/H45)</f>
        <v>8.7568108528855784E-3</v>
      </c>
      <c r="J34" s="20">
        <f t="shared" si="0"/>
        <v>1.35</v>
      </c>
      <c r="K34" s="21">
        <f t="shared" si="1"/>
        <v>0.40952380952380951</v>
      </c>
    </row>
    <row r="35" spans="1:11" x14ac:dyDescent="0.2">
      <c r="A35" s="7" t="s">
        <v>83</v>
      </c>
      <c r="B35" s="65">
        <v>174</v>
      </c>
      <c r="C35" s="39">
        <f>IF(B45=0, "-", B35/B45)</f>
        <v>1.2302036199095022E-2</v>
      </c>
      <c r="D35" s="65">
        <v>99</v>
      </c>
      <c r="E35" s="21">
        <f>IF(D45=0, "-", D35/D45)</f>
        <v>7.1567989590110605E-3</v>
      </c>
      <c r="F35" s="81">
        <v>433</v>
      </c>
      <c r="G35" s="39">
        <f>IF(F45=0, "-", F35/F45)</f>
        <v>1.1648239313480213E-2</v>
      </c>
      <c r="H35" s="65">
        <v>114</v>
      </c>
      <c r="I35" s="21">
        <f>IF(H45=0, "-", H35/H45)</f>
        <v>3.1691315467585902E-3</v>
      </c>
      <c r="J35" s="20">
        <f t="shared" si="0"/>
        <v>0.75757575757575757</v>
      </c>
      <c r="K35" s="21">
        <f t="shared" si="1"/>
        <v>2.7982456140350878</v>
      </c>
    </row>
    <row r="36" spans="1:11" x14ac:dyDescent="0.2">
      <c r="A36" s="7" t="s">
        <v>84</v>
      </c>
      <c r="B36" s="65">
        <v>0</v>
      </c>
      <c r="C36" s="39">
        <f>IF(B45=0, "-", B36/B45)</f>
        <v>0</v>
      </c>
      <c r="D36" s="65">
        <v>0</v>
      </c>
      <c r="E36" s="21">
        <f>IF(D45=0, "-", D36/D45)</f>
        <v>0</v>
      </c>
      <c r="F36" s="81">
        <v>1</v>
      </c>
      <c r="G36" s="39">
        <f>IF(F45=0, "-", F36/F45)</f>
        <v>2.6901245527667932E-5</v>
      </c>
      <c r="H36" s="65">
        <v>0</v>
      </c>
      <c r="I36" s="21">
        <f>IF(H45=0, "-", H36/H45)</f>
        <v>0</v>
      </c>
      <c r="J36" s="20" t="str">
        <f t="shared" si="0"/>
        <v>-</v>
      </c>
      <c r="K36" s="21" t="str">
        <f t="shared" si="1"/>
        <v>-</v>
      </c>
    </row>
    <row r="37" spans="1:11" x14ac:dyDescent="0.2">
      <c r="A37" s="7" t="s">
        <v>87</v>
      </c>
      <c r="B37" s="65">
        <v>160</v>
      </c>
      <c r="C37" s="39">
        <f>IF(B45=0, "-", B37/B45)</f>
        <v>1.1312217194570135E-2</v>
      </c>
      <c r="D37" s="65">
        <v>201</v>
      </c>
      <c r="E37" s="21">
        <f>IF(D45=0, "-", D37/D45)</f>
        <v>1.4530470613749728E-2</v>
      </c>
      <c r="F37" s="81">
        <v>247</v>
      </c>
      <c r="G37" s="39">
        <f>IF(F45=0, "-", F37/F45)</f>
        <v>6.6446076453339793E-3</v>
      </c>
      <c r="H37" s="65">
        <v>567</v>
      </c>
      <c r="I37" s="21">
        <f>IF(H45=0, "-", H37/H45)</f>
        <v>1.5762259535194039E-2</v>
      </c>
      <c r="J37" s="20">
        <f t="shared" si="0"/>
        <v>-0.20398009950248755</v>
      </c>
      <c r="K37" s="21">
        <f t="shared" si="1"/>
        <v>-0.56437389770723101</v>
      </c>
    </row>
    <row r="38" spans="1:11" x14ac:dyDescent="0.2">
      <c r="A38" s="7" t="s">
        <v>88</v>
      </c>
      <c r="B38" s="65">
        <v>58</v>
      </c>
      <c r="C38" s="39">
        <f>IF(B45=0, "-", B38/B45)</f>
        <v>4.1006787330316744E-3</v>
      </c>
      <c r="D38" s="65">
        <v>24</v>
      </c>
      <c r="E38" s="21">
        <f>IF(D45=0, "-", D38/D45)</f>
        <v>1.7349815658208631E-3</v>
      </c>
      <c r="F38" s="81">
        <v>128</v>
      </c>
      <c r="G38" s="39">
        <f>IF(F45=0, "-", F38/F45)</f>
        <v>3.4433594275414953E-3</v>
      </c>
      <c r="H38" s="65">
        <v>54</v>
      </c>
      <c r="I38" s="21">
        <f>IF(H45=0, "-", H38/H45)</f>
        <v>1.5011675747803848E-3</v>
      </c>
      <c r="J38" s="20">
        <f t="shared" si="0"/>
        <v>1.4166666666666667</v>
      </c>
      <c r="K38" s="21">
        <f t="shared" si="1"/>
        <v>1.3703703703703705</v>
      </c>
    </row>
    <row r="39" spans="1:11" x14ac:dyDescent="0.2">
      <c r="A39" s="7" t="s">
        <v>89</v>
      </c>
      <c r="B39" s="65">
        <v>560</v>
      </c>
      <c r="C39" s="39">
        <f>IF(B45=0, "-", B39/B45)</f>
        <v>3.9592760180995473E-2</v>
      </c>
      <c r="D39" s="65">
        <v>845</v>
      </c>
      <c r="E39" s="21">
        <f>IF(D45=0, "-", D39/D45)</f>
        <v>6.1085809296609554E-2</v>
      </c>
      <c r="F39" s="81">
        <v>1869</v>
      </c>
      <c r="G39" s="39">
        <f>IF(F45=0, "-", F39/F45)</f>
        <v>5.0278427891211362E-2</v>
      </c>
      <c r="H39" s="65">
        <v>1920</v>
      </c>
      <c r="I39" s="21">
        <f>IF(H45=0, "-", H39/H45)</f>
        <v>5.3374847103302571E-2</v>
      </c>
      <c r="J39" s="20">
        <f t="shared" si="0"/>
        <v>-0.33727810650887574</v>
      </c>
      <c r="K39" s="21">
        <f t="shared" si="1"/>
        <v>-2.6562499999999999E-2</v>
      </c>
    </row>
    <row r="40" spans="1:11" x14ac:dyDescent="0.2">
      <c r="A40" s="7" t="s">
        <v>90</v>
      </c>
      <c r="B40" s="65">
        <v>171</v>
      </c>
      <c r="C40" s="39">
        <f>IF(B45=0, "-", B40/B45)</f>
        <v>1.2089932126696833E-2</v>
      </c>
      <c r="D40" s="65">
        <v>120</v>
      </c>
      <c r="E40" s="21">
        <f>IF(D45=0, "-", D40/D45)</f>
        <v>8.6749078291043155E-3</v>
      </c>
      <c r="F40" s="81">
        <v>517</v>
      </c>
      <c r="G40" s="39">
        <f>IF(F45=0, "-", F40/F45)</f>
        <v>1.3907943937804321E-2</v>
      </c>
      <c r="H40" s="65">
        <v>325</v>
      </c>
      <c r="I40" s="21">
        <f>IF(H45=0, "-", H40/H45)</f>
        <v>9.034804848215278E-3</v>
      </c>
      <c r="J40" s="20">
        <f t="shared" si="0"/>
        <v>0.42499999999999999</v>
      </c>
      <c r="K40" s="21">
        <f t="shared" si="1"/>
        <v>0.59076923076923082</v>
      </c>
    </row>
    <row r="41" spans="1:11" x14ac:dyDescent="0.2">
      <c r="A41" s="7" t="s">
        <v>92</v>
      </c>
      <c r="B41" s="65">
        <v>2405</v>
      </c>
      <c r="C41" s="39">
        <f>IF(B45=0, "-", B41/B45)</f>
        <v>0.17003676470588236</v>
      </c>
      <c r="D41" s="65">
        <v>2000</v>
      </c>
      <c r="E41" s="21">
        <f>IF(D45=0, "-", D41/D45)</f>
        <v>0.14458179715173861</v>
      </c>
      <c r="F41" s="81">
        <v>6441</v>
      </c>
      <c r="G41" s="39">
        <f>IF(F45=0, "-", F41/F45)</f>
        <v>0.17327092244370915</v>
      </c>
      <c r="H41" s="65">
        <v>5221</v>
      </c>
      <c r="I41" s="21">
        <f>IF(H45=0, "-", H41/H45)</f>
        <v>0.14514066496163683</v>
      </c>
      <c r="J41" s="20">
        <f t="shared" si="0"/>
        <v>0.20250000000000001</v>
      </c>
      <c r="K41" s="21">
        <f t="shared" si="1"/>
        <v>0.23367171040030646</v>
      </c>
    </row>
    <row r="42" spans="1:11" x14ac:dyDescent="0.2">
      <c r="A42" s="7" t="s">
        <v>94</v>
      </c>
      <c r="B42" s="65">
        <v>455</v>
      </c>
      <c r="C42" s="39">
        <f>IF(B45=0, "-", B42/B45)</f>
        <v>3.216911764705882E-2</v>
      </c>
      <c r="D42" s="65">
        <v>496</v>
      </c>
      <c r="E42" s="21">
        <f>IF(D45=0, "-", D42/D45)</f>
        <v>3.5856285693631175E-2</v>
      </c>
      <c r="F42" s="81">
        <v>823</v>
      </c>
      <c r="G42" s="39">
        <f>IF(F45=0, "-", F42/F45)</f>
        <v>2.2139725069270706E-2</v>
      </c>
      <c r="H42" s="65">
        <v>1385</v>
      </c>
      <c r="I42" s="21">
        <f>IF(H45=0, "-", H42/H45)</f>
        <v>3.8502168353163571E-2</v>
      </c>
      <c r="J42" s="20">
        <f t="shared" si="0"/>
        <v>-8.2661290322580641E-2</v>
      </c>
      <c r="K42" s="21">
        <f t="shared" si="1"/>
        <v>-0.40577617328519855</v>
      </c>
    </row>
    <row r="43" spans="1:11" x14ac:dyDescent="0.2">
      <c r="A43" s="7" t="s">
        <v>95</v>
      </c>
      <c r="B43" s="65">
        <v>298</v>
      </c>
      <c r="C43" s="39">
        <f>IF(B45=0, "-", B43/B45)</f>
        <v>2.1069004524886879E-2</v>
      </c>
      <c r="D43" s="65">
        <v>287</v>
      </c>
      <c r="E43" s="21">
        <f>IF(D45=0, "-", D43/D45)</f>
        <v>2.074748789127449E-2</v>
      </c>
      <c r="F43" s="81">
        <v>717</v>
      </c>
      <c r="G43" s="39">
        <f>IF(F45=0, "-", F43/F45)</f>
        <v>1.9288193043337908E-2</v>
      </c>
      <c r="H43" s="65">
        <v>743</v>
      </c>
      <c r="I43" s="21">
        <f>IF(H45=0, "-", H43/H45)</f>
        <v>2.0654953852996774E-2</v>
      </c>
      <c r="J43" s="20">
        <f t="shared" si="0"/>
        <v>3.8327526132404179E-2</v>
      </c>
      <c r="K43" s="21">
        <f t="shared" si="1"/>
        <v>-3.4993270524899055E-2</v>
      </c>
    </row>
    <row r="44" spans="1:11" x14ac:dyDescent="0.2">
      <c r="A44" s="2"/>
      <c r="B44" s="68"/>
      <c r="C44" s="33"/>
      <c r="D44" s="68"/>
      <c r="E44" s="6"/>
      <c r="F44" s="82"/>
      <c r="G44" s="33"/>
      <c r="H44" s="68"/>
      <c r="I44" s="6"/>
      <c r="J44" s="5"/>
      <c r="K44" s="6"/>
    </row>
    <row r="45" spans="1:11" s="43" customFormat="1" x14ac:dyDescent="0.2">
      <c r="A45" s="162" t="s">
        <v>592</v>
      </c>
      <c r="B45" s="71">
        <f>SUM(B7:B44)</f>
        <v>14144</v>
      </c>
      <c r="C45" s="40">
        <v>1</v>
      </c>
      <c r="D45" s="71">
        <f>SUM(D7:D44)</f>
        <v>13833</v>
      </c>
      <c r="E45" s="41">
        <v>1</v>
      </c>
      <c r="F45" s="77">
        <f>SUM(F7:F44)</f>
        <v>37173</v>
      </c>
      <c r="G45" s="42">
        <v>1</v>
      </c>
      <c r="H45" s="71">
        <f>SUM(H7:H44)</f>
        <v>35972</v>
      </c>
      <c r="I45" s="41">
        <v>1</v>
      </c>
      <c r="J45" s="37">
        <f>IF(D45=0, "-", (B45-D45)/D45)</f>
        <v>2.2482469457095353E-2</v>
      </c>
      <c r="K45" s="38">
        <f>IF(H45=0, "-", (F45-H45)/H45)</f>
        <v>3.3387078839097077E-2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478</v>
      </c>
      <c r="B7" s="65">
        <v>1</v>
      </c>
      <c r="C7" s="34">
        <f>IF(B14=0, "-", B7/B14)</f>
        <v>1.7543859649122806E-2</v>
      </c>
      <c r="D7" s="65">
        <v>0</v>
      </c>
      <c r="E7" s="9">
        <f>IF(D14=0, "-", D7/D14)</f>
        <v>0</v>
      </c>
      <c r="F7" s="81">
        <v>3</v>
      </c>
      <c r="G7" s="34">
        <f>IF(F14=0, "-", F7/F14)</f>
        <v>2.0270270270270271E-2</v>
      </c>
      <c r="H7" s="65">
        <v>5</v>
      </c>
      <c r="I7" s="9">
        <f>IF(H14=0, "-", H7/H14)</f>
        <v>5.434782608695652E-2</v>
      </c>
      <c r="J7" s="8" t="str">
        <f t="shared" ref="J7:J12" si="0">IF(D7=0, "-", IF((B7-D7)/D7&lt;10, (B7-D7)/D7, "&gt;999%"))</f>
        <v>-</v>
      </c>
      <c r="K7" s="9">
        <f t="shared" ref="K7:K12" si="1">IF(H7=0, "-", IF((F7-H7)/H7&lt;10, (F7-H7)/H7, "&gt;999%"))</f>
        <v>-0.4</v>
      </c>
    </row>
    <row r="8" spans="1:11" x14ac:dyDescent="0.2">
      <c r="A8" s="7" t="s">
        <v>479</v>
      </c>
      <c r="B8" s="65">
        <v>5</v>
      </c>
      <c r="C8" s="34">
        <f>IF(B14=0, "-", B8/B14)</f>
        <v>8.771929824561403E-2</v>
      </c>
      <c r="D8" s="65">
        <v>0</v>
      </c>
      <c r="E8" s="9">
        <f>IF(D14=0, "-", D8/D14)</f>
        <v>0</v>
      </c>
      <c r="F8" s="81">
        <v>16</v>
      </c>
      <c r="G8" s="34">
        <f>IF(F14=0, "-", F8/F14)</f>
        <v>0.10810810810810811</v>
      </c>
      <c r="H8" s="65">
        <v>0</v>
      </c>
      <c r="I8" s="9">
        <f>IF(H14=0, "-", H8/H14)</f>
        <v>0</v>
      </c>
      <c r="J8" s="8" t="str">
        <f t="shared" si="0"/>
        <v>-</v>
      </c>
      <c r="K8" s="9" t="str">
        <f t="shared" si="1"/>
        <v>-</v>
      </c>
    </row>
    <row r="9" spans="1:11" x14ac:dyDescent="0.2">
      <c r="A9" s="7" t="s">
        <v>480</v>
      </c>
      <c r="B9" s="65">
        <v>1</v>
      </c>
      <c r="C9" s="34">
        <f>IF(B14=0, "-", B9/B14)</f>
        <v>1.7543859649122806E-2</v>
      </c>
      <c r="D9" s="65">
        <v>2</v>
      </c>
      <c r="E9" s="9">
        <f>IF(D14=0, "-", D9/D14)</f>
        <v>4.2553191489361701E-2</v>
      </c>
      <c r="F9" s="81">
        <v>2</v>
      </c>
      <c r="G9" s="34">
        <f>IF(F14=0, "-", F9/F14)</f>
        <v>1.3513513513513514E-2</v>
      </c>
      <c r="H9" s="65">
        <v>5</v>
      </c>
      <c r="I9" s="9">
        <f>IF(H14=0, "-", H9/H14)</f>
        <v>5.434782608695652E-2</v>
      </c>
      <c r="J9" s="8">
        <f t="shared" si="0"/>
        <v>-0.5</v>
      </c>
      <c r="K9" s="9">
        <f t="shared" si="1"/>
        <v>-0.6</v>
      </c>
    </row>
    <row r="10" spans="1:11" x14ac:dyDescent="0.2">
      <c r="A10" s="7" t="s">
        <v>481</v>
      </c>
      <c r="B10" s="65">
        <v>0</v>
      </c>
      <c r="C10" s="34">
        <f>IF(B14=0, "-", B10/B14)</f>
        <v>0</v>
      </c>
      <c r="D10" s="65">
        <v>17</v>
      </c>
      <c r="E10" s="9">
        <f>IF(D14=0, "-", D10/D14)</f>
        <v>0.36170212765957449</v>
      </c>
      <c r="F10" s="81">
        <v>8</v>
      </c>
      <c r="G10" s="34">
        <f>IF(F14=0, "-", F10/F14)</f>
        <v>5.4054054054054057E-2</v>
      </c>
      <c r="H10" s="65">
        <v>20</v>
      </c>
      <c r="I10" s="9">
        <f>IF(H14=0, "-", H10/H14)</f>
        <v>0.21739130434782608</v>
      </c>
      <c r="J10" s="8">
        <f t="shared" si="0"/>
        <v>-1</v>
      </c>
      <c r="K10" s="9">
        <f t="shared" si="1"/>
        <v>-0.6</v>
      </c>
    </row>
    <row r="11" spans="1:11" x14ac:dyDescent="0.2">
      <c r="A11" s="7" t="s">
        <v>482</v>
      </c>
      <c r="B11" s="65">
        <v>44</v>
      </c>
      <c r="C11" s="34">
        <f>IF(B14=0, "-", B11/B14)</f>
        <v>0.77192982456140347</v>
      </c>
      <c r="D11" s="65">
        <v>28</v>
      </c>
      <c r="E11" s="9">
        <f>IF(D14=0, "-", D11/D14)</f>
        <v>0.5957446808510638</v>
      </c>
      <c r="F11" s="81">
        <v>110</v>
      </c>
      <c r="G11" s="34">
        <f>IF(F14=0, "-", F11/F14)</f>
        <v>0.7432432432432432</v>
      </c>
      <c r="H11" s="65">
        <v>61</v>
      </c>
      <c r="I11" s="9">
        <f>IF(H14=0, "-", H11/H14)</f>
        <v>0.66304347826086951</v>
      </c>
      <c r="J11" s="8">
        <f t="shared" si="0"/>
        <v>0.5714285714285714</v>
      </c>
      <c r="K11" s="9">
        <f t="shared" si="1"/>
        <v>0.80327868852459017</v>
      </c>
    </row>
    <row r="12" spans="1:11" x14ac:dyDescent="0.2">
      <c r="A12" s="7" t="s">
        <v>483</v>
      </c>
      <c r="B12" s="65">
        <v>6</v>
      </c>
      <c r="C12" s="34">
        <f>IF(B14=0, "-", B12/B14)</f>
        <v>0.10526315789473684</v>
      </c>
      <c r="D12" s="65">
        <v>0</v>
      </c>
      <c r="E12" s="9">
        <f>IF(D14=0, "-", D12/D14)</f>
        <v>0</v>
      </c>
      <c r="F12" s="81">
        <v>9</v>
      </c>
      <c r="G12" s="34">
        <f>IF(F14=0, "-", F12/F14)</f>
        <v>6.0810810810810814E-2</v>
      </c>
      <c r="H12" s="65">
        <v>1</v>
      </c>
      <c r="I12" s="9">
        <f>IF(H14=0, "-", H12/H14)</f>
        <v>1.0869565217391304E-2</v>
      </c>
      <c r="J12" s="8" t="str">
        <f t="shared" si="0"/>
        <v>-</v>
      </c>
      <c r="K12" s="9">
        <f t="shared" si="1"/>
        <v>8</v>
      </c>
    </row>
    <row r="13" spans="1:11" x14ac:dyDescent="0.2">
      <c r="A13" s="2"/>
      <c r="B13" s="68"/>
      <c r="C13" s="33"/>
      <c r="D13" s="68"/>
      <c r="E13" s="6"/>
      <c r="F13" s="82"/>
      <c r="G13" s="33"/>
      <c r="H13" s="68"/>
      <c r="I13" s="6"/>
      <c r="J13" s="5"/>
      <c r="K13" s="6"/>
    </row>
    <row r="14" spans="1:11" s="43" customFormat="1" x14ac:dyDescent="0.2">
      <c r="A14" s="162" t="s">
        <v>614</v>
      </c>
      <c r="B14" s="71">
        <f>SUM(B7:B13)</f>
        <v>57</v>
      </c>
      <c r="C14" s="40">
        <f>B14/27155</f>
        <v>2.0990609464187075E-3</v>
      </c>
      <c r="D14" s="71">
        <f>SUM(D7:D13)</f>
        <v>47</v>
      </c>
      <c r="E14" s="41">
        <f>D14/25800</f>
        <v>1.8217054263565892E-3</v>
      </c>
      <c r="F14" s="77">
        <f>SUM(F7:F13)</f>
        <v>148</v>
      </c>
      <c r="G14" s="42">
        <f>F14/69729</f>
        <v>2.1225028323939824E-3</v>
      </c>
      <c r="H14" s="71">
        <f>SUM(H7:H13)</f>
        <v>92</v>
      </c>
      <c r="I14" s="41">
        <f>H14/67549</f>
        <v>1.3619742705295414E-3</v>
      </c>
      <c r="J14" s="37">
        <f>IF(D14=0, "-", IF((B14-D14)/D14&lt;10, (B14-D14)/D14, "&gt;999%"))</f>
        <v>0.21276595744680851</v>
      </c>
      <c r="K14" s="38">
        <f>IF(H14=0, "-", IF((F14-H14)/H14&lt;10, (F14-H14)/H14, "&gt;999%"))</f>
        <v>0.60869565217391308</v>
      </c>
    </row>
    <row r="15" spans="1:11" x14ac:dyDescent="0.2">
      <c r="B15" s="83"/>
      <c r="D15" s="83"/>
      <c r="F15" s="83"/>
      <c r="H15" s="83"/>
    </row>
    <row r="16" spans="1:11" x14ac:dyDescent="0.2">
      <c r="A16" s="163" t="s">
        <v>128</v>
      </c>
      <c r="B16" s="61" t="s">
        <v>12</v>
      </c>
      <c r="C16" s="62" t="s">
        <v>13</v>
      </c>
      <c r="D16" s="61" t="s">
        <v>12</v>
      </c>
      <c r="E16" s="63" t="s">
        <v>13</v>
      </c>
      <c r="F16" s="62" t="s">
        <v>12</v>
      </c>
      <c r="G16" s="62" t="s">
        <v>13</v>
      </c>
      <c r="H16" s="61" t="s">
        <v>12</v>
      </c>
      <c r="I16" s="63" t="s">
        <v>13</v>
      </c>
      <c r="J16" s="61"/>
      <c r="K16" s="63"/>
    </row>
    <row r="17" spans="1:11" x14ac:dyDescent="0.2">
      <c r="A17" s="7" t="s">
        <v>484</v>
      </c>
      <c r="B17" s="65">
        <v>2</v>
      </c>
      <c r="C17" s="34">
        <f>IF(B19=0, "-", B17/B19)</f>
        <v>1</v>
      </c>
      <c r="D17" s="65">
        <v>1</v>
      </c>
      <c r="E17" s="9">
        <f>IF(D19=0, "-", D17/D19)</f>
        <v>1</v>
      </c>
      <c r="F17" s="81">
        <v>4</v>
      </c>
      <c r="G17" s="34">
        <f>IF(F19=0, "-", F17/F19)</f>
        <v>1</v>
      </c>
      <c r="H17" s="65">
        <v>7</v>
      </c>
      <c r="I17" s="9">
        <f>IF(H19=0, "-", H17/H19)</f>
        <v>1</v>
      </c>
      <c r="J17" s="8">
        <f>IF(D17=0, "-", IF((B17-D17)/D17&lt;10, (B17-D17)/D17, "&gt;999%"))</f>
        <v>1</v>
      </c>
      <c r="K17" s="9">
        <f>IF(H17=0, "-", IF((F17-H17)/H17&lt;10, (F17-H17)/H17, "&gt;999%"))</f>
        <v>-0.42857142857142855</v>
      </c>
    </row>
    <row r="18" spans="1:11" x14ac:dyDescent="0.2">
      <c r="A18" s="2"/>
      <c r="B18" s="68"/>
      <c r="C18" s="33"/>
      <c r="D18" s="68"/>
      <c r="E18" s="6"/>
      <c r="F18" s="82"/>
      <c r="G18" s="33"/>
      <c r="H18" s="68"/>
      <c r="I18" s="6"/>
      <c r="J18" s="5"/>
      <c r="K18" s="6"/>
    </row>
    <row r="19" spans="1:11" s="43" customFormat="1" x14ac:dyDescent="0.2">
      <c r="A19" s="162" t="s">
        <v>613</v>
      </c>
      <c r="B19" s="71">
        <f>SUM(B17:B18)</f>
        <v>2</v>
      </c>
      <c r="C19" s="40">
        <f>B19/27155</f>
        <v>7.3651261277849389E-5</v>
      </c>
      <c r="D19" s="71">
        <f>SUM(D17:D18)</f>
        <v>1</v>
      </c>
      <c r="E19" s="41">
        <f>D19/25800</f>
        <v>3.8759689922480622E-5</v>
      </c>
      <c r="F19" s="77">
        <f>SUM(F17:F18)</f>
        <v>4</v>
      </c>
      <c r="G19" s="42">
        <f>F19/69729</f>
        <v>5.736494141605358E-5</v>
      </c>
      <c r="H19" s="71">
        <f>SUM(H17:H18)</f>
        <v>7</v>
      </c>
      <c r="I19" s="41">
        <f>H19/67549</f>
        <v>1.0362847710550859E-4</v>
      </c>
      <c r="J19" s="37">
        <f>IF(D19=0, "-", IF((B19-D19)/D19&lt;10, (B19-D19)/D19, "&gt;999%"))</f>
        <v>1</v>
      </c>
      <c r="K19" s="38">
        <f>IF(H19=0, "-", IF((F19-H19)/H19&lt;10, (F19-H19)/H19, "&gt;999%"))</f>
        <v>-0.42857142857142855</v>
      </c>
    </row>
    <row r="20" spans="1:11" x14ac:dyDescent="0.2">
      <c r="B20" s="83"/>
      <c r="D20" s="83"/>
      <c r="F20" s="83"/>
      <c r="H20" s="83"/>
    </row>
    <row r="21" spans="1:11" x14ac:dyDescent="0.2">
      <c r="A21" s="163" t="s">
        <v>129</v>
      </c>
      <c r="B21" s="61" t="s">
        <v>12</v>
      </c>
      <c r="C21" s="62" t="s">
        <v>13</v>
      </c>
      <c r="D21" s="61" t="s">
        <v>12</v>
      </c>
      <c r="E21" s="63" t="s">
        <v>13</v>
      </c>
      <c r="F21" s="62" t="s">
        <v>12</v>
      </c>
      <c r="G21" s="62" t="s">
        <v>13</v>
      </c>
      <c r="H21" s="61" t="s">
        <v>12</v>
      </c>
      <c r="I21" s="63" t="s">
        <v>13</v>
      </c>
      <c r="J21" s="61"/>
      <c r="K21" s="63"/>
    </row>
    <row r="22" spans="1:11" x14ac:dyDescent="0.2">
      <c r="A22" s="7" t="s">
        <v>485</v>
      </c>
      <c r="B22" s="65">
        <v>24</v>
      </c>
      <c r="C22" s="34">
        <f>IF(B26=0, "-", B22/B26)</f>
        <v>0.21052631578947367</v>
      </c>
      <c r="D22" s="65">
        <v>8</v>
      </c>
      <c r="E22" s="9">
        <f>IF(D26=0, "-", D22/D26)</f>
        <v>0.22222222222222221</v>
      </c>
      <c r="F22" s="81">
        <v>39</v>
      </c>
      <c r="G22" s="34">
        <f>IF(F26=0, "-", F22/F26)</f>
        <v>0.17647058823529413</v>
      </c>
      <c r="H22" s="65">
        <v>19</v>
      </c>
      <c r="I22" s="9">
        <f>IF(H26=0, "-", H22/H26)</f>
        <v>0.12258064516129032</v>
      </c>
      <c r="J22" s="8">
        <f>IF(D22=0, "-", IF((B22-D22)/D22&lt;10, (B22-D22)/D22, "&gt;999%"))</f>
        <v>2</v>
      </c>
      <c r="K22" s="9">
        <f>IF(H22=0, "-", IF((F22-H22)/H22&lt;10, (F22-H22)/H22, "&gt;999%"))</f>
        <v>1.0526315789473684</v>
      </c>
    </row>
    <row r="23" spans="1:11" x14ac:dyDescent="0.2">
      <c r="A23" s="7" t="s">
        <v>486</v>
      </c>
      <c r="B23" s="65">
        <v>70</v>
      </c>
      <c r="C23" s="34">
        <f>IF(B26=0, "-", B23/B26)</f>
        <v>0.61403508771929827</v>
      </c>
      <c r="D23" s="65">
        <v>15</v>
      </c>
      <c r="E23" s="9">
        <f>IF(D26=0, "-", D23/D26)</f>
        <v>0.41666666666666669</v>
      </c>
      <c r="F23" s="81">
        <v>142</v>
      </c>
      <c r="G23" s="34">
        <f>IF(F26=0, "-", F23/F26)</f>
        <v>0.64253393665158376</v>
      </c>
      <c r="H23" s="65">
        <v>49</v>
      </c>
      <c r="I23" s="9">
        <f>IF(H26=0, "-", H23/H26)</f>
        <v>0.31612903225806449</v>
      </c>
      <c r="J23" s="8">
        <f>IF(D23=0, "-", IF((B23-D23)/D23&lt;10, (B23-D23)/D23, "&gt;999%"))</f>
        <v>3.6666666666666665</v>
      </c>
      <c r="K23" s="9">
        <f>IF(H23=0, "-", IF((F23-H23)/H23&lt;10, (F23-H23)/H23, "&gt;999%"))</f>
        <v>1.8979591836734695</v>
      </c>
    </row>
    <row r="24" spans="1:11" x14ac:dyDescent="0.2">
      <c r="A24" s="7" t="s">
        <v>487</v>
      </c>
      <c r="B24" s="65">
        <v>20</v>
      </c>
      <c r="C24" s="34">
        <f>IF(B26=0, "-", B24/B26)</f>
        <v>0.17543859649122806</v>
      </c>
      <c r="D24" s="65">
        <v>13</v>
      </c>
      <c r="E24" s="9">
        <f>IF(D26=0, "-", D24/D26)</f>
        <v>0.3611111111111111</v>
      </c>
      <c r="F24" s="81">
        <v>40</v>
      </c>
      <c r="G24" s="34">
        <f>IF(F26=0, "-", F24/F26)</f>
        <v>0.18099547511312217</v>
      </c>
      <c r="H24" s="65">
        <v>87</v>
      </c>
      <c r="I24" s="9">
        <f>IF(H26=0, "-", H24/H26)</f>
        <v>0.56129032258064515</v>
      </c>
      <c r="J24" s="8">
        <f>IF(D24=0, "-", IF((B24-D24)/D24&lt;10, (B24-D24)/D24, "&gt;999%"))</f>
        <v>0.53846153846153844</v>
      </c>
      <c r="K24" s="9">
        <f>IF(H24=0, "-", IF((F24-H24)/H24&lt;10, (F24-H24)/H24, "&gt;999%"))</f>
        <v>-0.54022988505747127</v>
      </c>
    </row>
    <row r="25" spans="1:11" x14ac:dyDescent="0.2">
      <c r="A25" s="2"/>
      <c r="B25" s="68"/>
      <c r="C25" s="33"/>
      <c r="D25" s="68"/>
      <c r="E25" s="6"/>
      <c r="F25" s="82"/>
      <c r="G25" s="33"/>
      <c r="H25" s="68"/>
      <c r="I25" s="6"/>
      <c r="J25" s="5"/>
      <c r="K25" s="6"/>
    </row>
    <row r="26" spans="1:11" s="43" customFormat="1" x14ac:dyDescent="0.2">
      <c r="A26" s="162" t="s">
        <v>612</v>
      </c>
      <c r="B26" s="71">
        <f>SUM(B22:B25)</f>
        <v>114</v>
      </c>
      <c r="C26" s="40">
        <f>B26/27155</f>
        <v>4.1981218928374151E-3</v>
      </c>
      <c r="D26" s="71">
        <f>SUM(D22:D25)</f>
        <v>36</v>
      </c>
      <c r="E26" s="41">
        <f>D26/25800</f>
        <v>1.3953488372093023E-3</v>
      </c>
      <c r="F26" s="77">
        <f>SUM(F22:F25)</f>
        <v>221</v>
      </c>
      <c r="G26" s="42">
        <f>F26/69729</f>
        <v>3.1694130132369604E-3</v>
      </c>
      <c r="H26" s="71">
        <f>SUM(H22:H25)</f>
        <v>155</v>
      </c>
      <c r="I26" s="41">
        <f>H26/67549</f>
        <v>2.294630564479119E-3</v>
      </c>
      <c r="J26" s="37">
        <f>IF(D26=0, "-", IF((B26-D26)/D26&lt;10, (B26-D26)/D26, "&gt;999%"))</f>
        <v>2.1666666666666665</v>
      </c>
      <c r="K26" s="38">
        <f>IF(H26=0, "-", IF((F26-H26)/H26&lt;10, (F26-H26)/H26, "&gt;999%"))</f>
        <v>0.4258064516129032</v>
      </c>
    </row>
    <row r="27" spans="1:11" x14ac:dyDescent="0.2">
      <c r="B27" s="83"/>
      <c r="D27" s="83"/>
      <c r="F27" s="83"/>
      <c r="H27" s="83"/>
    </row>
    <row r="28" spans="1:11" x14ac:dyDescent="0.2">
      <c r="A28" s="163" t="s">
        <v>130</v>
      </c>
      <c r="B28" s="61" t="s">
        <v>12</v>
      </c>
      <c r="C28" s="62" t="s">
        <v>13</v>
      </c>
      <c r="D28" s="61" t="s">
        <v>12</v>
      </c>
      <c r="E28" s="63" t="s">
        <v>13</v>
      </c>
      <c r="F28" s="62" t="s">
        <v>12</v>
      </c>
      <c r="G28" s="62" t="s">
        <v>13</v>
      </c>
      <c r="H28" s="61" t="s">
        <v>12</v>
      </c>
      <c r="I28" s="63" t="s">
        <v>13</v>
      </c>
      <c r="J28" s="61"/>
      <c r="K28" s="63"/>
    </row>
    <row r="29" spans="1:11" x14ac:dyDescent="0.2">
      <c r="A29" s="7" t="s">
        <v>488</v>
      </c>
      <c r="B29" s="65">
        <v>146</v>
      </c>
      <c r="C29" s="34">
        <f>IF(B41=0, "-", B29/B41)</f>
        <v>0.22087745839636913</v>
      </c>
      <c r="D29" s="65">
        <v>80</v>
      </c>
      <c r="E29" s="9">
        <f>IF(D41=0, "-", D29/D41)</f>
        <v>9.8765432098765427E-2</v>
      </c>
      <c r="F29" s="81">
        <v>248</v>
      </c>
      <c r="G29" s="34">
        <f>IF(F41=0, "-", F29/F41)</f>
        <v>0.1370923161967938</v>
      </c>
      <c r="H29" s="65">
        <v>377</v>
      </c>
      <c r="I29" s="9">
        <f>IF(H41=0, "-", H29/H41)</f>
        <v>0.19343252950230888</v>
      </c>
      <c r="J29" s="8">
        <f t="shared" ref="J29:J39" si="2">IF(D29=0, "-", IF((B29-D29)/D29&lt;10, (B29-D29)/D29, "&gt;999%"))</f>
        <v>0.82499999999999996</v>
      </c>
      <c r="K29" s="9">
        <f t="shared" ref="K29:K39" si="3">IF(H29=0, "-", IF((F29-H29)/H29&lt;10, (F29-H29)/H29, "&gt;999%"))</f>
        <v>-0.34217506631299732</v>
      </c>
    </row>
    <row r="30" spans="1:11" x14ac:dyDescent="0.2">
      <c r="A30" s="7" t="s">
        <v>489</v>
      </c>
      <c r="B30" s="65">
        <v>0</v>
      </c>
      <c r="C30" s="34">
        <f>IF(B41=0, "-", B30/B41)</f>
        <v>0</v>
      </c>
      <c r="D30" s="65">
        <v>113</v>
      </c>
      <c r="E30" s="9">
        <f>IF(D41=0, "-", D30/D41)</f>
        <v>0.13950617283950617</v>
      </c>
      <c r="F30" s="81">
        <v>0</v>
      </c>
      <c r="G30" s="34">
        <f>IF(F41=0, "-", F30/F41)</f>
        <v>0</v>
      </c>
      <c r="H30" s="65">
        <v>266</v>
      </c>
      <c r="I30" s="9">
        <f>IF(H41=0, "-", H30/H41)</f>
        <v>0.13648024628014366</v>
      </c>
      <c r="J30" s="8">
        <f t="shared" si="2"/>
        <v>-1</v>
      </c>
      <c r="K30" s="9">
        <f t="shared" si="3"/>
        <v>-1</v>
      </c>
    </row>
    <row r="31" spans="1:11" x14ac:dyDescent="0.2">
      <c r="A31" s="7" t="s">
        <v>490</v>
      </c>
      <c r="B31" s="65">
        <v>76</v>
      </c>
      <c r="C31" s="34">
        <f>IF(B41=0, "-", B31/B41)</f>
        <v>0.11497730711043873</v>
      </c>
      <c r="D31" s="65">
        <v>0</v>
      </c>
      <c r="E31" s="9">
        <f>IF(D41=0, "-", D31/D41)</f>
        <v>0</v>
      </c>
      <c r="F31" s="81">
        <v>212</v>
      </c>
      <c r="G31" s="34">
        <f>IF(F41=0, "-", F31/F41)</f>
        <v>0.11719181868435599</v>
      </c>
      <c r="H31" s="65">
        <v>0</v>
      </c>
      <c r="I31" s="9">
        <f>IF(H41=0, "-", H31/H41)</f>
        <v>0</v>
      </c>
      <c r="J31" s="8" t="str">
        <f t="shared" si="2"/>
        <v>-</v>
      </c>
      <c r="K31" s="9" t="str">
        <f t="shared" si="3"/>
        <v>-</v>
      </c>
    </row>
    <row r="32" spans="1:11" x14ac:dyDescent="0.2">
      <c r="A32" s="7" t="s">
        <v>491</v>
      </c>
      <c r="B32" s="65">
        <v>80</v>
      </c>
      <c r="C32" s="34">
        <f>IF(B41=0, "-", B32/B41)</f>
        <v>0.12102874432677761</v>
      </c>
      <c r="D32" s="65">
        <v>73</v>
      </c>
      <c r="E32" s="9">
        <f>IF(D41=0, "-", D32/D41)</f>
        <v>9.0123456790123457E-2</v>
      </c>
      <c r="F32" s="81">
        <v>296</v>
      </c>
      <c r="G32" s="34">
        <f>IF(F41=0, "-", F32/F41)</f>
        <v>0.16362631288004423</v>
      </c>
      <c r="H32" s="65">
        <v>138</v>
      </c>
      <c r="I32" s="9">
        <f>IF(H41=0, "-", H32/H41)</f>
        <v>7.0805541303232425E-2</v>
      </c>
      <c r="J32" s="8">
        <f t="shared" si="2"/>
        <v>9.5890410958904104E-2</v>
      </c>
      <c r="K32" s="9">
        <f t="shared" si="3"/>
        <v>1.144927536231884</v>
      </c>
    </row>
    <row r="33" spans="1:11" x14ac:dyDescent="0.2">
      <c r="A33" s="7" t="s">
        <v>492</v>
      </c>
      <c r="B33" s="65">
        <v>2</v>
      </c>
      <c r="C33" s="34">
        <f>IF(B41=0, "-", B33/B41)</f>
        <v>3.0257186081694403E-3</v>
      </c>
      <c r="D33" s="65">
        <v>20</v>
      </c>
      <c r="E33" s="9">
        <f>IF(D41=0, "-", D33/D41)</f>
        <v>2.4691358024691357E-2</v>
      </c>
      <c r="F33" s="81">
        <v>11</v>
      </c>
      <c r="G33" s="34">
        <f>IF(F41=0, "-", F33/F41)</f>
        <v>6.0807075732448868E-3</v>
      </c>
      <c r="H33" s="65">
        <v>34</v>
      </c>
      <c r="I33" s="9">
        <f>IF(H41=0, "-", H33/H41)</f>
        <v>1.7444843509492047E-2</v>
      </c>
      <c r="J33" s="8">
        <f t="shared" si="2"/>
        <v>-0.9</v>
      </c>
      <c r="K33" s="9">
        <f t="shared" si="3"/>
        <v>-0.67647058823529416</v>
      </c>
    </row>
    <row r="34" spans="1:11" x14ac:dyDescent="0.2">
      <c r="A34" s="7" t="s">
        <v>493</v>
      </c>
      <c r="B34" s="65">
        <v>37</v>
      </c>
      <c r="C34" s="34">
        <f>IF(B41=0, "-", B34/B41)</f>
        <v>5.5975794251134643E-2</v>
      </c>
      <c r="D34" s="65">
        <v>43</v>
      </c>
      <c r="E34" s="9">
        <f>IF(D41=0, "-", D34/D41)</f>
        <v>5.3086419753086422E-2</v>
      </c>
      <c r="F34" s="81">
        <v>96</v>
      </c>
      <c r="G34" s="34">
        <f>IF(F41=0, "-", F34/F41)</f>
        <v>5.306799336650083E-2</v>
      </c>
      <c r="H34" s="65">
        <v>101</v>
      </c>
      <c r="I34" s="9">
        <f>IF(H41=0, "-", H34/H41)</f>
        <v>5.1821446895844024E-2</v>
      </c>
      <c r="J34" s="8">
        <f t="shared" si="2"/>
        <v>-0.13953488372093023</v>
      </c>
      <c r="K34" s="9">
        <f t="shared" si="3"/>
        <v>-4.9504950495049507E-2</v>
      </c>
    </row>
    <row r="35" spans="1:11" x14ac:dyDescent="0.2">
      <c r="A35" s="7" t="s">
        <v>494</v>
      </c>
      <c r="B35" s="65">
        <v>21</v>
      </c>
      <c r="C35" s="34">
        <f>IF(B41=0, "-", B35/B41)</f>
        <v>3.1770045385779121E-2</v>
      </c>
      <c r="D35" s="65">
        <v>26</v>
      </c>
      <c r="E35" s="9">
        <f>IF(D41=0, "-", D35/D41)</f>
        <v>3.2098765432098768E-2</v>
      </c>
      <c r="F35" s="81">
        <v>71</v>
      </c>
      <c r="G35" s="34">
        <f>IF(F41=0, "-", F35/F41)</f>
        <v>3.9248203427307907E-2</v>
      </c>
      <c r="H35" s="65">
        <v>55</v>
      </c>
      <c r="I35" s="9">
        <f>IF(H41=0, "-", H35/H41)</f>
        <v>2.8219599794766546E-2</v>
      </c>
      <c r="J35" s="8">
        <f t="shared" si="2"/>
        <v>-0.19230769230769232</v>
      </c>
      <c r="K35" s="9">
        <f t="shared" si="3"/>
        <v>0.29090909090909089</v>
      </c>
    </row>
    <row r="36" spans="1:11" x14ac:dyDescent="0.2">
      <c r="A36" s="7" t="s">
        <v>495</v>
      </c>
      <c r="B36" s="65">
        <v>7</v>
      </c>
      <c r="C36" s="34">
        <f>IF(B41=0, "-", B36/B41)</f>
        <v>1.059001512859304E-2</v>
      </c>
      <c r="D36" s="65">
        <v>6</v>
      </c>
      <c r="E36" s="9">
        <f>IF(D41=0, "-", D36/D41)</f>
        <v>7.4074074074074077E-3</v>
      </c>
      <c r="F36" s="81">
        <v>27</v>
      </c>
      <c r="G36" s="34">
        <f>IF(F41=0, "-", F36/F41)</f>
        <v>1.4925373134328358E-2</v>
      </c>
      <c r="H36" s="65">
        <v>11</v>
      </c>
      <c r="I36" s="9">
        <f>IF(H41=0, "-", H36/H41)</f>
        <v>5.643919958953309E-3</v>
      </c>
      <c r="J36" s="8">
        <f t="shared" si="2"/>
        <v>0.16666666666666666</v>
      </c>
      <c r="K36" s="9">
        <f t="shared" si="3"/>
        <v>1.4545454545454546</v>
      </c>
    </row>
    <row r="37" spans="1:11" x14ac:dyDescent="0.2">
      <c r="A37" s="7" t="s">
        <v>496</v>
      </c>
      <c r="B37" s="65">
        <v>10</v>
      </c>
      <c r="C37" s="34">
        <f>IF(B41=0, "-", B37/B41)</f>
        <v>1.5128593040847202E-2</v>
      </c>
      <c r="D37" s="65">
        <v>144</v>
      </c>
      <c r="E37" s="9">
        <f>IF(D41=0, "-", D37/D41)</f>
        <v>0.17777777777777778</v>
      </c>
      <c r="F37" s="81">
        <v>58</v>
      </c>
      <c r="G37" s="34">
        <f>IF(F41=0, "-", F37/F41)</f>
        <v>3.2061912658927584E-2</v>
      </c>
      <c r="H37" s="65">
        <v>242</v>
      </c>
      <c r="I37" s="9">
        <f>IF(H41=0, "-", H37/H41)</f>
        <v>0.1241662390969728</v>
      </c>
      <c r="J37" s="8">
        <f t="shared" si="2"/>
        <v>-0.93055555555555558</v>
      </c>
      <c r="K37" s="9">
        <f t="shared" si="3"/>
        <v>-0.76033057851239672</v>
      </c>
    </row>
    <row r="38" spans="1:11" x14ac:dyDescent="0.2">
      <c r="A38" s="7" t="s">
        <v>497</v>
      </c>
      <c r="B38" s="65">
        <v>239</v>
      </c>
      <c r="C38" s="34">
        <f>IF(B41=0, "-", B38/B41)</f>
        <v>0.36157337367624809</v>
      </c>
      <c r="D38" s="65">
        <v>244</v>
      </c>
      <c r="E38" s="9">
        <f>IF(D41=0, "-", D38/D41)</f>
        <v>0.3012345679012346</v>
      </c>
      <c r="F38" s="81">
        <v>703</v>
      </c>
      <c r="G38" s="34">
        <f>IF(F41=0, "-", F38/F41)</f>
        <v>0.38861249309010504</v>
      </c>
      <c r="H38" s="65">
        <v>620</v>
      </c>
      <c r="I38" s="9">
        <f>IF(H41=0, "-", H38/H41)</f>
        <v>0.31811185223191379</v>
      </c>
      <c r="J38" s="8">
        <f t="shared" si="2"/>
        <v>-2.0491803278688523E-2</v>
      </c>
      <c r="K38" s="9">
        <f t="shared" si="3"/>
        <v>0.13387096774193549</v>
      </c>
    </row>
    <row r="39" spans="1:11" x14ac:dyDescent="0.2">
      <c r="A39" s="7" t="s">
        <v>498</v>
      </c>
      <c r="B39" s="65">
        <v>43</v>
      </c>
      <c r="C39" s="34">
        <f>IF(B41=0, "-", B39/B41)</f>
        <v>6.5052950075642962E-2</v>
      </c>
      <c r="D39" s="65">
        <v>61</v>
      </c>
      <c r="E39" s="9">
        <f>IF(D41=0, "-", D39/D41)</f>
        <v>7.5308641975308649E-2</v>
      </c>
      <c r="F39" s="81">
        <v>87</v>
      </c>
      <c r="G39" s="34">
        <f>IF(F41=0, "-", F39/F41)</f>
        <v>4.809286898839138E-2</v>
      </c>
      <c r="H39" s="65">
        <v>105</v>
      </c>
      <c r="I39" s="9">
        <f>IF(H41=0, "-", H39/H41)</f>
        <v>5.3873781426372495E-2</v>
      </c>
      <c r="J39" s="8">
        <f t="shared" si="2"/>
        <v>-0.29508196721311475</v>
      </c>
      <c r="K39" s="9">
        <f t="shared" si="3"/>
        <v>-0.17142857142857143</v>
      </c>
    </row>
    <row r="40" spans="1:11" x14ac:dyDescent="0.2">
      <c r="A40" s="2"/>
      <c r="B40" s="68"/>
      <c r="C40" s="33"/>
      <c r="D40" s="68"/>
      <c r="E40" s="6"/>
      <c r="F40" s="82"/>
      <c r="G40" s="33"/>
      <c r="H40" s="68"/>
      <c r="I40" s="6"/>
      <c r="J40" s="5"/>
      <c r="K40" s="6"/>
    </row>
    <row r="41" spans="1:11" s="43" customFormat="1" x14ac:dyDescent="0.2">
      <c r="A41" s="162" t="s">
        <v>611</v>
      </c>
      <c r="B41" s="71">
        <f>SUM(B29:B40)</f>
        <v>661</v>
      </c>
      <c r="C41" s="40">
        <f>B41/27155</f>
        <v>2.4341741852329221E-2</v>
      </c>
      <c r="D41" s="71">
        <f>SUM(D29:D40)</f>
        <v>810</v>
      </c>
      <c r="E41" s="41">
        <f>D41/25800</f>
        <v>3.1395348837209305E-2</v>
      </c>
      <c r="F41" s="77">
        <f>SUM(F29:F40)</f>
        <v>1809</v>
      </c>
      <c r="G41" s="42">
        <f>F41/69729</f>
        <v>2.594329475541023E-2</v>
      </c>
      <c r="H41" s="71">
        <f>SUM(H29:H40)</f>
        <v>1949</v>
      </c>
      <c r="I41" s="41">
        <f>H41/67549</f>
        <v>2.8853128839805179E-2</v>
      </c>
      <c r="J41" s="37">
        <f>IF(D41=0, "-", IF((B41-D41)/D41&lt;10, (B41-D41)/D41, "&gt;999%"))</f>
        <v>-0.18395061728395062</v>
      </c>
      <c r="K41" s="38">
        <f>IF(H41=0, "-", IF((F41-H41)/H41&lt;10, (F41-H41)/H41, "&gt;999%"))</f>
        <v>-7.1831708568496661E-2</v>
      </c>
    </row>
    <row r="42" spans="1:11" x14ac:dyDescent="0.2">
      <c r="B42" s="83"/>
      <c r="D42" s="83"/>
      <c r="F42" s="83"/>
      <c r="H42" s="83"/>
    </row>
    <row r="43" spans="1:11" x14ac:dyDescent="0.2">
      <c r="A43" s="163" t="s">
        <v>131</v>
      </c>
      <c r="B43" s="61" t="s">
        <v>12</v>
      </c>
      <c r="C43" s="62" t="s">
        <v>13</v>
      </c>
      <c r="D43" s="61" t="s">
        <v>12</v>
      </c>
      <c r="E43" s="63" t="s">
        <v>13</v>
      </c>
      <c r="F43" s="62" t="s">
        <v>12</v>
      </c>
      <c r="G43" s="62" t="s">
        <v>13</v>
      </c>
      <c r="H43" s="61" t="s">
        <v>12</v>
      </c>
      <c r="I43" s="63" t="s">
        <v>13</v>
      </c>
      <c r="J43" s="61"/>
      <c r="K43" s="63"/>
    </row>
    <row r="44" spans="1:11" x14ac:dyDescent="0.2">
      <c r="A44" s="7" t="s">
        <v>499</v>
      </c>
      <c r="B44" s="65">
        <v>61</v>
      </c>
      <c r="C44" s="34">
        <f>IF(B53=0, "-", B44/B53)</f>
        <v>8.155080213903744E-2</v>
      </c>
      <c r="D44" s="65">
        <v>106</v>
      </c>
      <c r="E44" s="9">
        <f>IF(D53=0, "-", D44/D53)</f>
        <v>0.15451895043731778</v>
      </c>
      <c r="F44" s="81">
        <v>273</v>
      </c>
      <c r="G44" s="34">
        <f>IF(F53=0, "-", F44/F53)</f>
        <v>0.14057672502574664</v>
      </c>
      <c r="H44" s="65">
        <v>282</v>
      </c>
      <c r="I44" s="9">
        <f>IF(H53=0, "-", H44/H53)</f>
        <v>0.16775728732897086</v>
      </c>
      <c r="J44" s="8">
        <f t="shared" ref="J44:J51" si="4">IF(D44=0, "-", IF((B44-D44)/D44&lt;10, (B44-D44)/D44, "&gt;999%"))</f>
        <v>-0.42452830188679247</v>
      </c>
      <c r="K44" s="9">
        <f t="shared" ref="K44:K51" si="5">IF(H44=0, "-", IF((F44-H44)/H44&lt;10, (F44-H44)/H44, "&gt;999%"))</f>
        <v>-3.1914893617021274E-2</v>
      </c>
    </row>
    <row r="45" spans="1:11" x14ac:dyDescent="0.2">
      <c r="A45" s="7" t="s">
        <v>500</v>
      </c>
      <c r="B45" s="65">
        <v>0</v>
      </c>
      <c r="C45" s="34">
        <f>IF(B53=0, "-", B45/B53)</f>
        <v>0</v>
      </c>
      <c r="D45" s="65">
        <v>2</v>
      </c>
      <c r="E45" s="9">
        <f>IF(D53=0, "-", D45/D53)</f>
        <v>2.9154518950437317E-3</v>
      </c>
      <c r="F45" s="81">
        <v>2</v>
      </c>
      <c r="G45" s="34">
        <f>IF(F53=0, "-", F45/F53)</f>
        <v>1.0298661174047373E-3</v>
      </c>
      <c r="H45" s="65">
        <v>35</v>
      </c>
      <c r="I45" s="9">
        <f>IF(H53=0, "-", H45/H53)</f>
        <v>2.0820939916716241E-2</v>
      </c>
      <c r="J45" s="8">
        <f t="shared" si="4"/>
        <v>-1</v>
      </c>
      <c r="K45" s="9">
        <f t="shared" si="5"/>
        <v>-0.94285714285714284</v>
      </c>
    </row>
    <row r="46" spans="1:11" x14ac:dyDescent="0.2">
      <c r="A46" s="7" t="s">
        <v>501</v>
      </c>
      <c r="B46" s="65">
        <v>5</v>
      </c>
      <c r="C46" s="34">
        <f>IF(B53=0, "-", B46/B53)</f>
        <v>6.6844919786096255E-3</v>
      </c>
      <c r="D46" s="65">
        <v>0</v>
      </c>
      <c r="E46" s="9">
        <f>IF(D53=0, "-", D46/D53)</f>
        <v>0</v>
      </c>
      <c r="F46" s="81">
        <v>17</v>
      </c>
      <c r="G46" s="34">
        <f>IF(F53=0, "-", F46/F53)</f>
        <v>8.7538619979402685E-3</v>
      </c>
      <c r="H46" s="65">
        <v>0</v>
      </c>
      <c r="I46" s="9">
        <f>IF(H53=0, "-", H46/H53)</f>
        <v>0</v>
      </c>
      <c r="J46" s="8" t="str">
        <f t="shared" si="4"/>
        <v>-</v>
      </c>
      <c r="K46" s="9" t="str">
        <f t="shared" si="5"/>
        <v>-</v>
      </c>
    </row>
    <row r="47" spans="1:11" x14ac:dyDescent="0.2">
      <c r="A47" s="7" t="s">
        <v>502</v>
      </c>
      <c r="B47" s="65">
        <v>158</v>
      </c>
      <c r="C47" s="34">
        <f>IF(B53=0, "-", B47/B53)</f>
        <v>0.21122994652406418</v>
      </c>
      <c r="D47" s="65">
        <v>165</v>
      </c>
      <c r="E47" s="9">
        <f>IF(D53=0, "-", D47/D53)</f>
        <v>0.24052478134110788</v>
      </c>
      <c r="F47" s="81">
        <v>342</v>
      </c>
      <c r="G47" s="34">
        <f>IF(F53=0, "-", F47/F53)</f>
        <v>0.17610710607621008</v>
      </c>
      <c r="H47" s="65">
        <v>374</v>
      </c>
      <c r="I47" s="9">
        <f>IF(H53=0, "-", H47/H53)</f>
        <v>0.22248661511005355</v>
      </c>
      <c r="J47" s="8">
        <f t="shared" si="4"/>
        <v>-4.2424242424242427E-2</v>
      </c>
      <c r="K47" s="9">
        <f t="shared" si="5"/>
        <v>-8.5561497326203204E-2</v>
      </c>
    </row>
    <row r="48" spans="1:11" x14ac:dyDescent="0.2">
      <c r="A48" s="7" t="s">
        <v>503</v>
      </c>
      <c r="B48" s="65">
        <v>120</v>
      </c>
      <c r="C48" s="34">
        <f>IF(B53=0, "-", B48/B53)</f>
        <v>0.16042780748663102</v>
      </c>
      <c r="D48" s="65">
        <v>79</v>
      </c>
      <c r="E48" s="9">
        <f>IF(D53=0, "-", D48/D53)</f>
        <v>0.11516034985422741</v>
      </c>
      <c r="F48" s="81">
        <v>244</v>
      </c>
      <c r="G48" s="34">
        <f>IF(F53=0, "-", F48/F53)</f>
        <v>0.12564366632337795</v>
      </c>
      <c r="H48" s="65">
        <v>168</v>
      </c>
      <c r="I48" s="9">
        <f>IF(H53=0, "-", H48/H53)</f>
        <v>9.9940511600237952E-2</v>
      </c>
      <c r="J48" s="8">
        <f t="shared" si="4"/>
        <v>0.51898734177215189</v>
      </c>
      <c r="K48" s="9">
        <f t="shared" si="5"/>
        <v>0.45238095238095238</v>
      </c>
    </row>
    <row r="49" spans="1:11" x14ac:dyDescent="0.2">
      <c r="A49" s="7" t="s">
        <v>504</v>
      </c>
      <c r="B49" s="65">
        <v>107</v>
      </c>
      <c r="C49" s="34">
        <f>IF(B53=0, "-", B49/B53)</f>
        <v>0.14304812834224598</v>
      </c>
      <c r="D49" s="65">
        <v>83</v>
      </c>
      <c r="E49" s="9">
        <f>IF(D53=0, "-", D49/D53)</f>
        <v>0.12099125364431487</v>
      </c>
      <c r="F49" s="81">
        <v>250</v>
      </c>
      <c r="G49" s="34">
        <f>IF(F53=0, "-", F49/F53)</f>
        <v>0.12873326467559218</v>
      </c>
      <c r="H49" s="65">
        <v>170</v>
      </c>
      <c r="I49" s="9">
        <f>IF(H53=0, "-", H49/H53)</f>
        <v>0.10113027959547888</v>
      </c>
      <c r="J49" s="8">
        <f t="shared" si="4"/>
        <v>0.28915662650602408</v>
      </c>
      <c r="K49" s="9">
        <f t="shared" si="5"/>
        <v>0.47058823529411764</v>
      </c>
    </row>
    <row r="50" spans="1:11" x14ac:dyDescent="0.2">
      <c r="A50" s="7" t="s">
        <v>505</v>
      </c>
      <c r="B50" s="65">
        <v>62</v>
      </c>
      <c r="C50" s="34">
        <f>IF(B53=0, "-", B50/B53)</f>
        <v>8.2887700534759357E-2</v>
      </c>
      <c r="D50" s="65">
        <v>46</v>
      </c>
      <c r="E50" s="9">
        <f>IF(D53=0, "-", D50/D53)</f>
        <v>6.7055393586005832E-2</v>
      </c>
      <c r="F50" s="81">
        <v>144</v>
      </c>
      <c r="G50" s="34">
        <f>IF(F53=0, "-", F50/F53)</f>
        <v>7.4150360453141093E-2</v>
      </c>
      <c r="H50" s="65">
        <v>126</v>
      </c>
      <c r="I50" s="9">
        <f>IF(H53=0, "-", H50/H53)</f>
        <v>7.4955383700178471E-2</v>
      </c>
      <c r="J50" s="8">
        <f t="shared" si="4"/>
        <v>0.34782608695652173</v>
      </c>
      <c r="K50" s="9">
        <f t="shared" si="5"/>
        <v>0.14285714285714285</v>
      </c>
    </row>
    <row r="51" spans="1:11" x14ac:dyDescent="0.2">
      <c r="A51" s="7" t="s">
        <v>506</v>
      </c>
      <c r="B51" s="65">
        <v>235</v>
      </c>
      <c r="C51" s="34">
        <f>IF(B53=0, "-", B51/B53)</f>
        <v>0.31417112299465239</v>
      </c>
      <c r="D51" s="65">
        <v>205</v>
      </c>
      <c r="E51" s="9">
        <f>IF(D53=0, "-", D51/D53)</f>
        <v>0.29883381924198249</v>
      </c>
      <c r="F51" s="81">
        <v>670</v>
      </c>
      <c r="G51" s="34">
        <f>IF(F53=0, "-", F51/F53)</f>
        <v>0.34500514933058701</v>
      </c>
      <c r="H51" s="65">
        <v>526</v>
      </c>
      <c r="I51" s="9">
        <f>IF(H53=0, "-", H51/H53)</f>
        <v>0.3129089827483641</v>
      </c>
      <c r="J51" s="8">
        <f t="shared" si="4"/>
        <v>0.14634146341463414</v>
      </c>
      <c r="K51" s="9">
        <f t="shared" si="5"/>
        <v>0.27376425855513309</v>
      </c>
    </row>
    <row r="52" spans="1:11" x14ac:dyDescent="0.2">
      <c r="A52" s="2"/>
      <c r="B52" s="68"/>
      <c r="C52" s="33"/>
      <c r="D52" s="68"/>
      <c r="E52" s="6"/>
      <c r="F52" s="82"/>
      <c r="G52" s="33"/>
      <c r="H52" s="68"/>
      <c r="I52" s="6"/>
      <c r="J52" s="5"/>
      <c r="K52" s="6"/>
    </row>
    <row r="53" spans="1:11" s="43" customFormat="1" x14ac:dyDescent="0.2">
      <c r="A53" s="162" t="s">
        <v>610</v>
      </c>
      <c r="B53" s="71">
        <f>SUM(B44:B52)</f>
        <v>748</v>
      </c>
      <c r="C53" s="40">
        <f>B53/27155</f>
        <v>2.7545571717915669E-2</v>
      </c>
      <c r="D53" s="71">
        <f>SUM(D44:D52)</f>
        <v>686</v>
      </c>
      <c r="E53" s="41">
        <f>D53/25800</f>
        <v>2.6589147286821706E-2</v>
      </c>
      <c r="F53" s="77">
        <f>SUM(F44:F52)</f>
        <v>1942</v>
      </c>
      <c r="G53" s="42">
        <f>F53/69729</f>
        <v>2.7850679057494013E-2</v>
      </c>
      <c r="H53" s="71">
        <f>SUM(H44:H52)</f>
        <v>1681</v>
      </c>
      <c r="I53" s="41">
        <f>H53/67549</f>
        <v>2.4885638573479991E-2</v>
      </c>
      <c r="J53" s="37">
        <f>IF(D53=0, "-", IF((B53-D53)/D53&lt;10, (B53-D53)/D53, "&gt;999%"))</f>
        <v>9.0379008746355682E-2</v>
      </c>
      <c r="K53" s="38">
        <f>IF(H53=0, "-", IF((F53-H53)/H53&lt;10, (F53-H53)/H53, "&gt;999%"))</f>
        <v>0.15526472337894109</v>
      </c>
    </row>
    <row r="54" spans="1:11" x14ac:dyDescent="0.2">
      <c r="B54" s="83"/>
      <c r="D54" s="83"/>
      <c r="F54" s="83"/>
      <c r="H54" s="83"/>
    </row>
    <row r="55" spans="1:11" x14ac:dyDescent="0.2">
      <c r="A55" s="163" t="s">
        <v>132</v>
      </c>
      <c r="B55" s="61" t="s">
        <v>12</v>
      </c>
      <c r="C55" s="62" t="s">
        <v>13</v>
      </c>
      <c r="D55" s="61" t="s">
        <v>12</v>
      </c>
      <c r="E55" s="63" t="s">
        <v>13</v>
      </c>
      <c r="F55" s="62" t="s">
        <v>12</v>
      </c>
      <c r="G55" s="62" t="s">
        <v>13</v>
      </c>
      <c r="H55" s="61" t="s">
        <v>12</v>
      </c>
      <c r="I55" s="63" t="s">
        <v>13</v>
      </c>
      <c r="J55" s="61"/>
      <c r="K55" s="63"/>
    </row>
    <row r="56" spans="1:11" x14ac:dyDescent="0.2">
      <c r="A56" s="7" t="s">
        <v>507</v>
      </c>
      <c r="B56" s="65">
        <v>26</v>
      </c>
      <c r="C56" s="34">
        <f>IF(B77=0, "-", B56/B77)</f>
        <v>6.2771607918879766E-3</v>
      </c>
      <c r="D56" s="65">
        <v>55</v>
      </c>
      <c r="E56" s="9">
        <f>IF(D77=0, "-", D56/D77)</f>
        <v>1.3674788662357036E-2</v>
      </c>
      <c r="F56" s="81">
        <v>86</v>
      </c>
      <c r="G56" s="34">
        <f>IF(F77=0, "-", F56/F77)</f>
        <v>7.7233947013920076E-3</v>
      </c>
      <c r="H56" s="65">
        <v>102</v>
      </c>
      <c r="I56" s="9">
        <f>IF(H77=0, "-", H56/H77)</f>
        <v>1.0430514367522242E-2</v>
      </c>
      <c r="J56" s="8">
        <f t="shared" ref="J56:J75" si="6">IF(D56=0, "-", IF((B56-D56)/D56&lt;10, (B56-D56)/D56, "&gt;999%"))</f>
        <v>-0.52727272727272723</v>
      </c>
      <c r="K56" s="9">
        <f t="shared" ref="K56:K75" si="7">IF(H56=0, "-", IF((F56-H56)/H56&lt;10, (F56-H56)/H56, "&gt;999%"))</f>
        <v>-0.15686274509803921</v>
      </c>
    </row>
    <row r="57" spans="1:11" x14ac:dyDescent="0.2">
      <c r="A57" s="7" t="s">
        <v>508</v>
      </c>
      <c r="B57" s="65">
        <v>34</v>
      </c>
      <c r="C57" s="34">
        <f>IF(B77=0, "-", B57/B77)</f>
        <v>8.2085948816996625E-3</v>
      </c>
      <c r="D57" s="65">
        <v>0</v>
      </c>
      <c r="E57" s="9">
        <f>IF(D77=0, "-", D57/D77)</f>
        <v>0</v>
      </c>
      <c r="F57" s="81">
        <v>43</v>
      </c>
      <c r="G57" s="34">
        <f>IF(F77=0, "-", F57/F77)</f>
        <v>3.8616973506960038E-3</v>
      </c>
      <c r="H57" s="65">
        <v>0</v>
      </c>
      <c r="I57" s="9">
        <f>IF(H77=0, "-", H57/H77)</f>
        <v>0</v>
      </c>
      <c r="J57" s="8" t="str">
        <f t="shared" si="6"/>
        <v>-</v>
      </c>
      <c r="K57" s="9" t="str">
        <f t="shared" si="7"/>
        <v>-</v>
      </c>
    </row>
    <row r="58" spans="1:11" x14ac:dyDescent="0.2">
      <c r="A58" s="7" t="s">
        <v>509</v>
      </c>
      <c r="B58" s="65">
        <v>1047</v>
      </c>
      <c r="C58" s="34">
        <f>IF(B77=0, "-", B58/B77)</f>
        <v>0.25277643650410431</v>
      </c>
      <c r="D58" s="65">
        <v>1263</v>
      </c>
      <c r="E58" s="9">
        <f>IF(D77=0, "-", D58/D77)</f>
        <v>0.3140228741919443</v>
      </c>
      <c r="F58" s="81">
        <v>3010</v>
      </c>
      <c r="G58" s="34">
        <f>IF(F77=0, "-", F58/F77)</f>
        <v>0.27031881454872025</v>
      </c>
      <c r="H58" s="65">
        <v>2829</v>
      </c>
      <c r="I58" s="9">
        <f>IF(H77=0, "-", H58/H77)</f>
        <v>0.28929338378157277</v>
      </c>
      <c r="J58" s="8">
        <f t="shared" si="6"/>
        <v>-0.17102137767220901</v>
      </c>
      <c r="K58" s="9">
        <f t="shared" si="7"/>
        <v>6.3980205019441502E-2</v>
      </c>
    </row>
    <row r="59" spans="1:11" x14ac:dyDescent="0.2">
      <c r="A59" s="7" t="s">
        <v>510</v>
      </c>
      <c r="B59" s="65">
        <v>0</v>
      </c>
      <c r="C59" s="34">
        <f>IF(B77=0, "-", B59/B77)</f>
        <v>0</v>
      </c>
      <c r="D59" s="65">
        <v>6</v>
      </c>
      <c r="E59" s="9">
        <f>IF(D77=0, "-", D59/D77)</f>
        <v>1.4917951268025858E-3</v>
      </c>
      <c r="F59" s="81">
        <v>2</v>
      </c>
      <c r="G59" s="34">
        <f>IF(F77=0, "-", F59/F77)</f>
        <v>1.7961383026493039E-4</v>
      </c>
      <c r="H59" s="65">
        <v>14</v>
      </c>
      <c r="I59" s="9">
        <f>IF(H77=0, "-", H59/H77)</f>
        <v>1.4316392269148174E-3</v>
      </c>
      <c r="J59" s="8">
        <f t="shared" si="6"/>
        <v>-1</v>
      </c>
      <c r="K59" s="9">
        <f t="shared" si="7"/>
        <v>-0.8571428571428571</v>
      </c>
    </row>
    <row r="60" spans="1:11" x14ac:dyDescent="0.2">
      <c r="A60" s="7" t="s">
        <v>511</v>
      </c>
      <c r="B60" s="65">
        <v>23</v>
      </c>
      <c r="C60" s="34">
        <f>IF(B77=0, "-", B60/B77)</f>
        <v>5.5528730082085951E-3</v>
      </c>
      <c r="D60" s="65">
        <v>60</v>
      </c>
      <c r="E60" s="9">
        <f>IF(D77=0, "-", D60/D77)</f>
        <v>1.4917951268025857E-2</v>
      </c>
      <c r="F60" s="81">
        <v>84</v>
      </c>
      <c r="G60" s="34">
        <f>IF(F77=0, "-", F60/F77)</f>
        <v>7.5437808711270767E-3</v>
      </c>
      <c r="H60" s="65">
        <v>159</v>
      </c>
      <c r="I60" s="9">
        <f>IF(H77=0, "-", H60/H77)</f>
        <v>1.6259331219961141E-2</v>
      </c>
      <c r="J60" s="8">
        <f t="shared" si="6"/>
        <v>-0.6166666666666667</v>
      </c>
      <c r="K60" s="9">
        <f t="shared" si="7"/>
        <v>-0.47169811320754718</v>
      </c>
    </row>
    <row r="61" spans="1:11" x14ac:dyDescent="0.2">
      <c r="A61" s="7" t="s">
        <v>512</v>
      </c>
      <c r="B61" s="65">
        <v>339</v>
      </c>
      <c r="C61" s="34">
        <f>IF(B77=0, "-", B61/B77)</f>
        <v>8.1844519555770157E-2</v>
      </c>
      <c r="D61" s="65">
        <v>245</v>
      </c>
      <c r="E61" s="9">
        <f>IF(D77=0, "-", D61/D77)</f>
        <v>6.0914967677772255E-2</v>
      </c>
      <c r="F61" s="81">
        <v>979</v>
      </c>
      <c r="G61" s="34">
        <f>IF(F77=0, "-", F61/F77)</f>
        <v>8.7920969914683428E-2</v>
      </c>
      <c r="H61" s="65">
        <v>708</v>
      </c>
      <c r="I61" s="9">
        <f>IF(H77=0, "-", H61/H77)</f>
        <v>7.2400040903977905E-2</v>
      </c>
      <c r="J61" s="8">
        <f t="shared" si="6"/>
        <v>0.3836734693877551</v>
      </c>
      <c r="K61" s="9">
        <f t="shared" si="7"/>
        <v>0.3827683615819209</v>
      </c>
    </row>
    <row r="62" spans="1:11" x14ac:dyDescent="0.2">
      <c r="A62" s="7" t="s">
        <v>513</v>
      </c>
      <c r="B62" s="65">
        <v>54</v>
      </c>
      <c r="C62" s="34">
        <f>IF(B77=0, "-", B62/B77)</f>
        <v>1.3037180106228875E-2</v>
      </c>
      <c r="D62" s="65">
        <v>43</v>
      </c>
      <c r="E62" s="9">
        <f>IF(D77=0, "-", D62/D77)</f>
        <v>1.0691198408751865E-2</v>
      </c>
      <c r="F62" s="81">
        <v>124</v>
      </c>
      <c r="G62" s="34">
        <f>IF(F77=0, "-", F62/F77)</f>
        <v>1.1136057476425685E-2</v>
      </c>
      <c r="H62" s="65">
        <v>104</v>
      </c>
      <c r="I62" s="9">
        <f>IF(H77=0, "-", H62/H77)</f>
        <v>1.0635034257081502E-2</v>
      </c>
      <c r="J62" s="8">
        <f t="shared" si="6"/>
        <v>0.2558139534883721</v>
      </c>
      <c r="K62" s="9">
        <f t="shared" si="7"/>
        <v>0.19230769230769232</v>
      </c>
    </row>
    <row r="63" spans="1:11" x14ac:dyDescent="0.2">
      <c r="A63" s="7" t="s">
        <v>514</v>
      </c>
      <c r="B63" s="65">
        <v>76</v>
      </c>
      <c r="C63" s="34">
        <f>IF(B77=0, "-", B63/B77)</f>
        <v>1.834862385321101E-2</v>
      </c>
      <c r="D63" s="65">
        <v>194</v>
      </c>
      <c r="E63" s="9">
        <f>IF(D77=0, "-", D63/D77)</f>
        <v>4.8234709099950271E-2</v>
      </c>
      <c r="F63" s="81">
        <v>166</v>
      </c>
      <c r="G63" s="34">
        <f>IF(F77=0, "-", F63/F77)</f>
        <v>1.4907947911989223E-2</v>
      </c>
      <c r="H63" s="65">
        <v>302</v>
      </c>
      <c r="I63" s="9">
        <f>IF(H77=0, "-", H63/H77)</f>
        <v>3.0882503323448204E-2</v>
      </c>
      <c r="J63" s="8">
        <f t="shared" si="6"/>
        <v>-0.60824742268041232</v>
      </c>
      <c r="K63" s="9">
        <f t="shared" si="7"/>
        <v>-0.45033112582781459</v>
      </c>
    </row>
    <row r="64" spans="1:11" x14ac:dyDescent="0.2">
      <c r="A64" s="7" t="s">
        <v>515</v>
      </c>
      <c r="B64" s="65">
        <v>280</v>
      </c>
      <c r="C64" s="34">
        <f>IF(B77=0, "-", B64/B77)</f>
        <v>6.7600193143408982E-2</v>
      </c>
      <c r="D64" s="65">
        <v>228</v>
      </c>
      <c r="E64" s="9">
        <f>IF(D77=0, "-", D64/D77)</f>
        <v>5.6688214818498263E-2</v>
      </c>
      <c r="F64" s="81">
        <v>772</v>
      </c>
      <c r="G64" s="34">
        <f>IF(F77=0, "-", F64/F77)</f>
        <v>6.9330938482263141E-2</v>
      </c>
      <c r="H64" s="65">
        <v>577</v>
      </c>
      <c r="I64" s="9">
        <f>IF(H77=0, "-", H64/H77)</f>
        <v>5.9003988137846408E-2</v>
      </c>
      <c r="J64" s="8">
        <f t="shared" si="6"/>
        <v>0.22807017543859648</v>
      </c>
      <c r="K64" s="9">
        <f t="shared" si="7"/>
        <v>0.33795493934142112</v>
      </c>
    </row>
    <row r="65" spans="1:11" x14ac:dyDescent="0.2">
      <c r="A65" s="7" t="s">
        <v>516</v>
      </c>
      <c r="B65" s="65">
        <v>0</v>
      </c>
      <c r="C65" s="34">
        <f>IF(B77=0, "-", B65/B77)</f>
        <v>0</v>
      </c>
      <c r="D65" s="65">
        <v>0</v>
      </c>
      <c r="E65" s="9">
        <f>IF(D77=0, "-", D65/D77)</f>
        <v>0</v>
      </c>
      <c r="F65" s="81">
        <v>0</v>
      </c>
      <c r="G65" s="34">
        <f>IF(F77=0, "-", F65/F77)</f>
        <v>0</v>
      </c>
      <c r="H65" s="65">
        <v>2</v>
      </c>
      <c r="I65" s="9">
        <f>IF(H77=0, "-", H65/H77)</f>
        <v>2.0451988955925963E-4</v>
      </c>
      <c r="J65" s="8" t="str">
        <f t="shared" si="6"/>
        <v>-</v>
      </c>
      <c r="K65" s="9">
        <f t="shared" si="7"/>
        <v>-1</v>
      </c>
    </row>
    <row r="66" spans="1:11" x14ac:dyDescent="0.2">
      <c r="A66" s="7" t="s">
        <v>517</v>
      </c>
      <c r="B66" s="65">
        <v>0</v>
      </c>
      <c r="C66" s="34">
        <f>IF(B77=0, "-", B66/B77)</f>
        <v>0</v>
      </c>
      <c r="D66" s="65">
        <v>4</v>
      </c>
      <c r="E66" s="9">
        <f>IF(D77=0, "-", D66/D77)</f>
        <v>9.945300845350571E-4</v>
      </c>
      <c r="F66" s="81">
        <v>0</v>
      </c>
      <c r="G66" s="34">
        <f>IF(F77=0, "-", F66/F77)</f>
        <v>0</v>
      </c>
      <c r="H66" s="65">
        <v>14</v>
      </c>
      <c r="I66" s="9">
        <f>IF(H77=0, "-", H66/H77)</f>
        <v>1.4316392269148174E-3</v>
      </c>
      <c r="J66" s="8">
        <f t="shared" si="6"/>
        <v>-1</v>
      </c>
      <c r="K66" s="9">
        <f t="shared" si="7"/>
        <v>-1</v>
      </c>
    </row>
    <row r="67" spans="1:11" x14ac:dyDescent="0.2">
      <c r="A67" s="7" t="s">
        <v>518</v>
      </c>
      <c r="B67" s="65">
        <v>681</v>
      </c>
      <c r="C67" s="34">
        <f>IF(B77=0, "-", B67/B77)</f>
        <v>0.1644133268952197</v>
      </c>
      <c r="D67" s="65">
        <v>578</v>
      </c>
      <c r="E67" s="9">
        <f>IF(D77=0, "-", D67/D77)</f>
        <v>0.14370959721531576</v>
      </c>
      <c r="F67" s="81">
        <v>1953</v>
      </c>
      <c r="G67" s="34">
        <f>IF(F77=0, "-", F67/F77)</f>
        <v>0.17539290525370455</v>
      </c>
      <c r="H67" s="65">
        <v>1260</v>
      </c>
      <c r="I67" s="9">
        <f>IF(H77=0, "-", H67/H77)</f>
        <v>0.12884753042233357</v>
      </c>
      <c r="J67" s="8">
        <f t="shared" si="6"/>
        <v>0.1782006920415225</v>
      </c>
      <c r="K67" s="9">
        <f t="shared" si="7"/>
        <v>0.55000000000000004</v>
      </c>
    </row>
    <row r="68" spans="1:11" x14ac:dyDescent="0.2">
      <c r="A68" s="7" t="s">
        <v>519</v>
      </c>
      <c r="B68" s="65">
        <v>306</v>
      </c>
      <c r="C68" s="34">
        <f>IF(B77=0, "-", B68/B77)</f>
        <v>7.3877353935296958E-2</v>
      </c>
      <c r="D68" s="65">
        <v>182</v>
      </c>
      <c r="E68" s="9">
        <f>IF(D77=0, "-", D68/D77)</f>
        <v>4.5251118846345105E-2</v>
      </c>
      <c r="F68" s="81">
        <v>851</v>
      </c>
      <c r="G68" s="34">
        <f>IF(F77=0, "-", F68/F77)</f>
        <v>7.642568477772789E-2</v>
      </c>
      <c r="H68" s="65">
        <v>539</v>
      </c>
      <c r="I68" s="9">
        <f>IF(H77=0, "-", H68/H77)</f>
        <v>5.5118110236220472E-2</v>
      </c>
      <c r="J68" s="8">
        <f t="shared" si="6"/>
        <v>0.68131868131868134</v>
      </c>
      <c r="K68" s="9">
        <f t="shared" si="7"/>
        <v>0.57884972170686455</v>
      </c>
    </row>
    <row r="69" spans="1:11" x14ac:dyDescent="0.2">
      <c r="A69" s="7" t="s">
        <v>520</v>
      </c>
      <c r="B69" s="65">
        <v>99</v>
      </c>
      <c r="C69" s="34">
        <f>IF(B77=0, "-", B69/B77)</f>
        <v>2.3901496861419604E-2</v>
      </c>
      <c r="D69" s="65">
        <v>86</v>
      </c>
      <c r="E69" s="9">
        <f>IF(D77=0, "-", D69/D77)</f>
        <v>2.1382396817503729E-2</v>
      </c>
      <c r="F69" s="81">
        <v>188</v>
      </c>
      <c r="G69" s="34">
        <f>IF(F77=0, "-", F69/F77)</f>
        <v>1.6883700044903457E-2</v>
      </c>
      <c r="H69" s="65">
        <v>186</v>
      </c>
      <c r="I69" s="9">
        <f>IF(H77=0, "-", H69/H77)</f>
        <v>1.9020349729011145E-2</v>
      </c>
      <c r="J69" s="8">
        <f t="shared" si="6"/>
        <v>0.15116279069767441</v>
      </c>
      <c r="K69" s="9">
        <f t="shared" si="7"/>
        <v>1.0752688172043012E-2</v>
      </c>
    </row>
    <row r="70" spans="1:11" x14ac:dyDescent="0.2">
      <c r="A70" s="7" t="s">
        <v>521</v>
      </c>
      <c r="B70" s="65">
        <v>18</v>
      </c>
      <c r="C70" s="34">
        <f>IF(B77=0, "-", B70/B77)</f>
        <v>4.3457267020762915E-3</v>
      </c>
      <c r="D70" s="65">
        <v>0</v>
      </c>
      <c r="E70" s="9">
        <f>IF(D77=0, "-", D70/D77)</f>
        <v>0</v>
      </c>
      <c r="F70" s="81">
        <v>28</v>
      </c>
      <c r="G70" s="34">
        <f>IF(F77=0, "-", F70/F77)</f>
        <v>2.5145936237090257E-3</v>
      </c>
      <c r="H70" s="65">
        <v>0</v>
      </c>
      <c r="I70" s="9">
        <f>IF(H77=0, "-", H70/H77)</f>
        <v>0</v>
      </c>
      <c r="J70" s="8" t="str">
        <f t="shared" si="6"/>
        <v>-</v>
      </c>
      <c r="K70" s="9" t="str">
        <f t="shared" si="7"/>
        <v>-</v>
      </c>
    </row>
    <row r="71" spans="1:11" x14ac:dyDescent="0.2">
      <c r="A71" s="7" t="s">
        <v>522</v>
      </c>
      <c r="B71" s="65">
        <v>1</v>
      </c>
      <c r="C71" s="34">
        <f>IF(B77=0, "-", B71/B77)</f>
        <v>2.4142926122646064E-4</v>
      </c>
      <c r="D71" s="65">
        <v>0</v>
      </c>
      <c r="E71" s="9">
        <f>IF(D77=0, "-", D71/D77)</f>
        <v>0</v>
      </c>
      <c r="F71" s="81">
        <v>3</v>
      </c>
      <c r="G71" s="34">
        <f>IF(F77=0, "-", F71/F77)</f>
        <v>2.6942074539739559E-4</v>
      </c>
      <c r="H71" s="65">
        <v>0</v>
      </c>
      <c r="I71" s="9">
        <f>IF(H77=0, "-", H71/H77)</f>
        <v>0</v>
      </c>
      <c r="J71" s="8" t="str">
        <f t="shared" si="6"/>
        <v>-</v>
      </c>
      <c r="K71" s="9" t="str">
        <f t="shared" si="7"/>
        <v>-</v>
      </c>
    </row>
    <row r="72" spans="1:11" x14ac:dyDescent="0.2">
      <c r="A72" s="7" t="s">
        <v>523</v>
      </c>
      <c r="B72" s="65">
        <v>16</v>
      </c>
      <c r="C72" s="34">
        <f>IF(B77=0, "-", B72/B77)</f>
        <v>3.8628681796233702E-3</v>
      </c>
      <c r="D72" s="65">
        <v>73</v>
      </c>
      <c r="E72" s="9">
        <f>IF(D77=0, "-", D72/D77)</f>
        <v>1.8150174042764793E-2</v>
      </c>
      <c r="F72" s="81">
        <v>102</v>
      </c>
      <c r="G72" s="34">
        <f>IF(F77=0, "-", F72/F77)</f>
        <v>9.1603053435114507E-3</v>
      </c>
      <c r="H72" s="65">
        <v>144</v>
      </c>
      <c r="I72" s="9">
        <f>IF(H77=0, "-", H72/H77)</f>
        <v>1.4725432048266695E-2</v>
      </c>
      <c r="J72" s="8">
        <f t="shared" si="6"/>
        <v>-0.78082191780821919</v>
      </c>
      <c r="K72" s="9">
        <f t="shared" si="7"/>
        <v>-0.29166666666666669</v>
      </c>
    </row>
    <row r="73" spans="1:11" x14ac:dyDescent="0.2">
      <c r="A73" s="7" t="s">
        <v>524</v>
      </c>
      <c r="B73" s="65">
        <v>832</v>
      </c>
      <c r="C73" s="34">
        <f>IF(B77=0, "-", B73/B77)</f>
        <v>0.20086914534041525</v>
      </c>
      <c r="D73" s="65">
        <v>686</v>
      </c>
      <c r="E73" s="9">
        <f>IF(D77=0, "-", D73/D77)</f>
        <v>0.17056190949776232</v>
      </c>
      <c r="F73" s="81">
        <v>2030</v>
      </c>
      <c r="G73" s="34">
        <f>IF(F77=0, "-", F73/F77)</f>
        <v>0.18230803771890436</v>
      </c>
      <c r="H73" s="65">
        <v>1916</v>
      </c>
      <c r="I73" s="9">
        <f>IF(H77=0, "-", H73/H77)</f>
        <v>0.19593005419777074</v>
      </c>
      <c r="J73" s="8">
        <f t="shared" si="6"/>
        <v>0.21282798833819241</v>
      </c>
      <c r="K73" s="9">
        <f t="shared" si="7"/>
        <v>5.9498956158663886E-2</v>
      </c>
    </row>
    <row r="74" spans="1:11" x14ac:dyDescent="0.2">
      <c r="A74" s="7" t="s">
        <v>525</v>
      </c>
      <c r="B74" s="65">
        <v>168</v>
      </c>
      <c r="C74" s="34">
        <f>IF(B77=0, "-", B74/B77)</f>
        <v>4.0560115886045391E-2</v>
      </c>
      <c r="D74" s="65">
        <v>169</v>
      </c>
      <c r="E74" s="9">
        <f>IF(D77=0, "-", D74/D77)</f>
        <v>4.2018896071606165E-2</v>
      </c>
      <c r="F74" s="81">
        <v>476</v>
      </c>
      <c r="G74" s="34">
        <f>IF(F77=0, "-", F74/F77)</f>
        <v>4.2748091603053436E-2</v>
      </c>
      <c r="H74" s="65">
        <v>529</v>
      </c>
      <c r="I74" s="9">
        <f>IF(H77=0, "-", H74/H77)</f>
        <v>5.4095510788424173E-2</v>
      </c>
      <c r="J74" s="8">
        <f t="shared" si="6"/>
        <v>-5.9171597633136093E-3</v>
      </c>
      <c r="K74" s="9">
        <f t="shared" si="7"/>
        <v>-0.1001890359168242</v>
      </c>
    </row>
    <row r="75" spans="1:11" x14ac:dyDescent="0.2">
      <c r="A75" s="7" t="s">
        <v>526</v>
      </c>
      <c r="B75" s="65">
        <v>142</v>
      </c>
      <c r="C75" s="34">
        <f>IF(B77=0, "-", B75/B77)</f>
        <v>3.4282955094157415E-2</v>
      </c>
      <c r="D75" s="65">
        <v>150</v>
      </c>
      <c r="E75" s="9">
        <f>IF(D77=0, "-", D75/D77)</f>
        <v>3.7294878170064646E-2</v>
      </c>
      <c r="F75" s="81">
        <v>238</v>
      </c>
      <c r="G75" s="34">
        <f>IF(F77=0, "-", F75/F77)</f>
        <v>2.1374045801526718E-2</v>
      </c>
      <c r="H75" s="65">
        <v>394</v>
      </c>
      <c r="I75" s="9">
        <f>IF(H77=0, "-", H75/H77)</f>
        <v>4.0290418243174149E-2</v>
      </c>
      <c r="J75" s="8">
        <f t="shared" si="6"/>
        <v>-5.3333333333333337E-2</v>
      </c>
      <c r="K75" s="9">
        <f t="shared" si="7"/>
        <v>-0.39593908629441626</v>
      </c>
    </row>
    <row r="76" spans="1:11" x14ac:dyDescent="0.2">
      <c r="A76" s="2"/>
      <c r="B76" s="68"/>
      <c r="C76" s="33"/>
      <c r="D76" s="68"/>
      <c r="E76" s="6"/>
      <c r="F76" s="82"/>
      <c r="G76" s="33"/>
      <c r="H76" s="68"/>
      <c r="I76" s="6"/>
      <c r="J76" s="5"/>
      <c r="K76" s="6"/>
    </row>
    <row r="77" spans="1:11" s="43" customFormat="1" x14ac:dyDescent="0.2">
      <c r="A77" s="162" t="s">
        <v>609</v>
      </c>
      <c r="B77" s="71">
        <f>SUM(B56:B76)</f>
        <v>4142</v>
      </c>
      <c r="C77" s="40">
        <f>B77/27155</f>
        <v>0.15253176210642608</v>
      </c>
      <c r="D77" s="71">
        <f>SUM(D56:D76)</f>
        <v>4022</v>
      </c>
      <c r="E77" s="41">
        <f>D77/25800</f>
        <v>0.15589147286821706</v>
      </c>
      <c r="F77" s="77">
        <f>SUM(F56:F76)</f>
        <v>11135</v>
      </c>
      <c r="G77" s="42">
        <f>F77/69729</f>
        <v>0.15968965566693916</v>
      </c>
      <c r="H77" s="71">
        <f>SUM(H56:H76)</f>
        <v>9779</v>
      </c>
      <c r="I77" s="41">
        <f>H77/67549</f>
        <v>0.1447689825163955</v>
      </c>
      <c r="J77" s="37">
        <f>IF(D77=0, "-", IF((B77-D77)/D77&lt;10, (B77-D77)/D77, "&gt;999%"))</f>
        <v>2.9835902536051714E-2</v>
      </c>
      <c r="K77" s="38">
        <f>IF(H77=0, "-", IF((F77-H77)/H77&lt;10, (F77-H77)/H77, "&gt;999%"))</f>
        <v>0.13866448512117804</v>
      </c>
    </row>
    <row r="78" spans="1:11" x14ac:dyDescent="0.2">
      <c r="B78" s="83"/>
      <c r="D78" s="83"/>
      <c r="F78" s="83"/>
      <c r="H78" s="83"/>
    </row>
    <row r="79" spans="1:11" x14ac:dyDescent="0.2">
      <c r="A79" s="27" t="s">
        <v>608</v>
      </c>
      <c r="B79" s="71">
        <v>5724</v>
      </c>
      <c r="C79" s="40">
        <f>B79/27155</f>
        <v>0.21078990977720494</v>
      </c>
      <c r="D79" s="71">
        <v>5602</v>
      </c>
      <c r="E79" s="41">
        <f>D79/25800</f>
        <v>0.21713178294573643</v>
      </c>
      <c r="F79" s="77">
        <v>15259</v>
      </c>
      <c r="G79" s="42">
        <f>F79/69729</f>
        <v>0.21883291026689039</v>
      </c>
      <c r="H79" s="71">
        <v>13663</v>
      </c>
      <c r="I79" s="41">
        <f>H79/67549</f>
        <v>0.20226798324179485</v>
      </c>
      <c r="J79" s="37">
        <f>IF(D79=0, "-", IF((B79-D79)/D79&lt;10, (B79-D79)/D79, "&gt;999%"))</f>
        <v>2.1777936451267403E-2</v>
      </c>
      <c r="K79" s="38">
        <f>IF(H79=0, "-", IF((F79-H79)/H79&lt;10, (F79-H79)/H79, "&gt;999%"))</f>
        <v>0.11681182756349265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2.7109375" bestFit="1" customWidth="1"/>
    <col min="2" max="11" width="8.42578125" customWidth="1"/>
  </cols>
  <sheetData>
    <row r="1" spans="1:11" s="52" customFormat="1" ht="20.25" x14ac:dyDescent="0.3">
      <c r="A1" s="4" t="s">
        <v>10</v>
      </c>
      <c r="B1" s="198" t="s">
        <v>621</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60</v>
      </c>
      <c r="C7" s="39">
        <f>IF(B26=0, "-", B7/B26)</f>
        <v>1.0482180293501049E-2</v>
      </c>
      <c r="D7" s="65">
        <v>55</v>
      </c>
      <c r="E7" s="21">
        <f>IF(D26=0, "-", D7/D26)</f>
        <v>9.8179221706533384E-3</v>
      </c>
      <c r="F7" s="81">
        <v>129</v>
      </c>
      <c r="G7" s="39">
        <f>IF(F26=0, "-", F7/F26)</f>
        <v>8.454027131528933E-3</v>
      </c>
      <c r="H7" s="65">
        <v>102</v>
      </c>
      <c r="I7" s="21">
        <f>IF(H26=0, "-", H7/H26)</f>
        <v>7.465417551050282E-3</v>
      </c>
      <c r="J7" s="20">
        <f t="shared" ref="J7:J24" si="0">IF(D7=0, "-", IF((B7-D7)/D7&lt;10, (B7-D7)/D7, "&gt;999%"))</f>
        <v>9.0909090909090912E-2</v>
      </c>
      <c r="K7" s="21">
        <f t="shared" ref="K7:K24" si="1">IF(H7=0, "-", IF((F7-H7)/H7&lt;10, (F7-H7)/H7, "&gt;999%"))</f>
        <v>0.26470588235294118</v>
      </c>
    </row>
    <row r="8" spans="1:11" x14ac:dyDescent="0.2">
      <c r="A8" s="7" t="s">
        <v>45</v>
      </c>
      <c r="B8" s="65">
        <v>1255</v>
      </c>
      <c r="C8" s="39">
        <f>IF(B26=0, "-", B8/B26)</f>
        <v>0.21925227113906359</v>
      </c>
      <c r="D8" s="65">
        <v>1449</v>
      </c>
      <c r="E8" s="21">
        <f>IF(D26=0, "-", D8/D26)</f>
        <v>0.25865762227775796</v>
      </c>
      <c r="F8" s="81">
        <v>3534</v>
      </c>
      <c r="G8" s="39">
        <f>IF(F26=0, "-", F8/F26)</f>
        <v>0.23160102234746707</v>
      </c>
      <c r="H8" s="65">
        <v>3493</v>
      </c>
      <c r="I8" s="21">
        <f>IF(H26=0, "-", H8/H26)</f>
        <v>0.25565395593939838</v>
      </c>
      <c r="J8" s="20">
        <f t="shared" si="0"/>
        <v>-0.13388543823326432</v>
      </c>
      <c r="K8" s="21">
        <f t="shared" si="1"/>
        <v>1.1737761236759233E-2</v>
      </c>
    </row>
    <row r="9" spans="1:11" x14ac:dyDescent="0.2">
      <c r="A9" s="7" t="s">
        <v>49</v>
      </c>
      <c r="B9" s="65">
        <v>28</v>
      </c>
      <c r="C9" s="39">
        <f>IF(B26=0, "-", B9/B26)</f>
        <v>4.8916841369671558E-3</v>
      </c>
      <c r="D9" s="65">
        <v>68</v>
      </c>
      <c r="E9" s="21">
        <f>IF(D26=0, "-", D9/D26)</f>
        <v>1.2138521956444126E-2</v>
      </c>
      <c r="F9" s="81">
        <v>105</v>
      </c>
      <c r="G9" s="39">
        <f>IF(F26=0, "-", F9/F26)</f>
        <v>6.8811848745002945E-3</v>
      </c>
      <c r="H9" s="65">
        <v>208</v>
      </c>
      <c r="I9" s="21">
        <f>IF(H26=0, "-", H9/H26)</f>
        <v>1.5223596574690771E-2</v>
      </c>
      <c r="J9" s="20">
        <f t="shared" si="0"/>
        <v>-0.58823529411764708</v>
      </c>
      <c r="K9" s="21">
        <f t="shared" si="1"/>
        <v>-0.49519230769230771</v>
      </c>
    </row>
    <row r="10" spans="1:11" x14ac:dyDescent="0.2">
      <c r="A10" s="7" t="s">
        <v>52</v>
      </c>
      <c r="B10" s="65">
        <v>76</v>
      </c>
      <c r="C10" s="39">
        <f>IF(B26=0, "-", B10/B26)</f>
        <v>1.3277428371767994E-2</v>
      </c>
      <c r="D10" s="65">
        <v>113</v>
      </c>
      <c r="E10" s="21">
        <f>IF(D26=0, "-", D10/D26)</f>
        <v>2.0171367368796857E-2</v>
      </c>
      <c r="F10" s="81">
        <v>212</v>
      </c>
      <c r="G10" s="39">
        <f>IF(F26=0, "-", F10/F26)</f>
        <v>1.389343993708631E-2</v>
      </c>
      <c r="H10" s="65">
        <v>266</v>
      </c>
      <c r="I10" s="21">
        <f>IF(H26=0, "-", H10/H26)</f>
        <v>1.9468637927248775E-2</v>
      </c>
      <c r="J10" s="20">
        <f t="shared" si="0"/>
        <v>-0.32743362831858408</v>
      </c>
      <c r="K10" s="21">
        <f t="shared" si="1"/>
        <v>-0.20300751879699247</v>
      </c>
    </row>
    <row r="11" spans="1:11" x14ac:dyDescent="0.2">
      <c r="A11" s="7" t="s">
        <v>56</v>
      </c>
      <c r="B11" s="65">
        <v>497</v>
      </c>
      <c r="C11" s="39">
        <f>IF(B26=0, "-", B11/B26)</f>
        <v>8.6827393431167021E-2</v>
      </c>
      <c r="D11" s="65">
        <v>410</v>
      </c>
      <c r="E11" s="21">
        <f>IF(D26=0, "-", D11/D26)</f>
        <v>7.3188147090324882E-2</v>
      </c>
      <c r="F11" s="81">
        <v>1321</v>
      </c>
      <c r="G11" s="39">
        <f>IF(F26=0, "-", F11/F26)</f>
        <v>8.6571859230617998E-2</v>
      </c>
      <c r="H11" s="65">
        <v>1082</v>
      </c>
      <c r="I11" s="21">
        <f>IF(H26=0, "-", H11/H26)</f>
        <v>7.9191978335651031E-2</v>
      </c>
      <c r="J11" s="20">
        <f t="shared" si="0"/>
        <v>0.21219512195121951</v>
      </c>
      <c r="K11" s="21">
        <f t="shared" si="1"/>
        <v>0.22088724584103511</v>
      </c>
    </row>
    <row r="12" spans="1:11" x14ac:dyDescent="0.2">
      <c r="A12" s="7" t="s">
        <v>59</v>
      </c>
      <c r="B12" s="65">
        <v>54</v>
      </c>
      <c r="C12" s="39">
        <f>IF(B26=0, "-", B12/B26)</f>
        <v>9.433962264150943E-3</v>
      </c>
      <c r="D12" s="65">
        <v>43</v>
      </c>
      <c r="E12" s="21">
        <f>IF(D26=0, "-", D12/D26)</f>
        <v>7.6758300606926096E-3</v>
      </c>
      <c r="F12" s="81">
        <v>124</v>
      </c>
      <c r="G12" s="39">
        <f>IF(F26=0, "-", F12/F26)</f>
        <v>8.1263516613146337E-3</v>
      </c>
      <c r="H12" s="65">
        <v>104</v>
      </c>
      <c r="I12" s="21">
        <f>IF(H26=0, "-", H12/H26)</f>
        <v>7.6117982873453857E-3</v>
      </c>
      <c r="J12" s="20">
        <f t="shared" si="0"/>
        <v>0.2558139534883721</v>
      </c>
      <c r="K12" s="21">
        <f t="shared" si="1"/>
        <v>0.19230769230769232</v>
      </c>
    </row>
    <row r="13" spans="1:11" x14ac:dyDescent="0.2">
      <c r="A13" s="7" t="s">
        <v>64</v>
      </c>
      <c r="B13" s="65">
        <v>163</v>
      </c>
      <c r="C13" s="39">
        <f>IF(B26=0, "-", B13/B26)</f>
        <v>2.8476589797344513E-2</v>
      </c>
      <c r="D13" s="65">
        <v>287</v>
      </c>
      <c r="E13" s="21">
        <f>IF(D26=0, "-", D13/D26)</f>
        <v>5.1231702963227418E-2</v>
      </c>
      <c r="F13" s="81">
        <v>489</v>
      </c>
      <c r="G13" s="39">
        <f>IF(F26=0, "-", F13/F26)</f>
        <v>3.204666098695852E-2</v>
      </c>
      <c r="H13" s="65">
        <v>474</v>
      </c>
      <c r="I13" s="21">
        <f>IF(H26=0, "-", H13/H26)</f>
        <v>3.4692234501939548E-2</v>
      </c>
      <c r="J13" s="20">
        <f t="shared" si="0"/>
        <v>-0.43205574912891986</v>
      </c>
      <c r="K13" s="21">
        <f t="shared" si="1"/>
        <v>3.1645569620253167E-2</v>
      </c>
    </row>
    <row r="14" spans="1:11" x14ac:dyDescent="0.2">
      <c r="A14" s="7" t="s">
        <v>70</v>
      </c>
      <c r="B14" s="65">
        <v>400</v>
      </c>
      <c r="C14" s="39">
        <f>IF(B26=0, "-", B14/B26)</f>
        <v>6.9881201956673661E-2</v>
      </c>
      <c r="D14" s="65">
        <v>307</v>
      </c>
      <c r="E14" s="21">
        <f>IF(D26=0, "-", D14/D26)</f>
        <v>5.4801856479828631E-2</v>
      </c>
      <c r="F14" s="81">
        <v>1016</v>
      </c>
      <c r="G14" s="39">
        <f>IF(F26=0, "-", F14/F26)</f>
        <v>6.6583655547545709E-2</v>
      </c>
      <c r="H14" s="65">
        <v>745</v>
      </c>
      <c r="I14" s="21">
        <f>IF(H26=0, "-", H14/H26)</f>
        <v>5.4526824269926076E-2</v>
      </c>
      <c r="J14" s="20">
        <f t="shared" si="0"/>
        <v>0.30293159609120524</v>
      </c>
      <c r="K14" s="21">
        <f t="shared" si="1"/>
        <v>0.36375838926174497</v>
      </c>
    </row>
    <row r="15" spans="1:11" x14ac:dyDescent="0.2">
      <c r="A15" s="7" t="s">
        <v>72</v>
      </c>
      <c r="B15" s="65">
        <v>0</v>
      </c>
      <c r="C15" s="39">
        <f>IF(B26=0, "-", B15/B26)</f>
        <v>0</v>
      </c>
      <c r="D15" s="65">
        <v>0</v>
      </c>
      <c r="E15" s="21">
        <f>IF(D26=0, "-", D15/D26)</f>
        <v>0</v>
      </c>
      <c r="F15" s="81">
        <v>0</v>
      </c>
      <c r="G15" s="39">
        <f>IF(F26=0, "-", F15/F26)</f>
        <v>0</v>
      </c>
      <c r="H15" s="65">
        <v>2</v>
      </c>
      <c r="I15" s="21">
        <f>IF(H26=0, "-", H15/H26)</f>
        <v>1.4638073629510357E-4</v>
      </c>
      <c r="J15" s="20" t="str">
        <f t="shared" si="0"/>
        <v>-</v>
      </c>
      <c r="K15" s="21">
        <f t="shared" si="1"/>
        <v>-1</v>
      </c>
    </row>
    <row r="16" spans="1:11" x14ac:dyDescent="0.2">
      <c r="A16" s="7" t="s">
        <v>74</v>
      </c>
      <c r="B16" s="65">
        <v>38</v>
      </c>
      <c r="C16" s="39">
        <f>IF(B26=0, "-", B16/B26)</f>
        <v>6.638714185883997E-3</v>
      </c>
      <c r="D16" s="65">
        <v>49</v>
      </c>
      <c r="E16" s="21">
        <f>IF(D26=0, "-", D16/D26)</f>
        <v>8.7468761156729736E-3</v>
      </c>
      <c r="F16" s="81">
        <v>98</v>
      </c>
      <c r="G16" s="39">
        <f>IF(F26=0, "-", F16/F26)</f>
        <v>6.422439216200275E-3</v>
      </c>
      <c r="H16" s="65">
        <v>120</v>
      </c>
      <c r="I16" s="21">
        <f>IF(H26=0, "-", H16/H26)</f>
        <v>8.782844177706214E-3</v>
      </c>
      <c r="J16" s="20">
        <f t="shared" si="0"/>
        <v>-0.22448979591836735</v>
      </c>
      <c r="K16" s="21">
        <f t="shared" si="1"/>
        <v>-0.18333333333333332</v>
      </c>
    </row>
    <row r="17" spans="1:11" x14ac:dyDescent="0.2">
      <c r="A17" s="7" t="s">
        <v>77</v>
      </c>
      <c r="B17" s="65">
        <v>809</v>
      </c>
      <c r="C17" s="39">
        <f>IF(B26=0, "-", B17/B26)</f>
        <v>0.14133473095737248</v>
      </c>
      <c r="D17" s="65">
        <v>687</v>
      </c>
      <c r="E17" s="21">
        <f>IF(D26=0, "-", D17/D26)</f>
        <v>0.1226347732952517</v>
      </c>
      <c r="F17" s="81">
        <v>2274</v>
      </c>
      <c r="G17" s="39">
        <f>IF(F26=0, "-", F17/F26)</f>
        <v>0.14902680385346354</v>
      </c>
      <c r="H17" s="65">
        <v>1485</v>
      </c>
      <c r="I17" s="21">
        <f>IF(H26=0, "-", H17/H26)</f>
        <v>0.10868769669911439</v>
      </c>
      <c r="J17" s="20">
        <f t="shared" si="0"/>
        <v>0.17758369723435224</v>
      </c>
      <c r="K17" s="21">
        <f t="shared" si="1"/>
        <v>0.53131313131313129</v>
      </c>
    </row>
    <row r="18" spans="1:11" x14ac:dyDescent="0.2">
      <c r="A18" s="7" t="s">
        <v>78</v>
      </c>
      <c r="B18" s="65">
        <v>368</v>
      </c>
      <c r="C18" s="39">
        <f>IF(B26=0, "-", B18/B26)</f>
        <v>6.4290705800139764E-2</v>
      </c>
      <c r="D18" s="65">
        <v>228</v>
      </c>
      <c r="E18" s="21">
        <f>IF(D26=0, "-", D18/D26)</f>
        <v>4.069975008925384E-2</v>
      </c>
      <c r="F18" s="81">
        <v>995</v>
      </c>
      <c r="G18" s="39">
        <f>IF(F26=0, "-", F18/F26)</f>
        <v>6.5207418572645656E-2</v>
      </c>
      <c r="H18" s="65">
        <v>665</v>
      </c>
      <c r="I18" s="21">
        <f>IF(H26=0, "-", H18/H26)</f>
        <v>4.8671594818121937E-2</v>
      </c>
      <c r="J18" s="20">
        <f t="shared" si="0"/>
        <v>0.61403508771929827</v>
      </c>
      <c r="K18" s="21">
        <f t="shared" si="1"/>
        <v>0.49624060150375937</v>
      </c>
    </row>
    <row r="19" spans="1:11" x14ac:dyDescent="0.2">
      <c r="A19" s="7" t="s">
        <v>79</v>
      </c>
      <c r="B19" s="65">
        <v>31</v>
      </c>
      <c r="C19" s="39">
        <f>IF(B26=0, "-", B19/B26)</f>
        <v>5.4157931516422078E-3</v>
      </c>
      <c r="D19" s="65">
        <v>14</v>
      </c>
      <c r="E19" s="21">
        <f>IF(D26=0, "-", D19/D26)</f>
        <v>2.4991074616208496E-3</v>
      </c>
      <c r="F19" s="81">
        <v>66</v>
      </c>
      <c r="G19" s="39">
        <f>IF(F26=0, "-", F19/F26)</f>
        <v>4.3253162068287564E-3</v>
      </c>
      <c r="H19" s="65">
        <v>30</v>
      </c>
      <c r="I19" s="21">
        <f>IF(H26=0, "-", H19/H26)</f>
        <v>2.1957110444265535E-3</v>
      </c>
      <c r="J19" s="20">
        <f t="shared" si="0"/>
        <v>1.2142857142857142</v>
      </c>
      <c r="K19" s="21">
        <f t="shared" si="1"/>
        <v>1.2</v>
      </c>
    </row>
    <row r="20" spans="1:11" x14ac:dyDescent="0.2">
      <c r="A20" s="7" t="s">
        <v>82</v>
      </c>
      <c r="B20" s="65">
        <v>118</v>
      </c>
      <c r="C20" s="39">
        <f>IF(B26=0, "-", B20/B26)</f>
        <v>2.0614954577218729E-2</v>
      </c>
      <c r="D20" s="65">
        <v>86</v>
      </c>
      <c r="E20" s="21">
        <f>IF(D26=0, "-", D20/D26)</f>
        <v>1.5351660121385219E-2</v>
      </c>
      <c r="F20" s="81">
        <v>219</v>
      </c>
      <c r="G20" s="39">
        <f>IF(F26=0, "-", F20/F26)</f>
        <v>1.4352185595386329E-2</v>
      </c>
      <c r="H20" s="65">
        <v>186</v>
      </c>
      <c r="I20" s="21">
        <f>IF(H26=0, "-", H20/H26)</f>
        <v>1.3613408475444632E-2</v>
      </c>
      <c r="J20" s="20">
        <f t="shared" si="0"/>
        <v>0.37209302325581395</v>
      </c>
      <c r="K20" s="21">
        <f t="shared" si="1"/>
        <v>0.17741935483870969</v>
      </c>
    </row>
    <row r="21" spans="1:11" x14ac:dyDescent="0.2">
      <c r="A21" s="7" t="s">
        <v>83</v>
      </c>
      <c r="B21" s="65">
        <v>80</v>
      </c>
      <c r="C21" s="39">
        <f>IF(B26=0, "-", B21/B26)</f>
        <v>1.3976240391334731E-2</v>
      </c>
      <c r="D21" s="65">
        <v>176</v>
      </c>
      <c r="E21" s="21">
        <f>IF(D26=0, "-", D21/D26)</f>
        <v>3.1417350946090682E-2</v>
      </c>
      <c r="F21" s="81">
        <v>208</v>
      </c>
      <c r="G21" s="39">
        <f>IF(F26=0, "-", F21/F26)</f>
        <v>1.363129956091487E-2</v>
      </c>
      <c r="H21" s="65">
        <v>311</v>
      </c>
      <c r="I21" s="21">
        <f>IF(H26=0, "-", H21/H26)</f>
        <v>2.2762204493888605E-2</v>
      </c>
      <c r="J21" s="20">
        <f t="shared" si="0"/>
        <v>-0.54545454545454541</v>
      </c>
      <c r="K21" s="21">
        <f t="shared" si="1"/>
        <v>-0.3311897106109325</v>
      </c>
    </row>
    <row r="22" spans="1:11" x14ac:dyDescent="0.2">
      <c r="A22" s="7" t="s">
        <v>88</v>
      </c>
      <c r="B22" s="65">
        <v>16</v>
      </c>
      <c r="C22" s="39">
        <f>IF(B26=0, "-", B22/B26)</f>
        <v>2.7952480782669461E-3</v>
      </c>
      <c r="D22" s="65">
        <v>73</v>
      </c>
      <c r="E22" s="21">
        <f>IF(D26=0, "-", D22/D26)</f>
        <v>1.3031060335594431E-2</v>
      </c>
      <c r="F22" s="81">
        <v>102</v>
      </c>
      <c r="G22" s="39">
        <f>IF(F26=0, "-", F22/F26)</f>
        <v>6.6845795923717154E-3</v>
      </c>
      <c r="H22" s="65">
        <v>144</v>
      </c>
      <c r="I22" s="21">
        <f>IF(H26=0, "-", H22/H26)</f>
        <v>1.0539413013247456E-2</v>
      </c>
      <c r="J22" s="20">
        <f t="shared" si="0"/>
        <v>-0.78082191780821919</v>
      </c>
      <c r="K22" s="21">
        <f t="shared" si="1"/>
        <v>-0.29166666666666669</v>
      </c>
    </row>
    <row r="23" spans="1:11" x14ac:dyDescent="0.2">
      <c r="A23" s="7" t="s">
        <v>92</v>
      </c>
      <c r="B23" s="65">
        <v>1520</v>
      </c>
      <c r="C23" s="39">
        <f>IF(B26=0, "-", B23/B26)</f>
        <v>0.26554856743535987</v>
      </c>
      <c r="D23" s="65">
        <v>1333</v>
      </c>
      <c r="E23" s="21">
        <f>IF(D26=0, "-", D23/D26)</f>
        <v>0.23795073188147089</v>
      </c>
      <c r="F23" s="81">
        <v>3993</v>
      </c>
      <c r="G23" s="39">
        <f>IF(F26=0, "-", F23/F26)</f>
        <v>0.26168163051313981</v>
      </c>
      <c r="H23" s="65">
        <v>3659</v>
      </c>
      <c r="I23" s="21">
        <f>IF(H26=0, "-", H23/H26)</f>
        <v>0.26780355705189196</v>
      </c>
      <c r="J23" s="20">
        <f t="shared" si="0"/>
        <v>0.14028507126781695</v>
      </c>
      <c r="K23" s="21">
        <f t="shared" si="1"/>
        <v>9.1281770975676413E-2</v>
      </c>
    </row>
    <row r="24" spans="1:11" x14ac:dyDescent="0.2">
      <c r="A24" s="7" t="s">
        <v>94</v>
      </c>
      <c r="B24" s="65">
        <v>211</v>
      </c>
      <c r="C24" s="39">
        <f>IF(B26=0, "-", B24/B26)</f>
        <v>3.6862334032145352E-2</v>
      </c>
      <c r="D24" s="65">
        <v>224</v>
      </c>
      <c r="E24" s="21">
        <f>IF(D26=0, "-", D24/D26)</f>
        <v>3.9985719385933594E-2</v>
      </c>
      <c r="F24" s="81">
        <v>374</v>
      </c>
      <c r="G24" s="39">
        <f>IF(F26=0, "-", F24/F26)</f>
        <v>2.451012517202962E-2</v>
      </c>
      <c r="H24" s="65">
        <v>587</v>
      </c>
      <c r="I24" s="21">
        <f>IF(H26=0, "-", H24/H26)</f>
        <v>4.2962746102612893E-2</v>
      </c>
      <c r="J24" s="20">
        <f t="shared" si="0"/>
        <v>-5.8035714285714288E-2</v>
      </c>
      <c r="K24" s="21">
        <f t="shared" si="1"/>
        <v>-0.36286201022146508</v>
      </c>
    </row>
    <row r="25" spans="1:11" x14ac:dyDescent="0.2">
      <c r="A25" s="2"/>
      <c r="B25" s="68"/>
      <c r="C25" s="33"/>
      <c r="D25" s="68"/>
      <c r="E25" s="6"/>
      <c r="F25" s="82"/>
      <c r="G25" s="33"/>
      <c r="H25" s="68"/>
      <c r="I25" s="6"/>
      <c r="J25" s="5"/>
      <c r="K25" s="6"/>
    </row>
    <row r="26" spans="1:11" s="43" customFormat="1" x14ac:dyDescent="0.2">
      <c r="A26" s="162" t="s">
        <v>608</v>
      </c>
      <c r="B26" s="71">
        <f>SUM(B7:B25)</f>
        <v>5724</v>
      </c>
      <c r="C26" s="40">
        <v>1</v>
      </c>
      <c r="D26" s="71">
        <f>SUM(D7:D25)</f>
        <v>5602</v>
      </c>
      <c r="E26" s="41">
        <v>1</v>
      </c>
      <c r="F26" s="77">
        <f>SUM(F7:F25)</f>
        <v>15259</v>
      </c>
      <c r="G26" s="42">
        <v>1</v>
      </c>
      <c r="H26" s="71">
        <f>SUM(H7:H25)</f>
        <v>13663</v>
      </c>
      <c r="I26" s="41">
        <v>1</v>
      </c>
      <c r="J26" s="37">
        <f>IF(D26=0, "-", (B26-D26)/D26)</f>
        <v>2.1777936451267403E-2</v>
      </c>
      <c r="K26" s="38">
        <f>IF(H26=0, "-", (F26-H26)/H26)</f>
        <v>0.11681182756349265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527</v>
      </c>
      <c r="B7" s="65">
        <v>25</v>
      </c>
      <c r="C7" s="34">
        <f>IF(B22=0, "-", B7/B22)</f>
        <v>4.3402777777777776E-2</v>
      </c>
      <c r="D7" s="65">
        <v>24</v>
      </c>
      <c r="E7" s="9">
        <f>IF(D22=0, "-", D7/D22)</f>
        <v>4.5454545454545456E-2</v>
      </c>
      <c r="F7" s="81">
        <v>61</v>
      </c>
      <c r="G7" s="34">
        <f>IF(F22=0, "-", F7/F22)</f>
        <v>5.2631578947368418E-2</v>
      </c>
      <c r="H7" s="65">
        <v>57</v>
      </c>
      <c r="I7" s="9">
        <f>IF(H22=0, "-", H7/H22)</f>
        <v>4.7539616346955797E-2</v>
      </c>
      <c r="J7" s="8">
        <f t="shared" ref="J7:J20" si="0">IF(D7=0, "-", IF((B7-D7)/D7&lt;10, (B7-D7)/D7, "&gt;999%"))</f>
        <v>4.1666666666666664E-2</v>
      </c>
      <c r="K7" s="9">
        <f t="shared" ref="K7:K20" si="1">IF(H7=0, "-", IF((F7-H7)/H7&lt;10, (F7-H7)/H7, "&gt;999%"))</f>
        <v>7.0175438596491224E-2</v>
      </c>
    </row>
    <row r="8" spans="1:11" x14ac:dyDescent="0.2">
      <c r="A8" s="7" t="s">
        <v>528</v>
      </c>
      <c r="B8" s="65">
        <v>39</v>
      </c>
      <c r="C8" s="34">
        <f>IF(B22=0, "-", B8/B22)</f>
        <v>6.7708333333333329E-2</v>
      </c>
      <c r="D8" s="65">
        <v>78</v>
      </c>
      <c r="E8" s="9">
        <f>IF(D22=0, "-", D8/D22)</f>
        <v>0.14772727272727273</v>
      </c>
      <c r="F8" s="81">
        <v>56</v>
      </c>
      <c r="G8" s="34">
        <f>IF(F22=0, "-", F8/F22)</f>
        <v>4.8317515099223468E-2</v>
      </c>
      <c r="H8" s="65">
        <v>176</v>
      </c>
      <c r="I8" s="9">
        <f>IF(H22=0, "-", H8/H22)</f>
        <v>0.14678899082568808</v>
      </c>
      <c r="J8" s="8">
        <f t="shared" si="0"/>
        <v>-0.5</v>
      </c>
      <c r="K8" s="9">
        <f t="shared" si="1"/>
        <v>-0.68181818181818177</v>
      </c>
    </row>
    <row r="9" spans="1:11" x14ac:dyDescent="0.2">
      <c r="A9" s="7" t="s">
        <v>529</v>
      </c>
      <c r="B9" s="65">
        <v>67</v>
      </c>
      <c r="C9" s="34">
        <f>IF(B22=0, "-", B9/B22)</f>
        <v>0.11631944444444445</v>
      </c>
      <c r="D9" s="65">
        <v>57</v>
      </c>
      <c r="E9" s="9">
        <f>IF(D22=0, "-", D9/D22)</f>
        <v>0.10795454545454546</v>
      </c>
      <c r="F9" s="81">
        <v>159</v>
      </c>
      <c r="G9" s="34">
        <f>IF(F22=0, "-", F9/F22)</f>
        <v>0.13718723037100949</v>
      </c>
      <c r="H9" s="65">
        <v>129</v>
      </c>
      <c r="I9" s="9">
        <f>IF(H22=0, "-", H9/H22)</f>
        <v>0.10758965804837364</v>
      </c>
      <c r="J9" s="8">
        <f t="shared" si="0"/>
        <v>0.17543859649122806</v>
      </c>
      <c r="K9" s="9">
        <f t="shared" si="1"/>
        <v>0.23255813953488372</v>
      </c>
    </row>
    <row r="10" spans="1:11" x14ac:dyDescent="0.2">
      <c r="A10" s="7" t="s">
        <v>530</v>
      </c>
      <c r="B10" s="65">
        <v>49</v>
      </c>
      <c r="C10" s="34">
        <f>IF(B22=0, "-", B10/B22)</f>
        <v>8.5069444444444448E-2</v>
      </c>
      <c r="D10" s="65">
        <v>41</v>
      </c>
      <c r="E10" s="9">
        <f>IF(D22=0, "-", D10/D22)</f>
        <v>7.7651515151515152E-2</v>
      </c>
      <c r="F10" s="81">
        <v>114</v>
      </c>
      <c r="G10" s="34">
        <f>IF(F22=0, "-", F10/F22)</f>
        <v>9.8360655737704916E-2</v>
      </c>
      <c r="H10" s="65">
        <v>130</v>
      </c>
      <c r="I10" s="9">
        <f>IF(H22=0, "-", H10/H22)</f>
        <v>0.10842368640533778</v>
      </c>
      <c r="J10" s="8">
        <f t="shared" si="0"/>
        <v>0.1951219512195122</v>
      </c>
      <c r="K10" s="9">
        <f t="shared" si="1"/>
        <v>-0.12307692307692308</v>
      </c>
    </row>
    <row r="11" spans="1:11" x14ac:dyDescent="0.2">
      <c r="A11" s="7" t="s">
        <v>531</v>
      </c>
      <c r="B11" s="65">
        <v>1</v>
      </c>
      <c r="C11" s="34">
        <f>IF(B22=0, "-", B11/B22)</f>
        <v>1.736111111111111E-3</v>
      </c>
      <c r="D11" s="65">
        <v>1</v>
      </c>
      <c r="E11" s="9">
        <f>IF(D22=0, "-", D11/D22)</f>
        <v>1.893939393939394E-3</v>
      </c>
      <c r="F11" s="81">
        <v>3</v>
      </c>
      <c r="G11" s="34">
        <f>IF(F22=0, "-", F11/F22)</f>
        <v>2.5884383088869713E-3</v>
      </c>
      <c r="H11" s="65">
        <v>1</v>
      </c>
      <c r="I11" s="9">
        <f>IF(H22=0, "-", H11/H22)</f>
        <v>8.3402835696413675E-4</v>
      </c>
      <c r="J11" s="8">
        <f t="shared" si="0"/>
        <v>0</v>
      </c>
      <c r="K11" s="9">
        <f t="shared" si="1"/>
        <v>2</v>
      </c>
    </row>
    <row r="12" spans="1:11" x14ac:dyDescent="0.2">
      <c r="A12" s="7" t="s">
        <v>532</v>
      </c>
      <c r="B12" s="65">
        <v>0</v>
      </c>
      <c r="C12" s="34">
        <f>IF(B22=0, "-", B12/B22)</f>
        <v>0</v>
      </c>
      <c r="D12" s="65">
        <v>0</v>
      </c>
      <c r="E12" s="9">
        <f>IF(D22=0, "-", D12/D22)</f>
        <v>0</v>
      </c>
      <c r="F12" s="81">
        <v>3</v>
      </c>
      <c r="G12" s="34">
        <f>IF(F22=0, "-", F12/F22)</f>
        <v>2.5884383088869713E-3</v>
      </c>
      <c r="H12" s="65">
        <v>0</v>
      </c>
      <c r="I12" s="9">
        <f>IF(H22=0, "-", H12/H22)</f>
        <v>0</v>
      </c>
      <c r="J12" s="8" t="str">
        <f t="shared" si="0"/>
        <v>-</v>
      </c>
      <c r="K12" s="9" t="str">
        <f t="shared" si="1"/>
        <v>-</v>
      </c>
    </row>
    <row r="13" spans="1:11" x14ac:dyDescent="0.2">
      <c r="A13" s="7" t="s">
        <v>533</v>
      </c>
      <c r="B13" s="65">
        <v>109</v>
      </c>
      <c r="C13" s="34">
        <f>IF(B22=0, "-", B13/B22)</f>
        <v>0.1892361111111111</v>
      </c>
      <c r="D13" s="65">
        <v>113</v>
      </c>
      <c r="E13" s="9">
        <f>IF(D22=0, "-", D13/D22)</f>
        <v>0.21401515151515152</v>
      </c>
      <c r="F13" s="81">
        <v>229</v>
      </c>
      <c r="G13" s="34">
        <f>IF(F22=0, "-", F13/F22)</f>
        <v>0.19758412424503882</v>
      </c>
      <c r="H13" s="65">
        <v>241</v>
      </c>
      <c r="I13" s="9">
        <f>IF(H22=0, "-", H13/H22)</f>
        <v>0.20100083402835697</v>
      </c>
      <c r="J13" s="8">
        <f t="shared" si="0"/>
        <v>-3.5398230088495575E-2</v>
      </c>
      <c r="K13" s="9">
        <f t="shared" si="1"/>
        <v>-4.9792531120331947E-2</v>
      </c>
    </row>
    <row r="14" spans="1:11" x14ac:dyDescent="0.2">
      <c r="A14" s="7" t="s">
        <v>534</v>
      </c>
      <c r="B14" s="65">
        <v>30</v>
      </c>
      <c r="C14" s="34">
        <f>IF(B22=0, "-", B14/B22)</f>
        <v>5.2083333333333336E-2</v>
      </c>
      <c r="D14" s="65">
        <v>28</v>
      </c>
      <c r="E14" s="9">
        <f>IF(D22=0, "-", D14/D22)</f>
        <v>5.3030303030303032E-2</v>
      </c>
      <c r="F14" s="81">
        <v>89</v>
      </c>
      <c r="G14" s="34">
        <f>IF(F22=0, "-", F14/F22)</f>
        <v>7.6790336496980152E-2</v>
      </c>
      <c r="H14" s="65">
        <v>61</v>
      </c>
      <c r="I14" s="9">
        <f>IF(H22=0, "-", H14/H22)</f>
        <v>5.0875729774812341E-2</v>
      </c>
      <c r="J14" s="8">
        <f t="shared" si="0"/>
        <v>7.1428571428571425E-2</v>
      </c>
      <c r="K14" s="9">
        <f t="shared" si="1"/>
        <v>0.45901639344262296</v>
      </c>
    </row>
    <row r="15" spans="1:11" x14ac:dyDescent="0.2">
      <c r="A15" s="7" t="s">
        <v>535</v>
      </c>
      <c r="B15" s="65">
        <v>0</v>
      </c>
      <c r="C15" s="34">
        <f>IF(B22=0, "-", B15/B22)</f>
        <v>0</v>
      </c>
      <c r="D15" s="65">
        <v>4</v>
      </c>
      <c r="E15" s="9">
        <f>IF(D22=0, "-", D15/D22)</f>
        <v>7.575757575757576E-3</v>
      </c>
      <c r="F15" s="81">
        <v>2</v>
      </c>
      <c r="G15" s="34">
        <f>IF(F22=0, "-", F15/F22)</f>
        <v>1.7256255392579811E-3</v>
      </c>
      <c r="H15" s="65">
        <v>33</v>
      </c>
      <c r="I15" s="9">
        <f>IF(H22=0, "-", H15/H22)</f>
        <v>2.7522935779816515E-2</v>
      </c>
      <c r="J15" s="8">
        <f t="shared" si="0"/>
        <v>-1</v>
      </c>
      <c r="K15" s="9">
        <f t="shared" si="1"/>
        <v>-0.93939393939393945</v>
      </c>
    </row>
    <row r="16" spans="1:11" x14ac:dyDescent="0.2">
      <c r="A16" s="7" t="s">
        <v>536</v>
      </c>
      <c r="B16" s="65">
        <v>100</v>
      </c>
      <c r="C16" s="34">
        <f>IF(B22=0, "-", B16/B22)</f>
        <v>0.1736111111111111</v>
      </c>
      <c r="D16" s="65">
        <v>29</v>
      </c>
      <c r="E16" s="9">
        <f>IF(D22=0, "-", D16/D22)</f>
        <v>5.4924242424242424E-2</v>
      </c>
      <c r="F16" s="81">
        <v>151</v>
      </c>
      <c r="G16" s="34">
        <f>IF(F22=0, "-", F16/F22)</f>
        <v>0.13028472821397757</v>
      </c>
      <c r="H16" s="65">
        <v>46</v>
      </c>
      <c r="I16" s="9">
        <f>IF(H22=0, "-", H16/H22)</f>
        <v>3.8365304420350292E-2</v>
      </c>
      <c r="J16" s="8">
        <f t="shared" si="0"/>
        <v>2.4482758620689653</v>
      </c>
      <c r="K16" s="9">
        <f t="shared" si="1"/>
        <v>2.2826086956521738</v>
      </c>
    </row>
    <row r="17" spans="1:11" x14ac:dyDescent="0.2">
      <c r="A17" s="7" t="s">
        <v>537</v>
      </c>
      <c r="B17" s="65">
        <v>80</v>
      </c>
      <c r="C17" s="34">
        <f>IF(B22=0, "-", B17/B22)</f>
        <v>0.1388888888888889</v>
      </c>
      <c r="D17" s="65">
        <v>69</v>
      </c>
      <c r="E17" s="9">
        <f>IF(D22=0, "-", D17/D22)</f>
        <v>0.13068181818181818</v>
      </c>
      <c r="F17" s="81">
        <v>144</v>
      </c>
      <c r="G17" s="34">
        <f>IF(F22=0, "-", F17/F22)</f>
        <v>0.12424503882657463</v>
      </c>
      <c r="H17" s="65">
        <v>187</v>
      </c>
      <c r="I17" s="9">
        <f>IF(H22=0, "-", H17/H22)</f>
        <v>0.15596330275229359</v>
      </c>
      <c r="J17" s="8">
        <f t="shared" si="0"/>
        <v>0.15942028985507245</v>
      </c>
      <c r="K17" s="9">
        <f t="shared" si="1"/>
        <v>-0.22994652406417113</v>
      </c>
    </row>
    <row r="18" spans="1:11" x14ac:dyDescent="0.2">
      <c r="A18" s="7" t="s">
        <v>538</v>
      </c>
      <c r="B18" s="65">
        <v>9</v>
      </c>
      <c r="C18" s="34">
        <f>IF(B22=0, "-", B18/B22)</f>
        <v>1.5625E-2</v>
      </c>
      <c r="D18" s="65">
        <v>1</v>
      </c>
      <c r="E18" s="9">
        <f>IF(D22=0, "-", D18/D22)</f>
        <v>1.893939393939394E-3</v>
      </c>
      <c r="F18" s="81">
        <v>11</v>
      </c>
      <c r="G18" s="34">
        <f>IF(F22=0, "-", F18/F22)</f>
        <v>9.4909404659188953E-3</v>
      </c>
      <c r="H18" s="65">
        <v>2</v>
      </c>
      <c r="I18" s="9">
        <f>IF(H22=0, "-", H18/H22)</f>
        <v>1.6680567139282735E-3</v>
      </c>
      <c r="J18" s="8">
        <f t="shared" si="0"/>
        <v>8</v>
      </c>
      <c r="K18" s="9">
        <f t="shared" si="1"/>
        <v>4.5</v>
      </c>
    </row>
    <row r="19" spans="1:11" x14ac:dyDescent="0.2">
      <c r="A19" s="7" t="s">
        <v>539</v>
      </c>
      <c r="B19" s="65">
        <v>39</v>
      </c>
      <c r="C19" s="34">
        <f>IF(B22=0, "-", B19/B22)</f>
        <v>6.7708333333333329E-2</v>
      </c>
      <c r="D19" s="65">
        <v>51</v>
      </c>
      <c r="E19" s="9">
        <f>IF(D22=0, "-", D19/D22)</f>
        <v>9.6590909090909088E-2</v>
      </c>
      <c r="F19" s="81">
        <v>85</v>
      </c>
      <c r="G19" s="34">
        <f>IF(F22=0, "-", F19/F22)</f>
        <v>7.3339085418464192E-2</v>
      </c>
      <c r="H19" s="65">
        <v>71</v>
      </c>
      <c r="I19" s="9">
        <f>IF(H22=0, "-", H19/H22)</f>
        <v>5.9216013344453713E-2</v>
      </c>
      <c r="J19" s="8">
        <f t="shared" si="0"/>
        <v>-0.23529411764705882</v>
      </c>
      <c r="K19" s="9">
        <f t="shared" si="1"/>
        <v>0.19718309859154928</v>
      </c>
    </row>
    <row r="20" spans="1:11" x14ac:dyDescent="0.2">
      <c r="A20" s="7" t="s">
        <v>540</v>
      </c>
      <c r="B20" s="65">
        <v>28</v>
      </c>
      <c r="C20" s="34">
        <f>IF(B22=0, "-", B20/B22)</f>
        <v>4.8611111111111112E-2</v>
      </c>
      <c r="D20" s="65">
        <v>32</v>
      </c>
      <c r="E20" s="9">
        <f>IF(D22=0, "-", D20/D22)</f>
        <v>6.0606060606060608E-2</v>
      </c>
      <c r="F20" s="81">
        <v>52</v>
      </c>
      <c r="G20" s="34">
        <f>IF(F22=0, "-", F20/F22)</f>
        <v>4.4866264020707508E-2</v>
      </c>
      <c r="H20" s="65">
        <v>65</v>
      </c>
      <c r="I20" s="9">
        <f>IF(H22=0, "-", H20/H22)</f>
        <v>5.4211843202668891E-2</v>
      </c>
      <c r="J20" s="8">
        <f t="shared" si="0"/>
        <v>-0.125</v>
      </c>
      <c r="K20" s="9">
        <f t="shared" si="1"/>
        <v>-0.2</v>
      </c>
    </row>
    <row r="21" spans="1:11" x14ac:dyDescent="0.2">
      <c r="A21" s="2"/>
      <c r="B21" s="68"/>
      <c r="C21" s="33"/>
      <c r="D21" s="68"/>
      <c r="E21" s="6"/>
      <c r="F21" s="82"/>
      <c r="G21" s="33"/>
      <c r="H21" s="68"/>
      <c r="I21" s="6"/>
      <c r="J21" s="5"/>
      <c r="K21" s="6"/>
    </row>
    <row r="22" spans="1:11" s="43" customFormat="1" x14ac:dyDescent="0.2">
      <c r="A22" s="162" t="s">
        <v>618</v>
      </c>
      <c r="B22" s="71">
        <f>SUM(B7:B21)</f>
        <v>576</v>
      </c>
      <c r="C22" s="40">
        <f>B22/27155</f>
        <v>2.1211563248020621E-2</v>
      </c>
      <c r="D22" s="71">
        <f>SUM(D7:D21)</f>
        <v>528</v>
      </c>
      <c r="E22" s="41">
        <f>D22/25800</f>
        <v>2.0465116279069766E-2</v>
      </c>
      <c r="F22" s="77">
        <f>SUM(F7:F21)</f>
        <v>1159</v>
      </c>
      <c r="G22" s="42">
        <f>F22/69729</f>
        <v>1.6621491775301523E-2</v>
      </c>
      <c r="H22" s="71">
        <f>SUM(H7:H21)</f>
        <v>1199</v>
      </c>
      <c r="I22" s="41">
        <f>H22/67549</f>
        <v>1.7750077721357831E-2</v>
      </c>
      <c r="J22" s="37">
        <f>IF(D22=0, "-", IF((B22-D22)/D22&lt;10, (B22-D22)/D22, "&gt;999%"))</f>
        <v>9.0909090909090912E-2</v>
      </c>
      <c r="K22" s="38">
        <f>IF(H22=0, "-", IF((F22-H22)/H22&lt;10, (F22-H22)/H22, "&gt;999%"))</f>
        <v>-3.336113427856547E-2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541</v>
      </c>
      <c r="B25" s="65">
        <v>1</v>
      </c>
      <c r="C25" s="34">
        <f>IF(B37=0, "-", B25/B37)</f>
        <v>6.2893081761006293E-3</v>
      </c>
      <c r="D25" s="65">
        <v>0</v>
      </c>
      <c r="E25" s="9">
        <f>IF(D37=0, "-", D25/D37)</f>
        <v>0</v>
      </c>
      <c r="F25" s="81">
        <v>3</v>
      </c>
      <c r="G25" s="34">
        <f>IF(F37=0, "-", F25/F37)</f>
        <v>8.0428954423592495E-3</v>
      </c>
      <c r="H25" s="65">
        <v>2</v>
      </c>
      <c r="I25" s="9">
        <f>IF(H37=0, "-", H25/H37)</f>
        <v>4.830917874396135E-3</v>
      </c>
      <c r="J25" s="8" t="str">
        <f t="shared" ref="J25:J35" si="2">IF(D25=0, "-", IF((B25-D25)/D25&lt;10, (B25-D25)/D25, "&gt;999%"))</f>
        <v>-</v>
      </c>
      <c r="K25" s="9">
        <f t="shared" ref="K25:K35" si="3">IF(H25=0, "-", IF((F25-H25)/H25&lt;10, (F25-H25)/H25, "&gt;999%"))</f>
        <v>0.5</v>
      </c>
    </row>
    <row r="26" spans="1:11" x14ac:dyDescent="0.2">
      <c r="A26" s="7" t="s">
        <v>542</v>
      </c>
      <c r="B26" s="65">
        <v>0</v>
      </c>
      <c r="C26" s="34">
        <f>IF(B37=0, "-", B26/B37)</f>
        <v>0</v>
      </c>
      <c r="D26" s="65">
        <v>1</v>
      </c>
      <c r="E26" s="9">
        <f>IF(D37=0, "-", D26/D37)</f>
        <v>5.6497175141242938E-3</v>
      </c>
      <c r="F26" s="81">
        <v>0</v>
      </c>
      <c r="G26" s="34">
        <f>IF(F37=0, "-", F26/F37)</f>
        <v>0</v>
      </c>
      <c r="H26" s="65">
        <v>1</v>
      </c>
      <c r="I26" s="9">
        <f>IF(H37=0, "-", H26/H37)</f>
        <v>2.4154589371980675E-3</v>
      </c>
      <c r="J26" s="8">
        <f t="shared" si="2"/>
        <v>-1</v>
      </c>
      <c r="K26" s="9">
        <f t="shared" si="3"/>
        <v>-1</v>
      </c>
    </row>
    <row r="27" spans="1:11" x14ac:dyDescent="0.2">
      <c r="A27" s="7" t="s">
        <v>543</v>
      </c>
      <c r="B27" s="65">
        <v>26</v>
      </c>
      <c r="C27" s="34">
        <f>IF(B37=0, "-", B27/B37)</f>
        <v>0.16352201257861634</v>
      </c>
      <c r="D27" s="65">
        <v>27</v>
      </c>
      <c r="E27" s="9">
        <f>IF(D37=0, "-", D27/D37)</f>
        <v>0.15254237288135594</v>
      </c>
      <c r="F27" s="81">
        <v>64</v>
      </c>
      <c r="G27" s="34">
        <f>IF(F37=0, "-", F27/F37)</f>
        <v>0.17158176943699732</v>
      </c>
      <c r="H27" s="65">
        <v>66</v>
      </c>
      <c r="I27" s="9">
        <f>IF(H37=0, "-", H27/H37)</f>
        <v>0.15942028985507245</v>
      </c>
      <c r="J27" s="8">
        <f t="shared" si="2"/>
        <v>-3.7037037037037035E-2</v>
      </c>
      <c r="K27" s="9">
        <f t="shared" si="3"/>
        <v>-3.0303030303030304E-2</v>
      </c>
    </row>
    <row r="28" spans="1:11" x14ac:dyDescent="0.2">
      <c r="A28" s="7" t="s">
        <v>544</v>
      </c>
      <c r="B28" s="65">
        <v>55</v>
      </c>
      <c r="C28" s="34">
        <f>IF(B37=0, "-", B28/B37)</f>
        <v>0.34591194968553457</v>
      </c>
      <c r="D28" s="65">
        <v>72</v>
      </c>
      <c r="E28" s="9">
        <f>IF(D37=0, "-", D28/D37)</f>
        <v>0.40677966101694918</v>
      </c>
      <c r="F28" s="81">
        <v>112</v>
      </c>
      <c r="G28" s="34">
        <f>IF(F37=0, "-", F28/F37)</f>
        <v>0.30026809651474529</v>
      </c>
      <c r="H28" s="65">
        <v>149</v>
      </c>
      <c r="I28" s="9">
        <f>IF(H37=0, "-", H28/H37)</f>
        <v>0.35990338164251207</v>
      </c>
      <c r="J28" s="8">
        <f t="shared" si="2"/>
        <v>-0.2361111111111111</v>
      </c>
      <c r="K28" s="9">
        <f t="shared" si="3"/>
        <v>-0.24832214765100671</v>
      </c>
    </row>
    <row r="29" spans="1:11" x14ac:dyDescent="0.2">
      <c r="A29" s="7" t="s">
        <v>545</v>
      </c>
      <c r="B29" s="65">
        <v>71</v>
      </c>
      <c r="C29" s="34">
        <f>IF(B37=0, "-", B29/B37)</f>
        <v>0.44654088050314467</v>
      </c>
      <c r="D29" s="65">
        <v>67</v>
      </c>
      <c r="E29" s="9">
        <f>IF(D37=0, "-", D29/D37)</f>
        <v>0.37853107344632769</v>
      </c>
      <c r="F29" s="81">
        <v>170</v>
      </c>
      <c r="G29" s="34">
        <f>IF(F37=0, "-", F29/F37)</f>
        <v>0.45576407506702415</v>
      </c>
      <c r="H29" s="65">
        <v>156</v>
      </c>
      <c r="I29" s="9">
        <f>IF(H37=0, "-", H29/H37)</f>
        <v>0.37681159420289856</v>
      </c>
      <c r="J29" s="8">
        <f t="shared" si="2"/>
        <v>5.9701492537313432E-2</v>
      </c>
      <c r="K29" s="9">
        <f t="shared" si="3"/>
        <v>8.9743589743589744E-2</v>
      </c>
    </row>
    <row r="30" spans="1:11" x14ac:dyDescent="0.2">
      <c r="A30" s="7" t="s">
        <v>546</v>
      </c>
      <c r="B30" s="65">
        <v>0</v>
      </c>
      <c r="C30" s="34">
        <f>IF(B37=0, "-", B30/B37)</f>
        <v>0</v>
      </c>
      <c r="D30" s="65">
        <v>4</v>
      </c>
      <c r="E30" s="9">
        <f>IF(D37=0, "-", D30/D37)</f>
        <v>2.2598870056497175E-2</v>
      </c>
      <c r="F30" s="81">
        <v>8</v>
      </c>
      <c r="G30" s="34">
        <f>IF(F37=0, "-", F30/F37)</f>
        <v>2.1447721179624665E-2</v>
      </c>
      <c r="H30" s="65">
        <v>24</v>
      </c>
      <c r="I30" s="9">
        <f>IF(H37=0, "-", H30/H37)</f>
        <v>5.7971014492753624E-2</v>
      </c>
      <c r="J30" s="8">
        <f t="shared" si="2"/>
        <v>-1</v>
      </c>
      <c r="K30" s="9">
        <f t="shared" si="3"/>
        <v>-0.66666666666666663</v>
      </c>
    </row>
    <row r="31" spans="1:11" x14ac:dyDescent="0.2">
      <c r="A31" s="7" t="s">
        <v>547</v>
      </c>
      <c r="B31" s="65">
        <v>3</v>
      </c>
      <c r="C31" s="34">
        <f>IF(B37=0, "-", B31/B37)</f>
        <v>1.8867924528301886E-2</v>
      </c>
      <c r="D31" s="65">
        <v>1</v>
      </c>
      <c r="E31" s="9">
        <f>IF(D37=0, "-", D31/D37)</f>
        <v>5.6497175141242938E-3</v>
      </c>
      <c r="F31" s="81">
        <v>7</v>
      </c>
      <c r="G31" s="34">
        <f>IF(F37=0, "-", F31/F37)</f>
        <v>1.876675603217158E-2</v>
      </c>
      <c r="H31" s="65">
        <v>2</v>
      </c>
      <c r="I31" s="9">
        <f>IF(H37=0, "-", H31/H37)</f>
        <v>4.830917874396135E-3</v>
      </c>
      <c r="J31" s="8">
        <f t="shared" si="2"/>
        <v>2</v>
      </c>
      <c r="K31" s="9">
        <f t="shared" si="3"/>
        <v>2.5</v>
      </c>
    </row>
    <row r="32" spans="1:11" x14ac:dyDescent="0.2">
      <c r="A32" s="7" t="s">
        <v>548</v>
      </c>
      <c r="B32" s="65">
        <v>1</v>
      </c>
      <c r="C32" s="34">
        <f>IF(B37=0, "-", B32/B37)</f>
        <v>6.2893081761006293E-3</v>
      </c>
      <c r="D32" s="65">
        <v>1</v>
      </c>
      <c r="E32" s="9">
        <f>IF(D37=0, "-", D32/D37)</f>
        <v>5.6497175141242938E-3</v>
      </c>
      <c r="F32" s="81">
        <v>2</v>
      </c>
      <c r="G32" s="34">
        <f>IF(F37=0, "-", F32/F37)</f>
        <v>5.3619302949061663E-3</v>
      </c>
      <c r="H32" s="65">
        <v>2</v>
      </c>
      <c r="I32" s="9">
        <f>IF(H37=0, "-", H32/H37)</f>
        <v>4.830917874396135E-3</v>
      </c>
      <c r="J32" s="8">
        <f t="shared" si="2"/>
        <v>0</v>
      </c>
      <c r="K32" s="9">
        <f t="shared" si="3"/>
        <v>0</v>
      </c>
    </row>
    <row r="33" spans="1:11" x14ac:dyDescent="0.2">
      <c r="A33" s="7" t="s">
        <v>549</v>
      </c>
      <c r="B33" s="65">
        <v>1</v>
      </c>
      <c r="C33" s="34">
        <f>IF(B37=0, "-", B33/B37)</f>
        <v>6.2893081761006293E-3</v>
      </c>
      <c r="D33" s="65">
        <v>0</v>
      </c>
      <c r="E33" s="9">
        <f>IF(D37=0, "-", D33/D37)</f>
        <v>0</v>
      </c>
      <c r="F33" s="81">
        <v>1</v>
      </c>
      <c r="G33" s="34">
        <f>IF(F37=0, "-", F33/F37)</f>
        <v>2.6809651474530832E-3</v>
      </c>
      <c r="H33" s="65">
        <v>0</v>
      </c>
      <c r="I33" s="9">
        <f>IF(H37=0, "-", H33/H37)</f>
        <v>0</v>
      </c>
      <c r="J33" s="8" t="str">
        <f t="shared" si="2"/>
        <v>-</v>
      </c>
      <c r="K33" s="9" t="str">
        <f t="shared" si="3"/>
        <v>-</v>
      </c>
    </row>
    <row r="34" spans="1:11" x14ac:dyDescent="0.2">
      <c r="A34" s="7" t="s">
        <v>550</v>
      </c>
      <c r="B34" s="65">
        <v>1</v>
      </c>
      <c r="C34" s="34">
        <f>IF(B37=0, "-", B34/B37)</f>
        <v>6.2893081761006293E-3</v>
      </c>
      <c r="D34" s="65">
        <v>2</v>
      </c>
      <c r="E34" s="9">
        <f>IF(D37=0, "-", D34/D37)</f>
        <v>1.1299435028248588E-2</v>
      </c>
      <c r="F34" s="81">
        <v>6</v>
      </c>
      <c r="G34" s="34">
        <f>IF(F37=0, "-", F34/F37)</f>
        <v>1.6085790884718499E-2</v>
      </c>
      <c r="H34" s="65">
        <v>10</v>
      </c>
      <c r="I34" s="9">
        <f>IF(H37=0, "-", H34/H37)</f>
        <v>2.4154589371980676E-2</v>
      </c>
      <c r="J34" s="8">
        <f t="shared" si="2"/>
        <v>-0.5</v>
      </c>
      <c r="K34" s="9">
        <f t="shared" si="3"/>
        <v>-0.4</v>
      </c>
    </row>
    <row r="35" spans="1:11" x14ac:dyDescent="0.2">
      <c r="A35" s="7" t="s">
        <v>551</v>
      </c>
      <c r="B35" s="65">
        <v>0</v>
      </c>
      <c r="C35" s="34">
        <f>IF(B37=0, "-", B35/B37)</f>
        <v>0</v>
      </c>
      <c r="D35" s="65">
        <v>2</v>
      </c>
      <c r="E35" s="9">
        <f>IF(D37=0, "-", D35/D37)</f>
        <v>1.1299435028248588E-2</v>
      </c>
      <c r="F35" s="81">
        <v>0</v>
      </c>
      <c r="G35" s="34">
        <f>IF(F37=0, "-", F35/F37)</f>
        <v>0</v>
      </c>
      <c r="H35" s="65">
        <v>2</v>
      </c>
      <c r="I35" s="9">
        <f>IF(H37=0, "-", H35/H37)</f>
        <v>4.830917874396135E-3</v>
      </c>
      <c r="J35" s="8">
        <f t="shared" si="2"/>
        <v>-1</v>
      </c>
      <c r="K35" s="9">
        <f t="shared" si="3"/>
        <v>-1</v>
      </c>
    </row>
    <row r="36" spans="1:11" x14ac:dyDescent="0.2">
      <c r="A36" s="2"/>
      <c r="B36" s="68"/>
      <c r="C36" s="33"/>
      <c r="D36" s="68"/>
      <c r="E36" s="6"/>
      <c r="F36" s="82"/>
      <c r="G36" s="33"/>
      <c r="H36" s="68"/>
      <c r="I36" s="6"/>
      <c r="J36" s="5"/>
      <c r="K36" s="6"/>
    </row>
    <row r="37" spans="1:11" s="43" customFormat="1" x14ac:dyDescent="0.2">
      <c r="A37" s="162" t="s">
        <v>617</v>
      </c>
      <c r="B37" s="71">
        <f>SUM(B25:B36)</f>
        <v>159</v>
      </c>
      <c r="C37" s="40">
        <f>B37/27155</f>
        <v>5.8552752715890256E-3</v>
      </c>
      <c r="D37" s="71">
        <f>SUM(D25:D36)</f>
        <v>177</v>
      </c>
      <c r="E37" s="41">
        <f>D37/25800</f>
        <v>6.8604651162790702E-3</v>
      </c>
      <c r="F37" s="77">
        <f>SUM(F25:F36)</f>
        <v>373</v>
      </c>
      <c r="G37" s="42">
        <f>F37/69729</f>
        <v>5.3492807870469958E-3</v>
      </c>
      <c r="H37" s="71">
        <f>SUM(H25:H36)</f>
        <v>414</v>
      </c>
      <c r="I37" s="41">
        <f>H37/67549</f>
        <v>6.1288842173829365E-3</v>
      </c>
      <c r="J37" s="37">
        <f>IF(D37=0, "-", IF((B37-D37)/D37&lt;10, (B37-D37)/D37, "&gt;999%"))</f>
        <v>-0.10169491525423729</v>
      </c>
      <c r="K37" s="38">
        <f>IF(H37=0, "-", IF((F37-H37)/H37&lt;10, (F37-H37)/H37, "&gt;999%"))</f>
        <v>-9.9033816425120769E-2</v>
      </c>
    </row>
    <row r="38" spans="1:11" x14ac:dyDescent="0.2">
      <c r="B38" s="83"/>
      <c r="D38" s="83"/>
      <c r="F38" s="83"/>
      <c r="H38" s="83"/>
    </row>
    <row r="39" spans="1:11" x14ac:dyDescent="0.2">
      <c r="A39" s="163" t="s">
        <v>135</v>
      </c>
      <c r="B39" s="61" t="s">
        <v>12</v>
      </c>
      <c r="C39" s="62" t="s">
        <v>13</v>
      </c>
      <c r="D39" s="61" t="s">
        <v>12</v>
      </c>
      <c r="E39" s="63" t="s">
        <v>13</v>
      </c>
      <c r="F39" s="62" t="s">
        <v>12</v>
      </c>
      <c r="G39" s="62" t="s">
        <v>13</v>
      </c>
      <c r="H39" s="61" t="s">
        <v>12</v>
      </c>
      <c r="I39" s="63" t="s">
        <v>13</v>
      </c>
      <c r="J39" s="61"/>
      <c r="K39" s="63"/>
    </row>
    <row r="40" spans="1:11" x14ac:dyDescent="0.2">
      <c r="A40" s="7" t="s">
        <v>552</v>
      </c>
      <c r="B40" s="65">
        <v>25</v>
      </c>
      <c r="C40" s="34">
        <f>IF(B57=0, "-", B40/B57)</f>
        <v>6.0386473429951688E-2</v>
      </c>
      <c r="D40" s="65">
        <v>21</v>
      </c>
      <c r="E40" s="9">
        <f>IF(D57=0, "-", D40/D57)</f>
        <v>7.6086956521739135E-2</v>
      </c>
      <c r="F40" s="81">
        <v>45</v>
      </c>
      <c r="G40" s="34">
        <f>IF(F57=0, "-", F40/F57)</f>
        <v>4.8913043478260872E-2</v>
      </c>
      <c r="H40" s="65">
        <v>30</v>
      </c>
      <c r="I40" s="9">
        <f>IF(H57=0, "-", H40/H57)</f>
        <v>4.2492917847025496E-2</v>
      </c>
      <c r="J40" s="8">
        <f t="shared" ref="J40:J55" si="4">IF(D40=0, "-", IF((B40-D40)/D40&lt;10, (B40-D40)/D40, "&gt;999%"))</f>
        <v>0.19047619047619047</v>
      </c>
      <c r="K40" s="9">
        <f t="shared" ref="K40:K55" si="5">IF(H40=0, "-", IF((F40-H40)/H40&lt;10, (F40-H40)/H40, "&gt;999%"))</f>
        <v>0.5</v>
      </c>
    </row>
    <row r="41" spans="1:11" x14ac:dyDescent="0.2">
      <c r="A41" s="7" t="s">
        <v>553</v>
      </c>
      <c r="B41" s="65">
        <v>1</v>
      </c>
      <c r="C41" s="34">
        <f>IF(B57=0, "-", B41/B57)</f>
        <v>2.4154589371980675E-3</v>
      </c>
      <c r="D41" s="65">
        <v>0</v>
      </c>
      <c r="E41" s="9">
        <f>IF(D57=0, "-", D41/D57)</f>
        <v>0</v>
      </c>
      <c r="F41" s="81">
        <v>4</v>
      </c>
      <c r="G41" s="34">
        <f>IF(F57=0, "-", F41/F57)</f>
        <v>4.3478260869565218E-3</v>
      </c>
      <c r="H41" s="65">
        <v>0</v>
      </c>
      <c r="I41" s="9">
        <f>IF(H57=0, "-", H41/H57)</f>
        <v>0</v>
      </c>
      <c r="J41" s="8" t="str">
        <f t="shared" si="4"/>
        <v>-</v>
      </c>
      <c r="K41" s="9" t="str">
        <f t="shared" si="5"/>
        <v>-</v>
      </c>
    </row>
    <row r="42" spans="1:11" x14ac:dyDescent="0.2">
      <c r="A42" s="7" t="s">
        <v>554</v>
      </c>
      <c r="B42" s="65">
        <v>10</v>
      </c>
      <c r="C42" s="34">
        <f>IF(B57=0, "-", B42/B57)</f>
        <v>2.4154589371980676E-2</v>
      </c>
      <c r="D42" s="65">
        <v>14</v>
      </c>
      <c r="E42" s="9">
        <f>IF(D57=0, "-", D42/D57)</f>
        <v>5.0724637681159424E-2</v>
      </c>
      <c r="F42" s="81">
        <v>31</v>
      </c>
      <c r="G42" s="34">
        <f>IF(F57=0, "-", F42/F57)</f>
        <v>3.3695652173913043E-2</v>
      </c>
      <c r="H42" s="65">
        <v>27</v>
      </c>
      <c r="I42" s="9">
        <f>IF(H57=0, "-", H42/H57)</f>
        <v>3.8243626062322948E-2</v>
      </c>
      <c r="J42" s="8">
        <f t="shared" si="4"/>
        <v>-0.2857142857142857</v>
      </c>
      <c r="K42" s="9">
        <f t="shared" si="5"/>
        <v>0.14814814814814814</v>
      </c>
    </row>
    <row r="43" spans="1:11" x14ac:dyDescent="0.2">
      <c r="A43" s="7" t="s">
        <v>555</v>
      </c>
      <c r="B43" s="65">
        <v>24</v>
      </c>
      <c r="C43" s="34">
        <f>IF(B57=0, "-", B43/B57)</f>
        <v>5.7971014492753624E-2</v>
      </c>
      <c r="D43" s="65">
        <v>11</v>
      </c>
      <c r="E43" s="9">
        <f>IF(D57=0, "-", D43/D57)</f>
        <v>3.9855072463768113E-2</v>
      </c>
      <c r="F43" s="81">
        <v>37</v>
      </c>
      <c r="G43" s="34">
        <f>IF(F57=0, "-", F43/F57)</f>
        <v>4.0217391304347823E-2</v>
      </c>
      <c r="H43" s="65">
        <v>26</v>
      </c>
      <c r="I43" s="9">
        <f>IF(H57=0, "-", H43/H57)</f>
        <v>3.6827195467422094E-2</v>
      </c>
      <c r="J43" s="8">
        <f t="shared" si="4"/>
        <v>1.1818181818181819</v>
      </c>
      <c r="K43" s="9">
        <f t="shared" si="5"/>
        <v>0.42307692307692307</v>
      </c>
    </row>
    <row r="44" spans="1:11" x14ac:dyDescent="0.2">
      <c r="A44" s="7" t="s">
        <v>556</v>
      </c>
      <c r="B44" s="65">
        <v>16</v>
      </c>
      <c r="C44" s="34">
        <f>IF(B57=0, "-", B44/B57)</f>
        <v>3.864734299516908E-2</v>
      </c>
      <c r="D44" s="65">
        <v>16</v>
      </c>
      <c r="E44" s="9">
        <f>IF(D57=0, "-", D44/D57)</f>
        <v>5.7971014492753624E-2</v>
      </c>
      <c r="F44" s="81">
        <v>37</v>
      </c>
      <c r="G44" s="34">
        <f>IF(F57=0, "-", F44/F57)</f>
        <v>4.0217391304347823E-2</v>
      </c>
      <c r="H44" s="65">
        <v>28</v>
      </c>
      <c r="I44" s="9">
        <f>IF(H57=0, "-", H44/H57)</f>
        <v>3.9660056657223795E-2</v>
      </c>
      <c r="J44" s="8">
        <f t="shared" si="4"/>
        <v>0</v>
      </c>
      <c r="K44" s="9">
        <f t="shared" si="5"/>
        <v>0.32142857142857145</v>
      </c>
    </row>
    <row r="45" spans="1:11" x14ac:dyDescent="0.2">
      <c r="A45" s="7" t="s">
        <v>54</v>
      </c>
      <c r="B45" s="65">
        <v>0</v>
      </c>
      <c r="C45" s="34">
        <f>IF(B57=0, "-", B45/B57)</f>
        <v>0</v>
      </c>
      <c r="D45" s="65">
        <v>0</v>
      </c>
      <c r="E45" s="9">
        <f>IF(D57=0, "-", D45/D57)</f>
        <v>0</v>
      </c>
      <c r="F45" s="81">
        <v>0</v>
      </c>
      <c r="G45" s="34">
        <f>IF(F57=0, "-", F45/F57)</f>
        <v>0</v>
      </c>
      <c r="H45" s="65">
        <v>1</v>
      </c>
      <c r="I45" s="9">
        <f>IF(H57=0, "-", H45/H57)</f>
        <v>1.4164305949008499E-3</v>
      </c>
      <c r="J45" s="8" t="str">
        <f t="shared" si="4"/>
        <v>-</v>
      </c>
      <c r="K45" s="9">
        <f t="shared" si="5"/>
        <v>-1</v>
      </c>
    </row>
    <row r="46" spans="1:11" x14ac:dyDescent="0.2">
      <c r="A46" s="7" t="s">
        <v>557</v>
      </c>
      <c r="B46" s="65">
        <v>54</v>
      </c>
      <c r="C46" s="34">
        <f>IF(B57=0, "-", B46/B57)</f>
        <v>0.13043478260869565</v>
      </c>
      <c r="D46" s="65">
        <v>10</v>
      </c>
      <c r="E46" s="9">
        <f>IF(D57=0, "-", D46/D57)</f>
        <v>3.6231884057971016E-2</v>
      </c>
      <c r="F46" s="81">
        <v>123</v>
      </c>
      <c r="G46" s="34">
        <f>IF(F57=0, "-", F46/F57)</f>
        <v>0.13369565217391305</v>
      </c>
      <c r="H46" s="65">
        <v>46</v>
      </c>
      <c r="I46" s="9">
        <f>IF(H57=0, "-", H46/H57)</f>
        <v>6.5155807365439092E-2</v>
      </c>
      <c r="J46" s="8">
        <f t="shared" si="4"/>
        <v>4.4000000000000004</v>
      </c>
      <c r="K46" s="9">
        <f t="shared" si="5"/>
        <v>1.673913043478261</v>
      </c>
    </row>
    <row r="47" spans="1:11" x14ac:dyDescent="0.2">
      <c r="A47" s="7" t="s">
        <v>558</v>
      </c>
      <c r="B47" s="65">
        <v>16</v>
      </c>
      <c r="C47" s="34">
        <f>IF(B57=0, "-", B47/B57)</f>
        <v>3.864734299516908E-2</v>
      </c>
      <c r="D47" s="65">
        <v>3</v>
      </c>
      <c r="E47" s="9">
        <f>IF(D57=0, "-", D47/D57)</f>
        <v>1.0869565217391304E-2</v>
      </c>
      <c r="F47" s="81">
        <v>22</v>
      </c>
      <c r="G47" s="34">
        <f>IF(F57=0, "-", F47/F57)</f>
        <v>2.391304347826087E-2</v>
      </c>
      <c r="H47" s="65">
        <v>15</v>
      </c>
      <c r="I47" s="9">
        <f>IF(H57=0, "-", H47/H57)</f>
        <v>2.1246458923512748E-2</v>
      </c>
      <c r="J47" s="8">
        <f t="shared" si="4"/>
        <v>4.333333333333333</v>
      </c>
      <c r="K47" s="9">
        <f t="shared" si="5"/>
        <v>0.46666666666666667</v>
      </c>
    </row>
    <row r="48" spans="1:11" x14ac:dyDescent="0.2">
      <c r="A48" s="7" t="s">
        <v>60</v>
      </c>
      <c r="B48" s="65">
        <v>79</v>
      </c>
      <c r="C48" s="34">
        <f>IF(B57=0, "-", B48/B57)</f>
        <v>0.19082125603864733</v>
      </c>
      <c r="D48" s="65">
        <v>53</v>
      </c>
      <c r="E48" s="9">
        <f>IF(D57=0, "-", D48/D57)</f>
        <v>0.19202898550724637</v>
      </c>
      <c r="F48" s="81">
        <v>182</v>
      </c>
      <c r="G48" s="34">
        <f>IF(F57=0, "-", F48/F57)</f>
        <v>0.19782608695652174</v>
      </c>
      <c r="H48" s="65">
        <v>131</v>
      </c>
      <c r="I48" s="9">
        <f>IF(H57=0, "-", H48/H57)</f>
        <v>0.18555240793201133</v>
      </c>
      <c r="J48" s="8">
        <f t="shared" si="4"/>
        <v>0.49056603773584906</v>
      </c>
      <c r="K48" s="9">
        <f t="shared" si="5"/>
        <v>0.38931297709923662</v>
      </c>
    </row>
    <row r="49" spans="1:11" x14ac:dyDescent="0.2">
      <c r="A49" s="7" t="s">
        <v>559</v>
      </c>
      <c r="B49" s="65">
        <v>28</v>
      </c>
      <c r="C49" s="34">
        <f>IF(B57=0, "-", B49/B57)</f>
        <v>6.7632850241545889E-2</v>
      </c>
      <c r="D49" s="65">
        <v>12</v>
      </c>
      <c r="E49" s="9">
        <f>IF(D57=0, "-", D49/D57)</f>
        <v>4.3478260869565216E-2</v>
      </c>
      <c r="F49" s="81">
        <v>64</v>
      </c>
      <c r="G49" s="34">
        <f>IF(F57=0, "-", F49/F57)</f>
        <v>6.9565217391304349E-2</v>
      </c>
      <c r="H49" s="65">
        <v>27</v>
      </c>
      <c r="I49" s="9">
        <f>IF(H57=0, "-", H49/H57)</f>
        <v>3.8243626062322948E-2</v>
      </c>
      <c r="J49" s="8">
        <f t="shared" si="4"/>
        <v>1.3333333333333333</v>
      </c>
      <c r="K49" s="9">
        <f t="shared" si="5"/>
        <v>1.3703703703703705</v>
      </c>
    </row>
    <row r="50" spans="1:11" x14ac:dyDescent="0.2">
      <c r="A50" s="7" t="s">
        <v>560</v>
      </c>
      <c r="B50" s="65">
        <v>8</v>
      </c>
      <c r="C50" s="34">
        <f>IF(B57=0, "-", B50/B57)</f>
        <v>1.932367149758454E-2</v>
      </c>
      <c r="D50" s="65">
        <v>0</v>
      </c>
      <c r="E50" s="9">
        <f>IF(D57=0, "-", D50/D57)</f>
        <v>0</v>
      </c>
      <c r="F50" s="81">
        <v>10</v>
      </c>
      <c r="G50" s="34">
        <f>IF(F57=0, "-", F50/F57)</f>
        <v>1.0869565217391304E-2</v>
      </c>
      <c r="H50" s="65">
        <v>6</v>
      </c>
      <c r="I50" s="9">
        <f>IF(H57=0, "-", H50/H57)</f>
        <v>8.4985835694051E-3</v>
      </c>
      <c r="J50" s="8" t="str">
        <f t="shared" si="4"/>
        <v>-</v>
      </c>
      <c r="K50" s="9">
        <f t="shared" si="5"/>
        <v>0.66666666666666663</v>
      </c>
    </row>
    <row r="51" spans="1:11" x14ac:dyDescent="0.2">
      <c r="A51" s="7" t="s">
        <v>561</v>
      </c>
      <c r="B51" s="65">
        <v>19</v>
      </c>
      <c r="C51" s="34">
        <f>IF(B57=0, "-", B51/B57)</f>
        <v>4.5893719806763288E-2</v>
      </c>
      <c r="D51" s="65">
        <v>36</v>
      </c>
      <c r="E51" s="9">
        <f>IF(D57=0, "-", D51/D57)</f>
        <v>0.13043478260869565</v>
      </c>
      <c r="F51" s="81">
        <v>51</v>
      </c>
      <c r="G51" s="34">
        <f>IF(F57=0, "-", F51/F57)</f>
        <v>5.5434782608695651E-2</v>
      </c>
      <c r="H51" s="65">
        <v>123</v>
      </c>
      <c r="I51" s="9">
        <f>IF(H57=0, "-", H51/H57)</f>
        <v>0.17422096317280453</v>
      </c>
      <c r="J51" s="8">
        <f t="shared" si="4"/>
        <v>-0.47222222222222221</v>
      </c>
      <c r="K51" s="9">
        <f t="shared" si="5"/>
        <v>-0.58536585365853655</v>
      </c>
    </row>
    <row r="52" spans="1:11" x14ac:dyDescent="0.2">
      <c r="A52" s="7" t="s">
        <v>562</v>
      </c>
      <c r="B52" s="65">
        <v>28</v>
      </c>
      <c r="C52" s="34">
        <f>IF(B57=0, "-", B52/B57)</f>
        <v>6.7632850241545889E-2</v>
      </c>
      <c r="D52" s="65">
        <v>31</v>
      </c>
      <c r="E52" s="9">
        <f>IF(D57=0, "-", D52/D57)</f>
        <v>0.11231884057971014</v>
      </c>
      <c r="F52" s="81">
        <v>54</v>
      </c>
      <c r="G52" s="34">
        <f>IF(F57=0, "-", F52/F57)</f>
        <v>5.8695652173913045E-2</v>
      </c>
      <c r="H52" s="65">
        <v>69</v>
      </c>
      <c r="I52" s="9">
        <f>IF(H57=0, "-", H52/H57)</f>
        <v>9.7733711048158645E-2</v>
      </c>
      <c r="J52" s="8">
        <f t="shared" si="4"/>
        <v>-9.6774193548387094E-2</v>
      </c>
      <c r="K52" s="9">
        <f t="shared" si="5"/>
        <v>-0.21739130434782608</v>
      </c>
    </row>
    <row r="53" spans="1:11" x14ac:dyDescent="0.2">
      <c r="A53" s="7" t="s">
        <v>563</v>
      </c>
      <c r="B53" s="65">
        <v>26</v>
      </c>
      <c r="C53" s="34">
        <f>IF(B57=0, "-", B53/B57)</f>
        <v>6.280193236714976E-2</v>
      </c>
      <c r="D53" s="65">
        <v>17</v>
      </c>
      <c r="E53" s="9">
        <f>IF(D57=0, "-", D53/D57)</f>
        <v>6.1594202898550728E-2</v>
      </c>
      <c r="F53" s="81">
        <v>59</v>
      </c>
      <c r="G53" s="34">
        <f>IF(F57=0, "-", F53/F57)</f>
        <v>6.41304347826087E-2</v>
      </c>
      <c r="H53" s="65">
        <v>49</v>
      </c>
      <c r="I53" s="9">
        <f>IF(H57=0, "-", H53/H57)</f>
        <v>6.9405099150141647E-2</v>
      </c>
      <c r="J53" s="8">
        <f t="shared" si="4"/>
        <v>0.52941176470588236</v>
      </c>
      <c r="K53" s="9">
        <f t="shared" si="5"/>
        <v>0.20408163265306123</v>
      </c>
    </row>
    <row r="54" spans="1:11" x14ac:dyDescent="0.2">
      <c r="A54" s="7" t="s">
        <v>564</v>
      </c>
      <c r="B54" s="65">
        <v>77</v>
      </c>
      <c r="C54" s="34">
        <f>IF(B57=0, "-", B54/B57)</f>
        <v>0.1859903381642512</v>
      </c>
      <c r="D54" s="65">
        <v>49</v>
      </c>
      <c r="E54" s="9">
        <f>IF(D57=0, "-", D54/D57)</f>
        <v>0.17753623188405798</v>
      </c>
      <c r="F54" s="81">
        <v>193</v>
      </c>
      <c r="G54" s="34">
        <f>IF(F57=0, "-", F54/F57)</f>
        <v>0.20978260869565218</v>
      </c>
      <c r="H54" s="65">
        <v>119</v>
      </c>
      <c r="I54" s="9">
        <f>IF(H57=0, "-", H54/H57)</f>
        <v>0.16855524079320114</v>
      </c>
      <c r="J54" s="8">
        <f t="shared" si="4"/>
        <v>0.5714285714285714</v>
      </c>
      <c r="K54" s="9">
        <f t="shared" si="5"/>
        <v>0.62184873949579833</v>
      </c>
    </row>
    <row r="55" spans="1:11" x14ac:dyDescent="0.2">
      <c r="A55" s="7" t="s">
        <v>565</v>
      </c>
      <c r="B55" s="65">
        <v>3</v>
      </c>
      <c r="C55" s="34">
        <f>IF(B57=0, "-", B55/B57)</f>
        <v>7.246376811594203E-3</v>
      </c>
      <c r="D55" s="65">
        <v>3</v>
      </c>
      <c r="E55" s="9">
        <f>IF(D57=0, "-", D55/D57)</f>
        <v>1.0869565217391304E-2</v>
      </c>
      <c r="F55" s="81">
        <v>8</v>
      </c>
      <c r="G55" s="34">
        <f>IF(F57=0, "-", F55/F57)</f>
        <v>8.6956521739130436E-3</v>
      </c>
      <c r="H55" s="65">
        <v>9</v>
      </c>
      <c r="I55" s="9">
        <f>IF(H57=0, "-", H55/H57)</f>
        <v>1.2747875354107648E-2</v>
      </c>
      <c r="J55" s="8">
        <f t="shared" si="4"/>
        <v>0</v>
      </c>
      <c r="K55" s="9">
        <f t="shared" si="5"/>
        <v>-0.1111111111111111</v>
      </c>
    </row>
    <row r="56" spans="1:11" x14ac:dyDescent="0.2">
      <c r="A56" s="2"/>
      <c r="B56" s="68"/>
      <c r="C56" s="33"/>
      <c r="D56" s="68"/>
      <c r="E56" s="6"/>
      <c r="F56" s="82"/>
      <c r="G56" s="33"/>
      <c r="H56" s="68"/>
      <c r="I56" s="6"/>
      <c r="J56" s="5"/>
      <c r="K56" s="6"/>
    </row>
    <row r="57" spans="1:11" s="43" customFormat="1" x14ac:dyDescent="0.2">
      <c r="A57" s="162" t="s">
        <v>616</v>
      </c>
      <c r="B57" s="71">
        <f>SUM(B40:B56)</f>
        <v>414</v>
      </c>
      <c r="C57" s="40">
        <f>B57/27155</f>
        <v>1.5245811084514822E-2</v>
      </c>
      <c r="D57" s="71">
        <f>SUM(D40:D56)</f>
        <v>276</v>
      </c>
      <c r="E57" s="41">
        <f>D57/25800</f>
        <v>1.0697674418604652E-2</v>
      </c>
      <c r="F57" s="77">
        <f>SUM(F40:F56)</f>
        <v>920</v>
      </c>
      <c r="G57" s="42">
        <f>F57/69729</f>
        <v>1.3193936525692323E-2</v>
      </c>
      <c r="H57" s="71">
        <f>SUM(H40:H56)</f>
        <v>706</v>
      </c>
      <c r="I57" s="41">
        <f>H57/67549</f>
        <v>1.0451672119498438E-2</v>
      </c>
      <c r="J57" s="37">
        <f>IF(D57=0, "-", IF((B57-D57)/D57&lt;10, (B57-D57)/D57, "&gt;999%"))</f>
        <v>0.5</v>
      </c>
      <c r="K57" s="38">
        <f>IF(H57=0, "-", IF((F57-H57)/H57&lt;10, (F57-H57)/H57, "&gt;999%"))</f>
        <v>0.30311614730878189</v>
      </c>
    </row>
    <row r="58" spans="1:11" x14ac:dyDescent="0.2">
      <c r="B58" s="83"/>
      <c r="D58" s="83"/>
      <c r="F58" s="83"/>
      <c r="H58" s="83"/>
    </row>
    <row r="59" spans="1:11" x14ac:dyDescent="0.2">
      <c r="A59" s="27" t="s">
        <v>615</v>
      </c>
      <c r="B59" s="71">
        <v>1149</v>
      </c>
      <c r="C59" s="40">
        <f>B59/27155</f>
        <v>4.2312649604124473E-2</v>
      </c>
      <c r="D59" s="71">
        <v>981</v>
      </c>
      <c r="E59" s="41">
        <f>D59/25800</f>
        <v>3.8023255813953487E-2</v>
      </c>
      <c r="F59" s="77">
        <v>2452</v>
      </c>
      <c r="G59" s="42">
        <f>F59/69729</f>
        <v>3.5164709088040841E-2</v>
      </c>
      <c r="H59" s="71">
        <v>2319</v>
      </c>
      <c r="I59" s="41">
        <f>H59/67549</f>
        <v>3.4330634058239204E-2</v>
      </c>
      <c r="J59" s="37">
        <f>IF(D59=0, "-", IF((B59-D59)/D59&lt;10, (B59-D59)/D59, "&gt;999%"))</f>
        <v>0.17125382262996941</v>
      </c>
      <c r="K59" s="38">
        <f>IF(H59=0, "-", IF((F59-H59)/H59&lt;10, (F59-H59)/H59, "&gt;999%"))</f>
        <v>5.7352307028891762E-2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622</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26</v>
      </c>
      <c r="C7" s="39">
        <f>IF(B33=0, "-", B7/B33)</f>
        <v>2.2628372497824196E-2</v>
      </c>
      <c r="D7" s="65">
        <v>21</v>
      </c>
      <c r="E7" s="21">
        <f>IF(D33=0, "-", D7/D33)</f>
        <v>2.1406727828746176E-2</v>
      </c>
      <c r="F7" s="81">
        <v>48</v>
      </c>
      <c r="G7" s="39">
        <f>IF(F33=0, "-", F7/F33)</f>
        <v>1.9575856443719411E-2</v>
      </c>
      <c r="H7" s="65">
        <v>32</v>
      </c>
      <c r="I7" s="21">
        <f>IF(H33=0, "-", H7/H33)</f>
        <v>1.3799051315222079E-2</v>
      </c>
      <c r="J7" s="20">
        <f t="shared" ref="J7:J31" si="0">IF(D7=0, "-", IF((B7-D7)/D7&lt;10, (B7-D7)/D7, "&gt;999%"))</f>
        <v>0.23809523809523808</v>
      </c>
      <c r="K7" s="21">
        <f t="shared" ref="K7:K31" si="1">IF(H7=0, "-", IF((F7-H7)/H7&lt;10, (F7-H7)/H7, "&gt;999%"))</f>
        <v>0.5</v>
      </c>
    </row>
    <row r="8" spans="1:11" x14ac:dyDescent="0.2">
      <c r="A8" s="7" t="s">
        <v>41</v>
      </c>
      <c r="B8" s="65">
        <v>1</v>
      </c>
      <c r="C8" s="39">
        <f>IF(B33=0, "-", B8/B33)</f>
        <v>8.703220191470844E-4</v>
      </c>
      <c r="D8" s="65">
        <v>1</v>
      </c>
      <c r="E8" s="21">
        <f>IF(D33=0, "-", D8/D33)</f>
        <v>1.0193679918450561E-3</v>
      </c>
      <c r="F8" s="81">
        <v>4</v>
      </c>
      <c r="G8" s="39">
        <f>IF(F33=0, "-", F8/F33)</f>
        <v>1.6313213703099511E-3</v>
      </c>
      <c r="H8" s="65">
        <v>1</v>
      </c>
      <c r="I8" s="21">
        <f>IF(H33=0, "-", H8/H33)</f>
        <v>4.3122035360068997E-4</v>
      </c>
      <c r="J8" s="20">
        <f t="shared" si="0"/>
        <v>0</v>
      </c>
      <c r="K8" s="21">
        <f t="shared" si="1"/>
        <v>3</v>
      </c>
    </row>
    <row r="9" spans="1:11" x14ac:dyDescent="0.2">
      <c r="A9" s="7" t="s">
        <v>44</v>
      </c>
      <c r="B9" s="65">
        <v>25</v>
      </c>
      <c r="C9" s="39">
        <f>IF(B33=0, "-", B9/B33)</f>
        <v>2.1758050478677109E-2</v>
      </c>
      <c r="D9" s="65">
        <v>24</v>
      </c>
      <c r="E9" s="21">
        <f>IF(D33=0, "-", D9/D33)</f>
        <v>2.4464831804281346E-2</v>
      </c>
      <c r="F9" s="81">
        <v>61</v>
      </c>
      <c r="G9" s="39">
        <f>IF(F33=0, "-", F9/F33)</f>
        <v>2.4877650897226752E-2</v>
      </c>
      <c r="H9" s="65">
        <v>57</v>
      </c>
      <c r="I9" s="21">
        <f>IF(H33=0, "-", H9/H33)</f>
        <v>2.4579560155239329E-2</v>
      </c>
      <c r="J9" s="20">
        <f t="shared" si="0"/>
        <v>4.1666666666666664E-2</v>
      </c>
      <c r="K9" s="21">
        <f t="shared" si="1"/>
        <v>7.0175438596491224E-2</v>
      </c>
    </row>
    <row r="10" spans="1:11" x14ac:dyDescent="0.2">
      <c r="A10" s="7" t="s">
        <v>45</v>
      </c>
      <c r="B10" s="65">
        <v>39</v>
      </c>
      <c r="C10" s="39">
        <f>IF(B33=0, "-", B10/B33)</f>
        <v>3.3942558746736295E-2</v>
      </c>
      <c r="D10" s="65">
        <v>78</v>
      </c>
      <c r="E10" s="21">
        <f>IF(D33=0, "-", D10/D33)</f>
        <v>7.9510703363914373E-2</v>
      </c>
      <c r="F10" s="81">
        <v>56</v>
      </c>
      <c r="G10" s="39">
        <f>IF(F33=0, "-", F10/F33)</f>
        <v>2.2838499184339316E-2</v>
      </c>
      <c r="H10" s="65">
        <v>176</v>
      </c>
      <c r="I10" s="21">
        <f>IF(H33=0, "-", H10/H33)</f>
        <v>7.5894782233721425E-2</v>
      </c>
      <c r="J10" s="20">
        <f t="shared" si="0"/>
        <v>-0.5</v>
      </c>
      <c r="K10" s="21">
        <f t="shared" si="1"/>
        <v>-0.68181818181818177</v>
      </c>
    </row>
    <row r="11" spans="1:11" x14ac:dyDescent="0.2">
      <c r="A11" s="7" t="s">
        <v>46</v>
      </c>
      <c r="B11" s="65">
        <v>10</v>
      </c>
      <c r="C11" s="39">
        <f>IF(B33=0, "-", B11/B33)</f>
        <v>8.7032201914708437E-3</v>
      </c>
      <c r="D11" s="65">
        <v>14</v>
      </c>
      <c r="E11" s="21">
        <f>IF(D33=0, "-", D11/D33)</f>
        <v>1.4271151885830785E-2</v>
      </c>
      <c r="F11" s="81">
        <v>31</v>
      </c>
      <c r="G11" s="39">
        <f>IF(F33=0, "-", F11/F33)</f>
        <v>1.264274061990212E-2</v>
      </c>
      <c r="H11" s="65">
        <v>27</v>
      </c>
      <c r="I11" s="21">
        <f>IF(H33=0, "-", H11/H33)</f>
        <v>1.1642949547218629E-2</v>
      </c>
      <c r="J11" s="20">
        <f t="shared" si="0"/>
        <v>-0.2857142857142857</v>
      </c>
      <c r="K11" s="21">
        <f t="shared" si="1"/>
        <v>0.14814814814814814</v>
      </c>
    </row>
    <row r="12" spans="1:11" x14ac:dyDescent="0.2">
      <c r="A12" s="7" t="s">
        <v>47</v>
      </c>
      <c r="B12" s="65">
        <v>117</v>
      </c>
      <c r="C12" s="39">
        <f>IF(B33=0, "-", B12/B33)</f>
        <v>0.10182767624020887</v>
      </c>
      <c r="D12" s="65">
        <v>95</v>
      </c>
      <c r="E12" s="21">
        <f>IF(D33=0, "-", D12/D33)</f>
        <v>9.6839959225280325E-2</v>
      </c>
      <c r="F12" s="81">
        <v>260</v>
      </c>
      <c r="G12" s="39">
        <f>IF(F33=0, "-", F12/F33)</f>
        <v>0.10603588907014681</v>
      </c>
      <c r="H12" s="65">
        <v>221</v>
      </c>
      <c r="I12" s="21">
        <f>IF(H33=0, "-", H12/H33)</f>
        <v>9.5299698145752482E-2</v>
      </c>
      <c r="J12" s="20">
        <f t="shared" si="0"/>
        <v>0.23157894736842105</v>
      </c>
      <c r="K12" s="21">
        <f t="shared" si="1"/>
        <v>0.17647058823529413</v>
      </c>
    </row>
    <row r="13" spans="1:11" x14ac:dyDescent="0.2">
      <c r="A13" s="7" t="s">
        <v>50</v>
      </c>
      <c r="B13" s="65">
        <v>120</v>
      </c>
      <c r="C13" s="39">
        <f>IF(B33=0, "-", B13/B33)</f>
        <v>0.10443864229765012</v>
      </c>
      <c r="D13" s="65">
        <v>129</v>
      </c>
      <c r="E13" s="21">
        <f>IF(D33=0, "-", D13/D33)</f>
        <v>0.13149847094801223</v>
      </c>
      <c r="F13" s="81">
        <v>263</v>
      </c>
      <c r="G13" s="39">
        <f>IF(F33=0, "-", F13/F33)</f>
        <v>0.10725938009787928</v>
      </c>
      <c r="H13" s="65">
        <v>307</v>
      </c>
      <c r="I13" s="21">
        <f>IF(H33=0, "-", H13/H33)</f>
        <v>0.13238464855541182</v>
      </c>
      <c r="J13" s="20">
        <f t="shared" si="0"/>
        <v>-6.9767441860465115E-2</v>
      </c>
      <c r="K13" s="21">
        <f t="shared" si="1"/>
        <v>-0.14332247557003258</v>
      </c>
    </row>
    <row r="14" spans="1:11" x14ac:dyDescent="0.2">
      <c r="A14" s="7" t="s">
        <v>53</v>
      </c>
      <c r="B14" s="65">
        <v>1</v>
      </c>
      <c r="C14" s="39">
        <f>IF(B33=0, "-", B14/B33)</f>
        <v>8.703220191470844E-4</v>
      </c>
      <c r="D14" s="65">
        <v>1</v>
      </c>
      <c r="E14" s="21">
        <f>IF(D33=0, "-", D14/D33)</f>
        <v>1.0193679918450561E-3</v>
      </c>
      <c r="F14" s="81">
        <v>6</v>
      </c>
      <c r="G14" s="39">
        <f>IF(F33=0, "-", F14/F33)</f>
        <v>2.4469820554649264E-3</v>
      </c>
      <c r="H14" s="65">
        <v>1</v>
      </c>
      <c r="I14" s="21">
        <f>IF(H33=0, "-", H14/H33)</f>
        <v>4.3122035360068997E-4</v>
      </c>
      <c r="J14" s="20">
        <f t="shared" si="0"/>
        <v>0</v>
      </c>
      <c r="K14" s="21">
        <f t="shared" si="1"/>
        <v>5</v>
      </c>
    </row>
    <row r="15" spans="1:11" x14ac:dyDescent="0.2">
      <c r="A15" s="7" t="s">
        <v>54</v>
      </c>
      <c r="B15" s="65">
        <v>0</v>
      </c>
      <c r="C15" s="39">
        <f>IF(B33=0, "-", B15/B33)</f>
        <v>0</v>
      </c>
      <c r="D15" s="65">
        <v>0</v>
      </c>
      <c r="E15" s="21">
        <f>IF(D33=0, "-", D15/D33)</f>
        <v>0</v>
      </c>
      <c r="F15" s="81">
        <v>0</v>
      </c>
      <c r="G15" s="39">
        <f>IF(F33=0, "-", F15/F33)</f>
        <v>0</v>
      </c>
      <c r="H15" s="65">
        <v>1</v>
      </c>
      <c r="I15" s="21">
        <f>IF(H33=0, "-", H15/H33)</f>
        <v>4.3122035360068997E-4</v>
      </c>
      <c r="J15" s="20" t="str">
        <f t="shared" si="0"/>
        <v>-</v>
      </c>
      <c r="K15" s="21">
        <f t="shared" si="1"/>
        <v>-1</v>
      </c>
    </row>
    <row r="16" spans="1:11" x14ac:dyDescent="0.2">
      <c r="A16" s="7" t="s">
        <v>55</v>
      </c>
      <c r="B16" s="65">
        <v>234</v>
      </c>
      <c r="C16" s="39">
        <f>IF(B33=0, "-", B16/B33)</f>
        <v>0.20365535248041775</v>
      </c>
      <c r="D16" s="65">
        <v>190</v>
      </c>
      <c r="E16" s="21">
        <f>IF(D33=0, "-", D16/D33)</f>
        <v>0.19367991845056065</v>
      </c>
      <c r="F16" s="81">
        <v>522</v>
      </c>
      <c r="G16" s="39">
        <f>IF(F33=0, "-", F16/F33)</f>
        <v>0.21288743882544861</v>
      </c>
      <c r="H16" s="65">
        <v>443</v>
      </c>
      <c r="I16" s="21">
        <f>IF(H33=0, "-", H16/H33)</f>
        <v>0.19103061664510565</v>
      </c>
      <c r="J16" s="20">
        <f t="shared" si="0"/>
        <v>0.23157894736842105</v>
      </c>
      <c r="K16" s="21">
        <f t="shared" si="1"/>
        <v>0.17832957110609482</v>
      </c>
    </row>
    <row r="17" spans="1:11" x14ac:dyDescent="0.2">
      <c r="A17" s="7" t="s">
        <v>57</v>
      </c>
      <c r="B17" s="65">
        <v>46</v>
      </c>
      <c r="C17" s="39">
        <f>IF(B33=0, "-", B17/B33)</f>
        <v>4.0034812880765887E-2</v>
      </c>
      <c r="D17" s="65">
        <v>39</v>
      </c>
      <c r="E17" s="21">
        <f>IF(D33=0, "-", D17/D33)</f>
        <v>3.9755351681957186E-2</v>
      </c>
      <c r="F17" s="81">
        <v>121</v>
      </c>
      <c r="G17" s="39">
        <f>IF(F33=0, "-", F17/F33)</f>
        <v>4.934747145187602E-2</v>
      </c>
      <c r="H17" s="65">
        <v>133</v>
      </c>
      <c r="I17" s="21">
        <f>IF(H33=0, "-", H17/H33)</f>
        <v>5.7352307028891762E-2</v>
      </c>
      <c r="J17" s="20">
        <f t="shared" si="0"/>
        <v>0.17948717948717949</v>
      </c>
      <c r="K17" s="21">
        <f t="shared" si="1"/>
        <v>-9.0225563909774431E-2</v>
      </c>
    </row>
    <row r="18" spans="1:11" x14ac:dyDescent="0.2">
      <c r="A18" s="7" t="s">
        <v>60</v>
      </c>
      <c r="B18" s="65">
        <v>79</v>
      </c>
      <c r="C18" s="39">
        <f>IF(B33=0, "-", B18/B33)</f>
        <v>6.875543951261967E-2</v>
      </c>
      <c r="D18" s="65">
        <v>53</v>
      </c>
      <c r="E18" s="21">
        <f>IF(D33=0, "-", D18/D33)</f>
        <v>5.4026503567787973E-2</v>
      </c>
      <c r="F18" s="81">
        <v>182</v>
      </c>
      <c r="G18" s="39">
        <f>IF(F33=0, "-", F18/F33)</f>
        <v>7.4225122349102779E-2</v>
      </c>
      <c r="H18" s="65">
        <v>131</v>
      </c>
      <c r="I18" s="21">
        <f>IF(H33=0, "-", H18/H33)</f>
        <v>5.6489866321690382E-2</v>
      </c>
      <c r="J18" s="20">
        <f t="shared" si="0"/>
        <v>0.49056603773584906</v>
      </c>
      <c r="K18" s="21">
        <f t="shared" si="1"/>
        <v>0.38931297709923662</v>
      </c>
    </row>
    <row r="19" spans="1:11" x14ac:dyDescent="0.2">
      <c r="A19" s="7" t="s">
        <v>64</v>
      </c>
      <c r="B19" s="65">
        <v>100</v>
      </c>
      <c r="C19" s="39">
        <f>IF(B33=0, "-", B19/B33)</f>
        <v>8.7032201914708437E-2</v>
      </c>
      <c r="D19" s="65">
        <v>29</v>
      </c>
      <c r="E19" s="21">
        <f>IF(D33=0, "-", D19/D33)</f>
        <v>2.9561671763506627E-2</v>
      </c>
      <c r="F19" s="81">
        <v>151</v>
      </c>
      <c r="G19" s="39">
        <f>IF(F33=0, "-", F19/F33)</f>
        <v>6.158238172920065E-2</v>
      </c>
      <c r="H19" s="65">
        <v>46</v>
      </c>
      <c r="I19" s="21">
        <f>IF(H33=0, "-", H19/H33)</f>
        <v>1.9836136265631736E-2</v>
      </c>
      <c r="J19" s="20">
        <f t="shared" si="0"/>
        <v>2.4482758620689653</v>
      </c>
      <c r="K19" s="21">
        <f t="shared" si="1"/>
        <v>2.2826086956521738</v>
      </c>
    </row>
    <row r="20" spans="1:11" x14ac:dyDescent="0.2">
      <c r="A20" s="7" t="s">
        <v>67</v>
      </c>
      <c r="B20" s="65">
        <v>28</v>
      </c>
      <c r="C20" s="39">
        <f>IF(B33=0, "-", B20/B33)</f>
        <v>2.4369016536118365E-2</v>
      </c>
      <c r="D20" s="65">
        <v>12</v>
      </c>
      <c r="E20" s="21">
        <f>IF(D33=0, "-", D20/D33)</f>
        <v>1.2232415902140673E-2</v>
      </c>
      <c r="F20" s="81">
        <v>64</v>
      </c>
      <c r="G20" s="39">
        <f>IF(F33=0, "-", F20/F33)</f>
        <v>2.6101141924959218E-2</v>
      </c>
      <c r="H20" s="65">
        <v>27</v>
      </c>
      <c r="I20" s="21">
        <f>IF(H33=0, "-", H20/H33)</f>
        <v>1.1642949547218629E-2</v>
      </c>
      <c r="J20" s="20">
        <f t="shared" si="0"/>
        <v>1.3333333333333333</v>
      </c>
      <c r="K20" s="21">
        <f t="shared" si="1"/>
        <v>1.3703703703703705</v>
      </c>
    </row>
    <row r="21" spans="1:11" x14ac:dyDescent="0.2">
      <c r="A21" s="7" t="s">
        <v>68</v>
      </c>
      <c r="B21" s="65">
        <v>11</v>
      </c>
      <c r="C21" s="39">
        <f>IF(B33=0, "-", B21/B33)</f>
        <v>9.5735422106179285E-3</v>
      </c>
      <c r="D21" s="65">
        <v>1</v>
      </c>
      <c r="E21" s="21">
        <f>IF(D33=0, "-", D21/D33)</f>
        <v>1.0193679918450561E-3</v>
      </c>
      <c r="F21" s="81">
        <v>17</v>
      </c>
      <c r="G21" s="39">
        <f>IF(F33=0, "-", F21/F33)</f>
        <v>6.9331158238172923E-3</v>
      </c>
      <c r="H21" s="65">
        <v>8</v>
      </c>
      <c r="I21" s="21">
        <f>IF(H33=0, "-", H21/H33)</f>
        <v>3.4497628288055198E-3</v>
      </c>
      <c r="J21" s="20" t="str">
        <f t="shared" si="0"/>
        <v>&gt;999%</v>
      </c>
      <c r="K21" s="21">
        <f t="shared" si="1"/>
        <v>1.125</v>
      </c>
    </row>
    <row r="22" spans="1:11" x14ac:dyDescent="0.2">
      <c r="A22" s="7" t="s">
        <v>73</v>
      </c>
      <c r="B22" s="65">
        <v>20</v>
      </c>
      <c r="C22" s="39">
        <f>IF(B33=0, "-", B22/B33)</f>
        <v>1.7406440382941687E-2</v>
      </c>
      <c r="D22" s="65">
        <v>37</v>
      </c>
      <c r="E22" s="21">
        <f>IF(D33=0, "-", D22/D33)</f>
        <v>3.7716615698267071E-2</v>
      </c>
      <c r="F22" s="81">
        <v>53</v>
      </c>
      <c r="G22" s="39">
        <f>IF(F33=0, "-", F22/F33)</f>
        <v>2.1615008156606851E-2</v>
      </c>
      <c r="H22" s="65">
        <v>125</v>
      </c>
      <c r="I22" s="21">
        <f>IF(H33=0, "-", H22/H33)</f>
        <v>5.3902544200086243E-2</v>
      </c>
      <c r="J22" s="20">
        <f t="shared" si="0"/>
        <v>-0.45945945945945948</v>
      </c>
      <c r="K22" s="21">
        <f t="shared" si="1"/>
        <v>-0.57599999999999996</v>
      </c>
    </row>
    <row r="23" spans="1:11" x14ac:dyDescent="0.2">
      <c r="A23" s="7" t="s">
        <v>74</v>
      </c>
      <c r="B23" s="65">
        <v>80</v>
      </c>
      <c r="C23" s="39">
        <f>IF(B33=0, "-", B23/B33)</f>
        <v>6.962576153176675E-2</v>
      </c>
      <c r="D23" s="65">
        <v>69</v>
      </c>
      <c r="E23" s="21">
        <f>IF(D33=0, "-", D23/D33)</f>
        <v>7.0336391437308868E-2</v>
      </c>
      <c r="F23" s="81">
        <v>144</v>
      </c>
      <c r="G23" s="39">
        <f>IF(F33=0, "-", F23/F33)</f>
        <v>5.872756933115824E-2</v>
      </c>
      <c r="H23" s="65">
        <v>187</v>
      </c>
      <c r="I23" s="21">
        <f>IF(H33=0, "-", H23/H33)</f>
        <v>8.0638206123329018E-2</v>
      </c>
      <c r="J23" s="20">
        <f t="shared" si="0"/>
        <v>0.15942028985507245</v>
      </c>
      <c r="K23" s="21">
        <f t="shared" si="1"/>
        <v>-0.22994652406417113</v>
      </c>
    </row>
    <row r="24" spans="1:11" x14ac:dyDescent="0.2">
      <c r="A24" s="7" t="s">
        <v>79</v>
      </c>
      <c r="B24" s="65">
        <v>9</v>
      </c>
      <c r="C24" s="39">
        <f>IF(B33=0, "-", B24/B33)</f>
        <v>7.832898172323759E-3</v>
      </c>
      <c r="D24" s="65">
        <v>1</v>
      </c>
      <c r="E24" s="21">
        <f>IF(D33=0, "-", D24/D33)</f>
        <v>1.0193679918450561E-3</v>
      </c>
      <c r="F24" s="81">
        <v>11</v>
      </c>
      <c r="G24" s="39">
        <f>IF(F33=0, "-", F24/F33)</f>
        <v>4.486133768352365E-3</v>
      </c>
      <c r="H24" s="65">
        <v>2</v>
      </c>
      <c r="I24" s="21">
        <f>IF(H33=0, "-", H24/H33)</f>
        <v>8.6244070720137994E-4</v>
      </c>
      <c r="J24" s="20">
        <f t="shared" si="0"/>
        <v>8</v>
      </c>
      <c r="K24" s="21">
        <f t="shared" si="1"/>
        <v>4.5</v>
      </c>
    </row>
    <row r="25" spans="1:11" x14ac:dyDescent="0.2">
      <c r="A25" s="7" t="s">
        <v>83</v>
      </c>
      <c r="B25" s="65">
        <v>39</v>
      </c>
      <c r="C25" s="39">
        <f>IF(B33=0, "-", B25/B33)</f>
        <v>3.3942558746736295E-2</v>
      </c>
      <c r="D25" s="65">
        <v>51</v>
      </c>
      <c r="E25" s="21">
        <f>IF(D33=0, "-", D25/D33)</f>
        <v>5.1987767584097858E-2</v>
      </c>
      <c r="F25" s="81">
        <v>85</v>
      </c>
      <c r="G25" s="39">
        <f>IF(F33=0, "-", F25/F33)</f>
        <v>3.4665579119086458E-2</v>
      </c>
      <c r="H25" s="65">
        <v>71</v>
      </c>
      <c r="I25" s="21">
        <f>IF(H33=0, "-", H25/H33)</f>
        <v>3.0616645105648987E-2</v>
      </c>
      <c r="J25" s="20">
        <f t="shared" si="0"/>
        <v>-0.23529411764705882</v>
      </c>
      <c r="K25" s="21">
        <f t="shared" si="1"/>
        <v>0.19718309859154928</v>
      </c>
    </row>
    <row r="26" spans="1:11" x14ac:dyDescent="0.2">
      <c r="A26" s="7" t="s">
        <v>85</v>
      </c>
      <c r="B26" s="65">
        <v>28</v>
      </c>
      <c r="C26" s="39">
        <f>IF(B33=0, "-", B26/B33)</f>
        <v>2.4369016536118365E-2</v>
      </c>
      <c r="D26" s="65">
        <v>31</v>
      </c>
      <c r="E26" s="21">
        <f>IF(D33=0, "-", D26/D33)</f>
        <v>3.1600407747196739E-2</v>
      </c>
      <c r="F26" s="81">
        <v>54</v>
      </c>
      <c r="G26" s="39">
        <f>IF(F33=0, "-", F26/F33)</f>
        <v>2.2022838499184339E-2</v>
      </c>
      <c r="H26" s="65">
        <v>69</v>
      </c>
      <c r="I26" s="21">
        <f>IF(H33=0, "-", H26/H33)</f>
        <v>2.9754204398447608E-2</v>
      </c>
      <c r="J26" s="20">
        <f t="shared" si="0"/>
        <v>-9.6774193548387094E-2</v>
      </c>
      <c r="K26" s="21">
        <f t="shared" si="1"/>
        <v>-0.21739130434782608</v>
      </c>
    </row>
    <row r="27" spans="1:11" x14ac:dyDescent="0.2">
      <c r="A27" s="7" t="s">
        <v>86</v>
      </c>
      <c r="B27" s="65">
        <v>1</v>
      </c>
      <c r="C27" s="39">
        <f>IF(B33=0, "-", B27/B33)</f>
        <v>8.703220191470844E-4</v>
      </c>
      <c r="D27" s="65">
        <v>0</v>
      </c>
      <c r="E27" s="21">
        <f>IF(D33=0, "-", D27/D33)</f>
        <v>0</v>
      </c>
      <c r="F27" s="81">
        <v>1</v>
      </c>
      <c r="G27" s="39">
        <f>IF(F33=0, "-", F27/F33)</f>
        <v>4.0783034257748778E-4</v>
      </c>
      <c r="H27" s="65">
        <v>0</v>
      </c>
      <c r="I27" s="21">
        <f>IF(H33=0, "-", H27/H33)</f>
        <v>0</v>
      </c>
      <c r="J27" s="20" t="str">
        <f t="shared" si="0"/>
        <v>-</v>
      </c>
      <c r="K27" s="21" t="str">
        <f t="shared" si="1"/>
        <v>-</v>
      </c>
    </row>
    <row r="28" spans="1:11" x14ac:dyDescent="0.2">
      <c r="A28" s="7" t="s">
        <v>93</v>
      </c>
      <c r="B28" s="65">
        <v>27</v>
      </c>
      <c r="C28" s="39">
        <f>IF(B33=0, "-", B28/B33)</f>
        <v>2.3498694516971279E-2</v>
      </c>
      <c r="D28" s="65">
        <v>19</v>
      </c>
      <c r="E28" s="21">
        <f>IF(D33=0, "-", D28/D33)</f>
        <v>1.9367991845056064E-2</v>
      </c>
      <c r="F28" s="81">
        <v>65</v>
      </c>
      <c r="G28" s="39">
        <f>IF(F33=0, "-", F28/F33)</f>
        <v>2.6508972267536703E-2</v>
      </c>
      <c r="H28" s="65">
        <v>59</v>
      </c>
      <c r="I28" s="21">
        <f>IF(H33=0, "-", H28/H33)</f>
        <v>2.5442000862440708E-2</v>
      </c>
      <c r="J28" s="20">
        <f t="shared" si="0"/>
        <v>0.42105263157894735</v>
      </c>
      <c r="K28" s="21">
        <f t="shared" si="1"/>
        <v>0.10169491525423729</v>
      </c>
    </row>
    <row r="29" spans="1:11" x14ac:dyDescent="0.2">
      <c r="A29" s="7" t="s">
        <v>94</v>
      </c>
      <c r="B29" s="65">
        <v>28</v>
      </c>
      <c r="C29" s="39">
        <f>IF(B33=0, "-", B29/B33)</f>
        <v>2.4369016536118365E-2</v>
      </c>
      <c r="D29" s="65">
        <v>32</v>
      </c>
      <c r="E29" s="21">
        <f>IF(D33=0, "-", D29/D33)</f>
        <v>3.2619775739041797E-2</v>
      </c>
      <c r="F29" s="81">
        <v>52</v>
      </c>
      <c r="G29" s="39">
        <f>IF(F33=0, "-", F29/F33)</f>
        <v>2.1207177814029365E-2</v>
      </c>
      <c r="H29" s="65">
        <v>65</v>
      </c>
      <c r="I29" s="21">
        <f>IF(H33=0, "-", H29/H33)</f>
        <v>2.8029322984044848E-2</v>
      </c>
      <c r="J29" s="20">
        <f t="shared" si="0"/>
        <v>-0.125</v>
      </c>
      <c r="K29" s="21">
        <f t="shared" si="1"/>
        <v>-0.2</v>
      </c>
    </row>
    <row r="30" spans="1:11" x14ac:dyDescent="0.2">
      <c r="A30" s="7" t="s">
        <v>96</v>
      </c>
      <c r="B30" s="65">
        <v>77</v>
      </c>
      <c r="C30" s="39">
        <f>IF(B33=0, "-", B30/B33)</f>
        <v>6.7014795474325498E-2</v>
      </c>
      <c r="D30" s="65">
        <v>51</v>
      </c>
      <c r="E30" s="21">
        <f>IF(D33=0, "-", D30/D33)</f>
        <v>5.1987767584097858E-2</v>
      </c>
      <c r="F30" s="81">
        <v>193</v>
      </c>
      <c r="G30" s="39">
        <f>IF(F33=0, "-", F30/F33)</f>
        <v>7.8711256117455136E-2</v>
      </c>
      <c r="H30" s="65">
        <v>121</v>
      </c>
      <c r="I30" s="21">
        <f>IF(H33=0, "-", H30/H33)</f>
        <v>5.2177662785683483E-2</v>
      </c>
      <c r="J30" s="20">
        <f t="shared" si="0"/>
        <v>0.50980392156862742</v>
      </c>
      <c r="K30" s="21">
        <f t="shared" si="1"/>
        <v>0.5950413223140496</v>
      </c>
    </row>
    <row r="31" spans="1:11" x14ac:dyDescent="0.2">
      <c r="A31" s="7" t="s">
        <v>97</v>
      </c>
      <c r="B31" s="65">
        <v>3</v>
      </c>
      <c r="C31" s="39">
        <f>IF(B33=0, "-", B31/B33)</f>
        <v>2.6109660574412533E-3</v>
      </c>
      <c r="D31" s="65">
        <v>3</v>
      </c>
      <c r="E31" s="21">
        <f>IF(D33=0, "-", D31/D33)</f>
        <v>3.0581039755351682E-3</v>
      </c>
      <c r="F31" s="81">
        <v>8</v>
      </c>
      <c r="G31" s="39">
        <f>IF(F33=0, "-", F31/F33)</f>
        <v>3.2626427406199023E-3</v>
      </c>
      <c r="H31" s="65">
        <v>9</v>
      </c>
      <c r="I31" s="21">
        <f>IF(H33=0, "-", H31/H33)</f>
        <v>3.8809831824062097E-3</v>
      </c>
      <c r="J31" s="20">
        <f t="shared" si="0"/>
        <v>0</v>
      </c>
      <c r="K31" s="21">
        <f t="shared" si="1"/>
        <v>-0.1111111111111111</v>
      </c>
    </row>
    <row r="32" spans="1:11" x14ac:dyDescent="0.2">
      <c r="A32" s="2"/>
      <c r="B32" s="68"/>
      <c r="C32" s="33"/>
      <c r="D32" s="68"/>
      <c r="E32" s="6"/>
      <c r="F32" s="82"/>
      <c r="G32" s="33"/>
      <c r="H32" s="68"/>
      <c r="I32" s="6"/>
      <c r="J32" s="5"/>
      <c r="K32" s="6"/>
    </row>
    <row r="33" spans="1:11" s="43" customFormat="1" x14ac:dyDescent="0.2">
      <c r="A33" s="162" t="s">
        <v>615</v>
      </c>
      <c r="B33" s="71">
        <f>SUM(B7:B32)</f>
        <v>1149</v>
      </c>
      <c r="C33" s="40">
        <v>1</v>
      </c>
      <c r="D33" s="71">
        <f>SUM(D7:D32)</f>
        <v>981</v>
      </c>
      <c r="E33" s="41">
        <v>1</v>
      </c>
      <c r="F33" s="77">
        <f>SUM(F7:F32)</f>
        <v>2452</v>
      </c>
      <c r="G33" s="42">
        <v>1</v>
      </c>
      <c r="H33" s="71">
        <f>SUM(H7:H32)</f>
        <v>2319</v>
      </c>
      <c r="I33" s="41">
        <v>1</v>
      </c>
      <c r="J33" s="37">
        <f>IF(D33=0, "-", (B33-D33)/D33)</f>
        <v>0.17125382262996941</v>
      </c>
      <c r="K33" s="38">
        <f>IF(H33=0, "-", (F33-H33)/H33)</f>
        <v>5.7352307028891762E-2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315</v>
      </c>
      <c r="B8" s="65">
        <v>0</v>
      </c>
      <c r="C8" s="66">
        <v>1</v>
      </c>
      <c r="D8" s="65">
        <v>0</v>
      </c>
      <c r="E8" s="66">
        <v>1</v>
      </c>
      <c r="F8" s="67"/>
      <c r="G8" s="65">
        <f>B8-C8</f>
        <v>-1</v>
      </c>
      <c r="H8" s="66">
        <f>D8-E8</f>
        <v>-1</v>
      </c>
      <c r="I8" s="20">
        <f>IF(C8=0, "-", IF(G8/C8&lt;10, G8/C8, "&gt;999%"))</f>
        <v>-1</v>
      </c>
      <c r="J8" s="21">
        <f>IF(E8=0, "-", IF(H8/E8&lt;10, H8/E8, "&gt;999%"))</f>
        <v>-1</v>
      </c>
    </row>
    <row r="9" spans="1:10" x14ac:dyDescent="0.2">
      <c r="A9" s="158" t="s">
        <v>252</v>
      </c>
      <c r="B9" s="65">
        <v>16</v>
      </c>
      <c r="C9" s="66">
        <v>34</v>
      </c>
      <c r="D9" s="65">
        <v>35</v>
      </c>
      <c r="E9" s="66">
        <v>56</v>
      </c>
      <c r="F9" s="67"/>
      <c r="G9" s="65">
        <f>B9-C9</f>
        <v>-18</v>
      </c>
      <c r="H9" s="66">
        <f>D9-E9</f>
        <v>-21</v>
      </c>
      <c r="I9" s="20">
        <f>IF(C9=0, "-", IF(G9/C9&lt;10, G9/C9, "&gt;999%"))</f>
        <v>-0.52941176470588236</v>
      </c>
      <c r="J9" s="21">
        <f>IF(E9=0, "-", IF(H9/E9&lt;10, H9/E9, "&gt;999%"))</f>
        <v>-0.375</v>
      </c>
    </row>
    <row r="10" spans="1:10" x14ac:dyDescent="0.2">
      <c r="A10" s="158" t="s">
        <v>217</v>
      </c>
      <c r="B10" s="65">
        <v>0</v>
      </c>
      <c r="C10" s="66">
        <v>6</v>
      </c>
      <c r="D10" s="65">
        <v>0</v>
      </c>
      <c r="E10" s="66">
        <v>15</v>
      </c>
      <c r="F10" s="67"/>
      <c r="G10" s="65">
        <f>B10-C10</f>
        <v>-6</v>
      </c>
      <c r="H10" s="66">
        <f>D10-E10</f>
        <v>-15</v>
      </c>
      <c r="I10" s="20">
        <f>IF(C10=0, "-", IF(G10/C10&lt;10, G10/C10, "&gt;999%"))</f>
        <v>-1</v>
      </c>
      <c r="J10" s="21">
        <f>IF(E10=0, "-", IF(H10/E10&lt;10, H10/E10, "&gt;999%"))</f>
        <v>-1</v>
      </c>
    </row>
    <row r="11" spans="1:10" x14ac:dyDescent="0.2">
      <c r="A11" s="158" t="s">
        <v>407</v>
      </c>
      <c r="B11" s="65">
        <v>19</v>
      </c>
      <c r="C11" s="66">
        <v>4</v>
      </c>
      <c r="D11" s="65">
        <v>33</v>
      </c>
      <c r="E11" s="66">
        <v>10</v>
      </c>
      <c r="F11" s="67"/>
      <c r="G11" s="65">
        <f>B11-C11</f>
        <v>15</v>
      </c>
      <c r="H11" s="66">
        <f>D11-E11</f>
        <v>23</v>
      </c>
      <c r="I11" s="20">
        <f>IF(C11=0, "-", IF(G11/C11&lt;10, G11/C11, "&gt;999%"))</f>
        <v>3.75</v>
      </c>
      <c r="J11" s="21">
        <f>IF(E11=0, "-", IF(H11/E11&lt;10, H11/E11, "&gt;999%"))</f>
        <v>2.2999999999999998</v>
      </c>
    </row>
    <row r="12" spans="1:10" s="160" customFormat="1" x14ac:dyDescent="0.2">
      <c r="A12" s="178" t="s">
        <v>623</v>
      </c>
      <c r="B12" s="71">
        <v>35</v>
      </c>
      <c r="C12" s="72">
        <v>45</v>
      </c>
      <c r="D12" s="71">
        <v>68</v>
      </c>
      <c r="E12" s="72">
        <v>82</v>
      </c>
      <c r="F12" s="73"/>
      <c r="G12" s="71">
        <f>B12-C12</f>
        <v>-10</v>
      </c>
      <c r="H12" s="72">
        <f>D12-E12</f>
        <v>-14</v>
      </c>
      <c r="I12" s="37">
        <f>IF(C12=0, "-", IF(G12/C12&lt;10, G12/C12, "&gt;999%"))</f>
        <v>-0.22222222222222221</v>
      </c>
      <c r="J12" s="38">
        <f>IF(E12=0, "-", IF(H12/E12&lt;10, H12/E12, "&gt;999%"))</f>
        <v>-0.17073170731707318</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316</v>
      </c>
      <c r="B15" s="65">
        <v>0</v>
      </c>
      <c r="C15" s="66">
        <v>0</v>
      </c>
      <c r="D15" s="65">
        <v>1</v>
      </c>
      <c r="E15" s="66">
        <v>1</v>
      </c>
      <c r="F15" s="67"/>
      <c r="G15" s="65">
        <f>B15-C15</f>
        <v>0</v>
      </c>
      <c r="H15" s="66">
        <f>D15-E15</f>
        <v>0</v>
      </c>
      <c r="I15" s="20" t="str">
        <f>IF(C15=0, "-", IF(G15/C15&lt;10, G15/C15, "&gt;999%"))</f>
        <v>-</v>
      </c>
      <c r="J15" s="21">
        <f>IF(E15=0, "-", IF(H15/E15&lt;10, H15/E15, "&gt;999%"))</f>
        <v>0</v>
      </c>
    </row>
    <row r="16" spans="1:10" s="160" customFormat="1" x14ac:dyDescent="0.2">
      <c r="A16" s="178" t="s">
        <v>624</v>
      </c>
      <c r="B16" s="71">
        <v>0</v>
      </c>
      <c r="C16" s="72">
        <v>0</v>
      </c>
      <c r="D16" s="71">
        <v>1</v>
      </c>
      <c r="E16" s="72">
        <v>1</v>
      </c>
      <c r="F16" s="73"/>
      <c r="G16" s="71">
        <f>B16-C16</f>
        <v>0</v>
      </c>
      <c r="H16" s="72">
        <f>D16-E16</f>
        <v>0</v>
      </c>
      <c r="I16" s="37" t="str">
        <f>IF(C16=0, "-", IF(G16/C16&lt;10, G16/C16, "&gt;999%"))</f>
        <v>-</v>
      </c>
      <c r="J16" s="38">
        <f>IF(E16=0, "-", IF(H16/E16&lt;10, H16/E16, "&gt;999%"))</f>
        <v>0</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332</v>
      </c>
      <c r="B19" s="65">
        <v>2</v>
      </c>
      <c r="C19" s="66">
        <v>3</v>
      </c>
      <c r="D19" s="65">
        <v>4</v>
      </c>
      <c r="E19" s="66">
        <v>8</v>
      </c>
      <c r="F19" s="67"/>
      <c r="G19" s="65">
        <f>B19-C19</f>
        <v>-1</v>
      </c>
      <c r="H19" s="66">
        <f>D19-E19</f>
        <v>-4</v>
      </c>
      <c r="I19" s="20">
        <f>IF(C19=0, "-", IF(G19/C19&lt;10, G19/C19, "&gt;999%"))</f>
        <v>-0.33333333333333331</v>
      </c>
      <c r="J19" s="21">
        <f>IF(E19=0, "-", IF(H19/E19&lt;10, H19/E19, "&gt;999%"))</f>
        <v>-0.5</v>
      </c>
    </row>
    <row r="20" spans="1:10" x14ac:dyDescent="0.2">
      <c r="A20" s="158" t="s">
        <v>467</v>
      </c>
      <c r="B20" s="65">
        <v>1</v>
      </c>
      <c r="C20" s="66">
        <v>0</v>
      </c>
      <c r="D20" s="65">
        <v>3</v>
      </c>
      <c r="E20" s="66">
        <v>2</v>
      </c>
      <c r="F20" s="67"/>
      <c r="G20" s="65">
        <f>B20-C20</f>
        <v>1</v>
      </c>
      <c r="H20" s="66">
        <f>D20-E20</f>
        <v>1</v>
      </c>
      <c r="I20" s="20" t="str">
        <f>IF(C20=0, "-", IF(G20/C20&lt;10, G20/C20, "&gt;999%"))</f>
        <v>-</v>
      </c>
      <c r="J20" s="21">
        <f>IF(E20=0, "-", IF(H20/E20&lt;10, H20/E20, "&gt;999%"))</f>
        <v>0.5</v>
      </c>
    </row>
    <row r="21" spans="1:10" s="160" customFormat="1" x14ac:dyDescent="0.2">
      <c r="A21" s="178" t="s">
        <v>625</v>
      </c>
      <c r="B21" s="71">
        <v>3</v>
      </c>
      <c r="C21" s="72">
        <v>3</v>
      </c>
      <c r="D21" s="71">
        <v>7</v>
      </c>
      <c r="E21" s="72">
        <v>10</v>
      </c>
      <c r="F21" s="73"/>
      <c r="G21" s="71">
        <f>B21-C21</f>
        <v>0</v>
      </c>
      <c r="H21" s="72">
        <f>D21-E21</f>
        <v>-3</v>
      </c>
      <c r="I21" s="37">
        <f>IF(C21=0, "-", IF(G21/C21&lt;10, G21/C21, "&gt;999%"))</f>
        <v>0</v>
      </c>
      <c r="J21" s="38">
        <f>IF(E21=0, "-", IF(H21/E21&lt;10, H21/E21, "&gt;999%"))</f>
        <v>-0.3</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214</v>
      </c>
      <c r="B24" s="65">
        <v>15</v>
      </c>
      <c r="C24" s="66">
        <v>16</v>
      </c>
      <c r="D24" s="65">
        <v>27</v>
      </c>
      <c r="E24" s="66">
        <v>33</v>
      </c>
      <c r="F24" s="67"/>
      <c r="G24" s="65">
        <f t="shared" ref="G24:G40" si="0">B24-C24</f>
        <v>-1</v>
      </c>
      <c r="H24" s="66">
        <f t="shared" ref="H24:H40" si="1">D24-E24</f>
        <v>-6</v>
      </c>
      <c r="I24" s="20">
        <f t="shared" ref="I24:I40" si="2">IF(C24=0, "-", IF(G24/C24&lt;10, G24/C24, "&gt;999%"))</f>
        <v>-6.25E-2</v>
      </c>
      <c r="J24" s="21">
        <f t="shared" ref="J24:J40" si="3">IF(E24=0, "-", IF(H24/E24&lt;10, H24/E24, "&gt;999%"))</f>
        <v>-0.18181818181818182</v>
      </c>
    </row>
    <row r="25" spans="1:10" x14ac:dyDescent="0.2">
      <c r="A25" s="158" t="s">
        <v>234</v>
      </c>
      <c r="B25" s="65">
        <v>31</v>
      </c>
      <c r="C25" s="66">
        <v>8</v>
      </c>
      <c r="D25" s="65">
        <v>54</v>
      </c>
      <c r="E25" s="66">
        <v>34</v>
      </c>
      <c r="F25" s="67"/>
      <c r="G25" s="65">
        <f t="shared" si="0"/>
        <v>23</v>
      </c>
      <c r="H25" s="66">
        <f t="shared" si="1"/>
        <v>20</v>
      </c>
      <c r="I25" s="20">
        <f t="shared" si="2"/>
        <v>2.875</v>
      </c>
      <c r="J25" s="21">
        <f t="shared" si="3"/>
        <v>0.58823529411764708</v>
      </c>
    </row>
    <row r="26" spans="1:10" x14ac:dyDescent="0.2">
      <c r="A26" s="158" t="s">
        <v>253</v>
      </c>
      <c r="B26" s="65">
        <v>17</v>
      </c>
      <c r="C26" s="66">
        <v>11</v>
      </c>
      <c r="D26" s="65">
        <v>37</v>
      </c>
      <c r="E26" s="66">
        <v>38</v>
      </c>
      <c r="F26" s="67"/>
      <c r="G26" s="65">
        <f t="shared" si="0"/>
        <v>6</v>
      </c>
      <c r="H26" s="66">
        <f t="shared" si="1"/>
        <v>-1</v>
      </c>
      <c r="I26" s="20">
        <f t="shared" si="2"/>
        <v>0.54545454545454541</v>
      </c>
      <c r="J26" s="21">
        <f t="shared" si="3"/>
        <v>-2.6315789473684209E-2</v>
      </c>
    </row>
    <row r="27" spans="1:10" x14ac:dyDescent="0.2">
      <c r="A27" s="158" t="s">
        <v>317</v>
      </c>
      <c r="B27" s="65">
        <v>2</v>
      </c>
      <c r="C27" s="66">
        <v>0</v>
      </c>
      <c r="D27" s="65">
        <v>8</v>
      </c>
      <c r="E27" s="66">
        <v>0</v>
      </c>
      <c r="F27" s="67"/>
      <c r="G27" s="65">
        <f t="shared" si="0"/>
        <v>2</v>
      </c>
      <c r="H27" s="66">
        <f t="shared" si="1"/>
        <v>8</v>
      </c>
      <c r="I27" s="20" t="str">
        <f t="shared" si="2"/>
        <v>-</v>
      </c>
      <c r="J27" s="21" t="str">
        <f t="shared" si="3"/>
        <v>-</v>
      </c>
    </row>
    <row r="28" spans="1:10" x14ac:dyDescent="0.2">
      <c r="A28" s="158" t="s">
        <v>254</v>
      </c>
      <c r="B28" s="65">
        <v>18</v>
      </c>
      <c r="C28" s="66">
        <v>14</v>
      </c>
      <c r="D28" s="65">
        <v>28</v>
      </c>
      <c r="E28" s="66">
        <v>34</v>
      </c>
      <c r="F28" s="67"/>
      <c r="G28" s="65">
        <f t="shared" si="0"/>
        <v>4</v>
      </c>
      <c r="H28" s="66">
        <f t="shared" si="1"/>
        <v>-6</v>
      </c>
      <c r="I28" s="20">
        <f t="shared" si="2"/>
        <v>0.2857142857142857</v>
      </c>
      <c r="J28" s="21">
        <f t="shared" si="3"/>
        <v>-0.17647058823529413</v>
      </c>
    </row>
    <row r="29" spans="1:10" x14ac:dyDescent="0.2">
      <c r="A29" s="158" t="s">
        <v>272</v>
      </c>
      <c r="B29" s="65">
        <v>5</v>
      </c>
      <c r="C29" s="66">
        <v>6</v>
      </c>
      <c r="D29" s="65">
        <v>11</v>
      </c>
      <c r="E29" s="66">
        <v>11</v>
      </c>
      <c r="F29" s="67"/>
      <c r="G29" s="65">
        <f t="shared" si="0"/>
        <v>-1</v>
      </c>
      <c r="H29" s="66">
        <f t="shared" si="1"/>
        <v>0</v>
      </c>
      <c r="I29" s="20">
        <f t="shared" si="2"/>
        <v>-0.16666666666666666</v>
      </c>
      <c r="J29" s="21">
        <f t="shared" si="3"/>
        <v>0</v>
      </c>
    </row>
    <row r="30" spans="1:10" x14ac:dyDescent="0.2">
      <c r="A30" s="158" t="s">
        <v>273</v>
      </c>
      <c r="B30" s="65">
        <v>3</v>
      </c>
      <c r="C30" s="66">
        <v>0</v>
      </c>
      <c r="D30" s="65">
        <v>4</v>
      </c>
      <c r="E30" s="66">
        <v>3</v>
      </c>
      <c r="F30" s="67"/>
      <c r="G30" s="65">
        <f t="shared" si="0"/>
        <v>3</v>
      </c>
      <c r="H30" s="66">
        <f t="shared" si="1"/>
        <v>1</v>
      </c>
      <c r="I30" s="20" t="str">
        <f t="shared" si="2"/>
        <v>-</v>
      </c>
      <c r="J30" s="21">
        <f t="shared" si="3"/>
        <v>0.33333333333333331</v>
      </c>
    </row>
    <row r="31" spans="1:10" x14ac:dyDescent="0.2">
      <c r="A31" s="158" t="s">
        <v>283</v>
      </c>
      <c r="B31" s="65">
        <v>1</v>
      </c>
      <c r="C31" s="66">
        <v>0</v>
      </c>
      <c r="D31" s="65">
        <v>1</v>
      </c>
      <c r="E31" s="66">
        <v>2</v>
      </c>
      <c r="F31" s="67"/>
      <c r="G31" s="65">
        <f t="shared" si="0"/>
        <v>1</v>
      </c>
      <c r="H31" s="66">
        <f t="shared" si="1"/>
        <v>-1</v>
      </c>
      <c r="I31" s="20" t="str">
        <f t="shared" si="2"/>
        <v>-</v>
      </c>
      <c r="J31" s="21">
        <f t="shared" si="3"/>
        <v>-0.5</v>
      </c>
    </row>
    <row r="32" spans="1:10" x14ac:dyDescent="0.2">
      <c r="A32" s="158" t="s">
        <v>445</v>
      </c>
      <c r="B32" s="65">
        <v>5</v>
      </c>
      <c r="C32" s="66">
        <v>2</v>
      </c>
      <c r="D32" s="65">
        <v>6</v>
      </c>
      <c r="E32" s="66">
        <v>10</v>
      </c>
      <c r="F32" s="67"/>
      <c r="G32" s="65">
        <f t="shared" si="0"/>
        <v>3</v>
      </c>
      <c r="H32" s="66">
        <f t="shared" si="1"/>
        <v>-4</v>
      </c>
      <c r="I32" s="20">
        <f t="shared" si="2"/>
        <v>1.5</v>
      </c>
      <c r="J32" s="21">
        <f t="shared" si="3"/>
        <v>-0.4</v>
      </c>
    </row>
    <row r="33" spans="1:10" x14ac:dyDescent="0.2">
      <c r="A33" s="158" t="s">
        <v>377</v>
      </c>
      <c r="B33" s="65">
        <v>22</v>
      </c>
      <c r="C33" s="66">
        <v>39</v>
      </c>
      <c r="D33" s="65">
        <v>34</v>
      </c>
      <c r="E33" s="66">
        <v>82</v>
      </c>
      <c r="F33" s="67"/>
      <c r="G33" s="65">
        <f t="shared" si="0"/>
        <v>-17</v>
      </c>
      <c r="H33" s="66">
        <f t="shared" si="1"/>
        <v>-48</v>
      </c>
      <c r="I33" s="20">
        <f t="shared" si="2"/>
        <v>-0.4358974358974359</v>
      </c>
      <c r="J33" s="21">
        <f t="shared" si="3"/>
        <v>-0.58536585365853655</v>
      </c>
    </row>
    <row r="34" spans="1:10" x14ac:dyDescent="0.2">
      <c r="A34" s="158" t="s">
        <v>378</v>
      </c>
      <c r="B34" s="65">
        <v>84</v>
      </c>
      <c r="C34" s="66">
        <v>200</v>
      </c>
      <c r="D34" s="65">
        <v>160</v>
      </c>
      <c r="E34" s="66">
        <v>351</v>
      </c>
      <c r="F34" s="67"/>
      <c r="G34" s="65">
        <f t="shared" si="0"/>
        <v>-116</v>
      </c>
      <c r="H34" s="66">
        <f t="shared" si="1"/>
        <v>-191</v>
      </c>
      <c r="I34" s="20">
        <f t="shared" si="2"/>
        <v>-0.57999999999999996</v>
      </c>
      <c r="J34" s="21">
        <f t="shared" si="3"/>
        <v>-0.54415954415954415</v>
      </c>
    </row>
    <row r="35" spans="1:10" x14ac:dyDescent="0.2">
      <c r="A35" s="158" t="s">
        <v>408</v>
      </c>
      <c r="B35" s="65">
        <v>37</v>
      </c>
      <c r="C35" s="66">
        <v>87</v>
      </c>
      <c r="D35" s="65">
        <v>302</v>
      </c>
      <c r="E35" s="66">
        <v>270</v>
      </c>
      <c r="F35" s="67"/>
      <c r="G35" s="65">
        <f t="shared" si="0"/>
        <v>-50</v>
      </c>
      <c r="H35" s="66">
        <f t="shared" si="1"/>
        <v>32</v>
      </c>
      <c r="I35" s="20">
        <f t="shared" si="2"/>
        <v>-0.57471264367816088</v>
      </c>
      <c r="J35" s="21">
        <f t="shared" si="3"/>
        <v>0.11851851851851852</v>
      </c>
    </row>
    <row r="36" spans="1:10" x14ac:dyDescent="0.2">
      <c r="A36" s="158" t="s">
        <v>446</v>
      </c>
      <c r="B36" s="65">
        <v>50</v>
      </c>
      <c r="C36" s="66">
        <v>24</v>
      </c>
      <c r="D36" s="65">
        <v>85</v>
      </c>
      <c r="E36" s="66">
        <v>115</v>
      </c>
      <c r="F36" s="67"/>
      <c r="G36" s="65">
        <f t="shared" si="0"/>
        <v>26</v>
      </c>
      <c r="H36" s="66">
        <f t="shared" si="1"/>
        <v>-30</v>
      </c>
      <c r="I36" s="20">
        <f t="shared" si="2"/>
        <v>1.0833333333333333</v>
      </c>
      <c r="J36" s="21">
        <f t="shared" si="3"/>
        <v>-0.2608695652173913</v>
      </c>
    </row>
    <row r="37" spans="1:10" x14ac:dyDescent="0.2">
      <c r="A37" s="158" t="s">
        <v>468</v>
      </c>
      <c r="B37" s="65">
        <v>2</v>
      </c>
      <c r="C37" s="66">
        <v>4</v>
      </c>
      <c r="D37" s="65">
        <v>8</v>
      </c>
      <c r="E37" s="66">
        <v>13</v>
      </c>
      <c r="F37" s="67"/>
      <c r="G37" s="65">
        <f t="shared" si="0"/>
        <v>-2</v>
      </c>
      <c r="H37" s="66">
        <f t="shared" si="1"/>
        <v>-5</v>
      </c>
      <c r="I37" s="20">
        <f t="shared" si="2"/>
        <v>-0.5</v>
      </c>
      <c r="J37" s="21">
        <f t="shared" si="3"/>
        <v>-0.38461538461538464</v>
      </c>
    </row>
    <row r="38" spans="1:10" x14ac:dyDescent="0.2">
      <c r="A38" s="158" t="s">
        <v>333</v>
      </c>
      <c r="B38" s="65">
        <v>0</v>
      </c>
      <c r="C38" s="66">
        <v>1</v>
      </c>
      <c r="D38" s="65">
        <v>0</v>
      </c>
      <c r="E38" s="66">
        <v>2</v>
      </c>
      <c r="F38" s="67"/>
      <c r="G38" s="65">
        <f t="shared" si="0"/>
        <v>-1</v>
      </c>
      <c r="H38" s="66">
        <f t="shared" si="1"/>
        <v>-2</v>
      </c>
      <c r="I38" s="20">
        <f t="shared" si="2"/>
        <v>-1</v>
      </c>
      <c r="J38" s="21">
        <f t="shared" si="3"/>
        <v>-1</v>
      </c>
    </row>
    <row r="39" spans="1:10" x14ac:dyDescent="0.2">
      <c r="A39" s="158" t="s">
        <v>318</v>
      </c>
      <c r="B39" s="65">
        <v>1</v>
      </c>
      <c r="C39" s="66">
        <v>2</v>
      </c>
      <c r="D39" s="65">
        <v>2</v>
      </c>
      <c r="E39" s="66">
        <v>2</v>
      </c>
      <c r="F39" s="67"/>
      <c r="G39" s="65">
        <f t="shared" si="0"/>
        <v>-1</v>
      </c>
      <c r="H39" s="66">
        <f t="shared" si="1"/>
        <v>0</v>
      </c>
      <c r="I39" s="20">
        <f t="shared" si="2"/>
        <v>-0.5</v>
      </c>
      <c r="J39" s="21">
        <f t="shared" si="3"/>
        <v>0</v>
      </c>
    </row>
    <row r="40" spans="1:10" s="160" customFormat="1" x14ac:dyDescent="0.2">
      <c r="A40" s="178" t="s">
        <v>626</v>
      </c>
      <c r="B40" s="71">
        <v>293</v>
      </c>
      <c r="C40" s="72">
        <v>414</v>
      </c>
      <c r="D40" s="71">
        <v>767</v>
      </c>
      <c r="E40" s="72">
        <v>1000</v>
      </c>
      <c r="F40" s="73"/>
      <c r="G40" s="71">
        <f t="shared" si="0"/>
        <v>-121</v>
      </c>
      <c r="H40" s="72">
        <f t="shared" si="1"/>
        <v>-233</v>
      </c>
      <c r="I40" s="37">
        <f t="shared" si="2"/>
        <v>-0.2922705314009662</v>
      </c>
      <c r="J40" s="38">
        <f t="shared" si="3"/>
        <v>-0.23300000000000001</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469</v>
      </c>
      <c r="B43" s="65">
        <v>5</v>
      </c>
      <c r="C43" s="66">
        <v>2</v>
      </c>
      <c r="D43" s="65">
        <v>7</v>
      </c>
      <c r="E43" s="66">
        <v>5</v>
      </c>
      <c r="F43" s="67"/>
      <c r="G43" s="65">
        <f>B43-C43</f>
        <v>3</v>
      </c>
      <c r="H43" s="66">
        <f>D43-E43</f>
        <v>2</v>
      </c>
      <c r="I43" s="20">
        <f>IF(C43=0, "-", IF(G43/C43&lt;10, G43/C43, "&gt;999%"))</f>
        <v>1.5</v>
      </c>
      <c r="J43" s="21">
        <f>IF(E43=0, "-", IF(H43/E43&lt;10, H43/E43, "&gt;999%"))</f>
        <v>0.4</v>
      </c>
    </row>
    <row r="44" spans="1:10" x14ac:dyDescent="0.2">
      <c r="A44" s="158" t="s">
        <v>334</v>
      </c>
      <c r="B44" s="65">
        <v>1</v>
      </c>
      <c r="C44" s="66">
        <v>1</v>
      </c>
      <c r="D44" s="65">
        <v>7</v>
      </c>
      <c r="E44" s="66">
        <v>6</v>
      </c>
      <c r="F44" s="67"/>
      <c r="G44" s="65">
        <f>B44-C44</f>
        <v>0</v>
      </c>
      <c r="H44" s="66">
        <f>D44-E44</f>
        <v>1</v>
      </c>
      <c r="I44" s="20">
        <f>IF(C44=0, "-", IF(G44/C44&lt;10, G44/C44, "&gt;999%"))</f>
        <v>0</v>
      </c>
      <c r="J44" s="21">
        <f>IF(E44=0, "-", IF(H44/E44&lt;10, H44/E44, "&gt;999%"))</f>
        <v>0.16666666666666666</v>
      </c>
    </row>
    <row r="45" spans="1:10" x14ac:dyDescent="0.2">
      <c r="A45" s="158" t="s">
        <v>284</v>
      </c>
      <c r="B45" s="65">
        <v>0</v>
      </c>
      <c r="C45" s="66">
        <v>0</v>
      </c>
      <c r="D45" s="65">
        <v>0</v>
      </c>
      <c r="E45" s="66">
        <v>2</v>
      </c>
      <c r="F45" s="67"/>
      <c r="G45" s="65">
        <f>B45-C45</f>
        <v>0</v>
      </c>
      <c r="H45" s="66">
        <f>D45-E45</f>
        <v>-2</v>
      </c>
      <c r="I45" s="20" t="str">
        <f>IF(C45=0, "-", IF(G45/C45&lt;10, G45/C45, "&gt;999%"))</f>
        <v>-</v>
      </c>
      <c r="J45" s="21">
        <f>IF(E45=0, "-", IF(H45/E45&lt;10, H45/E45, "&gt;999%"))</f>
        <v>-1</v>
      </c>
    </row>
    <row r="46" spans="1:10" s="160" customFormat="1" x14ac:dyDescent="0.2">
      <c r="A46" s="178" t="s">
        <v>627</v>
      </c>
      <c r="B46" s="71">
        <v>6</v>
      </c>
      <c r="C46" s="72">
        <v>3</v>
      </c>
      <c r="D46" s="71">
        <v>14</v>
      </c>
      <c r="E46" s="72">
        <v>13</v>
      </c>
      <c r="F46" s="73"/>
      <c r="G46" s="71">
        <f>B46-C46</f>
        <v>3</v>
      </c>
      <c r="H46" s="72">
        <f>D46-E46</f>
        <v>1</v>
      </c>
      <c r="I46" s="37">
        <f>IF(C46=0, "-", IF(G46/C46&lt;10, G46/C46, "&gt;999%"))</f>
        <v>1</v>
      </c>
      <c r="J46" s="38">
        <f>IF(E46=0, "-", IF(H46/E46&lt;10, H46/E46, "&gt;999%"))</f>
        <v>7.6923076923076927E-2</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235</v>
      </c>
      <c r="B49" s="65">
        <v>33</v>
      </c>
      <c r="C49" s="66">
        <v>91</v>
      </c>
      <c r="D49" s="65">
        <v>103</v>
      </c>
      <c r="E49" s="66">
        <v>244</v>
      </c>
      <c r="F49" s="67"/>
      <c r="G49" s="65">
        <f t="shared" ref="G49:G71" si="4">B49-C49</f>
        <v>-58</v>
      </c>
      <c r="H49" s="66">
        <f t="shared" ref="H49:H71" si="5">D49-E49</f>
        <v>-141</v>
      </c>
      <c r="I49" s="20">
        <f t="shared" ref="I49:I71" si="6">IF(C49=0, "-", IF(G49/C49&lt;10, G49/C49, "&gt;999%"))</f>
        <v>-0.63736263736263732</v>
      </c>
      <c r="J49" s="21">
        <f t="shared" ref="J49:J71" si="7">IF(E49=0, "-", IF(H49/E49&lt;10, H49/E49, "&gt;999%"))</f>
        <v>-0.57786885245901642</v>
      </c>
    </row>
    <row r="50" spans="1:10" x14ac:dyDescent="0.2">
      <c r="A50" s="158" t="s">
        <v>307</v>
      </c>
      <c r="B50" s="65">
        <v>16</v>
      </c>
      <c r="C50" s="66">
        <v>16</v>
      </c>
      <c r="D50" s="65">
        <v>69</v>
      </c>
      <c r="E50" s="66">
        <v>49</v>
      </c>
      <c r="F50" s="67"/>
      <c r="G50" s="65">
        <f t="shared" si="4"/>
        <v>0</v>
      </c>
      <c r="H50" s="66">
        <f t="shared" si="5"/>
        <v>20</v>
      </c>
      <c r="I50" s="20">
        <f t="shared" si="6"/>
        <v>0</v>
      </c>
      <c r="J50" s="21">
        <f t="shared" si="7"/>
        <v>0.40816326530612246</v>
      </c>
    </row>
    <row r="51" spans="1:10" x14ac:dyDescent="0.2">
      <c r="A51" s="158" t="s">
        <v>236</v>
      </c>
      <c r="B51" s="65">
        <v>28</v>
      </c>
      <c r="C51" s="66">
        <v>63</v>
      </c>
      <c r="D51" s="65">
        <v>137</v>
      </c>
      <c r="E51" s="66">
        <v>148</v>
      </c>
      <c r="F51" s="67"/>
      <c r="G51" s="65">
        <f t="shared" si="4"/>
        <v>-35</v>
      </c>
      <c r="H51" s="66">
        <f t="shared" si="5"/>
        <v>-11</v>
      </c>
      <c r="I51" s="20">
        <f t="shared" si="6"/>
        <v>-0.55555555555555558</v>
      </c>
      <c r="J51" s="21">
        <f t="shared" si="7"/>
        <v>-7.4324324324324328E-2</v>
      </c>
    </row>
    <row r="52" spans="1:10" x14ac:dyDescent="0.2">
      <c r="A52" s="158" t="s">
        <v>255</v>
      </c>
      <c r="B52" s="65">
        <v>159</v>
      </c>
      <c r="C52" s="66">
        <v>204</v>
      </c>
      <c r="D52" s="65">
        <v>381</v>
      </c>
      <c r="E52" s="66">
        <v>352</v>
      </c>
      <c r="F52" s="67"/>
      <c r="G52" s="65">
        <f t="shared" si="4"/>
        <v>-45</v>
      </c>
      <c r="H52" s="66">
        <f t="shared" si="5"/>
        <v>29</v>
      </c>
      <c r="I52" s="20">
        <f t="shared" si="6"/>
        <v>-0.22058823529411764</v>
      </c>
      <c r="J52" s="21">
        <f t="shared" si="7"/>
        <v>8.2386363636363633E-2</v>
      </c>
    </row>
    <row r="53" spans="1:10" x14ac:dyDescent="0.2">
      <c r="A53" s="158" t="s">
        <v>319</v>
      </c>
      <c r="B53" s="65">
        <v>28</v>
      </c>
      <c r="C53" s="66">
        <v>41</v>
      </c>
      <c r="D53" s="65">
        <v>72</v>
      </c>
      <c r="E53" s="66">
        <v>78</v>
      </c>
      <c r="F53" s="67"/>
      <c r="G53" s="65">
        <f t="shared" si="4"/>
        <v>-13</v>
      </c>
      <c r="H53" s="66">
        <f t="shared" si="5"/>
        <v>-6</v>
      </c>
      <c r="I53" s="20">
        <f t="shared" si="6"/>
        <v>-0.31707317073170732</v>
      </c>
      <c r="J53" s="21">
        <f t="shared" si="7"/>
        <v>-7.6923076923076927E-2</v>
      </c>
    </row>
    <row r="54" spans="1:10" x14ac:dyDescent="0.2">
      <c r="A54" s="158" t="s">
        <v>256</v>
      </c>
      <c r="B54" s="65">
        <v>21</v>
      </c>
      <c r="C54" s="66">
        <v>0</v>
      </c>
      <c r="D54" s="65">
        <v>57</v>
      </c>
      <c r="E54" s="66">
        <v>0</v>
      </c>
      <c r="F54" s="67"/>
      <c r="G54" s="65">
        <f t="shared" si="4"/>
        <v>21</v>
      </c>
      <c r="H54" s="66">
        <f t="shared" si="5"/>
        <v>57</v>
      </c>
      <c r="I54" s="20" t="str">
        <f t="shared" si="6"/>
        <v>-</v>
      </c>
      <c r="J54" s="21" t="str">
        <f t="shared" si="7"/>
        <v>-</v>
      </c>
    </row>
    <row r="55" spans="1:10" x14ac:dyDescent="0.2">
      <c r="A55" s="158" t="s">
        <v>274</v>
      </c>
      <c r="B55" s="65">
        <v>12</v>
      </c>
      <c r="C55" s="66">
        <v>13</v>
      </c>
      <c r="D55" s="65">
        <v>50</v>
      </c>
      <c r="E55" s="66">
        <v>70</v>
      </c>
      <c r="F55" s="67"/>
      <c r="G55" s="65">
        <f t="shared" si="4"/>
        <v>-1</v>
      </c>
      <c r="H55" s="66">
        <f t="shared" si="5"/>
        <v>-20</v>
      </c>
      <c r="I55" s="20">
        <f t="shared" si="6"/>
        <v>-7.6923076923076927E-2</v>
      </c>
      <c r="J55" s="21">
        <f t="shared" si="7"/>
        <v>-0.2857142857142857</v>
      </c>
    </row>
    <row r="56" spans="1:10" x14ac:dyDescent="0.2">
      <c r="A56" s="158" t="s">
        <v>285</v>
      </c>
      <c r="B56" s="65">
        <v>0</v>
      </c>
      <c r="C56" s="66">
        <v>0</v>
      </c>
      <c r="D56" s="65">
        <v>0</v>
      </c>
      <c r="E56" s="66">
        <v>12</v>
      </c>
      <c r="F56" s="67"/>
      <c r="G56" s="65">
        <f t="shared" si="4"/>
        <v>0</v>
      </c>
      <c r="H56" s="66">
        <f t="shared" si="5"/>
        <v>-12</v>
      </c>
      <c r="I56" s="20" t="str">
        <f t="shared" si="6"/>
        <v>-</v>
      </c>
      <c r="J56" s="21">
        <f t="shared" si="7"/>
        <v>-1</v>
      </c>
    </row>
    <row r="57" spans="1:10" x14ac:dyDescent="0.2">
      <c r="A57" s="158" t="s">
        <v>286</v>
      </c>
      <c r="B57" s="65">
        <v>3</v>
      </c>
      <c r="C57" s="66">
        <v>9</v>
      </c>
      <c r="D57" s="65">
        <v>7</v>
      </c>
      <c r="E57" s="66">
        <v>14</v>
      </c>
      <c r="F57" s="67"/>
      <c r="G57" s="65">
        <f t="shared" si="4"/>
        <v>-6</v>
      </c>
      <c r="H57" s="66">
        <f t="shared" si="5"/>
        <v>-7</v>
      </c>
      <c r="I57" s="20">
        <f t="shared" si="6"/>
        <v>-0.66666666666666663</v>
      </c>
      <c r="J57" s="21">
        <f t="shared" si="7"/>
        <v>-0.5</v>
      </c>
    </row>
    <row r="58" spans="1:10" x14ac:dyDescent="0.2">
      <c r="A58" s="158" t="s">
        <v>335</v>
      </c>
      <c r="B58" s="65">
        <v>2</v>
      </c>
      <c r="C58" s="66">
        <v>1</v>
      </c>
      <c r="D58" s="65">
        <v>5</v>
      </c>
      <c r="E58" s="66">
        <v>4</v>
      </c>
      <c r="F58" s="67"/>
      <c r="G58" s="65">
        <f t="shared" si="4"/>
        <v>1</v>
      </c>
      <c r="H58" s="66">
        <f t="shared" si="5"/>
        <v>1</v>
      </c>
      <c r="I58" s="20">
        <f t="shared" si="6"/>
        <v>1</v>
      </c>
      <c r="J58" s="21">
        <f t="shared" si="7"/>
        <v>0.25</v>
      </c>
    </row>
    <row r="59" spans="1:10" x14ac:dyDescent="0.2">
      <c r="A59" s="158" t="s">
        <v>287</v>
      </c>
      <c r="B59" s="65">
        <v>1</v>
      </c>
      <c r="C59" s="66">
        <v>0</v>
      </c>
      <c r="D59" s="65">
        <v>5</v>
      </c>
      <c r="E59" s="66">
        <v>3</v>
      </c>
      <c r="F59" s="67"/>
      <c r="G59" s="65">
        <f t="shared" si="4"/>
        <v>1</v>
      </c>
      <c r="H59" s="66">
        <f t="shared" si="5"/>
        <v>2</v>
      </c>
      <c r="I59" s="20" t="str">
        <f t="shared" si="6"/>
        <v>-</v>
      </c>
      <c r="J59" s="21">
        <f t="shared" si="7"/>
        <v>0.66666666666666663</v>
      </c>
    </row>
    <row r="60" spans="1:10" x14ac:dyDescent="0.2">
      <c r="A60" s="158" t="s">
        <v>237</v>
      </c>
      <c r="B60" s="65">
        <v>0</v>
      </c>
      <c r="C60" s="66">
        <v>2</v>
      </c>
      <c r="D60" s="65">
        <v>1</v>
      </c>
      <c r="E60" s="66">
        <v>7</v>
      </c>
      <c r="F60" s="67"/>
      <c r="G60" s="65">
        <f t="shared" si="4"/>
        <v>-2</v>
      </c>
      <c r="H60" s="66">
        <f t="shared" si="5"/>
        <v>-6</v>
      </c>
      <c r="I60" s="20">
        <f t="shared" si="6"/>
        <v>-1</v>
      </c>
      <c r="J60" s="21">
        <f t="shared" si="7"/>
        <v>-0.8571428571428571</v>
      </c>
    </row>
    <row r="61" spans="1:10" x14ac:dyDescent="0.2">
      <c r="A61" s="158" t="s">
        <v>257</v>
      </c>
      <c r="B61" s="65">
        <v>12</v>
      </c>
      <c r="C61" s="66">
        <v>0</v>
      </c>
      <c r="D61" s="65">
        <v>16</v>
      </c>
      <c r="E61" s="66">
        <v>0</v>
      </c>
      <c r="F61" s="67"/>
      <c r="G61" s="65">
        <f t="shared" si="4"/>
        <v>12</v>
      </c>
      <c r="H61" s="66">
        <f t="shared" si="5"/>
        <v>16</v>
      </c>
      <c r="I61" s="20" t="str">
        <f t="shared" si="6"/>
        <v>-</v>
      </c>
      <c r="J61" s="21" t="str">
        <f t="shared" si="7"/>
        <v>-</v>
      </c>
    </row>
    <row r="62" spans="1:10" x14ac:dyDescent="0.2">
      <c r="A62" s="158" t="s">
        <v>447</v>
      </c>
      <c r="B62" s="65">
        <v>9</v>
      </c>
      <c r="C62" s="66">
        <v>0</v>
      </c>
      <c r="D62" s="65">
        <v>25</v>
      </c>
      <c r="E62" s="66">
        <v>0</v>
      </c>
      <c r="F62" s="67"/>
      <c r="G62" s="65">
        <f t="shared" si="4"/>
        <v>9</v>
      </c>
      <c r="H62" s="66">
        <f t="shared" si="5"/>
        <v>25</v>
      </c>
      <c r="I62" s="20" t="str">
        <f t="shared" si="6"/>
        <v>-</v>
      </c>
      <c r="J62" s="21" t="str">
        <f t="shared" si="7"/>
        <v>-</v>
      </c>
    </row>
    <row r="63" spans="1:10" x14ac:dyDescent="0.2">
      <c r="A63" s="158" t="s">
        <v>379</v>
      </c>
      <c r="B63" s="65">
        <v>74</v>
      </c>
      <c r="C63" s="66">
        <v>113</v>
      </c>
      <c r="D63" s="65">
        <v>227</v>
      </c>
      <c r="E63" s="66">
        <v>343</v>
      </c>
      <c r="F63" s="67"/>
      <c r="G63" s="65">
        <f t="shared" si="4"/>
        <v>-39</v>
      </c>
      <c r="H63" s="66">
        <f t="shared" si="5"/>
        <v>-116</v>
      </c>
      <c r="I63" s="20">
        <f t="shared" si="6"/>
        <v>-0.34513274336283184</v>
      </c>
      <c r="J63" s="21">
        <f t="shared" si="7"/>
        <v>-0.33819241982507287</v>
      </c>
    </row>
    <row r="64" spans="1:10" x14ac:dyDescent="0.2">
      <c r="A64" s="158" t="s">
        <v>380</v>
      </c>
      <c r="B64" s="65">
        <v>24</v>
      </c>
      <c r="C64" s="66">
        <v>12</v>
      </c>
      <c r="D64" s="65">
        <v>61</v>
      </c>
      <c r="E64" s="66">
        <v>32</v>
      </c>
      <c r="F64" s="67"/>
      <c r="G64" s="65">
        <f t="shared" si="4"/>
        <v>12</v>
      </c>
      <c r="H64" s="66">
        <f t="shared" si="5"/>
        <v>29</v>
      </c>
      <c r="I64" s="20">
        <f t="shared" si="6"/>
        <v>1</v>
      </c>
      <c r="J64" s="21">
        <f t="shared" si="7"/>
        <v>0.90625</v>
      </c>
    </row>
    <row r="65" spans="1:10" x14ac:dyDescent="0.2">
      <c r="A65" s="158" t="s">
        <v>409</v>
      </c>
      <c r="B65" s="65">
        <v>156</v>
      </c>
      <c r="C65" s="66">
        <v>105</v>
      </c>
      <c r="D65" s="65">
        <v>411</v>
      </c>
      <c r="E65" s="66">
        <v>380</v>
      </c>
      <c r="F65" s="67"/>
      <c r="G65" s="65">
        <f t="shared" si="4"/>
        <v>51</v>
      </c>
      <c r="H65" s="66">
        <f t="shared" si="5"/>
        <v>31</v>
      </c>
      <c r="I65" s="20">
        <f t="shared" si="6"/>
        <v>0.48571428571428571</v>
      </c>
      <c r="J65" s="21">
        <f t="shared" si="7"/>
        <v>8.1578947368421056E-2</v>
      </c>
    </row>
    <row r="66" spans="1:10" x14ac:dyDescent="0.2">
      <c r="A66" s="158" t="s">
        <v>410</v>
      </c>
      <c r="B66" s="65">
        <v>19</v>
      </c>
      <c r="C66" s="66">
        <v>34</v>
      </c>
      <c r="D66" s="65">
        <v>90</v>
      </c>
      <c r="E66" s="66">
        <v>89</v>
      </c>
      <c r="F66" s="67"/>
      <c r="G66" s="65">
        <f t="shared" si="4"/>
        <v>-15</v>
      </c>
      <c r="H66" s="66">
        <f t="shared" si="5"/>
        <v>1</v>
      </c>
      <c r="I66" s="20">
        <f t="shared" si="6"/>
        <v>-0.44117647058823528</v>
      </c>
      <c r="J66" s="21">
        <f t="shared" si="7"/>
        <v>1.1235955056179775E-2</v>
      </c>
    </row>
    <row r="67" spans="1:10" x14ac:dyDescent="0.2">
      <c r="A67" s="158" t="s">
        <v>448</v>
      </c>
      <c r="B67" s="65">
        <v>53</v>
      </c>
      <c r="C67" s="66">
        <v>114</v>
      </c>
      <c r="D67" s="65">
        <v>306</v>
      </c>
      <c r="E67" s="66">
        <v>366</v>
      </c>
      <c r="F67" s="67"/>
      <c r="G67" s="65">
        <f t="shared" si="4"/>
        <v>-61</v>
      </c>
      <c r="H67" s="66">
        <f t="shared" si="5"/>
        <v>-60</v>
      </c>
      <c r="I67" s="20">
        <f t="shared" si="6"/>
        <v>-0.53508771929824561</v>
      </c>
      <c r="J67" s="21">
        <f t="shared" si="7"/>
        <v>-0.16393442622950818</v>
      </c>
    </row>
    <row r="68" spans="1:10" x14ac:dyDescent="0.2">
      <c r="A68" s="158" t="s">
        <v>449</v>
      </c>
      <c r="B68" s="65">
        <v>7</v>
      </c>
      <c r="C68" s="66">
        <v>19</v>
      </c>
      <c r="D68" s="65">
        <v>37</v>
      </c>
      <c r="E68" s="66">
        <v>45</v>
      </c>
      <c r="F68" s="67"/>
      <c r="G68" s="65">
        <f t="shared" si="4"/>
        <v>-12</v>
      </c>
      <c r="H68" s="66">
        <f t="shared" si="5"/>
        <v>-8</v>
      </c>
      <c r="I68" s="20">
        <f t="shared" si="6"/>
        <v>-0.63157894736842102</v>
      </c>
      <c r="J68" s="21">
        <f t="shared" si="7"/>
        <v>-0.17777777777777778</v>
      </c>
    </row>
    <row r="69" spans="1:10" x14ac:dyDescent="0.2">
      <c r="A69" s="158" t="s">
        <v>470</v>
      </c>
      <c r="B69" s="65">
        <v>13</v>
      </c>
      <c r="C69" s="66">
        <v>34</v>
      </c>
      <c r="D69" s="65">
        <v>78</v>
      </c>
      <c r="E69" s="66">
        <v>70</v>
      </c>
      <c r="F69" s="67"/>
      <c r="G69" s="65">
        <f t="shared" si="4"/>
        <v>-21</v>
      </c>
      <c r="H69" s="66">
        <f t="shared" si="5"/>
        <v>8</v>
      </c>
      <c r="I69" s="20">
        <f t="shared" si="6"/>
        <v>-0.61764705882352944</v>
      </c>
      <c r="J69" s="21">
        <f t="shared" si="7"/>
        <v>0.11428571428571428</v>
      </c>
    </row>
    <row r="70" spans="1:10" x14ac:dyDescent="0.2">
      <c r="A70" s="158" t="s">
        <v>320</v>
      </c>
      <c r="B70" s="65">
        <v>5</v>
      </c>
      <c r="C70" s="66">
        <v>3</v>
      </c>
      <c r="D70" s="65">
        <v>20</v>
      </c>
      <c r="E70" s="66">
        <v>6</v>
      </c>
      <c r="F70" s="67"/>
      <c r="G70" s="65">
        <f t="shared" si="4"/>
        <v>2</v>
      </c>
      <c r="H70" s="66">
        <f t="shared" si="5"/>
        <v>14</v>
      </c>
      <c r="I70" s="20">
        <f t="shared" si="6"/>
        <v>0.66666666666666663</v>
      </c>
      <c r="J70" s="21">
        <f t="shared" si="7"/>
        <v>2.3333333333333335</v>
      </c>
    </row>
    <row r="71" spans="1:10" s="160" customFormat="1" x14ac:dyDescent="0.2">
      <c r="A71" s="178" t="s">
        <v>628</v>
      </c>
      <c r="B71" s="71">
        <v>675</v>
      </c>
      <c r="C71" s="72">
        <v>874</v>
      </c>
      <c r="D71" s="71">
        <v>2158</v>
      </c>
      <c r="E71" s="72">
        <v>2312</v>
      </c>
      <c r="F71" s="73"/>
      <c r="G71" s="71">
        <f t="shared" si="4"/>
        <v>-199</v>
      </c>
      <c r="H71" s="72">
        <f t="shared" si="5"/>
        <v>-154</v>
      </c>
      <c r="I71" s="37">
        <f t="shared" si="6"/>
        <v>-0.22768878718535468</v>
      </c>
      <c r="J71" s="38">
        <f t="shared" si="7"/>
        <v>-6.6608996539792381E-2</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321</v>
      </c>
      <c r="B74" s="65">
        <v>7</v>
      </c>
      <c r="C74" s="66">
        <v>0</v>
      </c>
      <c r="D74" s="65">
        <v>19</v>
      </c>
      <c r="E74" s="66">
        <v>0</v>
      </c>
      <c r="F74" s="67"/>
      <c r="G74" s="65">
        <f>B74-C74</f>
        <v>7</v>
      </c>
      <c r="H74" s="66">
        <f>D74-E74</f>
        <v>19</v>
      </c>
      <c r="I74" s="20" t="str">
        <f>IF(C74=0, "-", IF(G74/C74&lt;10, G74/C74, "&gt;999%"))</f>
        <v>-</v>
      </c>
      <c r="J74" s="21" t="str">
        <f>IF(E74=0, "-", IF(H74/E74&lt;10, H74/E74, "&gt;999%"))</f>
        <v>-</v>
      </c>
    </row>
    <row r="75" spans="1:10" x14ac:dyDescent="0.2">
      <c r="A75" s="158" t="s">
        <v>507</v>
      </c>
      <c r="B75" s="65">
        <v>26</v>
      </c>
      <c r="C75" s="66">
        <v>55</v>
      </c>
      <c r="D75" s="65">
        <v>86</v>
      </c>
      <c r="E75" s="66">
        <v>102</v>
      </c>
      <c r="F75" s="67"/>
      <c r="G75" s="65">
        <f>B75-C75</f>
        <v>-29</v>
      </c>
      <c r="H75" s="66">
        <f>D75-E75</f>
        <v>-16</v>
      </c>
      <c r="I75" s="20">
        <f>IF(C75=0, "-", IF(G75/C75&lt;10, G75/C75, "&gt;999%"))</f>
        <v>-0.52727272727272723</v>
      </c>
      <c r="J75" s="21">
        <f>IF(E75=0, "-", IF(H75/E75&lt;10, H75/E75, "&gt;999%"))</f>
        <v>-0.15686274509803921</v>
      </c>
    </row>
    <row r="76" spans="1:10" x14ac:dyDescent="0.2">
      <c r="A76" s="158" t="s">
        <v>508</v>
      </c>
      <c r="B76" s="65">
        <v>34</v>
      </c>
      <c r="C76" s="66">
        <v>0</v>
      </c>
      <c r="D76" s="65">
        <v>43</v>
      </c>
      <c r="E76" s="66">
        <v>0</v>
      </c>
      <c r="F76" s="67"/>
      <c r="G76" s="65">
        <f>B76-C76</f>
        <v>34</v>
      </c>
      <c r="H76" s="66">
        <f>D76-E76</f>
        <v>43</v>
      </c>
      <c r="I76" s="20" t="str">
        <f>IF(C76=0, "-", IF(G76/C76&lt;10, G76/C76, "&gt;999%"))</f>
        <v>-</v>
      </c>
      <c r="J76" s="21" t="str">
        <f>IF(E76=0, "-", IF(H76/E76&lt;10, H76/E76, "&gt;999%"))</f>
        <v>-</v>
      </c>
    </row>
    <row r="77" spans="1:10" s="160" customFormat="1" x14ac:dyDescent="0.2">
      <c r="A77" s="178" t="s">
        <v>629</v>
      </c>
      <c r="B77" s="71">
        <v>67</v>
      </c>
      <c r="C77" s="72">
        <v>55</v>
      </c>
      <c r="D77" s="71">
        <v>148</v>
      </c>
      <c r="E77" s="72">
        <v>102</v>
      </c>
      <c r="F77" s="73"/>
      <c r="G77" s="71">
        <f>B77-C77</f>
        <v>12</v>
      </c>
      <c r="H77" s="72">
        <f>D77-E77</f>
        <v>46</v>
      </c>
      <c r="I77" s="37">
        <f>IF(C77=0, "-", IF(G77/C77&lt;10, G77/C77, "&gt;999%"))</f>
        <v>0.21818181818181817</v>
      </c>
      <c r="J77" s="38">
        <f>IF(E77=0, "-", IF(H77/E77&lt;10, H77/E77, "&gt;999%"))</f>
        <v>0.45098039215686275</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282</v>
      </c>
      <c r="B80" s="65">
        <v>3</v>
      </c>
      <c r="C80" s="66">
        <v>1</v>
      </c>
      <c r="D80" s="65">
        <v>5</v>
      </c>
      <c r="E80" s="66">
        <v>12</v>
      </c>
      <c r="F80" s="67"/>
      <c r="G80" s="65">
        <f>B80-C80</f>
        <v>2</v>
      </c>
      <c r="H80" s="66">
        <f>D80-E80</f>
        <v>-7</v>
      </c>
      <c r="I80" s="20">
        <f>IF(C80=0, "-", IF(G80/C80&lt;10, G80/C80, "&gt;999%"))</f>
        <v>2</v>
      </c>
      <c r="J80" s="21">
        <f>IF(E80=0, "-", IF(H80/E80&lt;10, H80/E80, "&gt;999%"))</f>
        <v>-0.58333333333333337</v>
      </c>
    </row>
    <row r="81" spans="1:10" s="160" customFormat="1" x14ac:dyDescent="0.2">
      <c r="A81" s="178" t="s">
        <v>630</v>
      </c>
      <c r="B81" s="71">
        <v>3</v>
      </c>
      <c r="C81" s="72">
        <v>1</v>
      </c>
      <c r="D81" s="71">
        <v>5</v>
      </c>
      <c r="E81" s="72">
        <v>12</v>
      </c>
      <c r="F81" s="73"/>
      <c r="G81" s="71">
        <f>B81-C81</f>
        <v>2</v>
      </c>
      <c r="H81" s="72">
        <f>D81-E81</f>
        <v>-7</v>
      </c>
      <c r="I81" s="37">
        <f>IF(C81=0, "-", IF(G81/C81&lt;10, G81/C81, "&gt;999%"))</f>
        <v>2</v>
      </c>
      <c r="J81" s="38">
        <f>IF(E81=0, "-", IF(H81/E81&lt;10, H81/E81, "&gt;999%"))</f>
        <v>-0.58333333333333337</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215</v>
      </c>
      <c r="B84" s="65">
        <v>7</v>
      </c>
      <c r="C84" s="66">
        <v>6</v>
      </c>
      <c r="D84" s="65">
        <v>18</v>
      </c>
      <c r="E84" s="66">
        <v>9</v>
      </c>
      <c r="F84" s="67"/>
      <c r="G84" s="65">
        <f>B84-C84</f>
        <v>1</v>
      </c>
      <c r="H84" s="66">
        <f>D84-E84</f>
        <v>9</v>
      </c>
      <c r="I84" s="20">
        <f>IF(C84=0, "-", IF(G84/C84&lt;10, G84/C84, "&gt;999%"))</f>
        <v>0.16666666666666666</v>
      </c>
      <c r="J84" s="21">
        <f>IF(E84=0, "-", IF(H84/E84&lt;10, H84/E84, "&gt;999%"))</f>
        <v>1</v>
      </c>
    </row>
    <row r="85" spans="1:10" x14ac:dyDescent="0.2">
      <c r="A85" s="158" t="s">
        <v>344</v>
      </c>
      <c r="B85" s="65">
        <v>0</v>
      </c>
      <c r="C85" s="66">
        <v>0</v>
      </c>
      <c r="D85" s="65">
        <v>0</v>
      </c>
      <c r="E85" s="66">
        <v>1</v>
      </c>
      <c r="F85" s="67"/>
      <c r="G85" s="65">
        <f>B85-C85</f>
        <v>0</v>
      </c>
      <c r="H85" s="66">
        <f>D85-E85</f>
        <v>-1</v>
      </c>
      <c r="I85" s="20" t="str">
        <f>IF(C85=0, "-", IF(G85/C85&lt;10, G85/C85, "&gt;999%"))</f>
        <v>-</v>
      </c>
      <c r="J85" s="21">
        <f>IF(E85=0, "-", IF(H85/E85&lt;10, H85/E85, "&gt;999%"))</f>
        <v>-1</v>
      </c>
    </row>
    <row r="86" spans="1:10" x14ac:dyDescent="0.2">
      <c r="A86" s="158" t="s">
        <v>355</v>
      </c>
      <c r="B86" s="65">
        <v>4</v>
      </c>
      <c r="C86" s="66">
        <v>0</v>
      </c>
      <c r="D86" s="65">
        <v>13</v>
      </c>
      <c r="E86" s="66">
        <v>0</v>
      </c>
      <c r="F86" s="67"/>
      <c r="G86" s="65">
        <f>B86-C86</f>
        <v>4</v>
      </c>
      <c r="H86" s="66">
        <f>D86-E86</f>
        <v>13</v>
      </c>
      <c r="I86" s="20" t="str">
        <f>IF(C86=0, "-", IF(G86/C86&lt;10, G86/C86, "&gt;999%"))</f>
        <v>-</v>
      </c>
      <c r="J86" s="21" t="str">
        <f>IF(E86=0, "-", IF(H86/E86&lt;10, H86/E86, "&gt;999%"))</f>
        <v>-</v>
      </c>
    </row>
    <row r="87" spans="1:10" x14ac:dyDescent="0.2">
      <c r="A87" s="158" t="s">
        <v>387</v>
      </c>
      <c r="B87" s="65">
        <v>6</v>
      </c>
      <c r="C87" s="66">
        <v>1</v>
      </c>
      <c r="D87" s="65">
        <v>12</v>
      </c>
      <c r="E87" s="66">
        <v>6</v>
      </c>
      <c r="F87" s="67"/>
      <c r="G87" s="65">
        <f>B87-C87</f>
        <v>5</v>
      </c>
      <c r="H87" s="66">
        <f>D87-E87</f>
        <v>6</v>
      </c>
      <c r="I87" s="20">
        <f>IF(C87=0, "-", IF(G87/C87&lt;10, G87/C87, "&gt;999%"))</f>
        <v>5</v>
      </c>
      <c r="J87" s="21">
        <f>IF(E87=0, "-", IF(H87/E87&lt;10, H87/E87, "&gt;999%"))</f>
        <v>1</v>
      </c>
    </row>
    <row r="88" spans="1:10" s="160" customFormat="1" x14ac:dyDescent="0.2">
      <c r="A88" s="178" t="s">
        <v>631</v>
      </c>
      <c r="B88" s="71">
        <v>17</v>
      </c>
      <c r="C88" s="72">
        <v>7</v>
      </c>
      <c r="D88" s="71">
        <v>43</v>
      </c>
      <c r="E88" s="72">
        <v>16</v>
      </c>
      <c r="F88" s="73"/>
      <c r="G88" s="71">
        <f>B88-C88</f>
        <v>10</v>
      </c>
      <c r="H88" s="72">
        <f>D88-E88</f>
        <v>27</v>
      </c>
      <c r="I88" s="37">
        <f>IF(C88=0, "-", IF(G88/C88&lt;10, G88/C88, "&gt;999%"))</f>
        <v>1.4285714285714286</v>
      </c>
      <c r="J88" s="38">
        <f>IF(E88=0, "-", IF(H88/E88&lt;10, H88/E88, "&gt;999%"))</f>
        <v>1.6875</v>
      </c>
    </row>
    <row r="89" spans="1:10" x14ac:dyDescent="0.2">
      <c r="A89" s="177"/>
      <c r="B89" s="143"/>
      <c r="C89" s="144"/>
      <c r="D89" s="143"/>
      <c r="E89" s="144"/>
      <c r="F89" s="145"/>
      <c r="G89" s="143"/>
      <c r="H89" s="144"/>
      <c r="I89" s="151"/>
      <c r="J89" s="152"/>
    </row>
    <row r="90" spans="1:10" s="139" customFormat="1" x14ac:dyDescent="0.2">
      <c r="A90" s="159" t="s">
        <v>40</v>
      </c>
      <c r="B90" s="65"/>
      <c r="C90" s="66"/>
      <c r="D90" s="65"/>
      <c r="E90" s="66"/>
      <c r="F90" s="67"/>
      <c r="G90" s="65"/>
      <c r="H90" s="66"/>
      <c r="I90" s="20"/>
      <c r="J90" s="21"/>
    </row>
    <row r="91" spans="1:10" x14ac:dyDescent="0.2">
      <c r="A91" s="158" t="s">
        <v>552</v>
      </c>
      <c r="B91" s="65">
        <v>25</v>
      </c>
      <c r="C91" s="66">
        <v>21</v>
      </c>
      <c r="D91" s="65">
        <v>45</v>
      </c>
      <c r="E91" s="66">
        <v>30</v>
      </c>
      <c r="F91" s="67"/>
      <c r="G91" s="65">
        <f>B91-C91</f>
        <v>4</v>
      </c>
      <c r="H91" s="66">
        <f>D91-E91</f>
        <v>15</v>
      </c>
      <c r="I91" s="20">
        <f>IF(C91=0, "-", IF(G91/C91&lt;10, G91/C91, "&gt;999%"))</f>
        <v>0.19047619047619047</v>
      </c>
      <c r="J91" s="21">
        <f>IF(E91=0, "-", IF(H91/E91&lt;10, H91/E91, "&gt;999%"))</f>
        <v>0.5</v>
      </c>
    </row>
    <row r="92" spans="1:10" x14ac:dyDescent="0.2">
      <c r="A92" s="158" t="s">
        <v>541</v>
      </c>
      <c r="B92" s="65">
        <v>1</v>
      </c>
      <c r="C92" s="66">
        <v>0</v>
      </c>
      <c r="D92" s="65">
        <v>3</v>
      </c>
      <c r="E92" s="66">
        <v>2</v>
      </c>
      <c r="F92" s="67"/>
      <c r="G92" s="65">
        <f>B92-C92</f>
        <v>1</v>
      </c>
      <c r="H92" s="66">
        <f>D92-E92</f>
        <v>1</v>
      </c>
      <c r="I92" s="20" t="str">
        <f>IF(C92=0, "-", IF(G92/C92&lt;10, G92/C92, "&gt;999%"))</f>
        <v>-</v>
      </c>
      <c r="J92" s="21">
        <f>IF(E92=0, "-", IF(H92/E92&lt;10, H92/E92, "&gt;999%"))</f>
        <v>0.5</v>
      </c>
    </row>
    <row r="93" spans="1:10" s="160" customFormat="1" x14ac:dyDescent="0.2">
      <c r="A93" s="178" t="s">
        <v>632</v>
      </c>
      <c r="B93" s="71">
        <v>26</v>
      </c>
      <c r="C93" s="72">
        <v>21</v>
      </c>
      <c r="D93" s="71">
        <v>48</v>
      </c>
      <c r="E93" s="72">
        <v>32</v>
      </c>
      <c r="F93" s="73"/>
      <c r="G93" s="71">
        <f>B93-C93</f>
        <v>5</v>
      </c>
      <c r="H93" s="72">
        <f>D93-E93</f>
        <v>16</v>
      </c>
      <c r="I93" s="37">
        <f>IF(C93=0, "-", IF(G93/C93&lt;10, G93/C93, "&gt;999%"))</f>
        <v>0.23809523809523808</v>
      </c>
      <c r="J93" s="38">
        <f>IF(E93=0, "-", IF(H93/E93&lt;10, H93/E93, "&gt;999%"))</f>
        <v>0.5</v>
      </c>
    </row>
    <row r="94" spans="1:10" x14ac:dyDescent="0.2">
      <c r="A94" s="177"/>
      <c r="B94" s="143"/>
      <c r="C94" s="144"/>
      <c r="D94" s="143"/>
      <c r="E94" s="144"/>
      <c r="F94" s="145"/>
      <c r="G94" s="143"/>
      <c r="H94" s="144"/>
      <c r="I94" s="151"/>
      <c r="J94" s="152"/>
    </row>
    <row r="95" spans="1:10" s="139" customFormat="1" x14ac:dyDescent="0.2">
      <c r="A95" s="159" t="s">
        <v>41</v>
      </c>
      <c r="B95" s="65"/>
      <c r="C95" s="66"/>
      <c r="D95" s="65"/>
      <c r="E95" s="66"/>
      <c r="F95" s="67"/>
      <c r="G95" s="65"/>
      <c r="H95" s="66"/>
      <c r="I95" s="20"/>
      <c r="J95" s="21"/>
    </row>
    <row r="96" spans="1:10" x14ac:dyDescent="0.2">
      <c r="A96" s="158" t="s">
        <v>553</v>
      </c>
      <c r="B96" s="65">
        <v>1</v>
      </c>
      <c r="C96" s="66">
        <v>0</v>
      </c>
      <c r="D96" s="65">
        <v>4</v>
      </c>
      <c r="E96" s="66">
        <v>0</v>
      </c>
      <c r="F96" s="67"/>
      <c r="G96" s="65">
        <f>B96-C96</f>
        <v>1</v>
      </c>
      <c r="H96" s="66">
        <f>D96-E96</f>
        <v>4</v>
      </c>
      <c r="I96" s="20" t="str">
        <f>IF(C96=0, "-", IF(G96/C96&lt;10, G96/C96, "&gt;999%"))</f>
        <v>-</v>
      </c>
      <c r="J96" s="21" t="str">
        <f>IF(E96=0, "-", IF(H96/E96&lt;10, H96/E96, "&gt;999%"))</f>
        <v>-</v>
      </c>
    </row>
    <row r="97" spans="1:10" x14ac:dyDescent="0.2">
      <c r="A97" s="158" t="s">
        <v>542</v>
      </c>
      <c r="B97" s="65">
        <v>0</v>
      </c>
      <c r="C97" s="66">
        <v>1</v>
      </c>
      <c r="D97" s="65">
        <v>0</v>
      </c>
      <c r="E97" s="66">
        <v>1</v>
      </c>
      <c r="F97" s="67"/>
      <c r="G97" s="65">
        <f>B97-C97</f>
        <v>-1</v>
      </c>
      <c r="H97" s="66">
        <f>D97-E97</f>
        <v>-1</v>
      </c>
      <c r="I97" s="20">
        <f>IF(C97=0, "-", IF(G97/C97&lt;10, G97/C97, "&gt;999%"))</f>
        <v>-1</v>
      </c>
      <c r="J97" s="21">
        <f>IF(E97=0, "-", IF(H97/E97&lt;10, H97/E97, "&gt;999%"))</f>
        <v>-1</v>
      </c>
    </row>
    <row r="98" spans="1:10" s="160" customFormat="1" x14ac:dyDescent="0.2">
      <c r="A98" s="178" t="s">
        <v>633</v>
      </c>
      <c r="B98" s="71">
        <v>1</v>
      </c>
      <c r="C98" s="72">
        <v>1</v>
      </c>
      <c r="D98" s="71">
        <v>4</v>
      </c>
      <c r="E98" s="72">
        <v>1</v>
      </c>
      <c r="F98" s="73"/>
      <c r="G98" s="71">
        <f>B98-C98</f>
        <v>0</v>
      </c>
      <c r="H98" s="72">
        <f>D98-E98</f>
        <v>3</v>
      </c>
      <c r="I98" s="37">
        <f>IF(C98=0, "-", IF(G98/C98&lt;10, G98/C98, "&gt;999%"))</f>
        <v>0</v>
      </c>
      <c r="J98" s="38">
        <f>IF(E98=0, "-", IF(H98/E98&lt;10, H98/E98, "&gt;999%"))</f>
        <v>3</v>
      </c>
    </row>
    <row r="99" spans="1:10" x14ac:dyDescent="0.2">
      <c r="A99" s="177"/>
      <c r="B99" s="143"/>
      <c r="C99" s="144"/>
      <c r="D99" s="143"/>
      <c r="E99" s="144"/>
      <c r="F99" s="145"/>
      <c r="G99" s="143"/>
      <c r="H99" s="144"/>
      <c r="I99" s="151"/>
      <c r="J99" s="152"/>
    </row>
    <row r="100" spans="1:10" s="139" customFormat="1" x14ac:dyDescent="0.2">
      <c r="A100" s="159" t="s">
        <v>42</v>
      </c>
      <c r="B100" s="65"/>
      <c r="C100" s="66"/>
      <c r="D100" s="65"/>
      <c r="E100" s="66"/>
      <c r="F100" s="67"/>
      <c r="G100" s="65"/>
      <c r="H100" s="66"/>
      <c r="I100" s="20"/>
      <c r="J100" s="21"/>
    </row>
    <row r="101" spans="1:10" x14ac:dyDescent="0.2">
      <c r="A101" s="158" t="s">
        <v>336</v>
      </c>
      <c r="B101" s="65">
        <v>6</v>
      </c>
      <c r="C101" s="66">
        <v>3</v>
      </c>
      <c r="D101" s="65">
        <v>13</v>
      </c>
      <c r="E101" s="66">
        <v>11</v>
      </c>
      <c r="F101" s="67"/>
      <c r="G101" s="65">
        <f>B101-C101</f>
        <v>3</v>
      </c>
      <c r="H101" s="66">
        <f>D101-E101</f>
        <v>2</v>
      </c>
      <c r="I101" s="20">
        <f>IF(C101=0, "-", IF(G101/C101&lt;10, G101/C101, "&gt;999%"))</f>
        <v>1</v>
      </c>
      <c r="J101" s="21">
        <f>IF(E101=0, "-", IF(H101/E101&lt;10, H101/E101, "&gt;999%"))</f>
        <v>0.18181818181818182</v>
      </c>
    </row>
    <row r="102" spans="1:10" s="160" customFormat="1" x14ac:dyDescent="0.2">
      <c r="A102" s="178" t="s">
        <v>634</v>
      </c>
      <c r="B102" s="71">
        <v>6</v>
      </c>
      <c r="C102" s="72">
        <v>3</v>
      </c>
      <c r="D102" s="71">
        <v>13</v>
      </c>
      <c r="E102" s="72">
        <v>11</v>
      </c>
      <c r="F102" s="73"/>
      <c r="G102" s="71">
        <f>B102-C102</f>
        <v>3</v>
      </c>
      <c r="H102" s="72">
        <f>D102-E102</f>
        <v>2</v>
      </c>
      <c r="I102" s="37">
        <f>IF(C102=0, "-", IF(G102/C102&lt;10, G102/C102, "&gt;999%"))</f>
        <v>1</v>
      </c>
      <c r="J102" s="38">
        <f>IF(E102=0, "-", IF(H102/E102&lt;10, H102/E102, "&gt;999%"))</f>
        <v>0.18181818181818182</v>
      </c>
    </row>
    <row r="103" spans="1:10" x14ac:dyDescent="0.2">
      <c r="A103" s="177"/>
      <c r="B103" s="143"/>
      <c r="C103" s="144"/>
      <c r="D103" s="143"/>
      <c r="E103" s="144"/>
      <c r="F103" s="145"/>
      <c r="G103" s="143"/>
      <c r="H103" s="144"/>
      <c r="I103" s="151"/>
      <c r="J103" s="152"/>
    </row>
    <row r="104" spans="1:10" s="139" customFormat="1" x14ac:dyDescent="0.2">
      <c r="A104" s="159" t="s">
        <v>43</v>
      </c>
      <c r="B104" s="65"/>
      <c r="C104" s="66"/>
      <c r="D104" s="65"/>
      <c r="E104" s="66"/>
      <c r="F104" s="67"/>
      <c r="G104" s="65"/>
      <c r="H104" s="66"/>
      <c r="I104" s="20"/>
      <c r="J104" s="21"/>
    </row>
    <row r="105" spans="1:10" x14ac:dyDescent="0.2">
      <c r="A105" s="158" t="s">
        <v>198</v>
      </c>
      <c r="B105" s="65">
        <v>31</v>
      </c>
      <c r="C105" s="66">
        <v>12</v>
      </c>
      <c r="D105" s="65">
        <v>67</v>
      </c>
      <c r="E105" s="66">
        <v>37</v>
      </c>
      <c r="F105" s="67"/>
      <c r="G105" s="65">
        <f>B105-C105</f>
        <v>19</v>
      </c>
      <c r="H105" s="66">
        <f>D105-E105</f>
        <v>30</v>
      </c>
      <c r="I105" s="20">
        <f>IF(C105=0, "-", IF(G105/C105&lt;10, G105/C105, "&gt;999%"))</f>
        <v>1.5833333333333333</v>
      </c>
      <c r="J105" s="21">
        <f>IF(E105=0, "-", IF(H105/E105&lt;10, H105/E105, "&gt;999%"))</f>
        <v>0.81081081081081086</v>
      </c>
    </row>
    <row r="106" spans="1:10" s="160" customFormat="1" x14ac:dyDescent="0.2">
      <c r="A106" s="178" t="s">
        <v>635</v>
      </c>
      <c r="B106" s="71">
        <v>31</v>
      </c>
      <c r="C106" s="72">
        <v>12</v>
      </c>
      <c r="D106" s="71">
        <v>67</v>
      </c>
      <c r="E106" s="72">
        <v>37</v>
      </c>
      <c r="F106" s="73"/>
      <c r="G106" s="71">
        <f>B106-C106</f>
        <v>19</v>
      </c>
      <c r="H106" s="72">
        <f>D106-E106</f>
        <v>30</v>
      </c>
      <c r="I106" s="37">
        <f>IF(C106=0, "-", IF(G106/C106&lt;10, G106/C106, "&gt;999%"))</f>
        <v>1.5833333333333333</v>
      </c>
      <c r="J106" s="38">
        <f>IF(E106=0, "-", IF(H106/E106&lt;10, H106/E106, "&gt;999%"))</f>
        <v>0.81081081081081086</v>
      </c>
    </row>
    <row r="107" spans="1:10" x14ac:dyDescent="0.2">
      <c r="A107" s="177"/>
      <c r="B107" s="143"/>
      <c r="C107" s="144"/>
      <c r="D107" s="143"/>
      <c r="E107" s="144"/>
      <c r="F107" s="145"/>
      <c r="G107" s="143"/>
      <c r="H107" s="144"/>
      <c r="I107" s="151"/>
      <c r="J107" s="152"/>
    </row>
    <row r="108" spans="1:10" s="139" customFormat="1" x14ac:dyDescent="0.2">
      <c r="A108" s="159" t="s">
        <v>44</v>
      </c>
      <c r="B108" s="65"/>
      <c r="C108" s="66"/>
      <c r="D108" s="65"/>
      <c r="E108" s="66"/>
      <c r="F108" s="67"/>
      <c r="G108" s="65"/>
      <c r="H108" s="66"/>
      <c r="I108" s="20"/>
      <c r="J108" s="21"/>
    </row>
    <row r="109" spans="1:10" x14ac:dyDescent="0.2">
      <c r="A109" s="158" t="s">
        <v>527</v>
      </c>
      <c r="B109" s="65">
        <v>25</v>
      </c>
      <c r="C109" s="66">
        <v>24</v>
      </c>
      <c r="D109" s="65">
        <v>61</v>
      </c>
      <c r="E109" s="66">
        <v>57</v>
      </c>
      <c r="F109" s="67"/>
      <c r="G109" s="65">
        <f>B109-C109</f>
        <v>1</v>
      </c>
      <c r="H109" s="66">
        <f>D109-E109</f>
        <v>4</v>
      </c>
      <c r="I109" s="20">
        <f>IF(C109=0, "-", IF(G109/C109&lt;10, G109/C109, "&gt;999%"))</f>
        <v>4.1666666666666664E-2</v>
      </c>
      <c r="J109" s="21">
        <f>IF(E109=0, "-", IF(H109/E109&lt;10, H109/E109, "&gt;999%"))</f>
        <v>7.0175438596491224E-2</v>
      </c>
    </row>
    <row r="110" spans="1:10" s="160" customFormat="1" x14ac:dyDescent="0.2">
      <c r="A110" s="178" t="s">
        <v>636</v>
      </c>
      <c r="B110" s="71">
        <v>25</v>
      </c>
      <c r="C110" s="72">
        <v>24</v>
      </c>
      <c r="D110" s="71">
        <v>61</v>
      </c>
      <c r="E110" s="72">
        <v>57</v>
      </c>
      <c r="F110" s="73"/>
      <c r="G110" s="71">
        <f>B110-C110</f>
        <v>1</v>
      </c>
      <c r="H110" s="72">
        <f>D110-E110</f>
        <v>4</v>
      </c>
      <c r="I110" s="37">
        <f>IF(C110=0, "-", IF(G110/C110&lt;10, G110/C110, "&gt;999%"))</f>
        <v>4.1666666666666664E-2</v>
      </c>
      <c r="J110" s="38">
        <f>IF(E110=0, "-", IF(H110/E110&lt;10, H110/E110, "&gt;999%"))</f>
        <v>7.0175438596491224E-2</v>
      </c>
    </row>
    <row r="111" spans="1:10" x14ac:dyDescent="0.2">
      <c r="A111" s="177"/>
      <c r="B111" s="143"/>
      <c r="C111" s="144"/>
      <c r="D111" s="143"/>
      <c r="E111" s="144"/>
      <c r="F111" s="145"/>
      <c r="G111" s="143"/>
      <c r="H111" s="144"/>
      <c r="I111" s="151"/>
      <c r="J111" s="152"/>
    </row>
    <row r="112" spans="1:10" s="139" customFormat="1" x14ac:dyDescent="0.2">
      <c r="A112" s="159" t="s">
        <v>45</v>
      </c>
      <c r="B112" s="65"/>
      <c r="C112" s="66"/>
      <c r="D112" s="65"/>
      <c r="E112" s="66"/>
      <c r="F112" s="67"/>
      <c r="G112" s="65"/>
      <c r="H112" s="66"/>
      <c r="I112" s="20"/>
      <c r="J112" s="21"/>
    </row>
    <row r="113" spans="1:10" x14ac:dyDescent="0.2">
      <c r="A113" s="158" t="s">
        <v>422</v>
      </c>
      <c r="B113" s="65">
        <v>0</v>
      </c>
      <c r="C113" s="66">
        <v>0</v>
      </c>
      <c r="D113" s="65">
        <v>0</v>
      </c>
      <c r="E113" s="66">
        <v>13</v>
      </c>
      <c r="F113" s="67"/>
      <c r="G113" s="65">
        <f t="shared" ref="G113:G126" si="8">B113-C113</f>
        <v>0</v>
      </c>
      <c r="H113" s="66">
        <f t="shared" ref="H113:H126" si="9">D113-E113</f>
        <v>-13</v>
      </c>
      <c r="I113" s="20" t="str">
        <f t="shared" ref="I113:I126" si="10">IF(C113=0, "-", IF(G113/C113&lt;10, G113/C113, "&gt;999%"))</f>
        <v>-</v>
      </c>
      <c r="J113" s="21">
        <f t="shared" ref="J113:J126" si="11">IF(E113=0, "-", IF(H113/E113&lt;10, H113/E113, "&gt;999%"))</f>
        <v>-1</v>
      </c>
    </row>
    <row r="114" spans="1:10" x14ac:dyDescent="0.2">
      <c r="A114" s="158" t="s">
        <v>388</v>
      </c>
      <c r="B114" s="65">
        <v>65</v>
      </c>
      <c r="C114" s="66">
        <v>96</v>
      </c>
      <c r="D114" s="65">
        <v>195</v>
      </c>
      <c r="E114" s="66">
        <v>294</v>
      </c>
      <c r="F114" s="67"/>
      <c r="G114" s="65">
        <f t="shared" si="8"/>
        <v>-31</v>
      </c>
      <c r="H114" s="66">
        <f t="shared" si="9"/>
        <v>-99</v>
      </c>
      <c r="I114" s="20">
        <f t="shared" si="10"/>
        <v>-0.32291666666666669</v>
      </c>
      <c r="J114" s="21">
        <f t="shared" si="11"/>
        <v>-0.33673469387755101</v>
      </c>
    </row>
    <row r="115" spans="1:10" x14ac:dyDescent="0.2">
      <c r="A115" s="158" t="s">
        <v>423</v>
      </c>
      <c r="B115" s="65">
        <v>236</v>
      </c>
      <c r="C115" s="66">
        <v>153</v>
      </c>
      <c r="D115" s="65">
        <v>810</v>
      </c>
      <c r="E115" s="66">
        <v>436</v>
      </c>
      <c r="F115" s="67"/>
      <c r="G115" s="65">
        <f t="shared" si="8"/>
        <v>83</v>
      </c>
      <c r="H115" s="66">
        <f t="shared" si="9"/>
        <v>374</v>
      </c>
      <c r="I115" s="20">
        <f t="shared" si="10"/>
        <v>0.54248366013071891</v>
      </c>
      <c r="J115" s="21">
        <f t="shared" si="11"/>
        <v>0.85779816513761464</v>
      </c>
    </row>
    <row r="116" spans="1:10" x14ac:dyDescent="0.2">
      <c r="A116" s="158" t="s">
        <v>201</v>
      </c>
      <c r="B116" s="65">
        <v>3</v>
      </c>
      <c r="C116" s="66">
        <v>8</v>
      </c>
      <c r="D116" s="65">
        <v>4</v>
      </c>
      <c r="E116" s="66">
        <v>31</v>
      </c>
      <c r="F116" s="67"/>
      <c r="G116" s="65">
        <f t="shared" si="8"/>
        <v>-5</v>
      </c>
      <c r="H116" s="66">
        <f t="shared" si="9"/>
        <v>-27</v>
      </c>
      <c r="I116" s="20">
        <f t="shared" si="10"/>
        <v>-0.625</v>
      </c>
      <c r="J116" s="21">
        <f t="shared" si="11"/>
        <v>-0.87096774193548387</v>
      </c>
    </row>
    <row r="117" spans="1:10" x14ac:dyDescent="0.2">
      <c r="A117" s="158" t="s">
        <v>218</v>
      </c>
      <c r="B117" s="65">
        <v>7</v>
      </c>
      <c r="C117" s="66">
        <v>38</v>
      </c>
      <c r="D117" s="65">
        <v>35</v>
      </c>
      <c r="E117" s="66">
        <v>123</v>
      </c>
      <c r="F117" s="67"/>
      <c r="G117" s="65">
        <f t="shared" si="8"/>
        <v>-31</v>
      </c>
      <c r="H117" s="66">
        <f t="shared" si="9"/>
        <v>-88</v>
      </c>
      <c r="I117" s="20">
        <f t="shared" si="10"/>
        <v>-0.81578947368421051</v>
      </c>
      <c r="J117" s="21">
        <f t="shared" si="11"/>
        <v>-0.71544715447154472</v>
      </c>
    </row>
    <row r="118" spans="1:10" x14ac:dyDescent="0.2">
      <c r="A118" s="158" t="s">
        <v>243</v>
      </c>
      <c r="B118" s="65">
        <v>0</v>
      </c>
      <c r="C118" s="66">
        <v>0</v>
      </c>
      <c r="D118" s="65">
        <v>0</v>
      </c>
      <c r="E118" s="66">
        <v>1</v>
      </c>
      <c r="F118" s="67"/>
      <c r="G118" s="65">
        <f t="shared" si="8"/>
        <v>0</v>
      </c>
      <c r="H118" s="66">
        <f t="shared" si="9"/>
        <v>-1</v>
      </c>
      <c r="I118" s="20" t="str">
        <f t="shared" si="10"/>
        <v>-</v>
      </c>
      <c r="J118" s="21">
        <f t="shared" si="11"/>
        <v>-1</v>
      </c>
    </row>
    <row r="119" spans="1:10" x14ac:dyDescent="0.2">
      <c r="A119" s="158" t="s">
        <v>308</v>
      </c>
      <c r="B119" s="65">
        <v>42</v>
      </c>
      <c r="C119" s="66">
        <v>40</v>
      </c>
      <c r="D119" s="65">
        <v>148</v>
      </c>
      <c r="E119" s="66">
        <v>348</v>
      </c>
      <c r="F119" s="67"/>
      <c r="G119" s="65">
        <f t="shared" si="8"/>
        <v>2</v>
      </c>
      <c r="H119" s="66">
        <f t="shared" si="9"/>
        <v>-200</v>
      </c>
      <c r="I119" s="20">
        <f t="shared" si="10"/>
        <v>0.05</v>
      </c>
      <c r="J119" s="21">
        <f t="shared" si="11"/>
        <v>-0.57471264367816088</v>
      </c>
    </row>
    <row r="120" spans="1:10" x14ac:dyDescent="0.2">
      <c r="A120" s="158" t="s">
        <v>345</v>
      </c>
      <c r="B120" s="65">
        <v>104</v>
      </c>
      <c r="C120" s="66">
        <v>225</v>
      </c>
      <c r="D120" s="65">
        <v>151</v>
      </c>
      <c r="E120" s="66">
        <v>446</v>
      </c>
      <c r="F120" s="67"/>
      <c r="G120" s="65">
        <f t="shared" si="8"/>
        <v>-121</v>
      </c>
      <c r="H120" s="66">
        <f t="shared" si="9"/>
        <v>-295</v>
      </c>
      <c r="I120" s="20">
        <f t="shared" si="10"/>
        <v>-0.5377777777777778</v>
      </c>
      <c r="J120" s="21">
        <f t="shared" si="11"/>
        <v>-0.66143497757847536</v>
      </c>
    </row>
    <row r="121" spans="1:10" x14ac:dyDescent="0.2">
      <c r="A121" s="158" t="s">
        <v>499</v>
      </c>
      <c r="B121" s="65">
        <v>61</v>
      </c>
      <c r="C121" s="66">
        <v>106</v>
      </c>
      <c r="D121" s="65">
        <v>273</v>
      </c>
      <c r="E121" s="66">
        <v>282</v>
      </c>
      <c r="F121" s="67"/>
      <c r="G121" s="65">
        <f t="shared" si="8"/>
        <v>-45</v>
      </c>
      <c r="H121" s="66">
        <f t="shared" si="9"/>
        <v>-9</v>
      </c>
      <c r="I121" s="20">
        <f t="shared" si="10"/>
        <v>-0.42452830188679247</v>
      </c>
      <c r="J121" s="21">
        <f t="shared" si="11"/>
        <v>-3.1914893617021274E-2</v>
      </c>
    </row>
    <row r="122" spans="1:10" x14ac:dyDescent="0.2">
      <c r="A122" s="158" t="s">
        <v>509</v>
      </c>
      <c r="B122" s="65">
        <v>1047</v>
      </c>
      <c r="C122" s="66">
        <v>1263</v>
      </c>
      <c r="D122" s="65">
        <v>3010</v>
      </c>
      <c r="E122" s="66">
        <v>2829</v>
      </c>
      <c r="F122" s="67"/>
      <c r="G122" s="65">
        <f t="shared" si="8"/>
        <v>-216</v>
      </c>
      <c r="H122" s="66">
        <f t="shared" si="9"/>
        <v>181</v>
      </c>
      <c r="I122" s="20">
        <f t="shared" si="10"/>
        <v>-0.17102137767220901</v>
      </c>
      <c r="J122" s="21">
        <f t="shared" si="11"/>
        <v>6.3980205019441502E-2</v>
      </c>
    </row>
    <row r="123" spans="1:10" x14ac:dyDescent="0.2">
      <c r="A123" s="158" t="s">
        <v>478</v>
      </c>
      <c r="B123" s="65">
        <v>1</v>
      </c>
      <c r="C123" s="66">
        <v>0</v>
      </c>
      <c r="D123" s="65">
        <v>3</v>
      </c>
      <c r="E123" s="66">
        <v>5</v>
      </c>
      <c r="F123" s="67"/>
      <c r="G123" s="65">
        <f t="shared" si="8"/>
        <v>1</v>
      </c>
      <c r="H123" s="66">
        <f t="shared" si="9"/>
        <v>-2</v>
      </c>
      <c r="I123" s="20" t="str">
        <f t="shared" si="10"/>
        <v>-</v>
      </c>
      <c r="J123" s="21">
        <f t="shared" si="11"/>
        <v>-0.4</v>
      </c>
    </row>
    <row r="124" spans="1:10" x14ac:dyDescent="0.2">
      <c r="A124" s="158" t="s">
        <v>488</v>
      </c>
      <c r="B124" s="65">
        <v>146</v>
      </c>
      <c r="C124" s="66">
        <v>80</v>
      </c>
      <c r="D124" s="65">
        <v>248</v>
      </c>
      <c r="E124" s="66">
        <v>377</v>
      </c>
      <c r="F124" s="67"/>
      <c r="G124" s="65">
        <f t="shared" si="8"/>
        <v>66</v>
      </c>
      <c r="H124" s="66">
        <f t="shared" si="9"/>
        <v>-129</v>
      </c>
      <c r="I124" s="20">
        <f t="shared" si="10"/>
        <v>0.82499999999999996</v>
      </c>
      <c r="J124" s="21">
        <f t="shared" si="11"/>
        <v>-0.34217506631299732</v>
      </c>
    </row>
    <row r="125" spans="1:10" x14ac:dyDescent="0.2">
      <c r="A125" s="158" t="s">
        <v>528</v>
      </c>
      <c r="B125" s="65">
        <v>39</v>
      </c>
      <c r="C125" s="66">
        <v>78</v>
      </c>
      <c r="D125" s="65">
        <v>56</v>
      </c>
      <c r="E125" s="66">
        <v>176</v>
      </c>
      <c r="F125" s="67"/>
      <c r="G125" s="65">
        <f t="shared" si="8"/>
        <v>-39</v>
      </c>
      <c r="H125" s="66">
        <f t="shared" si="9"/>
        <v>-120</v>
      </c>
      <c r="I125" s="20">
        <f t="shared" si="10"/>
        <v>-0.5</v>
      </c>
      <c r="J125" s="21">
        <f t="shared" si="11"/>
        <v>-0.68181818181818177</v>
      </c>
    </row>
    <row r="126" spans="1:10" s="160" customFormat="1" x14ac:dyDescent="0.2">
      <c r="A126" s="178" t="s">
        <v>637</v>
      </c>
      <c r="B126" s="71">
        <v>1751</v>
      </c>
      <c r="C126" s="72">
        <v>2087</v>
      </c>
      <c r="D126" s="71">
        <v>4933</v>
      </c>
      <c r="E126" s="72">
        <v>5361</v>
      </c>
      <c r="F126" s="73"/>
      <c r="G126" s="71">
        <f t="shared" si="8"/>
        <v>-336</v>
      </c>
      <c r="H126" s="72">
        <f t="shared" si="9"/>
        <v>-428</v>
      </c>
      <c r="I126" s="37">
        <f t="shared" si="10"/>
        <v>-0.16099664590321036</v>
      </c>
      <c r="J126" s="38">
        <f t="shared" si="11"/>
        <v>-7.9835851520238768E-2</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554</v>
      </c>
      <c r="B129" s="65">
        <v>10</v>
      </c>
      <c r="C129" s="66">
        <v>14</v>
      </c>
      <c r="D129" s="65">
        <v>31</v>
      </c>
      <c r="E129" s="66">
        <v>27</v>
      </c>
      <c r="F129" s="67"/>
      <c r="G129" s="65">
        <f>B129-C129</f>
        <v>-4</v>
      </c>
      <c r="H129" s="66">
        <f>D129-E129</f>
        <v>4</v>
      </c>
      <c r="I129" s="20">
        <f>IF(C129=0, "-", IF(G129/C129&lt;10, G129/C129, "&gt;999%"))</f>
        <v>-0.2857142857142857</v>
      </c>
      <c r="J129" s="21">
        <f>IF(E129=0, "-", IF(H129/E129&lt;10, H129/E129, "&gt;999%"))</f>
        <v>0.14814814814814814</v>
      </c>
    </row>
    <row r="130" spans="1:10" s="160" customFormat="1" x14ac:dyDescent="0.2">
      <c r="A130" s="178" t="s">
        <v>638</v>
      </c>
      <c r="B130" s="71">
        <v>10</v>
      </c>
      <c r="C130" s="72">
        <v>14</v>
      </c>
      <c r="D130" s="71">
        <v>31</v>
      </c>
      <c r="E130" s="72">
        <v>27</v>
      </c>
      <c r="F130" s="73"/>
      <c r="G130" s="71">
        <f>B130-C130</f>
        <v>-4</v>
      </c>
      <c r="H130" s="72">
        <f>D130-E130</f>
        <v>4</v>
      </c>
      <c r="I130" s="37">
        <f>IF(C130=0, "-", IF(G130/C130&lt;10, G130/C130, "&gt;999%"))</f>
        <v>-0.2857142857142857</v>
      </c>
      <c r="J130" s="38">
        <f>IF(E130=0, "-", IF(H130/E130&lt;10, H130/E130, "&gt;999%"))</f>
        <v>0.14814814814814814</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529</v>
      </c>
      <c r="B133" s="65">
        <v>67</v>
      </c>
      <c r="C133" s="66">
        <v>57</v>
      </c>
      <c r="D133" s="65">
        <v>159</v>
      </c>
      <c r="E133" s="66">
        <v>129</v>
      </c>
      <c r="F133" s="67"/>
      <c r="G133" s="65">
        <f>B133-C133</f>
        <v>10</v>
      </c>
      <c r="H133" s="66">
        <f>D133-E133</f>
        <v>30</v>
      </c>
      <c r="I133" s="20">
        <f>IF(C133=0, "-", IF(G133/C133&lt;10, G133/C133, "&gt;999%"))</f>
        <v>0.17543859649122806</v>
      </c>
      <c r="J133" s="21">
        <f>IF(E133=0, "-", IF(H133/E133&lt;10, H133/E133, "&gt;999%"))</f>
        <v>0.23255813953488372</v>
      </c>
    </row>
    <row r="134" spans="1:10" x14ac:dyDescent="0.2">
      <c r="A134" s="158" t="s">
        <v>543</v>
      </c>
      <c r="B134" s="65">
        <v>26</v>
      </c>
      <c r="C134" s="66">
        <v>27</v>
      </c>
      <c r="D134" s="65">
        <v>64</v>
      </c>
      <c r="E134" s="66">
        <v>66</v>
      </c>
      <c r="F134" s="67"/>
      <c r="G134" s="65">
        <f>B134-C134</f>
        <v>-1</v>
      </c>
      <c r="H134" s="66">
        <f>D134-E134</f>
        <v>-2</v>
      </c>
      <c r="I134" s="20">
        <f>IF(C134=0, "-", IF(G134/C134&lt;10, G134/C134, "&gt;999%"))</f>
        <v>-3.7037037037037035E-2</v>
      </c>
      <c r="J134" s="21">
        <f>IF(E134=0, "-", IF(H134/E134&lt;10, H134/E134, "&gt;999%"))</f>
        <v>-3.0303030303030304E-2</v>
      </c>
    </row>
    <row r="135" spans="1:10" x14ac:dyDescent="0.2">
      <c r="A135" s="158" t="s">
        <v>555</v>
      </c>
      <c r="B135" s="65">
        <v>24</v>
      </c>
      <c r="C135" s="66">
        <v>11</v>
      </c>
      <c r="D135" s="65">
        <v>37</v>
      </c>
      <c r="E135" s="66">
        <v>26</v>
      </c>
      <c r="F135" s="67"/>
      <c r="G135" s="65">
        <f>B135-C135</f>
        <v>13</v>
      </c>
      <c r="H135" s="66">
        <f>D135-E135</f>
        <v>11</v>
      </c>
      <c r="I135" s="20">
        <f>IF(C135=0, "-", IF(G135/C135&lt;10, G135/C135, "&gt;999%"))</f>
        <v>1.1818181818181819</v>
      </c>
      <c r="J135" s="21">
        <f>IF(E135=0, "-", IF(H135/E135&lt;10, H135/E135, "&gt;999%"))</f>
        <v>0.42307692307692307</v>
      </c>
    </row>
    <row r="136" spans="1:10" s="160" customFormat="1" x14ac:dyDescent="0.2">
      <c r="A136" s="178" t="s">
        <v>639</v>
      </c>
      <c r="B136" s="71">
        <v>117</v>
      </c>
      <c r="C136" s="72">
        <v>95</v>
      </c>
      <c r="D136" s="71">
        <v>260</v>
      </c>
      <c r="E136" s="72">
        <v>221</v>
      </c>
      <c r="F136" s="73"/>
      <c r="G136" s="71">
        <f>B136-C136</f>
        <v>22</v>
      </c>
      <c r="H136" s="72">
        <f>D136-E136</f>
        <v>39</v>
      </c>
      <c r="I136" s="37">
        <f>IF(C136=0, "-", IF(G136/C136&lt;10, G136/C136, "&gt;999%"))</f>
        <v>0.23157894736842105</v>
      </c>
      <c r="J136" s="38">
        <f>IF(E136=0, "-", IF(H136/E136&lt;10, H136/E136, "&gt;999%"))</f>
        <v>0.17647058823529413</v>
      </c>
    </row>
    <row r="137" spans="1:10" x14ac:dyDescent="0.2">
      <c r="A137" s="177"/>
      <c r="B137" s="143"/>
      <c r="C137" s="144"/>
      <c r="D137" s="143"/>
      <c r="E137" s="144"/>
      <c r="F137" s="145"/>
      <c r="G137" s="143"/>
      <c r="H137" s="144"/>
      <c r="I137" s="151"/>
      <c r="J137" s="152"/>
    </row>
    <row r="138" spans="1:10" s="139" customFormat="1" x14ac:dyDescent="0.2">
      <c r="A138" s="159" t="s">
        <v>48</v>
      </c>
      <c r="B138" s="65"/>
      <c r="C138" s="66"/>
      <c r="D138" s="65"/>
      <c r="E138" s="66"/>
      <c r="F138" s="67"/>
      <c r="G138" s="65"/>
      <c r="H138" s="66"/>
      <c r="I138" s="20"/>
      <c r="J138" s="21"/>
    </row>
    <row r="139" spans="1:10" x14ac:dyDescent="0.2">
      <c r="A139" s="158" t="s">
        <v>258</v>
      </c>
      <c r="B139" s="65">
        <v>1</v>
      </c>
      <c r="C139" s="66">
        <v>0</v>
      </c>
      <c r="D139" s="65">
        <v>3</v>
      </c>
      <c r="E139" s="66">
        <v>1</v>
      </c>
      <c r="F139" s="67"/>
      <c r="G139" s="65">
        <f>B139-C139</f>
        <v>1</v>
      </c>
      <c r="H139" s="66">
        <f>D139-E139</f>
        <v>2</v>
      </c>
      <c r="I139" s="20" t="str">
        <f>IF(C139=0, "-", IF(G139/C139&lt;10, G139/C139, "&gt;999%"))</f>
        <v>-</v>
      </c>
      <c r="J139" s="21">
        <f>IF(E139=0, "-", IF(H139/E139&lt;10, H139/E139, "&gt;999%"))</f>
        <v>2</v>
      </c>
    </row>
    <row r="140" spans="1:10" x14ac:dyDescent="0.2">
      <c r="A140" s="158" t="s">
        <v>275</v>
      </c>
      <c r="B140" s="65">
        <v>0</v>
      </c>
      <c r="C140" s="66">
        <v>0</v>
      </c>
      <c r="D140" s="65">
        <v>2</v>
      </c>
      <c r="E140" s="66">
        <v>0</v>
      </c>
      <c r="F140" s="67"/>
      <c r="G140" s="65">
        <f>B140-C140</f>
        <v>0</v>
      </c>
      <c r="H140" s="66">
        <f>D140-E140</f>
        <v>2</v>
      </c>
      <c r="I140" s="20" t="str">
        <f>IF(C140=0, "-", IF(G140/C140&lt;10, G140/C140, "&gt;999%"))</f>
        <v>-</v>
      </c>
      <c r="J140" s="21" t="str">
        <f>IF(E140=0, "-", IF(H140/E140&lt;10, H140/E140, "&gt;999%"))</f>
        <v>-</v>
      </c>
    </row>
    <row r="141" spans="1:10" x14ac:dyDescent="0.2">
      <c r="A141" s="158" t="s">
        <v>411</v>
      </c>
      <c r="B141" s="65">
        <v>6</v>
      </c>
      <c r="C141" s="66">
        <v>0</v>
      </c>
      <c r="D141" s="65">
        <v>29</v>
      </c>
      <c r="E141" s="66">
        <v>0</v>
      </c>
      <c r="F141" s="67"/>
      <c r="G141" s="65">
        <f>B141-C141</f>
        <v>6</v>
      </c>
      <c r="H141" s="66">
        <f>D141-E141</f>
        <v>29</v>
      </c>
      <c r="I141" s="20" t="str">
        <f>IF(C141=0, "-", IF(G141/C141&lt;10, G141/C141, "&gt;999%"))</f>
        <v>-</v>
      </c>
      <c r="J141" s="21" t="str">
        <f>IF(E141=0, "-", IF(H141/E141&lt;10, H141/E141, "&gt;999%"))</f>
        <v>-</v>
      </c>
    </row>
    <row r="142" spans="1:10" x14ac:dyDescent="0.2">
      <c r="A142" s="158" t="s">
        <v>450</v>
      </c>
      <c r="B142" s="65">
        <v>7</v>
      </c>
      <c r="C142" s="66">
        <v>2</v>
      </c>
      <c r="D142" s="65">
        <v>13</v>
      </c>
      <c r="E142" s="66">
        <v>4</v>
      </c>
      <c r="F142" s="67"/>
      <c r="G142" s="65">
        <f>B142-C142</f>
        <v>5</v>
      </c>
      <c r="H142" s="66">
        <f>D142-E142</f>
        <v>9</v>
      </c>
      <c r="I142" s="20">
        <f>IF(C142=0, "-", IF(G142/C142&lt;10, G142/C142, "&gt;999%"))</f>
        <v>2.5</v>
      </c>
      <c r="J142" s="21">
        <f>IF(E142=0, "-", IF(H142/E142&lt;10, H142/E142, "&gt;999%"))</f>
        <v>2.25</v>
      </c>
    </row>
    <row r="143" spans="1:10" s="160" customFormat="1" x14ac:dyDescent="0.2">
      <c r="A143" s="178" t="s">
        <v>640</v>
      </c>
      <c r="B143" s="71">
        <v>14</v>
      </c>
      <c r="C143" s="72">
        <v>2</v>
      </c>
      <c r="D143" s="71">
        <v>47</v>
      </c>
      <c r="E143" s="72">
        <v>5</v>
      </c>
      <c r="F143" s="73"/>
      <c r="G143" s="71">
        <f>B143-C143</f>
        <v>12</v>
      </c>
      <c r="H143" s="72">
        <f>D143-E143</f>
        <v>42</v>
      </c>
      <c r="I143" s="37">
        <f>IF(C143=0, "-", IF(G143/C143&lt;10, G143/C143, "&gt;999%"))</f>
        <v>6</v>
      </c>
      <c r="J143" s="38">
        <f>IF(E143=0, "-", IF(H143/E143&lt;10, H143/E143, "&gt;999%"))</f>
        <v>8.4</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356</v>
      </c>
      <c r="B146" s="65">
        <v>0</v>
      </c>
      <c r="C146" s="66">
        <v>79</v>
      </c>
      <c r="D146" s="65">
        <v>0</v>
      </c>
      <c r="E146" s="66">
        <v>220</v>
      </c>
      <c r="F146" s="67"/>
      <c r="G146" s="65">
        <f t="shared" ref="G146:G154" si="12">B146-C146</f>
        <v>-79</v>
      </c>
      <c r="H146" s="66">
        <f t="shared" ref="H146:H154" si="13">D146-E146</f>
        <v>-220</v>
      </c>
      <c r="I146" s="20">
        <f t="shared" ref="I146:I154" si="14">IF(C146=0, "-", IF(G146/C146&lt;10, G146/C146, "&gt;999%"))</f>
        <v>-1</v>
      </c>
      <c r="J146" s="21">
        <f t="shared" ref="J146:J154" si="15">IF(E146=0, "-", IF(H146/E146&lt;10, H146/E146, "&gt;999%"))</f>
        <v>-1</v>
      </c>
    </row>
    <row r="147" spans="1:10" x14ac:dyDescent="0.2">
      <c r="A147" s="158" t="s">
        <v>389</v>
      </c>
      <c r="B147" s="65">
        <v>38</v>
      </c>
      <c r="C147" s="66">
        <v>8</v>
      </c>
      <c r="D147" s="65">
        <v>188</v>
      </c>
      <c r="E147" s="66">
        <v>36</v>
      </c>
      <c r="F147" s="67"/>
      <c r="G147" s="65">
        <f t="shared" si="12"/>
        <v>30</v>
      </c>
      <c r="H147" s="66">
        <f t="shared" si="13"/>
        <v>152</v>
      </c>
      <c r="I147" s="20">
        <f t="shared" si="14"/>
        <v>3.75</v>
      </c>
      <c r="J147" s="21">
        <f t="shared" si="15"/>
        <v>4.2222222222222223</v>
      </c>
    </row>
    <row r="148" spans="1:10" x14ac:dyDescent="0.2">
      <c r="A148" s="158" t="s">
        <v>424</v>
      </c>
      <c r="B148" s="65">
        <v>0</v>
      </c>
      <c r="C148" s="66">
        <v>9</v>
      </c>
      <c r="D148" s="65">
        <v>6</v>
      </c>
      <c r="E148" s="66">
        <v>18</v>
      </c>
      <c r="F148" s="67"/>
      <c r="G148" s="65">
        <f t="shared" si="12"/>
        <v>-9</v>
      </c>
      <c r="H148" s="66">
        <f t="shared" si="13"/>
        <v>-12</v>
      </c>
      <c r="I148" s="20">
        <f t="shared" si="14"/>
        <v>-1</v>
      </c>
      <c r="J148" s="21">
        <f t="shared" si="15"/>
        <v>-0.66666666666666663</v>
      </c>
    </row>
    <row r="149" spans="1:10" x14ac:dyDescent="0.2">
      <c r="A149" s="158" t="s">
        <v>357</v>
      </c>
      <c r="B149" s="65">
        <v>121</v>
      </c>
      <c r="C149" s="66">
        <v>0</v>
      </c>
      <c r="D149" s="65">
        <v>306</v>
      </c>
      <c r="E149" s="66">
        <v>0</v>
      </c>
      <c r="F149" s="67"/>
      <c r="G149" s="65">
        <f t="shared" si="12"/>
        <v>121</v>
      </c>
      <c r="H149" s="66">
        <f t="shared" si="13"/>
        <v>306</v>
      </c>
      <c r="I149" s="20" t="str">
        <f t="shared" si="14"/>
        <v>-</v>
      </c>
      <c r="J149" s="21" t="str">
        <f t="shared" si="15"/>
        <v>-</v>
      </c>
    </row>
    <row r="150" spans="1:10" x14ac:dyDescent="0.2">
      <c r="A150" s="158" t="s">
        <v>500</v>
      </c>
      <c r="B150" s="65">
        <v>0</v>
      </c>
      <c r="C150" s="66">
        <v>2</v>
      </c>
      <c r="D150" s="65">
        <v>2</v>
      </c>
      <c r="E150" s="66">
        <v>35</v>
      </c>
      <c r="F150" s="67"/>
      <c r="G150" s="65">
        <f t="shared" si="12"/>
        <v>-2</v>
      </c>
      <c r="H150" s="66">
        <f t="shared" si="13"/>
        <v>-33</v>
      </c>
      <c r="I150" s="20">
        <f t="shared" si="14"/>
        <v>-1</v>
      </c>
      <c r="J150" s="21">
        <f t="shared" si="15"/>
        <v>-0.94285714285714284</v>
      </c>
    </row>
    <row r="151" spans="1:10" x14ac:dyDescent="0.2">
      <c r="A151" s="158" t="s">
        <v>510</v>
      </c>
      <c r="B151" s="65">
        <v>0</v>
      </c>
      <c r="C151" s="66">
        <v>6</v>
      </c>
      <c r="D151" s="65">
        <v>2</v>
      </c>
      <c r="E151" s="66">
        <v>14</v>
      </c>
      <c r="F151" s="67"/>
      <c r="G151" s="65">
        <f t="shared" si="12"/>
        <v>-6</v>
      </c>
      <c r="H151" s="66">
        <f t="shared" si="13"/>
        <v>-12</v>
      </c>
      <c r="I151" s="20">
        <f t="shared" si="14"/>
        <v>-1</v>
      </c>
      <c r="J151" s="21">
        <f t="shared" si="15"/>
        <v>-0.8571428571428571</v>
      </c>
    </row>
    <row r="152" spans="1:10" x14ac:dyDescent="0.2">
      <c r="A152" s="158" t="s">
        <v>501</v>
      </c>
      <c r="B152" s="65">
        <v>5</v>
      </c>
      <c r="C152" s="66">
        <v>0</v>
      </c>
      <c r="D152" s="65">
        <v>17</v>
      </c>
      <c r="E152" s="66">
        <v>0</v>
      </c>
      <c r="F152" s="67"/>
      <c r="G152" s="65">
        <f t="shared" si="12"/>
        <v>5</v>
      </c>
      <c r="H152" s="66">
        <f t="shared" si="13"/>
        <v>17</v>
      </c>
      <c r="I152" s="20" t="str">
        <f t="shared" si="14"/>
        <v>-</v>
      </c>
      <c r="J152" s="21" t="str">
        <f t="shared" si="15"/>
        <v>-</v>
      </c>
    </row>
    <row r="153" spans="1:10" x14ac:dyDescent="0.2">
      <c r="A153" s="158" t="s">
        <v>511</v>
      </c>
      <c r="B153" s="65">
        <v>23</v>
      </c>
      <c r="C153" s="66">
        <v>60</v>
      </c>
      <c r="D153" s="65">
        <v>84</v>
      </c>
      <c r="E153" s="66">
        <v>159</v>
      </c>
      <c r="F153" s="67"/>
      <c r="G153" s="65">
        <f t="shared" si="12"/>
        <v>-37</v>
      </c>
      <c r="H153" s="66">
        <f t="shared" si="13"/>
        <v>-75</v>
      </c>
      <c r="I153" s="20">
        <f t="shared" si="14"/>
        <v>-0.6166666666666667</v>
      </c>
      <c r="J153" s="21">
        <f t="shared" si="15"/>
        <v>-0.47169811320754718</v>
      </c>
    </row>
    <row r="154" spans="1:10" s="160" customFormat="1" x14ac:dyDescent="0.2">
      <c r="A154" s="178" t="s">
        <v>641</v>
      </c>
      <c r="B154" s="71">
        <v>187</v>
      </c>
      <c r="C154" s="72">
        <v>164</v>
      </c>
      <c r="D154" s="71">
        <v>605</v>
      </c>
      <c r="E154" s="72">
        <v>482</v>
      </c>
      <c r="F154" s="73"/>
      <c r="G154" s="71">
        <f t="shared" si="12"/>
        <v>23</v>
      </c>
      <c r="H154" s="72">
        <f t="shared" si="13"/>
        <v>123</v>
      </c>
      <c r="I154" s="37">
        <f t="shared" si="14"/>
        <v>0.1402439024390244</v>
      </c>
      <c r="J154" s="38">
        <f t="shared" si="15"/>
        <v>0.25518672199170123</v>
      </c>
    </row>
    <row r="155" spans="1:10" x14ac:dyDescent="0.2">
      <c r="A155" s="177"/>
      <c r="B155" s="143"/>
      <c r="C155" s="144"/>
      <c r="D155" s="143"/>
      <c r="E155" s="144"/>
      <c r="F155" s="145"/>
      <c r="G155" s="143"/>
      <c r="H155" s="144"/>
      <c r="I155" s="151"/>
      <c r="J155" s="152"/>
    </row>
    <row r="156" spans="1:10" s="139" customFormat="1" x14ac:dyDescent="0.2">
      <c r="A156" s="159" t="s">
        <v>50</v>
      </c>
      <c r="B156" s="65"/>
      <c r="C156" s="66"/>
      <c r="D156" s="65"/>
      <c r="E156" s="66"/>
      <c r="F156" s="67"/>
      <c r="G156" s="65"/>
      <c r="H156" s="66"/>
      <c r="I156" s="20"/>
      <c r="J156" s="21"/>
    </row>
    <row r="157" spans="1:10" x14ac:dyDescent="0.2">
      <c r="A157" s="158" t="s">
        <v>556</v>
      </c>
      <c r="B157" s="65">
        <v>16</v>
      </c>
      <c r="C157" s="66">
        <v>16</v>
      </c>
      <c r="D157" s="65">
        <v>37</v>
      </c>
      <c r="E157" s="66">
        <v>28</v>
      </c>
      <c r="F157" s="67"/>
      <c r="G157" s="65">
        <f>B157-C157</f>
        <v>0</v>
      </c>
      <c r="H157" s="66">
        <f>D157-E157</f>
        <v>9</v>
      </c>
      <c r="I157" s="20">
        <f>IF(C157=0, "-", IF(G157/C157&lt;10, G157/C157, "&gt;999%"))</f>
        <v>0</v>
      </c>
      <c r="J157" s="21">
        <f>IF(E157=0, "-", IF(H157/E157&lt;10, H157/E157, "&gt;999%"))</f>
        <v>0.32142857142857145</v>
      </c>
    </row>
    <row r="158" spans="1:10" x14ac:dyDescent="0.2">
      <c r="A158" s="158" t="s">
        <v>530</v>
      </c>
      <c r="B158" s="65">
        <v>49</v>
      </c>
      <c r="C158" s="66">
        <v>41</v>
      </c>
      <c r="D158" s="65">
        <v>114</v>
      </c>
      <c r="E158" s="66">
        <v>130</v>
      </c>
      <c r="F158" s="67"/>
      <c r="G158" s="65">
        <f>B158-C158</f>
        <v>8</v>
      </c>
      <c r="H158" s="66">
        <f>D158-E158</f>
        <v>-16</v>
      </c>
      <c r="I158" s="20">
        <f>IF(C158=0, "-", IF(G158/C158&lt;10, G158/C158, "&gt;999%"))</f>
        <v>0.1951219512195122</v>
      </c>
      <c r="J158" s="21">
        <f>IF(E158=0, "-", IF(H158/E158&lt;10, H158/E158, "&gt;999%"))</f>
        <v>-0.12307692307692308</v>
      </c>
    </row>
    <row r="159" spans="1:10" x14ac:dyDescent="0.2">
      <c r="A159" s="158" t="s">
        <v>544</v>
      </c>
      <c r="B159" s="65">
        <v>55</v>
      </c>
      <c r="C159" s="66">
        <v>72</v>
      </c>
      <c r="D159" s="65">
        <v>112</v>
      </c>
      <c r="E159" s="66">
        <v>149</v>
      </c>
      <c r="F159" s="67"/>
      <c r="G159" s="65">
        <f>B159-C159</f>
        <v>-17</v>
      </c>
      <c r="H159" s="66">
        <f>D159-E159</f>
        <v>-37</v>
      </c>
      <c r="I159" s="20">
        <f>IF(C159=0, "-", IF(G159/C159&lt;10, G159/C159, "&gt;999%"))</f>
        <v>-0.2361111111111111</v>
      </c>
      <c r="J159" s="21">
        <f>IF(E159=0, "-", IF(H159/E159&lt;10, H159/E159, "&gt;999%"))</f>
        <v>-0.24832214765100671</v>
      </c>
    </row>
    <row r="160" spans="1:10" s="160" customFormat="1" x14ac:dyDescent="0.2">
      <c r="A160" s="178" t="s">
        <v>642</v>
      </c>
      <c r="B160" s="71">
        <v>120</v>
      </c>
      <c r="C160" s="72">
        <v>129</v>
      </c>
      <c r="D160" s="71">
        <v>263</v>
      </c>
      <c r="E160" s="72">
        <v>307</v>
      </c>
      <c r="F160" s="73"/>
      <c r="G160" s="71">
        <f>B160-C160</f>
        <v>-9</v>
      </c>
      <c r="H160" s="72">
        <f>D160-E160</f>
        <v>-44</v>
      </c>
      <c r="I160" s="37">
        <f>IF(C160=0, "-", IF(G160/C160&lt;10, G160/C160, "&gt;999%"))</f>
        <v>-6.9767441860465115E-2</v>
      </c>
      <c r="J160" s="38">
        <f>IF(E160=0, "-", IF(H160/E160&lt;10, H160/E160, "&gt;999%"))</f>
        <v>-0.14332247557003258</v>
      </c>
    </row>
    <row r="161" spans="1:10" x14ac:dyDescent="0.2">
      <c r="A161" s="177"/>
      <c r="B161" s="143"/>
      <c r="C161" s="144"/>
      <c r="D161" s="143"/>
      <c r="E161" s="144"/>
      <c r="F161" s="145"/>
      <c r="G161" s="143"/>
      <c r="H161" s="144"/>
      <c r="I161" s="151"/>
      <c r="J161" s="152"/>
    </row>
    <row r="162" spans="1:10" s="139" customFormat="1" x14ac:dyDescent="0.2">
      <c r="A162" s="159" t="s">
        <v>51</v>
      </c>
      <c r="B162" s="65"/>
      <c r="C162" s="66"/>
      <c r="D162" s="65"/>
      <c r="E162" s="66"/>
      <c r="F162" s="67"/>
      <c r="G162" s="65"/>
      <c r="H162" s="66"/>
      <c r="I162" s="20"/>
      <c r="J162" s="21"/>
    </row>
    <row r="163" spans="1:10" x14ac:dyDescent="0.2">
      <c r="A163" s="158" t="s">
        <v>244</v>
      </c>
      <c r="B163" s="65">
        <v>4</v>
      </c>
      <c r="C163" s="66">
        <v>2</v>
      </c>
      <c r="D163" s="65">
        <v>6</v>
      </c>
      <c r="E163" s="66">
        <v>9</v>
      </c>
      <c r="F163" s="67"/>
      <c r="G163" s="65">
        <f t="shared" ref="G163:G170" si="16">B163-C163</f>
        <v>2</v>
      </c>
      <c r="H163" s="66">
        <f t="shared" ref="H163:H170" si="17">D163-E163</f>
        <v>-3</v>
      </c>
      <c r="I163" s="20">
        <f t="shared" ref="I163:I170" si="18">IF(C163=0, "-", IF(G163/C163&lt;10, G163/C163, "&gt;999%"))</f>
        <v>1</v>
      </c>
      <c r="J163" s="21">
        <f t="shared" ref="J163:J170" si="19">IF(E163=0, "-", IF(H163/E163&lt;10, H163/E163, "&gt;999%"))</f>
        <v>-0.33333333333333331</v>
      </c>
    </row>
    <row r="164" spans="1:10" x14ac:dyDescent="0.2">
      <c r="A164" s="158" t="s">
        <v>202</v>
      </c>
      <c r="B164" s="65">
        <v>0</v>
      </c>
      <c r="C164" s="66">
        <v>0</v>
      </c>
      <c r="D164" s="65">
        <v>0</v>
      </c>
      <c r="E164" s="66">
        <v>2</v>
      </c>
      <c r="F164" s="67"/>
      <c r="G164" s="65">
        <f t="shared" si="16"/>
        <v>0</v>
      </c>
      <c r="H164" s="66">
        <f t="shared" si="17"/>
        <v>-2</v>
      </c>
      <c r="I164" s="20" t="str">
        <f t="shared" si="18"/>
        <v>-</v>
      </c>
      <c r="J164" s="21">
        <f t="shared" si="19"/>
        <v>-1</v>
      </c>
    </row>
    <row r="165" spans="1:10" x14ac:dyDescent="0.2">
      <c r="A165" s="158" t="s">
        <v>219</v>
      </c>
      <c r="B165" s="65">
        <v>17</v>
      </c>
      <c r="C165" s="66">
        <v>123</v>
      </c>
      <c r="D165" s="65">
        <v>70</v>
      </c>
      <c r="E165" s="66">
        <v>440</v>
      </c>
      <c r="F165" s="67"/>
      <c r="G165" s="65">
        <f t="shared" si="16"/>
        <v>-106</v>
      </c>
      <c r="H165" s="66">
        <f t="shared" si="17"/>
        <v>-370</v>
      </c>
      <c r="I165" s="20">
        <f t="shared" si="18"/>
        <v>-0.86178861788617889</v>
      </c>
      <c r="J165" s="21">
        <f t="shared" si="19"/>
        <v>-0.84090909090909094</v>
      </c>
    </row>
    <row r="166" spans="1:10" x14ac:dyDescent="0.2">
      <c r="A166" s="158" t="s">
        <v>390</v>
      </c>
      <c r="B166" s="65">
        <v>298</v>
      </c>
      <c r="C166" s="66">
        <v>281</v>
      </c>
      <c r="D166" s="65">
        <v>816</v>
      </c>
      <c r="E166" s="66">
        <v>644</v>
      </c>
      <c r="F166" s="67"/>
      <c r="G166" s="65">
        <f t="shared" si="16"/>
        <v>17</v>
      </c>
      <c r="H166" s="66">
        <f t="shared" si="17"/>
        <v>172</v>
      </c>
      <c r="I166" s="20">
        <f t="shared" si="18"/>
        <v>6.0498220640569395E-2</v>
      </c>
      <c r="J166" s="21">
        <f t="shared" si="19"/>
        <v>0.26708074534161491</v>
      </c>
    </row>
    <row r="167" spans="1:10" x14ac:dyDescent="0.2">
      <c r="A167" s="158" t="s">
        <v>358</v>
      </c>
      <c r="B167" s="65">
        <v>282</v>
      </c>
      <c r="C167" s="66">
        <v>181</v>
      </c>
      <c r="D167" s="65">
        <v>556</v>
      </c>
      <c r="E167" s="66">
        <v>557</v>
      </c>
      <c r="F167" s="67"/>
      <c r="G167" s="65">
        <f t="shared" si="16"/>
        <v>101</v>
      </c>
      <c r="H167" s="66">
        <f t="shared" si="17"/>
        <v>-1</v>
      </c>
      <c r="I167" s="20">
        <f t="shared" si="18"/>
        <v>0.55801104972375692</v>
      </c>
      <c r="J167" s="21">
        <f t="shared" si="19"/>
        <v>-1.7953321364452424E-3</v>
      </c>
    </row>
    <row r="168" spans="1:10" x14ac:dyDescent="0.2">
      <c r="A168" s="158" t="s">
        <v>203</v>
      </c>
      <c r="B168" s="65">
        <v>0</v>
      </c>
      <c r="C168" s="66">
        <v>13</v>
      </c>
      <c r="D168" s="65">
        <v>0</v>
      </c>
      <c r="E168" s="66">
        <v>129</v>
      </c>
      <c r="F168" s="67"/>
      <c r="G168" s="65">
        <f t="shared" si="16"/>
        <v>-13</v>
      </c>
      <c r="H168" s="66">
        <f t="shared" si="17"/>
        <v>-129</v>
      </c>
      <c r="I168" s="20">
        <f t="shared" si="18"/>
        <v>-1</v>
      </c>
      <c r="J168" s="21">
        <f t="shared" si="19"/>
        <v>-1</v>
      </c>
    </row>
    <row r="169" spans="1:10" x14ac:dyDescent="0.2">
      <c r="A169" s="158" t="s">
        <v>293</v>
      </c>
      <c r="B169" s="65">
        <v>37</v>
      </c>
      <c r="C169" s="66">
        <v>43</v>
      </c>
      <c r="D169" s="65">
        <v>121</v>
      </c>
      <c r="E169" s="66">
        <v>97</v>
      </c>
      <c r="F169" s="67"/>
      <c r="G169" s="65">
        <f t="shared" si="16"/>
        <v>-6</v>
      </c>
      <c r="H169" s="66">
        <f t="shared" si="17"/>
        <v>24</v>
      </c>
      <c r="I169" s="20">
        <f t="shared" si="18"/>
        <v>-0.13953488372093023</v>
      </c>
      <c r="J169" s="21">
        <f t="shared" si="19"/>
        <v>0.24742268041237114</v>
      </c>
    </row>
    <row r="170" spans="1:10" s="160" customFormat="1" x14ac:dyDescent="0.2">
      <c r="A170" s="178" t="s">
        <v>643</v>
      </c>
      <c r="B170" s="71">
        <v>638</v>
      </c>
      <c r="C170" s="72">
        <v>643</v>
      </c>
      <c r="D170" s="71">
        <v>1569</v>
      </c>
      <c r="E170" s="72">
        <v>1878</v>
      </c>
      <c r="F170" s="73"/>
      <c r="G170" s="71">
        <f t="shared" si="16"/>
        <v>-5</v>
      </c>
      <c r="H170" s="72">
        <f t="shared" si="17"/>
        <v>-309</v>
      </c>
      <c r="I170" s="37">
        <f t="shared" si="18"/>
        <v>-7.7760497667185074E-3</v>
      </c>
      <c r="J170" s="38">
        <f t="shared" si="19"/>
        <v>-0.16453674121405751</v>
      </c>
    </row>
    <row r="171" spans="1:10" x14ac:dyDescent="0.2">
      <c r="A171" s="177"/>
      <c r="B171" s="143"/>
      <c r="C171" s="144"/>
      <c r="D171" s="143"/>
      <c r="E171" s="144"/>
      <c r="F171" s="145"/>
      <c r="G171" s="143"/>
      <c r="H171" s="144"/>
      <c r="I171" s="151"/>
      <c r="J171" s="152"/>
    </row>
    <row r="172" spans="1:10" s="139" customFormat="1" x14ac:dyDescent="0.2">
      <c r="A172" s="159" t="s">
        <v>52</v>
      </c>
      <c r="B172" s="65"/>
      <c r="C172" s="66"/>
      <c r="D172" s="65"/>
      <c r="E172" s="66"/>
      <c r="F172" s="67"/>
      <c r="G172" s="65"/>
      <c r="H172" s="66"/>
      <c r="I172" s="20"/>
      <c r="J172" s="21"/>
    </row>
    <row r="173" spans="1:10" x14ac:dyDescent="0.2">
      <c r="A173" s="158" t="s">
        <v>220</v>
      </c>
      <c r="B173" s="65">
        <v>0</v>
      </c>
      <c r="C173" s="66">
        <v>0</v>
      </c>
      <c r="D173" s="65">
        <v>0</v>
      </c>
      <c r="E173" s="66">
        <v>2</v>
      </c>
      <c r="F173" s="67"/>
      <c r="G173" s="65">
        <f t="shared" ref="G173:G189" si="20">B173-C173</f>
        <v>0</v>
      </c>
      <c r="H173" s="66">
        <f t="shared" ref="H173:H189" si="21">D173-E173</f>
        <v>-2</v>
      </c>
      <c r="I173" s="20" t="str">
        <f t="shared" ref="I173:I189" si="22">IF(C173=0, "-", IF(G173/C173&lt;10, G173/C173, "&gt;999%"))</f>
        <v>-</v>
      </c>
      <c r="J173" s="21">
        <f t="shared" ref="J173:J189" si="23">IF(E173=0, "-", IF(H173/E173&lt;10, H173/E173, "&gt;999%"))</f>
        <v>-1</v>
      </c>
    </row>
    <row r="174" spans="1:10" x14ac:dyDescent="0.2">
      <c r="A174" s="158" t="s">
        <v>204</v>
      </c>
      <c r="B174" s="65">
        <v>5</v>
      </c>
      <c r="C174" s="66">
        <v>0</v>
      </c>
      <c r="D174" s="65">
        <v>80</v>
      </c>
      <c r="E174" s="66">
        <v>0</v>
      </c>
      <c r="F174" s="67"/>
      <c r="G174" s="65">
        <f t="shared" si="20"/>
        <v>5</v>
      </c>
      <c r="H174" s="66">
        <f t="shared" si="21"/>
        <v>80</v>
      </c>
      <c r="I174" s="20" t="str">
        <f t="shared" si="22"/>
        <v>-</v>
      </c>
      <c r="J174" s="21" t="str">
        <f t="shared" si="23"/>
        <v>-</v>
      </c>
    </row>
    <row r="175" spans="1:10" x14ac:dyDescent="0.2">
      <c r="A175" s="158" t="s">
        <v>221</v>
      </c>
      <c r="B175" s="65">
        <v>623</v>
      </c>
      <c r="C175" s="66">
        <v>580</v>
      </c>
      <c r="D175" s="65">
        <v>1540</v>
      </c>
      <c r="E175" s="66">
        <v>1578</v>
      </c>
      <c r="F175" s="67"/>
      <c r="G175" s="65">
        <f t="shared" si="20"/>
        <v>43</v>
      </c>
      <c r="H175" s="66">
        <f t="shared" si="21"/>
        <v>-38</v>
      </c>
      <c r="I175" s="20">
        <f t="shared" si="22"/>
        <v>7.4137931034482754E-2</v>
      </c>
      <c r="J175" s="21">
        <f t="shared" si="23"/>
        <v>-2.4081115335868188E-2</v>
      </c>
    </row>
    <row r="176" spans="1:10" x14ac:dyDescent="0.2">
      <c r="A176" s="158" t="s">
        <v>489</v>
      </c>
      <c r="B176" s="65">
        <v>0</v>
      </c>
      <c r="C176" s="66">
        <v>113</v>
      </c>
      <c r="D176" s="65">
        <v>0</v>
      </c>
      <c r="E176" s="66">
        <v>266</v>
      </c>
      <c r="F176" s="67"/>
      <c r="G176" s="65">
        <f t="shared" si="20"/>
        <v>-113</v>
      </c>
      <c r="H176" s="66">
        <f t="shared" si="21"/>
        <v>-266</v>
      </c>
      <c r="I176" s="20">
        <f t="shared" si="22"/>
        <v>-1</v>
      </c>
      <c r="J176" s="21">
        <f t="shared" si="23"/>
        <v>-1</v>
      </c>
    </row>
    <row r="177" spans="1:10" x14ac:dyDescent="0.2">
      <c r="A177" s="158" t="s">
        <v>294</v>
      </c>
      <c r="B177" s="65">
        <v>0</v>
      </c>
      <c r="C177" s="66">
        <v>12</v>
      </c>
      <c r="D177" s="65">
        <v>0</v>
      </c>
      <c r="E177" s="66">
        <v>35</v>
      </c>
      <c r="F177" s="67"/>
      <c r="G177" s="65">
        <f t="shared" si="20"/>
        <v>-12</v>
      </c>
      <c r="H177" s="66">
        <f t="shared" si="21"/>
        <v>-35</v>
      </c>
      <c r="I177" s="20">
        <f t="shared" si="22"/>
        <v>-1</v>
      </c>
      <c r="J177" s="21">
        <f t="shared" si="23"/>
        <v>-1</v>
      </c>
    </row>
    <row r="178" spans="1:10" x14ac:dyDescent="0.2">
      <c r="A178" s="158" t="s">
        <v>222</v>
      </c>
      <c r="B178" s="65">
        <v>13</v>
      </c>
      <c r="C178" s="66">
        <v>4</v>
      </c>
      <c r="D178" s="65">
        <v>52</v>
      </c>
      <c r="E178" s="66">
        <v>21</v>
      </c>
      <c r="F178" s="67"/>
      <c r="G178" s="65">
        <f t="shared" si="20"/>
        <v>9</v>
      </c>
      <c r="H178" s="66">
        <f t="shared" si="21"/>
        <v>31</v>
      </c>
      <c r="I178" s="20">
        <f t="shared" si="22"/>
        <v>2.25</v>
      </c>
      <c r="J178" s="21">
        <f t="shared" si="23"/>
        <v>1.4761904761904763</v>
      </c>
    </row>
    <row r="179" spans="1:10" x14ac:dyDescent="0.2">
      <c r="A179" s="158" t="s">
        <v>412</v>
      </c>
      <c r="B179" s="65">
        <v>18</v>
      </c>
      <c r="C179" s="66">
        <v>0</v>
      </c>
      <c r="D179" s="65">
        <v>32</v>
      </c>
      <c r="E179" s="66">
        <v>0</v>
      </c>
      <c r="F179" s="67"/>
      <c r="G179" s="65">
        <f t="shared" si="20"/>
        <v>18</v>
      </c>
      <c r="H179" s="66">
        <f t="shared" si="21"/>
        <v>32</v>
      </c>
      <c r="I179" s="20" t="str">
        <f t="shared" si="22"/>
        <v>-</v>
      </c>
      <c r="J179" s="21" t="str">
        <f t="shared" si="23"/>
        <v>-</v>
      </c>
    </row>
    <row r="180" spans="1:10" x14ac:dyDescent="0.2">
      <c r="A180" s="158" t="s">
        <v>359</v>
      </c>
      <c r="B180" s="65">
        <v>343</v>
      </c>
      <c r="C180" s="66">
        <v>457</v>
      </c>
      <c r="D180" s="65">
        <v>960</v>
      </c>
      <c r="E180" s="66">
        <v>890</v>
      </c>
      <c r="F180" s="67"/>
      <c r="G180" s="65">
        <f t="shared" si="20"/>
        <v>-114</v>
      </c>
      <c r="H180" s="66">
        <f t="shared" si="21"/>
        <v>70</v>
      </c>
      <c r="I180" s="20">
        <f t="shared" si="22"/>
        <v>-0.24945295404814005</v>
      </c>
      <c r="J180" s="21">
        <f t="shared" si="23"/>
        <v>7.8651685393258425E-2</v>
      </c>
    </row>
    <row r="181" spans="1:10" x14ac:dyDescent="0.2">
      <c r="A181" s="158" t="s">
        <v>425</v>
      </c>
      <c r="B181" s="65">
        <v>177</v>
      </c>
      <c r="C181" s="66">
        <v>81</v>
      </c>
      <c r="D181" s="65">
        <v>402</v>
      </c>
      <c r="E181" s="66">
        <v>193</v>
      </c>
      <c r="F181" s="67"/>
      <c r="G181" s="65">
        <f t="shared" si="20"/>
        <v>96</v>
      </c>
      <c r="H181" s="66">
        <f t="shared" si="21"/>
        <v>209</v>
      </c>
      <c r="I181" s="20">
        <f t="shared" si="22"/>
        <v>1.1851851851851851</v>
      </c>
      <c r="J181" s="21">
        <f t="shared" si="23"/>
        <v>1.0829015544041452</v>
      </c>
    </row>
    <row r="182" spans="1:10" x14ac:dyDescent="0.2">
      <c r="A182" s="158" t="s">
        <v>426</v>
      </c>
      <c r="B182" s="65">
        <v>151</v>
      </c>
      <c r="C182" s="66">
        <v>143</v>
      </c>
      <c r="D182" s="65">
        <v>287</v>
      </c>
      <c r="E182" s="66">
        <v>418</v>
      </c>
      <c r="F182" s="67"/>
      <c r="G182" s="65">
        <f t="shared" si="20"/>
        <v>8</v>
      </c>
      <c r="H182" s="66">
        <f t="shared" si="21"/>
        <v>-131</v>
      </c>
      <c r="I182" s="20">
        <f t="shared" si="22"/>
        <v>5.5944055944055944E-2</v>
      </c>
      <c r="J182" s="21">
        <f t="shared" si="23"/>
        <v>-0.3133971291866029</v>
      </c>
    </row>
    <row r="183" spans="1:10" x14ac:dyDescent="0.2">
      <c r="A183" s="158" t="s">
        <v>245</v>
      </c>
      <c r="B183" s="65">
        <v>11</v>
      </c>
      <c r="C183" s="66">
        <v>0</v>
      </c>
      <c r="D183" s="65">
        <v>75</v>
      </c>
      <c r="E183" s="66">
        <v>0</v>
      </c>
      <c r="F183" s="67"/>
      <c r="G183" s="65">
        <f t="shared" si="20"/>
        <v>11</v>
      </c>
      <c r="H183" s="66">
        <f t="shared" si="21"/>
        <v>75</v>
      </c>
      <c r="I183" s="20" t="str">
        <f t="shared" si="22"/>
        <v>-</v>
      </c>
      <c r="J183" s="21" t="str">
        <f t="shared" si="23"/>
        <v>-</v>
      </c>
    </row>
    <row r="184" spans="1:10" x14ac:dyDescent="0.2">
      <c r="A184" s="158" t="s">
        <v>295</v>
      </c>
      <c r="B184" s="65">
        <v>45</v>
      </c>
      <c r="C184" s="66">
        <v>0</v>
      </c>
      <c r="D184" s="65">
        <v>104</v>
      </c>
      <c r="E184" s="66">
        <v>0</v>
      </c>
      <c r="F184" s="67"/>
      <c r="G184" s="65">
        <f t="shared" si="20"/>
        <v>45</v>
      </c>
      <c r="H184" s="66">
        <f t="shared" si="21"/>
        <v>104</v>
      </c>
      <c r="I184" s="20" t="str">
        <f t="shared" si="22"/>
        <v>-</v>
      </c>
      <c r="J184" s="21" t="str">
        <f t="shared" si="23"/>
        <v>-</v>
      </c>
    </row>
    <row r="185" spans="1:10" x14ac:dyDescent="0.2">
      <c r="A185" s="158" t="s">
        <v>490</v>
      </c>
      <c r="B185" s="65">
        <v>76</v>
      </c>
      <c r="C185" s="66">
        <v>0</v>
      </c>
      <c r="D185" s="65">
        <v>212</v>
      </c>
      <c r="E185" s="66">
        <v>0</v>
      </c>
      <c r="F185" s="67"/>
      <c r="G185" s="65">
        <f t="shared" si="20"/>
        <v>76</v>
      </c>
      <c r="H185" s="66">
        <f t="shared" si="21"/>
        <v>212</v>
      </c>
      <c r="I185" s="20" t="str">
        <f t="shared" si="22"/>
        <v>-</v>
      </c>
      <c r="J185" s="21" t="str">
        <f t="shared" si="23"/>
        <v>-</v>
      </c>
    </row>
    <row r="186" spans="1:10" x14ac:dyDescent="0.2">
      <c r="A186" s="158" t="s">
        <v>391</v>
      </c>
      <c r="B186" s="65">
        <v>121</v>
      </c>
      <c r="C186" s="66">
        <v>120</v>
      </c>
      <c r="D186" s="65">
        <v>543</v>
      </c>
      <c r="E186" s="66">
        <v>635</v>
      </c>
      <c r="F186" s="67"/>
      <c r="G186" s="65">
        <f t="shared" si="20"/>
        <v>1</v>
      </c>
      <c r="H186" s="66">
        <f t="shared" si="21"/>
        <v>-92</v>
      </c>
      <c r="I186" s="20">
        <f t="shared" si="22"/>
        <v>8.3333333333333332E-3</v>
      </c>
      <c r="J186" s="21">
        <f t="shared" si="23"/>
        <v>-0.14488188976377953</v>
      </c>
    </row>
    <row r="187" spans="1:10" x14ac:dyDescent="0.2">
      <c r="A187" s="158" t="s">
        <v>309</v>
      </c>
      <c r="B187" s="65">
        <v>0</v>
      </c>
      <c r="C187" s="66">
        <v>14</v>
      </c>
      <c r="D187" s="65">
        <v>0</v>
      </c>
      <c r="E187" s="66">
        <v>48</v>
      </c>
      <c r="F187" s="67"/>
      <c r="G187" s="65">
        <f t="shared" si="20"/>
        <v>-14</v>
      </c>
      <c r="H187" s="66">
        <f t="shared" si="21"/>
        <v>-48</v>
      </c>
      <c r="I187" s="20">
        <f t="shared" si="22"/>
        <v>-1</v>
      </c>
      <c r="J187" s="21">
        <f t="shared" si="23"/>
        <v>-1</v>
      </c>
    </row>
    <row r="188" spans="1:10" x14ac:dyDescent="0.2">
      <c r="A188" s="158" t="s">
        <v>346</v>
      </c>
      <c r="B188" s="65">
        <v>170</v>
      </c>
      <c r="C188" s="66">
        <v>140</v>
      </c>
      <c r="D188" s="65">
        <v>562</v>
      </c>
      <c r="E188" s="66">
        <v>331</v>
      </c>
      <c r="F188" s="67"/>
      <c r="G188" s="65">
        <f t="shared" si="20"/>
        <v>30</v>
      </c>
      <c r="H188" s="66">
        <f t="shared" si="21"/>
        <v>231</v>
      </c>
      <c r="I188" s="20">
        <f t="shared" si="22"/>
        <v>0.21428571428571427</v>
      </c>
      <c r="J188" s="21">
        <f t="shared" si="23"/>
        <v>0.69788519637462232</v>
      </c>
    </row>
    <row r="189" spans="1:10" s="160" customFormat="1" x14ac:dyDescent="0.2">
      <c r="A189" s="178" t="s">
        <v>644</v>
      </c>
      <c r="B189" s="71">
        <v>1753</v>
      </c>
      <c r="C189" s="72">
        <v>1664</v>
      </c>
      <c r="D189" s="71">
        <v>4849</v>
      </c>
      <c r="E189" s="72">
        <v>4417</v>
      </c>
      <c r="F189" s="73"/>
      <c r="G189" s="71">
        <f t="shared" si="20"/>
        <v>89</v>
      </c>
      <c r="H189" s="72">
        <f t="shared" si="21"/>
        <v>432</v>
      </c>
      <c r="I189" s="37">
        <f t="shared" si="22"/>
        <v>5.348557692307692E-2</v>
      </c>
      <c r="J189" s="38">
        <f t="shared" si="23"/>
        <v>9.7803939325333933E-2</v>
      </c>
    </row>
    <row r="190" spans="1:10" x14ac:dyDescent="0.2">
      <c r="A190" s="177"/>
      <c r="B190" s="143"/>
      <c r="C190" s="144"/>
      <c r="D190" s="143"/>
      <c r="E190" s="144"/>
      <c r="F190" s="145"/>
      <c r="G190" s="143"/>
      <c r="H190" s="144"/>
      <c r="I190" s="151"/>
      <c r="J190" s="152"/>
    </row>
    <row r="191" spans="1:10" s="139" customFormat="1" x14ac:dyDescent="0.2">
      <c r="A191" s="159" t="s">
        <v>53</v>
      </c>
      <c r="B191" s="65"/>
      <c r="C191" s="66"/>
      <c r="D191" s="65"/>
      <c r="E191" s="66"/>
      <c r="F191" s="67"/>
      <c r="G191" s="65"/>
      <c r="H191" s="66"/>
      <c r="I191" s="20"/>
      <c r="J191" s="21"/>
    </row>
    <row r="192" spans="1:10" x14ac:dyDescent="0.2">
      <c r="A192" s="158" t="s">
        <v>531</v>
      </c>
      <c r="B192" s="65">
        <v>1</v>
      </c>
      <c r="C192" s="66">
        <v>1</v>
      </c>
      <c r="D192" s="65">
        <v>3</v>
      </c>
      <c r="E192" s="66">
        <v>1</v>
      </c>
      <c r="F192" s="67"/>
      <c r="G192" s="65">
        <f>B192-C192</f>
        <v>0</v>
      </c>
      <c r="H192" s="66">
        <f>D192-E192</f>
        <v>2</v>
      </c>
      <c r="I192" s="20">
        <f>IF(C192=0, "-", IF(G192/C192&lt;10, G192/C192, "&gt;999%"))</f>
        <v>0</v>
      </c>
      <c r="J192" s="21">
        <f>IF(E192=0, "-", IF(H192/E192&lt;10, H192/E192, "&gt;999%"))</f>
        <v>2</v>
      </c>
    </row>
    <row r="193" spans="1:10" x14ac:dyDescent="0.2">
      <c r="A193" s="158" t="s">
        <v>532</v>
      </c>
      <c r="B193" s="65">
        <v>0</v>
      </c>
      <c r="C193" s="66">
        <v>0</v>
      </c>
      <c r="D193" s="65">
        <v>3</v>
      </c>
      <c r="E193" s="66">
        <v>0</v>
      </c>
      <c r="F193" s="67"/>
      <c r="G193" s="65">
        <f>B193-C193</f>
        <v>0</v>
      </c>
      <c r="H193" s="66">
        <f>D193-E193</f>
        <v>3</v>
      </c>
      <c r="I193" s="20" t="str">
        <f>IF(C193=0, "-", IF(G193/C193&lt;10, G193/C193, "&gt;999%"))</f>
        <v>-</v>
      </c>
      <c r="J193" s="21" t="str">
        <f>IF(E193=0, "-", IF(H193/E193&lt;10, H193/E193, "&gt;999%"))</f>
        <v>-</v>
      </c>
    </row>
    <row r="194" spans="1:10" s="160" customFormat="1" x14ac:dyDescent="0.2">
      <c r="A194" s="178" t="s">
        <v>645</v>
      </c>
      <c r="B194" s="71">
        <v>1</v>
      </c>
      <c r="C194" s="72">
        <v>1</v>
      </c>
      <c r="D194" s="71">
        <v>6</v>
      </c>
      <c r="E194" s="72">
        <v>1</v>
      </c>
      <c r="F194" s="73"/>
      <c r="G194" s="71">
        <f>B194-C194</f>
        <v>0</v>
      </c>
      <c r="H194" s="72">
        <f>D194-E194</f>
        <v>5</v>
      </c>
      <c r="I194" s="37">
        <f>IF(C194=0, "-", IF(G194/C194&lt;10, G194/C194, "&gt;999%"))</f>
        <v>0</v>
      </c>
      <c r="J194" s="38">
        <f>IF(E194=0, "-", IF(H194/E194&lt;10, H194/E194, "&gt;999%"))</f>
        <v>5</v>
      </c>
    </row>
    <row r="195" spans="1:10" x14ac:dyDescent="0.2">
      <c r="A195" s="177"/>
      <c r="B195" s="143"/>
      <c r="C195" s="144"/>
      <c r="D195" s="143"/>
      <c r="E195" s="144"/>
      <c r="F195" s="145"/>
      <c r="G195" s="143"/>
      <c r="H195" s="144"/>
      <c r="I195" s="151"/>
      <c r="J195" s="152"/>
    </row>
    <row r="196" spans="1:10" s="139" customFormat="1" x14ac:dyDescent="0.2">
      <c r="A196" s="159" t="s">
        <v>54</v>
      </c>
      <c r="B196" s="65"/>
      <c r="C196" s="66"/>
      <c r="D196" s="65"/>
      <c r="E196" s="66"/>
      <c r="F196" s="67"/>
      <c r="G196" s="65"/>
      <c r="H196" s="66"/>
      <c r="I196" s="20"/>
      <c r="J196" s="21"/>
    </row>
    <row r="197" spans="1:10" x14ac:dyDescent="0.2">
      <c r="A197" s="158" t="s">
        <v>54</v>
      </c>
      <c r="B197" s="65">
        <v>0</v>
      </c>
      <c r="C197" s="66">
        <v>0</v>
      </c>
      <c r="D197" s="65">
        <v>0</v>
      </c>
      <c r="E197" s="66">
        <v>1</v>
      </c>
      <c r="F197" s="67"/>
      <c r="G197" s="65">
        <f>B197-C197</f>
        <v>0</v>
      </c>
      <c r="H197" s="66">
        <f>D197-E197</f>
        <v>-1</v>
      </c>
      <c r="I197" s="20" t="str">
        <f>IF(C197=0, "-", IF(G197/C197&lt;10, G197/C197, "&gt;999%"))</f>
        <v>-</v>
      </c>
      <c r="J197" s="21">
        <f>IF(E197=0, "-", IF(H197/E197&lt;10, H197/E197, "&gt;999%"))</f>
        <v>-1</v>
      </c>
    </row>
    <row r="198" spans="1:10" s="160" customFormat="1" x14ac:dyDescent="0.2">
      <c r="A198" s="178" t="s">
        <v>646</v>
      </c>
      <c r="B198" s="71">
        <v>0</v>
      </c>
      <c r="C198" s="72">
        <v>0</v>
      </c>
      <c r="D198" s="71">
        <v>0</v>
      </c>
      <c r="E198" s="72">
        <v>1</v>
      </c>
      <c r="F198" s="73"/>
      <c r="G198" s="71">
        <f>B198-C198</f>
        <v>0</v>
      </c>
      <c r="H198" s="72">
        <f>D198-E198</f>
        <v>-1</v>
      </c>
      <c r="I198" s="37" t="str">
        <f>IF(C198=0, "-", IF(G198/C198&lt;10, G198/C198, "&gt;999%"))</f>
        <v>-</v>
      </c>
      <c r="J198" s="38">
        <f>IF(E198=0, "-", IF(H198/E198&lt;10, H198/E198, "&gt;999%"))</f>
        <v>-1</v>
      </c>
    </row>
    <row r="199" spans="1:10" x14ac:dyDescent="0.2">
      <c r="A199" s="177"/>
      <c r="B199" s="143"/>
      <c r="C199" s="144"/>
      <c r="D199" s="143"/>
      <c r="E199" s="144"/>
      <c r="F199" s="145"/>
      <c r="G199" s="143"/>
      <c r="H199" s="144"/>
      <c r="I199" s="151"/>
      <c r="J199" s="152"/>
    </row>
    <row r="200" spans="1:10" s="139" customFormat="1" x14ac:dyDescent="0.2">
      <c r="A200" s="159" t="s">
        <v>55</v>
      </c>
      <c r="B200" s="65"/>
      <c r="C200" s="66"/>
      <c r="D200" s="65"/>
      <c r="E200" s="66"/>
      <c r="F200" s="67"/>
      <c r="G200" s="65"/>
      <c r="H200" s="66"/>
      <c r="I200" s="20"/>
      <c r="J200" s="21"/>
    </row>
    <row r="201" spans="1:10" x14ac:dyDescent="0.2">
      <c r="A201" s="158" t="s">
        <v>557</v>
      </c>
      <c r="B201" s="65">
        <v>54</v>
      </c>
      <c r="C201" s="66">
        <v>10</v>
      </c>
      <c r="D201" s="65">
        <v>123</v>
      </c>
      <c r="E201" s="66">
        <v>46</v>
      </c>
      <c r="F201" s="67"/>
      <c r="G201" s="65">
        <f>B201-C201</f>
        <v>44</v>
      </c>
      <c r="H201" s="66">
        <f>D201-E201</f>
        <v>77</v>
      </c>
      <c r="I201" s="20">
        <f>IF(C201=0, "-", IF(G201/C201&lt;10, G201/C201, "&gt;999%"))</f>
        <v>4.4000000000000004</v>
      </c>
      <c r="J201" s="21">
        <f>IF(E201=0, "-", IF(H201/E201&lt;10, H201/E201, "&gt;999%"))</f>
        <v>1.673913043478261</v>
      </c>
    </row>
    <row r="202" spans="1:10" x14ac:dyDescent="0.2">
      <c r="A202" s="158" t="s">
        <v>533</v>
      </c>
      <c r="B202" s="65">
        <v>109</v>
      </c>
      <c r="C202" s="66">
        <v>113</v>
      </c>
      <c r="D202" s="65">
        <v>229</v>
      </c>
      <c r="E202" s="66">
        <v>241</v>
      </c>
      <c r="F202" s="67"/>
      <c r="G202" s="65">
        <f>B202-C202</f>
        <v>-4</v>
      </c>
      <c r="H202" s="66">
        <f>D202-E202</f>
        <v>-12</v>
      </c>
      <c r="I202" s="20">
        <f>IF(C202=0, "-", IF(G202/C202&lt;10, G202/C202, "&gt;999%"))</f>
        <v>-3.5398230088495575E-2</v>
      </c>
      <c r="J202" s="21">
        <f>IF(E202=0, "-", IF(H202/E202&lt;10, H202/E202, "&gt;999%"))</f>
        <v>-4.9792531120331947E-2</v>
      </c>
    </row>
    <row r="203" spans="1:10" x14ac:dyDescent="0.2">
      <c r="A203" s="158" t="s">
        <v>545</v>
      </c>
      <c r="B203" s="65">
        <v>71</v>
      </c>
      <c r="C203" s="66">
        <v>67</v>
      </c>
      <c r="D203" s="65">
        <v>170</v>
      </c>
      <c r="E203" s="66">
        <v>156</v>
      </c>
      <c r="F203" s="67"/>
      <c r="G203" s="65">
        <f>B203-C203</f>
        <v>4</v>
      </c>
      <c r="H203" s="66">
        <f>D203-E203</f>
        <v>14</v>
      </c>
      <c r="I203" s="20">
        <f>IF(C203=0, "-", IF(G203/C203&lt;10, G203/C203, "&gt;999%"))</f>
        <v>5.9701492537313432E-2</v>
      </c>
      <c r="J203" s="21">
        <f>IF(E203=0, "-", IF(H203/E203&lt;10, H203/E203, "&gt;999%"))</f>
        <v>8.9743589743589744E-2</v>
      </c>
    </row>
    <row r="204" spans="1:10" s="160" customFormat="1" x14ac:dyDescent="0.2">
      <c r="A204" s="178" t="s">
        <v>647</v>
      </c>
      <c r="B204" s="71">
        <v>234</v>
      </c>
      <c r="C204" s="72">
        <v>190</v>
      </c>
      <c r="D204" s="71">
        <v>522</v>
      </c>
      <c r="E204" s="72">
        <v>443</v>
      </c>
      <c r="F204" s="73"/>
      <c r="G204" s="71">
        <f>B204-C204</f>
        <v>44</v>
      </c>
      <c r="H204" s="72">
        <f>D204-E204</f>
        <v>79</v>
      </c>
      <c r="I204" s="37">
        <f>IF(C204=0, "-", IF(G204/C204&lt;10, G204/C204, "&gt;999%"))</f>
        <v>0.23157894736842105</v>
      </c>
      <c r="J204" s="38">
        <f>IF(E204=0, "-", IF(H204/E204&lt;10, H204/E204, "&gt;999%"))</f>
        <v>0.17832957110609482</v>
      </c>
    </row>
    <row r="205" spans="1:10" x14ac:dyDescent="0.2">
      <c r="A205" s="177"/>
      <c r="B205" s="143"/>
      <c r="C205" s="144"/>
      <c r="D205" s="143"/>
      <c r="E205" s="144"/>
      <c r="F205" s="145"/>
      <c r="G205" s="143"/>
      <c r="H205" s="144"/>
      <c r="I205" s="151"/>
      <c r="J205" s="152"/>
    </row>
    <row r="206" spans="1:10" s="139" customFormat="1" x14ac:dyDescent="0.2">
      <c r="A206" s="159" t="s">
        <v>56</v>
      </c>
      <c r="B206" s="65"/>
      <c r="C206" s="66"/>
      <c r="D206" s="65"/>
      <c r="E206" s="66"/>
      <c r="F206" s="67"/>
      <c r="G206" s="65"/>
      <c r="H206" s="66"/>
      <c r="I206" s="20"/>
      <c r="J206" s="21"/>
    </row>
    <row r="207" spans="1:10" x14ac:dyDescent="0.2">
      <c r="A207" s="158" t="s">
        <v>502</v>
      </c>
      <c r="B207" s="65">
        <v>158</v>
      </c>
      <c r="C207" s="66">
        <v>165</v>
      </c>
      <c r="D207" s="65">
        <v>342</v>
      </c>
      <c r="E207" s="66">
        <v>374</v>
      </c>
      <c r="F207" s="67"/>
      <c r="G207" s="65">
        <f>B207-C207</f>
        <v>-7</v>
      </c>
      <c r="H207" s="66">
        <f>D207-E207</f>
        <v>-32</v>
      </c>
      <c r="I207" s="20">
        <f>IF(C207=0, "-", IF(G207/C207&lt;10, G207/C207, "&gt;999%"))</f>
        <v>-4.2424242424242427E-2</v>
      </c>
      <c r="J207" s="21">
        <f>IF(E207=0, "-", IF(H207/E207&lt;10, H207/E207, "&gt;999%"))</f>
        <v>-8.5561497326203204E-2</v>
      </c>
    </row>
    <row r="208" spans="1:10" x14ac:dyDescent="0.2">
      <c r="A208" s="158" t="s">
        <v>512</v>
      </c>
      <c r="B208" s="65">
        <v>339</v>
      </c>
      <c r="C208" s="66">
        <v>245</v>
      </c>
      <c r="D208" s="65">
        <v>979</v>
      </c>
      <c r="E208" s="66">
        <v>708</v>
      </c>
      <c r="F208" s="67"/>
      <c r="G208" s="65">
        <f>B208-C208</f>
        <v>94</v>
      </c>
      <c r="H208" s="66">
        <f>D208-E208</f>
        <v>271</v>
      </c>
      <c r="I208" s="20">
        <f>IF(C208=0, "-", IF(G208/C208&lt;10, G208/C208, "&gt;999%"))</f>
        <v>0.3836734693877551</v>
      </c>
      <c r="J208" s="21">
        <f>IF(E208=0, "-", IF(H208/E208&lt;10, H208/E208, "&gt;999%"))</f>
        <v>0.3827683615819209</v>
      </c>
    </row>
    <row r="209" spans="1:10" x14ac:dyDescent="0.2">
      <c r="A209" s="158" t="s">
        <v>427</v>
      </c>
      <c r="B209" s="65">
        <v>118</v>
      </c>
      <c r="C209" s="66">
        <v>267</v>
      </c>
      <c r="D209" s="65">
        <v>431</v>
      </c>
      <c r="E209" s="66">
        <v>451</v>
      </c>
      <c r="F209" s="67"/>
      <c r="G209" s="65">
        <f>B209-C209</f>
        <v>-149</v>
      </c>
      <c r="H209" s="66">
        <f>D209-E209</f>
        <v>-20</v>
      </c>
      <c r="I209" s="20">
        <f>IF(C209=0, "-", IF(G209/C209&lt;10, G209/C209, "&gt;999%"))</f>
        <v>-0.55805243445692887</v>
      </c>
      <c r="J209" s="21">
        <f>IF(E209=0, "-", IF(H209/E209&lt;10, H209/E209, "&gt;999%"))</f>
        <v>-4.4345898004434593E-2</v>
      </c>
    </row>
    <row r="210" spans="1:10" s="160" customFormat="1" x14ac:dyDescent="0.2">
      <c r="A210" s="178" t="s">
        <v>648</v>
      </c>
      <c r="B210" s="71">
        <v>615</v>
      </c>
      <c r="C210" s="72">
        <v>677</v>
      </c>
      <c r="D210" s="71">
        <v>1752</v>
      </c>
      <c r="E210" s="72">
        <v>1533</v>
      </c>
      <c r="F210" s="73"/>
      <c r="G210" s="71">
        <f>B210-C210</f>
        <v>-62</v>
      </c>
      <c r="H210" s="72">
        <f>D210-E210</f>
        <v>219</v>
      </c>
      <c r="I210" s="37">
        <f>IF(C210=0, "-", IF(G210/C210&lt;10, G210/C210, "&gt;999%"))</f>
        <v>-9.1580502215657306E-2</v>
      </c>
      <c r="J210" s="38">
        <f>IF(E210=0, "-", IF(H210/E210&lt;10, H210/E210, "&gt;999%"))</f>
        <v>0.14285714285714285</v>
      </c>
    </row>
    <row r="211" spans="1:10" x14ac:dyDescent="0.2">
      <c r="A211" s="177"/>
      <c r="B211" s="143"/>
      <c r="C211" s="144"/>
      <c r="D211" s="143"/>
      <c r="E211" s="144"/>
      <c r="F211" s="145"/>
      <c r="G211" s="143"/>
      <c r="H211" s="144"/>
      <c r="I211" s="151"/>
      <c r="J211" s="152"/>
    </row>
    <row r="212" spans="1:10" s="139" customFormat="1" x14ac:dyDescent="0.2">
      <c r="A212" s="159" t="s">
        <v>57</v>
      </c>
      <c r="B212" s="65"/>
      <c r="C212" s="66"/>
      <c r="D212" s="65"/>
      <c r="E212" s="66"/>
      <c r="F212" s="67"/>
      <c r="G212" s="65"/>
      <c r="H212" s="66"/>
      <c r="I212" s="20"/>
      <c r="J212" s="21"/>
    </row>
    <row r="213" spans="1:10" x14ac:dyDescent="0.2">
      <c r="A213" s="158" t="s">
        <v>558</v>
      </c>
      <c r="B213" s="65">
        <v>16</v>
      </c>
      <c r="C213" s="66">
        <v>3</v>
      </c>
      <c r="D213" s="65">
        <v>22</v>
      </c>
      <c r="E213" s="66">
        <v>15</v>
      </c>
      <c r="F213" s="67"/>
      <c r="G213" s="65">
        <f>B213-C213</f>
        <v>13</v>
      </c>
      <c r="H213" s="66">
        <f>D213-E213</f>
        <v>7</v>
      </c>
      <c r="I213" s="20">
        <f>IF(C213=0, "-", IF(G213/C213&lt;10, G213/C213, "&gt;999%"))</f>
        <v>4.333333333333333</v>
      </c>
      <c r="J213" s="21">
        <f>IF(E213=0, "-", IF(H213/E213&lt;10, H213/E213, "&gt;999%"))</f>
        <v>0.46666666666666667</v>
      </c>
    </row>
    <row r="214" spans="1:10" x14ac:dyDescent="0.2">
      <c r="A214" s="158" t="s">
        <v>546</v>
      </c>
      <c r="B214" s="65">
        <v>0</v>
      </c>
      <c r="C214" s="66">
        <v>4</v>
      </c>
      <c r="D214" s="65">
        <v>8</v>
      </c>
      <c r="E214" s="66">
        <v>24</v>
      </c>
      <c r="F214" s="67"/>
      <c r="G214" s="65">
        <f>B214-C214</f>
        <v>-4</v>
      </c>
      <c r="H214" s="66">
        <f>D214-E214</f>
        <v>-16</v>
      </c>
      <c r="I214" s="20">
        <f>IF(C214=0, "-", IF(G214/C214&lt;10, G214/C214, "&gt;999%"))</f>
        <v>-1</v>
      </c>
      <c r="J214" s="21">
        <f>IF(E214=0, "-", IF(H214/E214&lt;10, H214/E214, "&gt;999%"))</f>
        <v>-0.66666666666666663</v>
      </c>
    </row>
    <row r="215" spans="1:10" x14ac:dyDescent="0.2">
      <c r="A215" s="158" t="s">
        <v>534</v>
      </c>
      <c r="B215" s="65">
        <v>30</v>
      </c>
      <c r="C215" s="66">
        <v>28</v>
      </c>
      <c r="D215" s="65">
        <v>89</v>
      </c>
      <c r="E215" s="66">
        <v>61</v>
      </c>
      <c r="F215" s="67"/>
      <c r="G215" s="65">
        <f>B215-C215</f>
        <v>2</v>
      </c>
      <c r="H215" s="66">
        <f>D215-E215</f>
        <v>28</v>
      </c>
      <c r="I215" s="20">
        <f>IF(C215=0, "-", IF(G215/C215&lt;10, G215/C215, "&gt;999%"))</f>
        <v>7.1428571428571425E-2</v>
      </c>
      <c r="J215" s="21">
        <f>IF(E215=0, "-", IF(H215/E215&lt;10, H215/E215, "&gt;999%"))</f>
        <v>0.45901639344262296</v>
      </c>
    </row>
    <row r="216" spans="1:10" x14ac:dyDescent="0.2">
      <c r="A216" s="158" t="s">
        <v>535</v>
      </c>
      <c r="B216" s="65">
        <v>0</v>
      </c>
      <c r="C216" s="66">
        <v>4</v>
      </c>
      <c r="D216" s="65">
        <v>2</v>
      </c>
      <c r="E216" s="66">
        <v>33</v>
      </c>
      <c r="F216" s="67"/>
      <c r="G216" s="65">
        <f>B216-C216</f>
        <v>-4</v>
      </c>
      <c r="H216" s="66">
        <f>D216-E216</f>
        <v>-31</v>
      </c>
      <c r="I216" s="20">
        <f>IF(C216=0, "-", IF(G216/C216&lt;10, G216/C216, "&gt;999%"))</f>
        <v>-1</v>
      </c>
      <c r="J216" s="21">
        <f>IF(E216=0, "-", IF(H216/E216&lt;10, H216/E216, "&gt;999%"))</f>
        <v>-0.93939393939393945</v>
      </c>
    </row>
    <row r="217" spans="1:10" s="160" customFormat="1" x14ac:dyDescent="0.2">
      <c r="A217" s="178" t="s">
        <v>649</v>
      </c>
      <c r="B217" s="71">
        <v>46</v>
      </c>
      <c r="C217" s="72">
        <v>39</v>
      </c>
      <c r="D217" s="71">
        <v>121</v>
      </c>
      <c r="E217" s="72">
        <v>133</v>
      </c>
      <c r="F217" s="73"/>
      <c r="G217" s="71">
        <f>B217-C217</f>
        <v>7</v>
      </c>
      <c r="H217" s="72">
        <f>D217-E217</f>
        <v>-12</v>
      </c>
      <c r="I217" s="37">
        <f>IF(C217=0, "-", IF(G217/C217&lt;10, G217/C217, "&gt;999%"))</f>
        <v>0.17948717948717949</v>
      </c>
      <c r="J217" s="38">
        <f>IF(E217=0, "-", IF(H217/E217&lt;10, H217/E217, "&gt;999%"))</f>
        <v>-9.0225563909774431E-2</v>
      </c>
    </row>
    <row r="218" spans="1:10" x14ac:dyDescent="0.2">
      <c r="A218" s="177"/>
      <c r="B218" s="143"/>
      <c r="C218" s="144"/>
      <c r="D218" s="143"/>
      <c r="E218" s="144"/>
      <c r="F218" s="145"/>
      <c r="G218" s="143"/>
      <c r="H218" s="144"/>
      <c r="I218" s="151"/>
      <c r="J218" s="152"/>
    </row>
    <row r="219" spans="1:10" s="139" customFormat="1" x14ac:dyDescent="0.2">
      <c r="A219" s="159" t="s">
        <v>58</v>
      </c>
      <c r="B219" s="65"/>
      <c r="C219" s="66"/>
      <c r="D219" s="65"/>
      <c r="E219" s="66"/>
      <c r="F219" s="67"/>
      <c r="G219" s="65"/>
      <c r="H219" s="66"/>
      <c r="I219" s="20"/>
      <c r="J219" s="21"/>
    </row>
    <row r="220" spans="1:10" x14ac:dyDescent="0.2">
      <c r="A220" s="158" t="s">
        <v>381</v>
      </c>
      <c r="B220" s="65">
        <v>14</v>
      </c>
      <c r="C220" s="66">
        <v>5</v>
      </c>
      <c r="D220" s="65">
        <v>20</v>
      </c>
      <c r="E220" s="66">
        <v>22</v>
      </c>
      <c r="F220" s="67"/>
      <c r="G220" s="65">
        <f t="shared" ref="G220:G226" si="24">B220-C220</f>
        <v>9</v>
      </c>
      <c r="H220" s="66">
        <f t="shared" ref="H220:H226" si="25">D220-E220</f>
        <v>-2</v>
      </c>
      <c r="I220" s="20">
        <f t="shared" ref="I220:I226" si="26">IF(C220=0, "-", IF(G220/C220&lt;10, G220/C220, "&gt;999%"))</f>
        <v>1.8</v>
      </c>
      <c r="J220" s="21">
        <f t="shared" ref="J220:J226" si="27">IF(E220=0, "-", IF(H220/E220&lt;10, H220/E220, "&gt;999%"))</f>
        <v>-9.0909090909090912E-2</v>
      </c>
    </row>
    <row r="221" spans="1:10" x14ac:dyDescent="0.2">
      <c r="A221" s="158" t="s">
        <v>451</v>
      </c>
      <c r="B221" s="65">
        <v>10</v>
      </c>
      <c r="C221" s="66">
        <v>7</v>
      </c>
      <c r="D221" s="65">
        <v>11</v>
      </c>
      <c r="E221" s="66">
        <v>14</v>
      </c>
      <c r="F221" s="67"/>
      <c r="G221" s="65">
        <f t="shared" si="24"/>
        <v>3</v>
      </c>
      <c r="H221" s="66">
        <f t="shared" si="25"/>
        <v>-3</v>
      </c>
      <c r="I221" s="20">
        <f t="shared" si="26"/>
        <v>0.42857142857142855</v>
      </c>
      <c r="J221" s="21">
        <f t="shared" si="27"/>
        <v>-0.21428571428571427</v>
      </c>
    </row>
    <row r="222" spans="1:10" x14ac:dyDescent="0.2">
      <c r="A222" s="158" t="s">
        <v>322</v>
      </c>
      <c r="B222" s="65">
        <v>0</v>
      </c>
      <c r="C222" s="66">
        <v>0</v>
      </c>
      <c r="D222" s="65">
        <v>1</v>
      </c>
      <c r="E222" s="66">
        <v>3</v>
      </c>
      <c r="F222" s="67"/>
      <c r="G222" s="65">
        <f t="shared" si="24"/>
        <v>0</v>
      </c>
      <c r="H222" s="66">
        <f t="shared" si="25"/>
        <v>-2</v>
      </c>
      <c r="I222" s="20" t="str">
        <f t="shared" si="26"/>
        <v>-</v>
      </c>
      <c r="J222" s="21">
        <f t="shared" si="27"/>
        <v>-0.66666666666666663</v>
      </c>
    </row>
    <row r="223" spans="1:10" x14ac:dyDescent="0.2">
      <c r="A223" s="158" t="s">
        <v>452</v>
      </c>
      <c r="B223" s="65">
        <v>0</v>
      </c>
      <c r="C223" s="66">
        <v>0</v>
      </c>
      <c r="D223" s="65">
        <v>0</v>
      </c>
      <c r="E223" s="66">
        <v>4</v>
      </c>
      <c r="F223" s="67"/>
      <c r="G223" s="65">
        <f t="shared" si="24"/>
        <v>0</v>
      </c>
      <c r="H223" s="66">
        <f t="shared" si="25"/>
        <v>-4</v>
      </c>
      <c r="I223" s="20" t="str">
        <f t="shared" si="26"/>
        <v>-</v>
      </c>
      <c r="J223" s="21">
        <f t="shared" si="27"/>
        <v>-1</v>
      </c>
    </row>
    <row r="224" spans="1:10" x14ac:dyDescent="0.2">
      <c r="A224" s="158" t="s">
        <v>259</v>
      </c>
      <c r="B224" s="65">
        <v>3</v>
      </c>
      <c r="C224" s="66">
        <v>1</v>
      </c>
      <c r="D224" s="65">
        <v>4</v>
      </c>
      <c r="E224" s="66">
        <v>3</v>
      </c>
      <c r="F224" s="67"/>
      <c r="G224" s="65">
        <f t="shared" si="24"/>
        <v>2</v>
      </c>
      <c r="H224" s="66">
        <f t="shared" si="25"/>
        <v>1</v>
      </c>
      <c r="I224" s="20">
        <f t="shared" si="26"/>
        <v>2</v>
      </c>
      <c r="J224" s="21">
        <f t="shared" si="27"/>
        <v>0.33333333333333331</v>
      </c>
    </row>
    <row r="225" spans="1:10" x14ac:dyDescent="0.2">
      <c r="A225" s="158" t="s">
        <v>276</v>
      </c>
      <c r="B225" s="65">
        <v>2</v>
      </c>
      <c r="C225" s="66">
        <v>1</v>
      </c>
      <c r="D225" s="65">
        <v>2</v>
      </c>
      <c r="E225" s="66">
        <v>2</v>
      </c>
      <c r="F225" s="67"/>
      <c r="G225" s="65">
        <f t="shared" si="24"/>
        <v>1</v>
      </c>
      <c r="H225" s="66">
        <f t="shared" si="25"/>
        <v>0</v>
      </c>
      <c r="I225" s="20">
        <f t="shared" si="26"/>
        <v>1</v>
      </c>
      <c r="J225" s="21">
        <f t="shared" si="27"/>
        <v>0</v>
      </c>
    </row>
    <row r="226" spans="1:10" s="160" customFormat="1" x14ac:dyDescent="0.2">
      <c r="A226" s="178" t="s">
        <v>650</v>
      </c>
      <c r="B226" s="71">
        <v>29</v>
      </c>
      <c r="C226" s="72">
        <v>14</v>
      </c>
      <c r="D226" s="71">
        <v>38</v>
      </c>
      <c r="E226" s="72">
        <v>48</v>
      </c>
      <c r="F226" s="73"/>
      <c r="G226" s="71">
        <f t="shared" si="24"/>
        <v>15</v>
      </c>
      <c r="H226" s="72">
        <f t="shared" si="25"/>
        <v>-10</v>
      </c>
      <c r="I226" s="37">
        <f t="shared" si="26"/>
        <v>1.0714285714285714</v>
      </c>
      <c r="J226" s="38">
        <f t="shared" si="27"/>
        <v>-0.20833333333333334</v>
      </c>
    </row>
    <row r="227" spans="1:10" x14ac:dyDescent="0.2">
      <c r="A227" s="177"/>
      <c r="B227" s="143"/>
      <c r="C227" s="144"/>
      <c r="D227" s="143"/>
      <c r="E227" s="144"/>
      <c r="F227" s="145"/>
      <c r="G227" s="143"/>
      <c r="H227" s="144"/>
      <c r="I227" s="151"/>
      <c r="J227" s="152"/>
    </row>
    <row r="228" spans="1:10" s="139" customFormat="1" x14ac:dyDescent="0.2">
      <c r="A228" s="159" t="s">
        <v>59</v>
      </c>
      <c r="B228" s="65"/>
      <c r="C228" s="66"/>
      <c r="D228" s="65"/>
      <c r="E228" s="66"/>
      <c r="F228" s="67"/>
      <c r="G228" s="65"/>
      <c r="H228" s="66"/>
      <c r="I228" s="20"/>
      <c r="J228" s="21"/>
    </row>
    <row r="229" spans="1:10" x14ac:dyDescent="0.2">
      <c r="A229" s="158" t="s">
        <v>392</v>
      </c>
      <c r="B229" s="65">
        <v>14</v>
      </c>
      <c r="C229" s="66">
        <v>18</v>
      </c>
      <c r="D229" s="65">
        <v>31</v>
      </c>
      <c r="E229" s="66">
        <v>35</v>
      </c>
      <c r="F229" s="67"/>
      <c r="G229" s="65">
        <f t="shared" ref="G229:G234" si="28">B229-C229</f>
        <v>-4</v>
      </c>
      <c r="H229" s="66">
        <f t="shared" ref="H229:H234" si="29">D229-E229</f>
        <v>-4</v>
      </c>
      <c r="I229" s="20">
        <f t="shared" ref="I229:I234" si="30">IF(C229=0, "-", IF(G229/C229&lt;10, G229/C229, "&gt;999%"))</f>
        <v>-0.22222222222222221</v>
      </c>
      <c r="J229" s="21">
        <f t="shared" ref="J229:J234" si="31">IF(E229=0, "-", IF(H229/E229&lt;10, H229/E229, "&gt;999%"))</f>
        <v>-0.11428571428571428</v>
      </c>
    </row>
    <row r="230" spans="1:10" x14ac:dyDescent="0.2">
      <c r="A230" s="158" t="s">
        <v>360</v>
      </c>
      <c r="B230" s="65">
        <v>23</v>
      </c>
      <c r="C230" s="66">
        <v>38</v>
      </c>
      <c r="D230" s="65">
        <v>79</v>
      </c>
      <c r="E230" s="66">
        <v>92</v>
      </c>
      <c r="F230" s="67"/>
      <c r="G230" s="65">
        <f t="shared" si="28"/>
        <v>-15</v>
      </c>
      <c r="H230" s="66">
        <f t="shared" si="29"/>
        <v>-13</v>
      </c>
      <c r="I230" s="20">
        <f t="shared" si="30"/>
        <v>-0.39473684210526316</v>
      </c>
      <c r="J230" s="21">
        <f t="shared" si="31"/>
        <v>-0.14130434782608695</v>
      </c>
    </row>
    <row r="231" spans="1:10" x14ac:dyDescent="0.2">
      <c r="A231" s="158" t="s">
        <v>513</v>
      </c>
      <c r="B231" s="65">
        <v>54</v>
      </c>
      <c r="C231" s="66">
        <v>43</v>
      </c>
      <c r="D231" s="65">
        <v>124</v>
      </c>
      <c r="E231" s="66">
        <v>104</v>
      </c>
      <c r="F231" s="67"/>
      <c r="G231" s="65">
        <f t="shared" si="28"/>
        <v>11</v>
      </c>
      <c r="H231" s="66">
        <f t="shared" si="29"/>
        <v>20</v>
      </c>
      <c r="I231" s="20">
        <f t="shared" si="30"/>
        <v>0.2558139534883721</v>
      </c>
      <c r="J231" s="21">
        <f t="shared" si="31"/>
        <v>0.19230769230769232</v>
      </c>
    </row>
    <row r="232" spans="1:10" x14ac:dyDescent="0.2">
      <c r="A232" s="158" t="s">
        <v>428</v>
      </c>
      <c r="B232" s="65">
        <v>118</v>
      </c>
      <c r="C232" s="66">
        <v>120</v>
      </c>
      <c r="D232" s="65">
        <v>248</v>
      </c>
      <c r="E232" s="66">
        <v>254</v>
      </c>
      <c r="F232" s="67"/>
      <c r="G232" s="65">
        <f t="shared" si="28"/>
        <v>-2</v>
      </c>
      <c r="H232" s="66">
        <f t="shared" si="29"/>
        <v>-6</v>
      </c>
      <c r="I232" s="20">
        <f t="shared" si="30"/>
        <v>-1.6666666666666666E-2</v>
      </c>
      <c r="J232" s="21">
        <f t="shared" si="31"/>
        <v>-2.3622047244094488E-2</v>
      </c>
    </row>
    <row r="233" spans="1:10" x14ac:dyDescent="0.2">
      <c r="A233" s="158" t="s">
        <v>429</v>
      </c>
      <c r="B233" s="65">
        <v>27</v>
      </c>
      <c r="C233" s="66">
        <v>34</v>
      </c>
      <c r="D233" s="65">
        <v>77</v>
      </c>
      <c r="E233" s="66">
        <v>93</v>
      </c>
      <c r="F233" s="67"/>
      <c r="G233" s="65">
        <f t="shared" si="28"/>
        <v>-7</v>
      </c>
      <c r="H233" s="66">
        <f t="shared" si="29"/>
        <v>-16</v>
      </c>
      <c r="I233" s="20">
        <f t="shared" si="30"/>
        <v>-0.20588235294117646</v>
      </c>
      <c r="J233" s="21">
        <f t="shared" si="31"/>
        <v>-0.17204301075268819</v>
      </c>
    </row>
    <row r="234" spans="1:10" s="160" customFormat="1" x14ac:dyDescent="0.2">
      <c r="A234" s="178" t="s">
        <v>651</v>
      </c>
      <c r="B234" s="71">
        <v>236</v>
      </c>
      <c r="C234" s="72">
        <v>253</v>
      </c>
      <c r="D234" s="71">
        <v>559</v>
      </c>
      <c r="E234" s="72">
        <v>578</v>
      </c>
      <c r="F234" s="73"/>
      <c r="G234" s="71">
        <f t="shared" si="28"/>
        <v>-17</v>
      </c>
      <c r="H234" s="72">
        <f t="shared" si="29"/>
        <v>-19</v>
      </c>
      <c r="I234" s="37">
        <f t="shared" si="30"/>
        <v>-6.7193675889328064E-2</v>
      </c>
      <c r="J234" s="38">
        <f t="shared" si="31"/>
        <v>-3.2871972318339097E-2</v>
      </c>
    </row>
    <row r="235" spans="1:10" x14ac:dyDescent="0.2">
      <c r="A235" s="177"/>
      <c r="B235" s="143"/>
      <c r="C235" s="144"/>
      <c r="D235" s="143"/>
      <c r="E235" s="144"/>
      <c r="F235" s="145"/>
      <c r="G235" s="143"/>
      <c r="H235" s="144"/>
      <c r="I235" s="151"/>
      <c r="J235" s="152"/>
    </row>
    <row r="236" spans="1:10" s="139" customFormat="1" x14ac:dyDescent="0.2">
      <c r="A236" s="159" t="s">
        <v>60</v>
      </c>
      <c r="B236" s="65"/>
      <c r="C236" s="66"/>
      <c r="D236" s="65"/>
      <c r="E236" s="66"/>
      <c r="F236" s="67"/>
      <c r="G236" s="65"/>
      <c r="H236" s="66"/>
      <c r="I236" s="20"/>
      <c r="J236" s="21"/>
    </row>
    <row r="237" spans="1:10" x14ac:dyDescent="0.2">
      <c r="A237" s="158" t="s">
        <v>60</v>
      </c>
      <c r="B237" s="65">
        <v>79</v>
      </c>
      <c r="C237" s="66">
        <v>53</v>
      </c>
      <c r="D237" s="65">
        <v>182</v>
      </c>
      <c r="E237" s="66">
        <v>131</v>
      </c>
      <c r="F237" s="67"/>
      <c r="G237" s="65">
        <f>B237-C237</f>
        <v>26</v>
      </c>
      <c r="H237" s="66">
        <f>D237-E237</f>
        <v>51</v>
      </c>
      <c r="I237" s="20">
        <f>IF(C237=0, "-", IF(G237/C237&lt;10, G237/C237, "&gt;999%"))</f>
        <v>0.49056603773584906</v>
      </c>
      <c r="J237" s="21">
        <f>IF(E237=0, "-", IF(H237/E237&lt;10, H237/E237, "&gt;999%"))</f>
        <v>0.38931297709923662</v>
      </c>
    </row>
    <row r="238" spans="1:10" s="160" customFormat="1" x14ac:dyDescent="0.2">
      <c r="A238" s="178" t="s">
        <v>652</v>
      </c>
      <c r="B238" s="71">
        <v>79</v>
      </c>
      <c r="C238" s="72">
        <v>53</v>
      </c>
      <c r="D238" s="71">
        <v>182</v>
      </c>
      <c r="E238" s="72">
        <v>131</v>
      </c>
      <c r="F238" s="73"/>
      <c r="G238" s="71">
        <f>B238-C238</f>
        <v>26</v>
      </c>
      <c r="H238" s="72">
        <f>D238-E238</f>
        <v>51</v>
      </c>
      <c r="I238" s="37">
        <f>IF(C238=0, "-", IF(G238/C238&lt;10, G238/C238, "&gt;999%"))</f>
        <v>0.49056603773584906</v>
      </c>
      <c r="J238" s="38">
        <f>IF(E238=0, "-", IF(H238/E238&lt;10, H238/E238, "&gt;999%"))</f>
        <v>0.38931297709923662</v>
      </c>
    </row>
    <row r="239" spans="1:10" x14ac:dyDescent="0.2">
      <c r="A239" s="177"/>
      <c r="B239" s="143"/>
      <c r="C239" s="144"/>
      <c r="D239" s="143"/>
      <c r="E239" s="144"/>
      <c r="F239" s="145"/>
      <c r="G239" s="143"/>
      <c r="H239" s="144"/>
      <c r="I239" s="151"/>
      <c r="J239" s="152"/>
    </row>
    <row r="240" spans="1:10" s="139" customFormat="1" x14ac:dyDescent="0.2">
      <c r="A240" s="159" t="s">
        <v>61</v>
      </c>
      <c r="B240" s="65"/>
      <c r="C240" s="66"/>
      <c r="D240" s="65"/>
      <c r="E240" s="66"/>
      <c r="F240" s="67"/>
      <c r="G240" s="65"/>
      <c r="H240" s="66"/>
      <c r="I240" s="20"/>
      <c r="J240" s="21"/>
    </row>
    <row r="241" spans="1:10" x14ac:dyDescent="0.2">
      <c r="A241" s="158" t="s">
        <v>296</v>
      </c>
      <c r="B241" s="65">
        <v>146</v>
      </c>
      <c r="C241" s="66">
        <v>155</v>
      </c>
      <c r="D241" s="65">
        <v>388</v>
      </c>
      <c r="E241" s="66">
        <v>438</v>
      </c>
      <c r="F241" s="67"/>
      <c r="G241" s="65">
        <f t="shared" ref="G241:G252" si="32">B241-C241</f>
        <v>-9</v>
      </c>
      <c r="H241" s="66">
        <f t="shared" ref="H241:H252" si="33">D241-E241</f>
        <v>-50</v>
      </c>
      <c r="I241" s="20">
        <f t="shared" ref="I241:I252" si="34">IF(C241=0, "-", IF(G241/C241&lt;10, G241/C241, "&gt;999%"))</f>
        <v>-5.8064516129032261E-2</v>
      </c>
      <c r="J241" s="21">
        <f t="shared" ref="J241:J252" si="35">IF(E241=0, "-", IF(H241/E241&lt;10, H241/E241, "&gt;999%"))</f>
        <v>-0.11415525114155251</v>
      </c>
    </row>
    <row r="242" spans="1:10" x14ac:dyDescent="0.2">
      <c r="A242" s="158" t="s">
        <v>223</v>
      </c>
      <c r="B242" s="65">
        <v>318</v>
      </c>
      <c r="C242" s="66">
        <v>485</v>
      </c>
      <c r="D242" s="65">
        <v>994</v>
      </c>
      <c r="E242" s="66">
        <v>1444</v>
      </c>
      <c r="F242" s="67"/>
      <c r="G242" s="65">
        <f t="shared" si="32"/>
        <v>-167</v>
      </c>
      <c r="H242" s="66">
        <f t="shared" si="33"/>
        <v>-450</v>
      </c>
      <c r="I242" s="20">
        <f t="shared" si="34"/>
        <v>-0.34432989690721649</v>
      </c>
      <c r="J242" s="21">
        <f t="shared" si="35"/>
        <v>-0.31163434903047094</v>
      </c>
    </row>
    <row r="243" spans="1:10" x14ac:dyDescent="0.2">
      <c r="A243" s="158" t="s">
        <v>453</v>
      </c>
      <c r="B243" s="65">
        <v>19</v>
      </c>
      <c r="C243" s="66">
        <v>0</v>
      </c>
      <c r="D243" s="65">
        <v>36</v>
      </c>
      <c r="E243" s="66">
        <v>0</v>
      </c>
      <c r="F243" s="67"/>
      <c r="G243" s="65">
        <f t="shared" si="32"/>
        <v>19</v>
      </c>
      <c r="H243" s="66">
        <f t="shared" si="33"/>
        <v>36</v>
      </c>
      <c r="I243" s="20" t="str">
        <f t="shared" si="34"/>
        <v>-</v>
      </c>
      <c r="J243" s="21" t="str">
        <f t="shared" si="35"/>
        <v>-</v>
      </c>
    </row>
    <row r="244" spans="1:10" x14ac:dyDescent="0.2">
      <c r="A244" s="158" t="s">
        <v>361</v>
      </c>
      <c r="B244" s="65">
        <v>33</v>
      </c>
      <c r="C244" s="66">
        <v>0</v>
      </c>
      <c r="D244" s="65">
        <v>69</v>
      </c>
      <c r="E244" s="66">
        <v>0</v>
      </c>
      <c r="F244" s="67"/>
      <c r="G244" s="65">
        <f t="shared" si="32"/>
        <v>33</v>
      </c>
      <c r="H244" s="66">
        <f t="shared" si="33"/>
        <v>69</v>
      </c>
      <c r="I244" s="20" t="str">
        <f t="shared" si="34"/>
        <v>-</v>
      </c>
      <c r="J244" s="21" t="str">
        <f t="shared" si="35"/>
        <v>-</v>
      </c>
    </row>
    <row r="245" spans="1:10" x14ac:dyDescent="0.2">
      <c r="A245" s="158" t="s">
        <v>199</v>
      </c>
      <c r="B245" s="65">
        <v>140</v>
      </c>
      <c r="C245" s="66">
        <v>157</v>
      </c>
      <c r="D245" s="65">
        <v>398</v>
      </c>
      <c r="E245" s="66">
        <v>433</v>
      </c>
      <c r="F245" s="67"/>
      <c r="G245" s="65">
        <f t="shared" si="32"/>
        <v>-17</v>
      </c>
      <c r="H245" s="66">
        <f t="shared" si="33"/>
        <v>-35</v>
      </c>
      <c r="I245" s="20">
        <f t="shared" si="34"/>
        <v>-0.10828025477707007</v>
      </c>
      <c r="J245" s="21">
        <f t="shared" si="35"/>
        <v>-8.0831408775981523E-2</v>
      </c>
    </row>
    <row r="246" spans="1:10" x14ac:dyDescent="0.2">
      <c r="A246" s="158" t="s">
        <v>205</v>
      </c>
      <c r="B246" s="65">
        <v>69</v>
      </c>
      <c r="C246" s="66">
        <v>102</v>
      </c>
      <c r="D246" s="65">
        <v>271</v>
      </c>
      <c r="E246" s="66">
        <v>372</v>
      </c>
      <c r="F246" s="67"/>
      <c r="G246" s="65">
        <f t="shared" si="32"/>
        <v>-33</v>
      </c>
      <c r="H246" s="66">
        <f t="shared" si="33"/>
        <v>-101</v>
      </c>
      <c r="I246" s="20">
        <f t="shared" si="34"/>
        <v>-0.3235294117647059</v>
      </c>
      <c r="J246" s="21">
        <f t="shared" si="35"/>
        <v>-0.271505376344086</v>
      </c>
    </row>
    <row r="247" spans="1:10" x14ac:dyDescent="0.2">
      <c r="A247" s="158" t="s">
        <v>362</v>
      </c>
      <c r="B247" s="65">
        <v>145</v>
      </c>
      <c r="C247" s="66">
        <v>210</v>
      </c>
      <c r="D247" s="65">
        <v>650</v>
      </c>
      <c r="E247" s="66">
        <v>686</v>
      </c>
      <c r="F247" s="67"/>
      <c r="G247" s="65">
        <f t="shared" si="32"/>
        <v>-65</v>
      </c>
      <c r="H247" s="66">
        <f t="shared" si="33"/>
        <v>-36</v>
      </c>
      <c r="I247" s="20">
        <f t="shared" si="34"/>
        <v>-0.30952380952380953</v>
      </c>
      <c r="J247" s="21">
        <f t="shared" si="35"/>
        <v>-5.2478134110787174E-2</v>
      </c>
    </row>
    <row r="248" spans="1:10" x14ac:dyDescent="0.2">
      <c r="A248" s="158" t="s">
        <v>430</v>
      </c>
      <c r="B248" s="65">
        <v>132</v>
      </c>
      <c r="C248" s="66">
        <v>130</v>
      </c>
      <c r="D248" s="65">
        <v>344</v>
      </c>
      <c r="E248" s="66">
        <v>565</v>
      </c>
      <c r="F248" s="67"/>
      <c r="G248" s="65">
        <f t="shared" si="32"/>
        <v>2</v>
      </c>
      <c r="H248" s="66">
        <f t="shared" si="33"/>
        <v>-221</v>
      </c>
      <c r="I248" s="20">
        <f t="shared" si="34"/>
        <v>1.5384615384615385E-2</v>
      </c>
      <c r="J248" s="21">
        <f t="shared" si="35"/>
        <v>-0.39115044247787611</v>
      </c>
    </row>
    <row r="249" spans="1:10" x14ac:dyDescent="0.2">
      <c r="A249" s="158" t="s">
        <v>393</v>
      </c>
      <c r="B249" s="65">
        <v>465</v>
      </c>
      <c r="C249" s="66">
        <v>287</v>
      </c>
      <c r="D249" s="65">
        <v>1175</v>
      </c>
      <c r="E249" s="66">
        <v>844</v>
      </c>
      <c r="F249" s="67"/>
      <c r="G249" s="65">
        <f t="shared" si="32"/>
        <v>178</v>
      </c>
      <c r="H249" s="66">
        <f t="shared" si="33"/>
        <v>331</v>
      </c>
      <c r="I249" s="20">
        <f t="shared" si="34"/>
        <v>0.62020905923344949</v>
      </c>
      <c r="J249" s="21">
        <f t="shared" si="35"/>
        <v>0.39218009478672988</v>
      </c>
    </row>
    <row r="250" spans="1:10" x14ac:dyDescent="0.2">
      <c r="A250" s="158" t="s">
        <v>270</v>
      </c>
      <c r="B250" s="65">
        <v>39</v>
      </c>
      <c r="C250" s="66">
        <v>49</v>
      </c>
      <c r="D250" s="65">
        <v>111</v>
      </c>
      <c r="E250" s="66">
        <v>130</v>
      </c>
      <c r="F250" s="67"/>
      <c r="G250" s="65">
        <f t="shared" si="32"/>
        <v>-10</v>
      </c>
      <c r="H250" s="66">
        <f t="shared" si="33"/>
        <v>-19</v>
      </c>
      <c r="I250" s="20">
        <f t="shared" si="34"/>
        <v>-0.20408163265306123</v>
      </c>
      <c r="J250" s="21">
        <f t="shared" si="35"/>
        <v>-0.14615384615384616</v>
      </c>
    </row>
    <row r="251" spans="1:10" x14ac:dyDescent="0.2">
      <c r="A251" s="158" t="s">
        <v>347</v>
      </c>
      <c r="B251" s="65">
        <v>204</v>
      </c>
      <c r="C251" s="66">
        <v>159</v>
      </c>
      <c r="D251" s="65">
        <v>400</v>
      </c>
      <c r="E251" s="66">
        <v>257</v>
      </c>
      <c r="F251" s="67"/>
      <c r="G251" s="65">
        <f t="shared" si="32"/>
        <v>45</v>
      </c>
      <c r="H251" s="66">
        <f t="shared" si="33"/>
        <v>143</v>
      </c>
      <c r="I251" s="20">
        <f t="shared" si="34"/>
        <v>0.28301886792452829</v>
      </c>
      <c r="J251" s="21">
        <f t="shared" si="35"/>
        <v>0.55642023346303504</v>
      </c>
    </row>
    <row r="252" spans="1:10" s="160" customFormat="1" x14ac:dyDescent="0.2">
      <c r="A252" s="178" t="s">
        <v>653</v>
      </c>
      <c r="B252" s="71">
        <v>1710</v>
      </c>
      <c r="C252" s="72">
        <v>1734</v>
      </c>
      <c r="D252" s="71">
        <v>4836</v>
      </c>
      <c r="E252" s="72">
        <v>5169</v>
      </c>
      <c r="F252" s="73"/>
      <c r="G252" s="71">
        <f t="shared" si="32"/>
        <v>-24</v>
      </c>
      <c r="H252" s="72">
        <f t="shared" si="33"/>
        <v>-333</v>
      </c>
      <c r="I252" s="37">
        <f t="shared" si="34"/>
        <v>-1.384083044982699E-2</v>
      </c>
      <c r="J252" s="38">
        <f t="shared" si="35"/>
        <v>-6.4422518862449221E-2</v>
      </c>
    </row>
    <row r="253" spans="1:10" x14ac:dyDescent="0.2">
      <c r="A253" s="177"/>
      <c r="B253" s="143"/>
      <c r="C253" s="144"/>
      <c r="D253" s="143"/>
      <c r="E253" s="144"/>
      <c r="F253" s="145"/>
      <c r="G253" s="143"/>
      <c r="H253" s="144"/>
      <c r="I253" s="151"/>
      <c r="J253" s="152"/>
    </row>
    <row r="254" spans="1:10" s="139" customFormat="1" x14ac:dyDescent="0.2">
      <c r="A254" s="159" t="s">
        <v>62</v>
      </c>
      <c r="B254" s="65"/>
      <c r="C254" s="66"/>
      <c r="D254" s="65"/>
      <c r="E254" s="66"/>
      <c r="F254" s="67"/>
      <c r="G254" s="65"/>
      <c r="H254" s="66"/>
      <c r="I254" s="20"/>
      <c r="J254" s="21"/>
    </row>
    <row r="255" spans="1:10" x14ac:dyDescent="0.2">
      <c r="A255" s="158" t="s">
        <v>337</v>
      </c>
      <c r="B255" s="65">
        <v>0</v>
      </c>
      <c r="C255" s="66">
        <v>2</v>
      </c>
      <c r="D255" s="65">
        <v>0</v>
      </c>
      <c r="E255" s="66">
        <v>8</v>
      </c>
      <c r="F255" s="67"/>
      <c r="G255" s="65">
        <f>B255-C255</f>
        <v>-2</v>
      </c>
      <c r="H255" s="66">
        <f>D255-E255</f>
        <v>-8</v>
      </c>
      <c r="I255" s="20">
        <f>IF(C255=0, "-", IF(G255/C255&lt;10, G255/C255, "&gt;999%"))</f>
        <v>-1</v>
      </c>
      <c r="J255" s="21">
        <f>IF(E255=0, "-", IF(H255/E255&lt;10, H255/E255, "&gt;999%"))</f>
        <v>-1</v>
      </c>
    </row>
    <row r="256" spans="1:10" x14ac:dyDescent="0.2">
      <c r="A256" s="158" t="s">
        <v>471</v>
      </c>
      <c r="B256" s="65">
        <v>5</v>
      </c>
      <c r="C256" s="66">
        <v>2</v>
      </c>
      <c r="D256" s="65">
        <v>7</v>
      </c>
      <c r="E256" s="66">
        <v>8</v>
      </c>
      <c r="F256" s="67"/>
      <c r="G256" s="65">
        <f>B256-C256</f>
        <v>3</v>
      </c>
      <c r="H256" s="66">
        <f>D256-E256</f>
        <v>-1</v>
      </c>
      <c r="I256" s="20">
        <f>IF(C256=0, "-", IF(G256/C256&lt;10, G256/C256, "&gt;999%"))</f>
        <v>1.5</v>
      </c>
      <c r="J256" s="21">
        <f>IF(E256=0, "-", IF(H256/E256&lt;10, H256/E256, "&gt;999%"))</f>
        <v>-0.125</v>
      </c>
    </row>
    <row r="257" spans="1:10" s="160" customFormat="1" x14ac:dyDescent="0.2">
      <c r="A257" s="178" t="s">
        <v>654</v>
      </c>
      <c r="B257" s="71">
        <v>5</v>
      </c>
      <c r="C257" s="72">
        <v>4</v>
      </c>
      <c r="D257" s="71">
        <v>7</v>
      </c>
      <c r="E257" s="72">
        <v>16</v>
      </c>
      <c r="F257" s="73"/>
      <c r="G257" s="71">
        <f>B257-C257</f>
        <v>1</v>
      </c>
      <c r="H257" s="72">
        <f>D257-E257</f>
        <v>-9</v>
      </c>
      <c r="I257" s="37">
        <f>IF(C257=0, "-", IF(G257/C257&lt;10, G257/C257, "&gt;999%"))</f>
        <v>0.25</v>
      </c>
      <c r="J257" s="38">
        <f>IF(E257=0, "-", IF(H257/E257&lt;10, H257/E257, "&gt;999%"))</f>
        <v>-0.5625</v>
      </c>
    </row>
    <row r="258" spans="1:10" x14ac:dyDescent="0.2">
      <c r="A258" s="177"/>
      <c r="B258" s="143"/>
      <c r="C258" s="144"/>
      <c r="D258" s="143"/>
      <c r="E258" s="144"/>
      <c r="F258" s="145"/>
      <c r="G258" s="143"/>
      <c r="H258" s="144"/>
      <c r="I258" s="151"/>
      <c r="J258" s="152"/>
    </row>
    <row r="259" spans="1:10" s="139" customFormat="1" x14ac:dyDescent="0.2">
      <c r="A259" s="159" t="s">
        <v>63</v>
      </c>
      <c r="B259" s="65"/>
      <c r="C259" s="66"/>
      <c r="D259" s="65"/>
      <c r="E259" s="66"/>
      <c r="F259" s="67"/>
      <c r="G259" s="65"/>
      <c r="H259" s="66"/>
      <c r="I259" s="20"/>
      <c r="J259" s="21"/>
    </row>
    <row r="260" spans="1:10" x14ac:dyDescent="0.2">
      <c r="A260" s="158" t="s">
        <v>454</v>
      </c>
      <c r="B260" s="65">
        <v>71</v>
      </c>
      <c r="C260" s="66">
        <v>28</v>
      </c>
      <c r="D260" s="65">
        <v>104</v>
      </c>
      <c r="E260" s="66">
        <v>109</v>
      </c>
      <c r="F260" s="67"/>
      <c r="G260" s="65">
        <f t="shared" ref="G260:G267" si="36">B260-C260</f>
        <v>43</v>
      </c>
      <c r="H260" s="66">
        <f t="shared" ref="H260:H267" si="37">D260-E260</f>
        <v>-5</v>
      </c>
      <c r="I260" s="20">
        <f t="shared" ref="I260:I267" si="38">IF(C260=0, "-", IF(G260/C260&lt;10, G260/C260, "&gt;999%"))</f>
        <v>1.5357142857142858</v>
      </c>
      <c r="J260" s="21">
        <f t="shared" ref="J260:J267" si="39">IF(E260=0, "-", IF(H260/E260&lt;10, H260/E260, "&gt;999%"))</f>
        <v>-4.5871559633027525E-2</v>
      </c>
    </row>
    <row r="261" spans="1:10" x14ac:dyDescent="0.2">
      <c r="A261" s="158" t="s">
        <v>472</v>
      </c>
      <c r="B261" s="65">
        <v>5</v>
      </c>
      <c r="C261" s="66">
        <v>6</v>
      </c>
      <c r="D261" s="65">
        <v>12</v>
      </c>
      <c r="E261" s="66">
        <v>21</v>
      </c>
      <c r="F261" s="67"/>
      <c r="G261" s="65">
        <f t="shared" si="36"/>
        <v>-1</v>
      </c>
      <c r="H261" s="66">
        <f t="shared" si="37"/>
        <v>-9</v>
      </c>
      <c r="I261" s="20">
        <f t="shared" si="38"/>
        <v>-0.16666666666666666</v>
      </c>
      <c r="J261" s="21">
        <f t="shared" si="39"/>
        <v>-0.42857142857142855</v>
      </c>
    </row>
    <row r="262" spans="1:10" x14ac:dyDescent="0.2">
      <c r="A262" s="158" t="s">
        <v>413</v>
      </c>
      <c r="B262" s="65">
        <v>19</v>
      </c>
      <c r="C262" s="66">
        <v>14</v>
      </c>
      <c r="D262" s="65">
        <v>34</v>
      </c>
      <c r="E262" s="66">
        <v>22</v>
      </c>
      <c r="F262" s="67"/>
      <c r="G262" s="65">
        <f t="shared" si="36"/>
        <v>5</v>
      </c>
      <c r="H262" s="66">
        <f t="shared" si="37"/>
        <v>12</v>
      </c>
      <c r="I262" s="20">
        <f t="shared" si="38"/>
        <v>0.35714285714285715</v>
      </c>
      <c r="J262" s="21">
        <f t="shared" si="39"/>
        <v>0.54545454545454541</v>
      </c>
    </row>
    <row r="263" spans="1:10" x14ac:dyDescent="0.2">
      <c r="A263" s="158" t="s">
        <v>473</v>
      </c>
      <c r="B263" s="65">
        <v>3</v>
      </c>
      <c r="C263" s="66">
        <v>10</v>
      </c>
      <c r="D263" s="65">
        <v>6</v>
      </c>
      <c r="E263" s="66">
        <v>26</v>
      </c>
      <c r="F263" s="67"/>
      <c r="G263" s="65">
        <f t="shared" si="36"/>
        <v>-7</v>
      </c>
      <c r="H263" s="66">
        <f t="shared" si="37"/>
        <v>-20</v>
      </c>
      <c r="I263" s="20">
        <f t="shared" si="38"/>
        <v>-0.7</v>
      </c>
      <c r="J263" s="21">
        <f t="shared" si="39"/>
        <v>-0.76923076923076927</v>
      </c>
    </row>
    <row r="264" spans="1:10" x14ac:dyDescent="0.2">
      <c r="A264" s="158" t="s">
        <v>414</v>
      </c>
      <c r="B264" s="65">
        <v>33</v>
      </c>
      <c r="C264" s="66">
        <v>39</v>
      </c>
      <c r="D264" s="65">
        <v>48</v>
      </c>
      <c r="E264" s="66">
        <v>93</v>
      </c>
      <c r="F264" s="67"/>
      <c r="G264" s="65">
        <f t="shared" si="36"/>
        <v>-6</v>
      </c>
      <c r="H264" s="66">
        <f t="shared" si="37"/>
        <v>-45</v>
      </c>
      <c r="I264" s="20">
        <f t="shared" si="38"/>
        <v>-0.15384615384615385</v>
      </c>
      <c r="J264" s="21">
        <f t="shared" si="39"/>
        <v>-0.4838709677419355</v>
      </c>
    </row>
    <row r="265" spans="1:10" x14ac:dyDescent="0.2">
      <c r="A265" s="158" t="s">
        <v>455</v>
      </c>
      <c r="B265" s="65">
        <v>93</v>
      </c>
      <c r="C265" s="66">
        <v>62</v>
      </c>
      <c r="D265" s="65">
        <v>106</v>
      </c>
      <c r="E265" s="66">
        <v>178</v>
      </c>
      <c r="F265" s="67"/>
      <c r="G265" s="65">
        <f t="shared" si="36"/>
        <v>31</v>
      </c>
      <c r="H265" s="66">
        <f t="shared" si="37"/>
        <v>-72</v>
      </c>
      <c r="I265" s="20">
        <f t="shared" si="38"/>
        <v>0.5</v>
      </c>
      <c r="J265" s="21">
        <f t="shared" si="39"/>
        <v>-0.4044943820224719</v>
      </c>
    </row>
    <row r="266" spans="1:10" x14ac:dyDescent="0.2">
      <c r="A266" s="158" t="s">
        <v>456</v>
      </c>
      <c r="B266" s="65">
        <v>22</v>
      </c>
      <c r="C266" s="66">
        <v>11</v>
      </c>
      <c r="D266" s="65">
        <v>38</v>
      </c>
      <c r="E266" s="66">
        <v>31</v>
      </c>
      <c r="F266" s="67"/>
      <c r="G266" s="65">
        <f t="shared" si="36"/>
        <v>11</v>
      </c>
      <c r="H266" s="66">
        <f t="shared" si="37"/>
        <v>7</v>
      </c>
      <c r="I266" s="20">
        <f t="shared" si="38"/>
        <v>1</v>
      </c>
      <c r="J266" s="21">
        <f t="shared" si="39"/>
        <v>0.22580645161290322</v>
      </c>
    </row>
    <row r="267" spans="1:10" s="160" customFormat="1" x14ac:dyDescent="0.2">
      <c r="A267" s="178" t="s">
        <v>655</v>
      </c>
      <c r="B267" s="71">
        <v>246</v>
      </c>
      <c r="C267" s="72">
        <v>170</v>
      </c>
      <c r="D267" s="71">
        <v>348</v>
      </c>
      <c r="E267" s="72">
        <v>480</v>
      </c>
      <c r="F267" s="73"/>
      <c r="G267" s="71">
        <f t="shared" si="36"/>
        <v>76</v>
      </c>
      <c r="H267" s="72">
        <f t="shared" si="37"/>
        <v>-132</v>
      </c>
      <c r="I267" s="37">
        <f t="shared" si="38"/>
        <v>0.44705882352941179</v>
      </c>
      <c r="J267" s="38">
        <f t="shared" si="39"/>
        <v>-0.27500000000000002</v>
      </c>
    </row>
    <row r="268" spans="1:10" x14ac:dyDescent="0.2">
      <c r="A268" s="177"/>
      <c r="B268" s="143"/>
      <c r="C268" s="144"/>
      <c r="D268" s="143"/>
      <c r="E268" s="144"/>
      <c r="F268" s="145"/>
      <c r="G268" s="143"/>
      <c r="H268" s="144"/>
      <c r="I268" s="151"/>
      <c r="J268" s="152"/>
    </row>
    <row r="269" spans="1:10" s="139" customFormat="1" x14ac:dyDescent="0.2">
      <c r="A269" s="159" t="s">
        <v>64</v>
      </c>
      <c r="B269" s="65"/>
      <c r="C269" s="66"/>
      <c r="D269" s="65"/>
      <c r="E269" s="66"/>
      <c r="F269" s="67"/>
      <c r="G269" s="65"/>
      <c r="H269" s="66"/>
      <c r="I269" s="20"/>
      <c r="J269" s="21"/>
    </row>
    <row r="270" spans="1:10" x14ac:dyDescent="0.2">
      <c r="A270" s="158" t="s">
        <v>431</v>
      </c>
      <c r="B270" s="65">
        <v>73</v>
      </c>
      <c r="C270" s="66">
        <v>10</v>
      </c>
      <c r="D270" s="65">
        <v>227</v>
      </c>
      <c r="E270" s="66">
        <v>34</v>
      </c>
      <c r="F270" s="67"/>
      <c r="G270" s="65">
        <f t="shared" ref="G270:G277" si="40">B270-C270</f>
        <v>63</v>
      </c>
      <c r="H270" s="66">
        <f t="shared" ref="H270:H277" si="41">D270-E270</f>
        <v>193</v>
      </c>
      <c r="I270" s="20">
        <f t="shared" ref="I270:I277" si="42">IF(C270=0, "-", IF(G270/C270&lt;10, G270/C270, "&gt;999%"))</f>
        <v>6.3</v>
      </c>
      <c r="J270" s="21">
        <f t="shared" ref="J270:J277" si="43">IF(E270=0, "-", IF(H270/E270&lt;10, H270/E270, "&gt;999%"))</f>
        <v>5.6764705882352944</v>
      </c>
    </row>
    <row r="271" spans="1:10" x14ac:dyDescent="0.2">
      <c r="A271" s="158" t="s">
        <v>536</v>
      </c>
      <c r="B271" s="65">
        <v>100</v>
      </c>
      <c r="C271" s="66">
        <v>29</v>
      </c>
      <c r="D271" s="65">
        <v>151</v>
      </c>
      <c r="E271" s="66">
        <v>46</v>
      </c>
      <c r="F271" s="67"/>
      <c r="G271" s="65">
        <f t="shared" si="40"/>
        <v>71</v>
      </c>
      <c r="H271" s="66">
        <f t="shared" si="41"/>
        <v>105</v>
      </c>
      <c r="I271" s="20">
        <f t="shared" si="42"/>
        <v>2.4482758620689653</v>
      </c>
      <c r="J271" s="21">
        <f t="shared" si="43"/>
        <v>2.2826086956521738</v>
      </c>
    </row>
    <row r="272" spans="1:10" x14ac:dyDescent="0.2">
      <c r="A272" s="158" t="s">
        <v>479</v>
      </c>
      <c r="B272" s="65">
        <v>5</v>
      </c>
      <c r="C272" s="66">
        <v>0</v>
      </c>
      <c r="D272" s="65">
        <v>16</v>
      </c>
      <c r="E272" s="66">
        <v>0</v>
      </c>
      <c r="F272" s="67"/>
      <c r="G272" s="65">
        <f t="shared" si="40"/>
        <v>5</v>
      </c>
      <c r="H272" s="66">
        <f t="shared" si="41"/>
        <v>16</v>
      </c>
      <c r="I272" s="20" t="str">
        <f t="shared" si="42"/>
        <v>-</v>
      </c>
      <c r="J272" s="21" t="str">
        <f t="shared" si="43"/>
        <v>-</v>
      </c>
    </row>
    <row r="273" spans="1:10" x14ac:dyDescent="0.2">
      <c r="A273" s="158" t="s">
        <v>297</v>
      </c>
      <c r="B273" s="65">
        <v>14</v>
      </c>
      <c r="C273" s="66">
        <v>8</v>
      </c>
      <c r="D273" s="65">
        <v>51</v>
      </c>
      <c r="E273" s="66">
        <v>40</v>
      </c>
      <c r="F273" s="67"/>
      <c r="G273" s="65">
        <f t="shared" si="40"/>
        <v>6</v>
      </c>
      <c r="H273" s="66">
        <f t="shared" si="41"/>
        <v>11</v>
      </c>
      <c r="I273" s="20">
        <f t="shared" si="42"/>
        <v>0.75</v>
      </c>
      <c r="J273" s="21">
        <f t="shared" si="43"/>
        <v>0.27500000000000002</v>
      </c>
    </row>
    <row r="274" spans="1:10" x14ac:dyDescent="0.2">
      <c r="A274" s="158" t="s">
        <v>491</v>
      </c>
      <c r="B274" s="65">
        <v>80</v>
      </c>
      <c r="C274" s="66">
        <v>73</v>
      </c>
      <c r="D274" s="65">
        <v>296</v>
      </c>
      <c r="E274" s="66">
        <v>138</v>
      </c>
      <c r="F274" s="67"/>
      <c r="G274" s="65">
        <f t="shared" si="40"/>
        <v>7</v>
      </c>
      <c r="H274" s="66">
        <f t="shared" si="41"/>
        <v>158</v>
      </c>
      <c r="I274" s="20">
        <f t="shared" si="42"/>
        <v>9.5890410958904104E-2</v>
      </c>
      <c r="J274" s="21">
        <f t="shared" si="43"/>
        <v>1.144927536231884</v>
      </c>
    </row>
    <row r="275" spans="1:10" x14ac:dyDescent="0.2">
      <c r="A275" s="158" t="s">
        <v>514</v>
      </c>
      <c r="B275" s="65">
        <v>76</v>
      </c>
      <c r="C275" s="66">
        <v>194</v>
      </c>
      <c r="D275" s="65">
        <v>166</v>
      </c>
      <c r="E275" s="66">
        <v>302</v>
      </c>
      <c r="F275" s="67"/>
      <c r="G275" s="65">
        <f t="shared" si="40"/>
        <v>-118</v>
      </c>
      <c r="H275" s="66">
        <f t="shared" si="41"/>
        <v>-136</v>
      </c>
      <c r="I275" s="20">
        <f t="shared" si="42"/>
        <v>-0.60824742268041232</v>
      </c>
      <c r="J275" s="21">
        <f t="shared" si="43"/>
        <v>-0.45033112582781459</v>
      </c>
    </row>
    <row r="276" spans="1:10" x14ac:dyDescent="0.2">
      <c r="A276" s="158" t="s">
        <v>492</v>
      </c>
      <c r="B276" s="65">
        <v>2</v>
      </c>
      <c r="C276" s="66">
        <v>20</v>
      </c>
      <c r="D276" s="65">
        <v>11</v>
      </c>
      <c r="E276" s="66">
        <v>34</v>
      </c>
      <c r="F276" s="67"/>
      <c r="G276" s="65">
        <f t="shared" si="40"/>
        <v>-18</v>
      </c>
      <c r="H276" s="66">
        <f t="shared" si="41"/>
        <v>-23</v>
      </c>
      <c r="I276" s="20">
        <f t="shared" si="42"/>
        <v>-0.9</v>
      </c>
      <c r="J276" s="21">
        <f t="shared" si="43"/>
        <v>-0.67647058823529416</v>
      </c>
    </row>
    <row r="277" spans="1:10" s="160" customFormat="1" x14ac:dyDescent="0.2">
      <c r="A277" s="178" t="s">
        <v>656</v>
      </c>
      <c r="B277" s="71">
        <v>350</v>
      </c>
      <c r="C277" s="72">
        <v>334</v>
      </c>
      <c r="D277" s="71">
        <v>918</v>
      </c>
      <c r="E277" s="72">
        <v>594</v>
      </c>
      <c r="F277" s="73"/>
      <c r="G277" s="71">
        <f t="shared" si="40"/>
        <v>16</v>
      </c>
      <c r="H277" s="72">
        <f t="shared" si="41"/>
        <v>324</v>
      </c>
      <c r="I277" s="37">
        <f t="shared" si="42"/>
        <v>4.790419161676647E-2</v>
      </c>
      <c r="J277" s="38">
        <f t="shared" si="43"/>
        <v>0.54545454545454541</v>
      </c>
    </row>
    <row r="278" spans="1:10" x14ac:dyDescent="0.2">
      <c r="A278" s="177"/>
      <c r="B278" s="143"/>
      <c r="C278" s="144"/>
      <c r="D278" s="143"/>
      <c r="E278" s="144"/>
      <c r="F278" s="145"/>
      <c r="G278" s="143"/>
      <c r="H278" s="144"/>
      <c r="I278" s="151"/>
      <c r="J278" s="152"/>
    </row>
    <row r="279" spans="1:10" s="139" customFormat="1" x14ac:dyDescent="0.2">
      <c r="A279" s="159" t="s">
        <v>65</v>
      </c>
      <c r="B279" s="65"/>
      <c r="C279" s="66"/>
      <c r="D279" s="65"/>
      <c r="E279" s="66"/>
      <c r="F279" s="67"/>
      <c r="G279" s="65"/>
      <c r="H279" s="66"/>
      <c r="I279" s="20"/>
      <c r="J279" s="21"/>
    </row>
    <row r="280" spans="1:10" x14ac:dyDescent="0.2">
      <c r="A280" s="158" t="s">
        <v>238</v>
      </c>
      <c r="B280" s="65">
        <v>0</v>
      </c>
      <c r="C280" s="66">
        <v>4</v>
      </c>
      <c r="D280" s="65">
        <v>0</v>
      </c>
      <c r="E280" s="66">
        <v>11</v>
      </c>
      <c r="F280" s="67"/>
      <c r="G280" s="65">
        <f t="shared" ref="G280:G290" si="44">B280-C280</f>
        <v>-4</v>
      </c>
      <c r="H280" s="66">
        <f t="shared" ref="H280:H290" si="45">D280-E280</f>
        <v>-11</v>
      </c>
      <c r="I280" s="20">
        <f t="shared" ref="I280:I290" si="46">IF(C280=0, "-", IF(G280/C280&lt;10, G280/C280, "&gt;999%"))</f>
        <v>-1</v>
      </c>
      <c r="J280" s="21">
        <f t="shared" ref="J280:J290" si="47">IF(E280=0, "-", IF(H280/E280&lt;10, H280/E280, "&gt;999%"))</f>
        <v>-1</v>
      </c>
    </row>
    <row r="281" spans="1:10" x14ac:dyDescent="0.2">
      <c r="A281" s="158" t="s">
        <v>260</v>
      </c>
      <c r="B281" s="65">
        <v>19</v>
      </c>
      <c r="C281" s="66">
        <v>16</v>
      </c>
      <c r="D281" s="65">
        <v>63</v>
      </c>
      <c r="E281" s="66">
        <v>64</v>
      </c>
      <c r="F281" s="67"/>
      <c r="G281" s="65">
        <f t="shared" si="44"/>
        <v>3</v>
      </c>
      <c r="H281" s="66">
        <f t="shared" si="45"/>
        <v>-1</v>
      </c>
      <c r="I281" s="20">
        <f t="shared" si="46"/>
        <v>0.1875</v>
      </c>
      <c r="J281" s="21">
        <f t="shared" si="47"/>
        <v>-1.5625E-2</v>
      </c>
    </row>
    <row r="282" spans="1:10" x14ac:dyDescent="0.2">
      <c r="A282" s="158" t="s">
        <v>261</v>
      </c>
      <c r="B282" s="65">
        <v>1</v>
      </c>
      <c r="C282" s="66">
        <v>43</v>
      </c>
      <c r="D282" s="65">
        <v>6</v>
      </c>
      <c r="E282" s="66">
        <v>96</v>
      </c>
      <c r="F282" s="67"/>
      <c r="G282" s="65">
        <f t="shared" si="44"/>
        <v>-42</v>
      </c>
      <c r="H282" s="66">
        <f t="shared" si="45"/>
        <v>-90</v>
      </c>
      <c r="I282" s="20">
        <f t="shared" si="46"/>
        <v>-0.97674418604651159</v>
      </c>
      <c r="J282" s="21">
        <f t="shared" si="47"/>
        <v>-0.9375</v>
      </c>
    </row>
    <row r="283" spans="1:10" x14ac:dyDescent="0.2">
      <c r="A283" s="158" t="s">
        <v>323</v>
      </c>
      <c r="B283" s="65">
        <v>0</v>
      </c>
      <c r="C283" s="66">
        <v>1</v>
      </c>
      <c r="D283" s="65">
        <v>3</v>
      </c>
      <c r="E283" s="66">
        <v>1</v>
      </c>
      <c r="F283" s="67"/>
      <c r="G283" s="65">
        <f t="shared" si="44"/>
        <v>-1</v>
      </c>
      <c r="H283" s="66">
        <f t="shared" si="45"/>
        <v>2</v>
      </c>
      <c r="I283" s="20">
        <f t="shared" si="46"/>
        <v>-1</v>
      </c>
      <c r="J283" s="21">
        <f t="shared" si="47"/>
        <v>2</v>
      </c>
    </row>
    <row r="284" spans="1:10" x14ac:dyDescent="0.2">
      <c r="A284" s="158" t="s">
        <v>288</v>
      </c>
      <c r="B284" s="65">
        <v>2</v>
      </c>
      <c r="C284" s="66">
        <v>1</v>
      </c>
      <c r="D284" s="65">
        <v>2</v>
      </c>
      <c r="E284" s="66">
        <v>8</v>
      </c>
      <c r="F284" s="67"/>
      <c r="G284" s="65">
        <f t="shared" si="44"/>
        <v>1</v>
      </c>
      <c r="H284" s="66">
        <f t="shared" si="45"/>
        <v>-6</v>
      </c>
      <c r="I284" s="20">
        <f t="shared" si="46"/>
        <v>1</v>
      </c>
      <c r="J284" s="21">
        <f t="shared" si="47"/>
        <v>-0.75</v>
      </c>
    </row>
    <row r="285" spans="1:10" x14ac:dyDescent="0.2">
      <c r="A285" s="158" t="s">
        <v>474</v>
      </c>
      <c r="B285" s="65">
        <v>0</v>
      </c>
      <c r="C285" s="66">
        <v>16</v>
      </c>
      <c r="D285" s="65">
        <v>0</v>
      </c>
      <c r="E285" s="66">
        <v>25</v>
      </c>
      <c r="F285" s="67"/>
      <c r="G285" s="65">
        <f t="shared" si="44"/>
        <v>-16</v>
      </c>
      <c r="H285" s="66">
        <f t="shared" si="45"/>
        <v>-25</v>
      </c>
      <c r="I285" s="20">
        <f t="shared" si="46"/>
        <v>-1</v>
      </c>
      <c r="J285" s="21">
        <f t="shared" si="47"/>
        <v>-1</v>
      </c>
    </row>
    <row r="286" spans="1:10" x14ac:dyDescent="0.2">
      <c r="A286" s="158" t="s">
        <v>415</v>
      </c>
      <c r="B286" s="65">
        <v>144</v>
      </c>
      <c r="C286" s="66">
        <v>94</v>
      </c>
      <c r="D286" s="65">
        <v>296</v>
      </c>
      <c r="E286" s="66">
        <v>203</v>
      </c>
      <c r="F286" s="67"/>
      <c r="G286" s="65">
        <f t="shared" si="44"/>
        <v>50</v>
      </c>
      <c r="H286" s="66">
        <f t="shared" si="45"/>
        <v>93</v>
      </c>
      <c r="I286" s="20">
        <f t="shared" si="46"/>
        <v>0.53191489361702127</v>
      </c>
      <c r="J286" s="21">
        <f t="shared" si="47"/>
        <v>0.45812807881773399</v>
      </c>
    </row>
    <row r="287" spans="1:10" x14ac:dyDescent="0.2">
      <c r="A287" s="158" t="s">
        <v>324</v>
      </c>
      <c r="B287" s="65">
        <v>0</v>
      </c>
      <c r="C287" s="66">
        <v>11</v>
      </c>
      <c r="D287" s="65">
        <v>0</v>
      </c>
      <c r="E287" s="66">
        <v>20</v>
      </c>
      <c r="F287" s="67"/>
      <c r="G287" s="65">
        <f t="shared" si="44"/>
        <v>-11</v>
      </c>
      <c r="H287" s="66">
        <f t="shared" si="45"/>
        <v>-20</v>
      </c>
      <c r="I287" s="20">
        <f t="shared" si="46"/>
        <v>-1</v>
      </c>
      <c r="J287" s="21">
        <f t="shared" si="47"/>
        <v>-1</v>
      </c>
    </row>
    <row r="288" spans="1:10" x14ac:dyDescent="0.2">
      <c r="A288" s="158" t="s">
        <v>457</v>
      </c>
      <c r="B288" s="65">
        <v>47</v>
      </c>
      <c r="C288" s="66">
        <v>50</v>
      </c>
      <c r="D288" s="65">
        <v>90</v>
      </c>
      <c r="E288" s="66">
        <v>120</v>
      </c>
      <c r="F288" s="67"/>
      <c r="G288" s="65">
        <f t="shared" si="44"/>
        <v>-3</v>
      </c>
      <c r="H288" s="66">
        <f t="shared" si="45"/>
        <v>-30</v>
      </c>
      <c r="I288" s="20">
        <f t="shared" si="46"/>
        <v>-0.06</v>
      </c>
      <c r="J288" s="21">
        <f t="shared" si="47"/>
        <v>-0.25</v>
      </c>
    </row>
    <row r="289" spans="1:10" x14ac:dyDescent="0.2">
      <c r="A289" s="158" t="s">
        <v>382</v>
      </c>
      <c r="B289" s="65">
        <v>17</v>
      </c>
      <c r="C289" s="66">
        <v>45</v>
      </c>
      <c r="D289" s="65">
        <v>65</v>
      </c>
      <c r="E289" s="66">
        <v>90</v>
      </c>
      <c r="F289" s="67"/>
      <c r="G289" s="65">
        <f t="shared" si="44"/>
        <v>-28</v>
      </c>
      <c r="H289" s="66">
        <f t="shared" si="45"/>
        <v>-25</v>
      </c>
      <c r="I289" s="20">
        <f t="shared" si="46"/>
        <v>-0.62222222222222223</v>
      </c>
      <c r="J289" s="21">
        <f t="shared" si="47"/>
        <v>-0.27777777777777779</v>
      </c>
    </row>
    <row r="290" spans="1:10" s="160" customFormat="1" x14ac:dyDescent="0.2">
      <c r="A290" s="178" t="s">
        <v>657</v>
      </c>
      <c r="B290" s="71">
        <v>230</v>
      </c>
      <c r="C290" s="72">
        <v>281</v>
      </c>
      <c r="D290" s="71">
        <v>525</v>
      </c>
      <c r="E290" s="72">
        <v>638</v>
      </c>
      <c r="F290" s="73"/>
      <c r="G290" s="71">
        <f t="shared" si="44"/>
        <v>-51</v>
      </c>
      <c r="H290" s="72">
        <f t="shared" si="45"/>
        <v>-113</v>
      </c>
      <c r="I290" s="37">
        <f t="shared" si="46"/>
        <v>-0.18149466192170818</v>
      </c>
      <c r="J290" s="38">
        <f t="shared" si="47"/>
        <v>-0.17711598746081506</v>
      </c>
    </row>
    <row r="291" spans="1:10" x14ac:dyDescent="0.2">
      <c r="A291" s="177"/>
      <c r="B291" s="143"/>
      <c r="C291" s="144"/>
      <c r="D291" s="143"/>
      <c r="E291" s="144"/>
      <c r="F291" s="145"/>
      <c r="G291" s="143"/>
      <c r="H291" s="144"/>
      <c r="I291" s="151"/>
      <c r="J291" s="152"/>
    </row>
    <row r="292" spans="1:10" s="139" customFormat="1" x14ac:dyDescent="0.2">
      <c r="A292" s="159" t="s">
        <v>66</v>
      </c>
      <c r="B292" s="65"/>
      <c r="C292" s="66"/>
      <c r="D292" s="65"/>
      <c r="E292" s="66"/>
      <c r="F292" s="67"/>
      <c r="G292" s="65"/>
      <c r="H292" s="66"/>
      <c r="I292" s="20"/>
      <c r="J292" s="21"/>
    </row>
    <row r="293" spans="1:10" x14ac:dyDescent="0.2">
      <c r="A293" s="158" t="s">
        <v>325</v>
      </c>
      <c r="B293" s="65">
        <v>1</v>
      </c>
      <c r="C293" s="66">
        <v>1</v>
      </c>
      <c r="D293" s="65">
        <v>4</v>
      </c>
      <c r="E293" s="66">
        <v>2</v>
      </c>
      <c r="F293" s="67"/>
      <c r="G293" s="65">
        <f>B293-C293</f>
        <v>0</v>
      </c>
      <c r="H293" s="66">
        <f>D293-E293</f>
        <v>2</v>
      </c>
      <c r="I293" s="20">
        <f>IF(C293=0, "-", IF(G293/C293&lt;10, G293/C293, "&gt;999%"))</f>
        <v>0</v>
      </c>
      <c r="J293" s="21">
        <f>IF(E293=0, "-", IF(H293/E293&lt;10, H293/E293, "&gt;999%"))</f>
        <v>1</v>
      </c>
    </row>
    <row r="294" spans="1:10" x14ac:dyDescent="0.2">
      <c r="A294" s="158" t="s">
        <v>326</v>
      </c>
      <c r="B294" s="65">
        <v>4</v>
      </c>
      <c r="C294" s="66">
        <v>2</v>
      </c>
      <c r="D294" s="65">
        <v>12</v>
      </c>
      <c r="E294" s="66">
        <v>4</v>
      </c>
      <c r="F294" s="67"/>
      <c r="G294" s="65">
        <f>B294-C294</f>
        <v>2</v>
      </c>
      <c r="H294" s="66">
        <f>D294-E294</f>
        <v>8</v>
      </c>
      <c r="I294" s="20">
        <f>IF(C294=0, "-", IF(G294/C294&lt;10, G294/C294, "&gt;999%"))</f>
        <v>1</v>
      </c>
      <c r="J294" s="21">
        <f>IF(E294=0, "-", IF(H294/E294&lt;10, H294/E294, "&gt;999%"))</f>
        <v>2</v>
      </c>
    </row>
    <row r="295" spans="1:10" s="160" customFormat="1" x14ac:dyDescent="0.2">
      <c r="A295" s="178" t="s">
        <v>658</v>
      </c>
      <c r="B295" s="71">
        <v>5</v>
      </c>
      <c r="C295" s="72">
        <v>3</v>
      </c>
      <c r="D295" s="71">
        <v>16</v>
      </c>
      <c r="E295" s="72">
        <v>6</v>
      </c>
      <c r="F295" s="73"/>
      <c r="G295" s="71">
        <f>B295-C295</f>
        <v>2</v>
      </c>
      <c r="H295" s="72">
        <f>D295-E295</f>
        <v>10</v>
      </c>
      <c r="I295" s="37">
        <f>IF(C295=0, "-", IF(G295/C295&lt;10, G295/C295, "&gt;999%"))</f>
        <v>0.66666666666666663</v>
      </c>
      <c r="J295" s="38">
        <f>IF(E295=0, "-", IF(H295/E295&lt;10, H295/E295, "&gt;999%"))</f>
        <v>1.6666666666666667</v>
      </c>
    </row>
    <row r="296" spans="1:10" x14ac:dyDescent="0.2">
      <c r="A296" s="177"/>
      <c r="B296" s="143"/>
      <c r="C296" s="144"/>
      <c r="D296" s="143"/>
      <c r="E296" s="144"/>
      <c r="F296" s="145"/>
      <c r="G296" s="143"/>
      <c r="H296" s="144"/>
      <c r="I296" s="151"/>
      <c r="J296" s="152"/>
    </row>
    <row r="297" spans="1:10" s="139" customFormat="1" x14ac:dyDescent="0.2">
      <c r="A297" s="159" t="s">
        <v>67</v>
      </c>
      <c r="B297" s="65"/>
      <c r="C297" s="66"/>
      <c r="D297" s="65"/>
      <c r="E297" s="66"/>
      <c r="F297" s="67"/>
      <c r="G297" s="65"/>
      <c r="H297" s="66"/>
      <c r="I297" s="20"/>
      <c r="J297" s="21"/>
    </row>
    <row r="298" spans="1:10" x14ac:dyDescent="0.2">
      <c r="A298" s="158" t="s">
        <v>559</v>
      </c>
      <c r="B298" s="65">
        <v>28</v>
      </c>
      <c r="C298" s="66">
        <v>12</v>
      </c>
      <c r="D298" s="65">
        <v>64</v>
      </c>
      <c r="E298" s="66">
        <v>27</v>
      </c>
      <c r="F298" s="67"/>
      <c r="G298" s="65">
        <f>B298-C298</f>
        <v>16</v>
      </c>
      <c r="H298" s="66">
        <f>D298-E298</f>
        <v>37</v>
      </c>
      <c r="I298" s="20">
        <f>IF(C298=0, "-", IF(G298/C298&lt;10, G298/C298, "&gt;999%"))</f>
        <v>1.3333333333333333</v>
      </c>
      <c r="J298" s="21">
        <f>IF(E298=0, "-", IF(H298/E298&lt;10, H298/E298, "&gt;999%"))</f>
        <v>1.3703703703703705</v>
      </c>
    </row>
    <row r="299" spans="1:10" s="160" customFormat="1" x14ac:dyDescent="0.2">
      <c r="A299" s="178" t="s">
        <v>659</v>
      </c>
      <c r="B299" s="71">
        <v>28</v>
      </c>
      <c r="C299" s="72">
        <v>12</v>
      </c>
      <c r="D299" s="71">
        <v>64</v>
      </c>
      <c r="E299" s="72">
        <v>27</v>
      </c>
      <c r="F299" s="73"/>
      <c r="G299" s="71">
        <f>B299-C299</f>
        <v>16</v>
      </c>
      <c r="H299" s="72">
        <f>D299-E299</f>
        <v>37</v>
      </c>
      <c r="I299" s="37">
        <f>IF(C299=0, "-", IF(G299/C299&lt;10, G299/C299, "&gt;999%"))</f>
        <v>1.3333333333333333</v>
      </c>
      <c r="J299" s="38">
        <f>IF(E299=0, "-", IF(H299/E299&lt;10, H299/E299, "&gt;999%"))</f>
        <v>1.3703703703703705</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560</v>
      </c>
      <c r="B302" s="65">
        <v>8</v>
      </c>
      <c r="C302" s="66">
        <v>0</v>
      </c>
      <c r="D302" s="65">
        <v>10</v>
      </c>
      <c r="E302" s="66">
        <v>6</v>
      </c>
      <c r="F302" s="67"/>
      <c r="G302" s="65">
        <f>B302-C302</f>
        <v>8</v>
      </c>
      <c r="H302" s="66">
        <f>D302-E302</f>
        <v>4</v>
      </c>
      <c r="I302" s="20" t="str">
        <f>IF(C302=0, "-", IF(G302/C302&lt;10, G302/C302, "&gt;999%"))</f>
        <v>-</v>
      </c>
      <c r="J302" s="21">
        <f>IF(E302=0, "-", IF(H302/E302&lt;10, H302/E302, "&gt;999%"))</f>
        <v>0.66666666666666663</v>
      </c>
    </row>
    <row r="303" spans="1:10" x14ac:dyDescent="0.2">
      <c r="A303" s="158" t="s">
        <v>547</v>
      </c>
      <c r="B303" s="65">
        <v>3</v>
      </c>
      <c r="C303" s="66">
        <v>1</v>
      </c>
      <c r="D303" s="65">
        <v>7</v>
      </c>
      <c r="E303" s="66">
        <v>2</v>
      </c>
      <c r="F303" s="67"/>
      <c r="G303" s="65">
        <f>B303-C303</f>
        <v>2</v>
      </c>
      <c r="H303" s="66">
        <f>D303-E303</f>
        <v>5</v>
      </c>
      <c r="I303" s="20">
        <f>IF(C303=0, "-", IF(G303/C303&lt;10, G303/C303, "&gt;999%"))</f>
        <v>2</v>
      </c>
      <c r="J303" s="21">
        <f>IF(E303=0, "-", IF(H303/E303&lt;10, H303/E303, "&gt;999%"))</f>
        <v>2.5</v>
      </c>
    </row>
    <row r="304" spans="1:10" s="160" customFormat="1" x14ac:dyDescent="0.2">
      <c r="A304" s="178" t="s">
        <v>660</v>
      </c>
      <c r="B304" s="71">
        <v>11</v>
      </c>
      <c r="C304" s="72">
        <v>1</v>
      </c>
      <c r="D304" s="71">
        <v>17</v>
      </c>
      <c r="E304" s="72">
        <v>8</v>
      </c>
      <c r="F304" s="73"/>
      <c r="G304" s="71">
        <f>B304-C304</f>
        <v>10</v>
      </c>
      <c r="H304" s="72">
        <f>D304-E304</f>
        <v>9</v>
      </c>
      <c r="I304" s="37" t="str">
        <f>IF(C304=0, "-", IF(G304/C304&lt;10, G304/C304, "&gt;999%"))</f>
        <v>&gt;999%</v>
      </c>
      <c r="J304" s="38">
        <f>IF(E304=0, "-", IF(H304/E304&lt;10, H304/E304, "&gt;999%"))</f>
        <v>1.125</v>
      </c>
    </row>
    <row r="305" spans="1:10" x14ac:dyDescent="0.2">
      <c r="A305" s="177"/>
      <c r="B305" s="143"/>
      <c r="C305" s="144"/>
      <c r="D305" s="143"/>
      <c r="E305" s="144"/>
      <c r="F305" s="145"/>
      <c r="G305" s="143"/>
      <c r="H305" s="144"/>
      <c r="I305" s="151"/>
      <c r="J305" s="152"/>
    </row>
    <row r="306" spans="1:10" s="139" customFormat="1" x14ac:dyDescent="0.2">
      <c r="A306" s="159" t="s">
        <v>69</v>
      </c>
      <c r="B306" s="65"/>
      <c r="C306" s="66"/>
      <c r="D306" s="65"/>
      <c r="E306" s="66"/>
      <c r="F306" s="67"/>
      <c r="G306" s="65"/>
      <c r="H306" s="66"/>
      <c r="I306" s="20"/>
      <c r="J306" s="21"/>
    </row>
    <row r="307" spans="1:10" x14ac:dyDescent="0.2">
      <c r="A307" s="158" t="s">
        <v>338</v>
      </c>
      <c r="B307" s="65">
        <v>2</v>
      </c>
      <c r="C307" s="66">
        <v>0</v>
      </c>
      <c r="D307" s="65">
        <v>2</v>
      </c>
      <c r="E307" s="66">
        <v>0</v>
      </c>
      <c r="F307" s="67"/>
      <c r="G307" s="65">
        <f>B307-C307</f>
        <v>2</v>
      </c>
      <c r="H307" s="66">
        <f>D307-E307</f>
        <v>2</v>
      </c>
      <c r="I307" s="20" t="str">
        <f>IF(C307=0, "-", IF(G307/C307&lt;10, G307/C307, "&gt;999%"))</f>
        <v>-</v>
      </c>
      <c r="J307" s="21" t="str">
        <f>IF(E307=0, "-", IF(H307/E307&lt;10, H307/E307, "&gt;999%"))</f>
        <v>-</v>
      </c>
    </row>
    <row r="308" spans="1:10" x14ac:dyDescent="0.2">
      <c r="A308" s="158" t="s">
        <v>277</v>
      </c>
      <c r="B308" s="65">
        <v>3</v>
      </c>
      <c r="C308" s="66">
        <v>2</v>
      </c>
      <c r="D308" s="65">
        <v>9</v>
      </c>
      <c r="E308" s="66">
        <v>9</v>
      </c>
      <c r="F308" s="67"/>
      <c r="G308" s="65">
        <f>B308-C308</f>
        <v>1</v>
      </c>
      <c r="H308" s="66">
        <f>D308-E308</f>
        <v>0</v>
      </c>
      <c r="I308" s="20">
        <f>IF(C308=0, "-", IF(G308/C308&lt;10, G308/C308, "&gt;999%"))</f>
        <v>0.5</v>
      </c>
      <c r="J308" s="21">
        <f>IF(E308=0, "-", IF(H308/E308&lt;10, H308/E308, "&gt;999%"))</f>
        <v>0</v>
      </c>
    </row>
    <row r="309" spans="1:10" x14ac:dyDescent="0.2">
      <c r="A309" s="158" t="s">
        <v>458</v>
      </c>
      <c r="B309" s="65">
        <v>13</v>
      </c>
      <c r="C309" s="66">
        <v>14</v>
      </c>
      <c r="D309" s="65">
        <v>32</v>
      </c>
      <c r="E309" s="66">
        <v>27</v>
      </c>
      <c r="F309" s="67"/>
      <c r="G309" s="65">
        <f>B309-C309</f>
        <v>-1</v>
      </c>
      <c r="H309" s="66">
        <f>D309-E309</f>
        <v>5</v>
      </c>
      <c r="I309" s="20">
        <f>IF(C309=0, "-", IF(G309/C309&lt;10, G309/C309, "&gt;999%"))</f>
        <v>-7.1428571428571425E-2</v>
      </c>
      <c r="J309" s="21">
        <f>IF(E309=0, "-", IF(H309/E309&lt;10, H309/E309, "&gt;999%"))</f>
        <v>0.18518518518518517</v>
      </c>
    </row>
    <row r="310" spans="1:10" x14ac:dyDescent="0.2">
      <c r="A310" s="158" t="s">
        <v>289</v>
      </c>
      <c r="B310" s="65">
        <v>0</v>
      </c>
      <c r="C310" s="66">
        <v>2</v>
      </c>
      <c r="D310" s="65">
        <v>0</v>
      </c>
      <c r="E310" s="66">
        <v>3</v>
      </c>
      <c r="F310" s="67"/>
      <c r="G310" s="65">
        <f>B310-C310</f>
        <v>-2</v>
      </c>
      <c r="H310" s="66">
        <f>D310-E310</f>
        <v>-3</v>
      </c>
      <c r="I310" s="20">
        <f>IF(C310=0, "-", IF(G310/C310&lt;10, G310/C310, "&gt;999%"))</f>
        <v>-1</v>
      </c>
      <c r="J310" s="21">
        <f>IF(E310=0, "-", IF(H310/E310&lt;10, H310/E310, "&gt;999%"))</f>
        <v>-1</v>
      </c>
    </row>
    <row r="311" spans="1:10" s="160" customFormat="1" x14ac:dyDescent="0.2">
      <c r="A311" s="178" t="s">
        <v>661</v>
      </c>
      <c r="B311" s="71">
        <v>18</v>
      </c>
      <c r="C311" s="72">
        <v>18</v>
      </c>
      <c r="D311" s="71">
        <v>43</v>
      </c>
      <c r="E311" s="72">
        <v>39</v>
      </c>
      <c r="F311" s="73"/>
      <c r="G311" s="71">
        <f>B311-C311</f>
        <v>0</v>
      </c>
      <c r="H311" s="72">
        <f>D311-E311</f>
        <v>4</v>
      </c>
      <c r="I311" s="37">
        <f>IF(C311=0, "-", IF(G311/C311&lt;10, G311/C311, "&gt;999%"))</f>
        <v>0</v>
      </c>
      <c r="J311" s="38">
        <f>IF(E311=0, "-", IF(H311/E311&lt;10, H311/E311, "&gt;999%"))</f>
        <v>0.10256410256410256</v>
      </c>
    </row>
    <row r="312" spans="1:10" x14ac:dyDescent="0.2">
      <c r="A312" s="177"/>
      <c r="B312" s="143"/>
      <c r="C312" s="144"/>
      <c r="D312" s="143"/>
      <c r="E312" s="144"/>
      <c r="F312" s="145"/>
      <c r="G312" s="143"/>
      <c r="H312" s="144"/>
      <c r="I312" s="151"/>
      <c r="J312" s="152"/>
    </row>
    <row r="313" spans="1:10" s="139" customFormat="1" x14ac:dyDescent="0.2">
      <c r="A313" s="159" t="s">
        <v>70</v>
      </c>
      <c r="B313" s="65"/>
      <c r="C313" s="66"/>
      <c r="D313" s="65"/>
      <c r="E313" s="66"/>
      <c r="F313" s="67"/>
      <c r="G313" s="65"/>
      <c r="H313" s="66"/>
      <c r="I313" s="20"/>
      <c r="J313" s="21"/>
    </row>
    <row r="314" spans="1:10" x14ac:dyDescent="0.2">
      <c r="A314" s="158" t="s">
        <v>503</v>
      </c>
      <c r="B314" s="65">
        <v>120</v>
      </c>
      <c r="C314" s="66">
        <v>79</v>
      </c>
      <c r="D314" s="65">
        <v>244</v>
      </c>
      <c r="E314" s="66">
        <v>168</v>
      </c>
      <c r="F314" s="67"/>
      <c r="G314" s="65">
        <f t="shared" ref="G314:G326" si="48">B314-C314</f>
        <v>41</v>
      </c>
      <c r="H314" s="66">
        <f t="shared" ref="H314:H326" si="49">D314-E314</f>
        <v>76</v>
      </c>
      <c r="I314" s="20">
        <f t="shared" ref="I314:I326" si="50">IF(C314=0, "-", IF(G314/C314&lt;10, G314/C314, "&gt;999%"))</f>
        <v>0.51898734177215189</v>
      </c>
      <c r="J314" s="21">
        <f t="shared" ref="J314:J326" si="51">IF(E314=0, "-", IF(H314/E314&lt;10, H314/E314, "&gt;999%"))</f>
        <v>0.45238095238095238</v>
      </c>
    </row>
    <row r="315" spans="1:10" x14ac:dyDescent="0.2">
      <c r="A315" s="158" t="s">
        <v>515</v>
      </c>
      <c r="B315" s="65">
        <v>280</v>
      </c>
      <c r="C315" s="66">
        <v>228</v>
      </c>
      <c r="D315" s="65">
        <v>772</v>
      </c>
      <c r="E315" s="66">
        <v>577</v>
      </c>
      <c r="F315" s="67"/>
      <c r="G315" s="65">
        <f t="shared" si="48"/>
        <v>52</v>
      </c>
      <c r="H315" s="66">
        <f t="shared" si="49"/>
        <v>195</v>
      </c>
      <c r="I315" s="20">
        <f t="shared" si="50"/>
        <v>0.22807017543859648</v>
      </c>
      <c r="J315" s="21">
        <f t="shared" si="51"/>
        <v>0.33795493934142112</v>
      </c>
    </row>
    <row r="316" spans="1:10" x14ac:dyDescent="0.2">
      <c r="A316" s="158" t="s">
        <v>348</v>
      </c>
      <c r="B316" s="65">
        <v>197</v>
      </c>
      <c r="C316" s="66">
        <v>470</v>
      </c>
      <c r="D316" s="65">
        <v>846</v>
      </c>
      <c r="E316" s="66">
        <v>1115</v>
      </c>
      <c r="F316" s="67"/>
      <c r="G316" s="65">
        <f t="shared" si="48"/>
        <v>-273</v>
      </c>
      <c r="H316" s="66">
        <f t="shared" si="49"/>
        <v>-269</v>
      </c>
      <c r="I316" s="20">
        <f t="shared" si="50"/>
        <v>-0.58085106382978724</v>
      </c>
      <c r="J316" s="21">
        <f t="shared" si="51"/>
        <v>-0.24125560538116592</v>
      </c>
    </row>
    <row r="317" spans="1:10" x14ac:dyDescent="0.2">
      <c r="A317" s="158" t="s">
        <v>363</v>
      </c>
      <c r="B317" s="65">
        <v>449</v>
      </c>
      <c r="C317" s="66">
        <v>291</v>
      </c>
      <c r="D317" s="65">
        <v>1391</v>
      </c>
      <c r="E317" s="66">
        <v>692</v>
      </c>
      <c r="F317" s="67"/>
      <c r="G317" s="65">
        <f t="shared" si="48"/>
        <v>158</v>
      </c>
      <c r="H317" s="66">
        <f t="shared" si="49"/>
        <v>699</v>
      </c>
      <c r="I317" s="20">
        <f t="shared" si="50"/>
        <v>0.54295532646048106</v>
      </c>
      <c r="J317" s="21">
        <f t="shared" si="51"/>
        <v>1.0101156069364161</v>
      </c>
    </row>
    <row r="318" spans="1:10" x14ac:dyDescent="0.2">
      <c r="A318" s="158" t="s">
        <v>394</v>
      </c>
      <c r="B318" s="65">
        <v>1074</v>
      </c>
      <c r="C318" s="66">
        <v>918</v>
      </c>
      <c r="D318" s="65">
        <v>2359</v>
      </c>
      <c r="E318" s="66">
        <v>1892</v>
      </c>
      <c r="F318" s="67"/>
      <c r="G318" s="65">
        <f t="shared" si="48"/>
        <v>156</v>
      </c>
      <c r="H318" s="66">
        <f t="shared" si="49"/>
        <v>467</v>
      </c>
      <c r="I318" s="20">
        <f t="shared" si="50"/>
        <v>0.16993464052287582</v>
      </c>
      <c r="J318" s="21">
        <f t="shared" si="51"/>
        <v>0.24682875264270612</v>
      </c>
    </row>
    <row r="319" spans="1:10" x14ac:dyDescent="0.2">
      <c r="A319" s="158" t="s">
        <v>432</v>
      </c>
      <c r="B319" s="65">
        <v>156</v>
      </c>
      <c r="C319" s="66">
        <v>139</v>
      </c>
      <c r="D319" s="65">
        <v>437</v>
      </c>
      <c r="E319" s="66">
        <v>373</v>
      </c>
      <c r="F319" s="67"/>
      <c r="G319" s="65">
        <f t="shared" si="48"/>
        <v>17</v>
      </c>
      <c r="H319" s="66">
        <f t="shared" si="49"/>
        <v>64</v>
      </c>
      <c r="I319" s="20">
        <f t="shared" si="50"/>
        <v>0.1223021582733813</v>
      </c>
      <c r="J319" s="21">
        <f t="shared" si="51"/>
        <v>0.17158176943699732</v>
      </c>
    </row>
    <row r="320" spans="1:10" x14ac:dyDescent="0.2">
      <c r="A320" s="158" t="s">
        <v>433</v>
      </c>
      <c r="B320" s="65">
        <v>283</v>
      </c>
      <c r="C320" s="66">
        <v>252</v>
      </c>
      <c r="D320" s="65">
        <v>688</v>
      </c>
      <c r="E320" s="66">
        <v>566</v>
      </c>
      <c r="F320" s="67"/>
      <c r="G320" s="65">
        <f t="shared" si="48"/>
        <v>31</v>
      </c>
      <c r="H320" s="66">
        <f t="shared" si="49"/>
        <v>122</v>
      </c>
      <c r="I320" s="20">
        <f t="shared" si="50"/>
        <v>0.12301587301587301</v>
      </c>
      <c r="J320" s="21">
        <f t="shared" si="51"/>
        <v>0.21554770318021202</v>
      </c>
    </row>
    <row r="321" spans="1:10" x14ac:dyDescent="0.2">
      <c r="A321" s="158" t="s">
        <v>364</v>
      </c>
      <c r="B321" s="65">
        <v>13</v>
      </c>
      <c r="C321" s="66">
        <v>9</v>
      </c>
      <c r="D321" s="65">
        <v>38</v>
      </c>
      <c r="E321" s="66">
        <v>9</v>
      </c>
      <c r="F321" s="67"/>
      <c r="G321" s="65">
        <f t="shared" si="48"/>
        <v>4</v>
      </c>
      <c r="H321" s="66">
        <f t="shared" si="49"/>
        <v>29</v>
      </c>
      <c r="I321" s="20">
        <f t="shared" si="50"/>
        <v>0.44444444444444442</v>
      </c>
      <c r="J321" s="21">
        <f t="shared" si="51"/>
        <v>3.2222222222222223</v>
      </c>
    </row>
    <row r="322" spans="1:10" x14ac:dyDescent="0.2">
      <c r="A322" s="158" t="s">
        <v>310</v>
      </c>
      <c r="B322" s="65">
        <v>4</v>
      </c>
      <c r="C322" s="66">
        <v>16</v>
      </c>
      <c r="D322" s="65">
        <v>20</v>
      </c>
      <c r="E322" s="66">
        <v>47</v>
      </c>
      <c r="F322" s="67"/>
      <c r="G322" s="65">
        <f t="shared" si="48"/>
        <v>-12</v>
      </c>
      <c r="H322" s="66">
        <f t="shared" si="49"/>
        <v>-27</v>
      </c>
      <c r="I322" s="20">
        <f t="shared" si="50"/>
        <v>-0.75</v>
      </c>
      <c r="J322" s="21">
        <f t="shared" si="51"/>
        <v>-0.57446808510638303</v>
      </c>
    </row>
    <row r="323" spans="1:10" x14ac:dyDescent="0.2">
      <c r="A323" s="158" t="s">
        <v>206</v>
      </c>
      <c r="B323" s="65">
        <v>85</v>
      </c>
      <c r="C323" s="66">
        <v>74</v>
      </c>
      <c r="D323" s="65">
        <v>342</v>
      </c>
      <c r="E323" s="66">
        <v>237</v>
      </c>
      <c r="F323" s="67"/>
      <c r="G323" s="65">
        <f t="shared" si="48"/>
        <v>11</v>
      </c>
      <c r="H323" s="66">
        <f t="shared" si="49"/>
        <v>105</v>
      </c>
      <c r="I323" s="20">
        <f t="shared" si="50"/>
        <v>0.14864864864864866</v>
      </c>
      <c r="J323" s="21">
        <f t="shared" si="51"/>
        <v>0.44303797468354428</v>
      </c>
    </row>
    <row r="324" spans="1:10" x14ac:dyDescent="0.2">
      <c r="A324" s="158" t="s">
        <v>224</v>
      </c>
      <c r="B324" s="65">
        <v>307</v>
      </c>
      <c r="C324" s="66">
        <v>405</v>
      </c>
      <c r="D324" s="65">
        <v>1067</v>
      </c>
      <c r="E324" s="66">
        <v>1094</v>
      </c>
      <c r="F324" s="67"/>
      <c r="G324" s="65">
        <f t="shared" si="48"/>
        <v>-98</v>
      </c>
      <c r="H324" s="66">
        <f t="shared" si="49"/>
        <v>-27</v>
      </c>
      <c r="I324" s="20">
        <f t="shared" si="50"/>
        <v>-0.24197530864197531</v>
      </c>
      <c r="J324" s="21">
        <f t="shared" si="51"/>
        <v>-2.4680073126142597E-2</v>
      </c>
    </row>
    <row r="325" spans="1:10" x14ac:dyDescent="0.2">
      <c r="A325" s="158" t="s">
        <v>246</v>
      </c>
      <c r="B325" s="65">
        <v>65</v>
      </c>
      <c r="C325" s="66">
        <v>51</v>
      </c>
      <c r="D325" s="65">
        <v>119</v>
      </c>
      <c r="E325" s="66">
        <v>109</v>
      </c>
      <c r="F325" s="67"/>
      <c r="G325" s="65">
        <f t="shared" si="48"/>
        <v>14</v>
      </c>
      <c r="H325" s="66">
        <f t="shared" si="49"/>
        <v>10</v>
      </c>
      <c r="I325" s="20">
        <f t="shared" si="50"/>
        <v>0.27450980392156865</v>
      </c>
      <c r="J325" s="21">
        <f t="shared" si="51"/>
        <v>9.1743119266055051E-2</v>
      </c>
    </row>
    <row r="326" spans="1:10" s="160" customFormat="1" x14ac:dyDescent="0.2">
      <c r="A326" s="178" t="s">
        <v>662</v>
      </c>
      <c r="B326" s="71">
        <v>3033</v>
      </c>
      <c r="C326" s="72">
        <v>2932</v>
      </c>
      <c r="D326" s="71">
        <v>8323</v>
      </c>
      <c r="E326" s="72">
        <v>6879</v>
      </c>
      <c r="F326" s="73"/>
      <c r="G326" s="71">
        <f t="shared" si="48"/>
        <v>101</v>
      </c>
      <c r="H326" s="72">
        <f t="shared" si="49"/>
        <v>1444</v>
      </c>
      <c r="I326" s="37">
        <f t="shared" si="50"/>
        <v>3.4447476125511599E-2</v>
      </c>
      <c r="J326" s="38">
        <f t="shared" si="51"/>
        <v>0.2099142317197267</v>
      </c>
    </row>
    <row r="327" spans="1:10" x14ac:dyDescent="0.2">
      <c r="A327" s="177"/>
      <c r="B327" s="143"/>
      <c r="C327" s="144"/>
      <c r="D327" s="143"/>
      <c r="E327" s="144"/>
      <c r="F327" s="145"/>
      <c r="G327" s="143"/>
      <c r="H327" s="144"/>
      <c r="I327" s="151"/>
      <c r="J327" s="152"/>
    </row>
    <row r="328" spans="1:10" s="139" customFormat="1" x14ac:dyDescent="0.2">
      <c r="A328" s="159" t="s">
        <v>71</v>
      </c>
      <c r="B328" s="65"/>
      <c r="C328" s="66"/>
      <c r="D328" s="65"/>
      <c r="E328" s="66"/>
      <c r="F328" s="67"/>
      <c r="G328" s="65"/>
      <c r="H328" s="66"/>
      <c r="I328" s="20"/>
      <c r="J328" s="21"/>
    </row>
    <row r="329" spans="1:10" x14ac:dyDescent="0.2">
      <c r="A329" s="158" t="s">
        <v>339</v>
      </c>
      <c r="B329" s="65">
        <v>1</v>
      </c>
      <c r="C329" s="66">
        <v>1</v>
      </c>
      <c r="D329" s="65">
        <v>2</v>
      </c>
      <c r="E329" s="66">
        <v>5</v>
      </c>
      <c r="F329" s="67"/>
      <c r="G329" s="65">
        <f>B329-C329</f>
        <v>0</v>
      </c>
      <c r="H329" s="66">
        <f>D329-E329</f>
        <v>-3</v>
      </c>
      <c r="I329" s="20">
        <f>IF(C329=0, "-", IF(G329/C329&lt;10, G329/C329, "&gt;999%"))</f>
        <v>0</v>
      </c>
      <c r="J329" s="21">
        <f>IF(E329=0, "-", IF(H329/E329&lt;10, H329/E329, "&gt;999%"))</f>
        <v>-0.6</v>
      </c>
    </row>
    <row r="330" spans="1:10" s="160" customFormat="1" x14ac:dyDescent="0.2">
      <c r="A330" s="178" t="s">
        <v>663</v>
      </c>
      <c r="B330" s="71">
        <v>1</v>
      </c>
      <c r="C330" s="72">
        <v>1</v>
      </c>
      <c r="D330" s="71">
        <v>2</v>
      </c>
      <c r="E330" s="72">
        <v>5</v>
      </c>
      <c r="F330" s="73"/>
      <c r="G330" s="71">
        <f>B330-C330</f>
        <v>0</v>
      </c>
      <c r="H330" s="72">
        <f>D330-E330</f>
        <v>-3</v>
      </c>
      <c r="I330" s="37">
        <f>IF(C330=0, "-", IF(G330/C330&lt;10, G330/C330, "&gt;999%"))</f>
        <v>0</v>
      </c>
      <c r="J330" s="38">
        <f>IF(E330=0, "-", IF(H330/E330&lt;10, H330/E330, "&gt;999%"))</f>
        <v>-0.6</v>
      </c>
    </row>
    <row r="331" spans="1:10" x14ac:dyDescent="0.2">
      <c r="A331" s="177"/>
      <c r="B331" s="143"/>
      <c r="C331" s="144"/>
      <c r="D331" s="143"/>
      <c r="E331" s="144"/>
      <c r="F331" s="145"/>
      <c r="G331" s="143"/>
      <c r="H331" s="144"/>
      <c r="I331" s="151"/>
      <c r="J331" s="152"/>
    </row>
    <row r="332" spans="1:10" s="139" customFormat="1" x14ac:dyDescent="0.2">
      <c r="A332" s="159" t="s">
        <v>72</v>
      </c>
      <c r="B332" s="65"/>
      <c r="C332" s="66"/>
      <c r="D332" s="65"/>
      <c r="E332" s="66"/>
      <c r="F332" s="67"/>
      <c r="G332" s="65"/>
      <c r="H332" s="66"/>
      <c r="I332" s="20"/>
      <c r="J332" s="21"/>
    </row>
    <row r="333" spans="1:10" x14ac:dyDescent="0.2">
      <c r="A333" s="158" t="s">
        <v>340</v>
      </c>
      <c r="B333" s="65">
        <v>0</v>
      </c>
      <c r="C333" s="66">
        <v>0</v>
      </c>
      <c r="D333" s="65">
        <v>0</v>
      </c>
      <c r="E333" s="66">
        <v>3</v>
      </c>
      <c r="F333" s="67"/>
      <c r="G333" s="65">
        <f t="shared" ref="G333:G354" si="52">B333-C333</f>
        <v>0</v>
      </c>
      <c r="H333" s="66">
        <f t="shared" ref="H333:H354" si="53">D333-E333</f>
        <v>-3</v>
      </c>
      <c r="I333" s="20" t="str">
        <f t="shared" ref="I333:I354" si="54">IF(C333=0, "-", IF(G333/C333&lt;10, G333/C333, "&gt;999%"))</f>
        <v>-</v>
      </c>
      <c r="J333" s="21">
        <f t="shared" ref="J333:J354" si="55">IF(E333=0, "-", IF(H333/E333&lt;10, H333/E333, "&gt;999%"))</f>
        <v>-1</v>
      </c>
    </row>
    <row r="334" spans="1:10" x14ac:dyDescent="0.2">
      <c r="A334" s="158" t="s">
        <v>239</v>
      </c>
      <c r="B334" s="65">
        <v>174</v>
      </c>
      <c r="C334" s="66">
        <v>149</v>
      </c>
      <c r="D334" s="65">
        <v>338</v>
      </c>
      <c r="E334" s="66">
        <v>505</v>
      </c>
      <c r="F334" s="67"/>
      <c r="G334" s="65">
        <f t="shared" si="52"/>
        <v>25</v>
      </c>
      <c r="H334" s="66">
        <f t="shared" si="53"/>
        <v>-167</v>
      </c>
      <c r="I334" s="20">
        <f t="shared" si="54"/>
        <v>0.16778523489932887</v>
      </c>
      <c r="J334" s="21">
        <f t="shared" si="55"/>
        <v>-0.33069306930693071</v>
      </c>
    </row>
    <row r="335" spans="1:10" x14ac:dyDescent="0.2">
      <c r="A335" s="158" t="s">
        <v>240</v>
      </c>
      <c r="B335" s="65">
        <v>7</v>
      </c>
      <c r="C335" s="66">
        <v>10</v>
      </c>
      <c r="D335" s="65">
        <v>24</v>
      </c>
      <c r="E335" s="66">
        <v>63</v>
      </c>
      <c r="F335" s="67"/>
      <c r="G335" s="65">
        <f t="shared" si="52"/>
        <v>-3</v>
      </c>
      <c r="H335" s="66">
        <f t="shared" si="53"/>
        <v>-39</v>
      </c>
      <c r="I335" s="20">
        <f t="shared" si="54"/>
        <v>-0.3</v>
      </c>
      <c r="J335" s="21">
        <f t="shared" si="55"/>
        <v>-0.61904761904761907</v>
      </c>
    </row>
    <row r="336" spans="1:10" x14ac:dyDescent="0.2">
      <c r="A336" s="158" t="s">
        <v>262</v>
      </c>
      <c r="B336" s="65">
        <v>87</v>
      </c>
      <c r="C336" s="66">
        <v>141</v>
      </c>
      <c r="D336" s="65">
        <v>181</v>
      </c>
      <c r="E336" s="66">
        <v>447</v>
      </c>
      <c r="F336" s="67"/>
      <c r="G336" s="65">
        <f t="shared" si="52"/>
        <v>-54</v>
      </c>
      <c r="H336" s="66">
        <f t="shared" si="53"/>
        <v>-266</v>
      </c>
      <c r="I336" s="20">
        <f t="shared" si="54"/>
        <v>-0.38297872340425532</v>
      </c>
      <c r="J336" s="21">
        <f t="shared" si="55"/>
        <v>-0.59507829977628635</v>
      </c>
    </row>
    <row r="337" spans="1:10" x14ac:dyDescent="0.2">
      <c r="A337" s="158" t="s">
        <v>327</v>
      </c>
      <c r="B337" s="65">
        <v>27</v>
      </c>
      <c r="C337" s="66">
        <v>48</v>
      </c>
      <c r="D337" s="65">
        <v>69</v>
      </c>
      <c r="E337" s="66">
        <v>125</v>
      </c>
      <c r="F337" s="67"/>
      <c r="G337" s="65">
        <f t="shared" si="52"/>
        <v>-21</v>
      </c>
      <c r="H337" s="66">
        <f t="shared" si="53"/>
        <v>-56</v>
      </c>
      <c r="I337" s="20">
        <f t="shared" si="54"/>
        <v>-0.4375</v>
      </c>
      <c r="J337" s="21">
        <f t="shared" si="55"/>
        <v>-0.44800000000000001</v>
      </c>
    </row>
    <row r="338" spans="1:10" x14ac:dyDescent="0.2">
      <c r="A338" s="158" t="s">
        <v>263</v>
      </c>
      <c r="B338" s="65">
        <v>94</v>
      </c>
      <c r="C338" s="66">
        <v>35</v>
      </c>
      <c r="D338" s="65">
        <v>187</v>
      </c>
      <c r="E338" s="66">
        <v>117</v>
      </c>
      <c r="F338" s="67"/>
      <c r="G338" s="65">
        <f t="shared" si="52"/>
        <v>59</v>
      </c>
      <c r="H338" s="66">
        <f t="shared" si="53"/>
        <v>70</v>
      </c>
      <c r="I338" s="20">
        <f t="shared" si="54"/>
        <v>1.6857142857142857</v>
      </c>
      <c r="J338" s="21">
        <f t="shared" si="55"/>
        <v>0.59829059829059827</v>
      </c>
    </row>
    <row r="339" spans="1:10" x14ac:dyDescent="0.2">
      <c r="A339" s="158" t="s">
        <v>278</v>
      </c>
      <c r="B339" s="65">
        <v>4</v>
      </c>
      <c r="C339" s="66">
        <v>1</v>
      </c>
      <c r="D339" s="65">
        <v>5</v>
      </c>
      <c r="E339" s="66">
        <v>4</v>
      </c>
      <c r="F339" s="67"/>
      <c r="G339" s="65">
        <f t="shared" si="52"/>
        <v>3</v>
      </c>
      <c r="H339" s="66">
        <f t="shared" si="53"/>
        <v>1</v>
      </c>
      <c r="I339" s="20">
        <f t="shared" si="54"/>
        <v>3</v>
      </c>
      <c r="J339" s="21">
        <f t="shared" si="55"/>
        <v>0.25</v>
      </c>
    </row>
    <row r="340" spans="1:10" x14ac:dyDescent="0.2">
      <c r="A340" s="158" t="s">
        <v>279</v>
      </c>
      <c r="B340" s="65">
        <v>15</v>
      </c>
      <c r="C340" s="66">
        <v>60</v>
      </c>
      <c r="D340" s="65">
        <v>29</v>
      </c>
      <c r="E340" s="66">
        <v>114</v>
      </c>
      <c r="F340" s="67"/>
      <c r="G340" s="65">
        <f t="shared" si="52"/>
        <v>-45</v>
      </c>
      <c r="H340" s="66">
        <f t="shared" si="53"/>
        <v>-85</v>
      </c>
      <c r="I340" s="20">
        <f t="shared" si="54"/>
        <v>-0.75</v>
      </c>
      <c r="J340" s="21">
        <f t="shared" si="55"/>
        <v>-0.74561403508771928</v>
      </c>
    </row>
    <row r="341" spans="1:10" x14ac:dyDescent="0.2">
      <c r="A341" s="158" t="s">
        <v>328</v>
      </c>
      <c r="B341" s="65">
        <v>6</v>
      </c>
      <c r="C341" s="66">
        <v>13</v>
      </c>
      <c r="D341" s="65">
        <v>21</v>
      </c>
      <c r="E341" s="66">
        <v>43</v>
      </c>
      <c r="F341" s="67"/>
      <c r="G341" s="65">
        <f t="shared" si="52"/>
        <v>-7</v>
      </c>
      <c r="H341" s="66">
        <f t="shared" si="53"/>
        <v>-22</v>
      </c>
      <c r="I341" s="20">
        <f t="shared" si="54"/>
        <v>-0.53846153846153844</v>
      </c>
      <c r="J341" s="21">
        <f t="shared" si="55"/>
        <v>-0.51162790697674421</v>
      </c>
    </row>
    <row r="342" spans="1:10" x14ac:dyDescent="0.2">
      <c r="A342" s="158" t="s">
        <v>383</v>
      </c>
      <c r="B342" s="65">
        <v>33</v>
      </c>
      <c r="C342" s="66">
        <v>0</v>
      </c>
      <c r="D342" s="65">
        <v>83</v>
      </c>
      <c r="E342" s="66">
        <v>0</v>
      </c>
      <c r="F342" s="67"/>
      <c r="G342" s="65">
        <f t="shared" si="52"/>
        <v>33</v>
      </c>
      <c r="H342" s="66">
        <f t="shared" si="53"/>
        <v>83</v>
      </c>
      <c r="I342" s="20" t="str">
        <f t="shared" si="54"/>
        <v>-</v>
      </c>
      <c r="J342" s="21" t="str">
        <f t="shared" si="55"/>
        <v>-</v>
      </c>
    </row>
    <row r="343" spans="1:10" x14ac:dyDescent="0.2">
      <c r="A343" s="158" t="s">
        <v>416</v>
      </c>
      <c r="B343" s="65">
        <v>13</v>
      </c>
      <c r="C343" s="66">
        <v>9</v>
      </c>
      <c r="D343" s="65">
        <v>53</v>
      </c>
      <c r="E343" s="66">
        <v>41</v>
      </c>
      <c r="F343" s="67"/>
      <c r="G343" s="65">
        <f t="shared" si="52"/>
        <v>4</v>
      </c>
      <c r="H343" s="66">
        <f t="shared" si="53"/>
        <v>12</v>
      </c>
      <c r="I343" s="20">
        <f t="shared" si="54"/>
        <v>0.44444444444444442</v>
      </c>
      <c r="J343" s="21">
        <f t="shared" si="55"/>
        <v>0.29268292682926828</v>
      </c>
    </row>
    <row r="344" spans="1:10" x14ac:dyDescent="0.2">
      <c r="A344" s="158" t="s">
        <v>475</v>
      </c>
      <c r="B344" s="65">
        <v>10</v>
      </c>
      <c r="C344" s="66">
        <v>21</v>
      </c>
      <c r="D344" s="65">
        <v>13</v>
      </c>
      <c r="E344" s="66">
        <v>69</v>
      </c>
      <c r="F344" s="67"/>
      <c r="G344" s="65">
        <f t="shared" si="52"/>
        <v>-11</v>
      </c>
      <c r="H344" s="66">
        <f t="shared" si="53"/>
        <v>-56</v>
      </c>
      <c r="I344" s="20">
        <f t="shared" si="54"/>
        <v>-0.52380952380952384</v>
      </c>
      <c r="J344" s="21">
        <f t="shared" si="55"/>
        <v>-0.81159420289855078</v>
      </c>
    </row>
    <row r="345" spans="1:10" x14ac:dyDescent="0.2">
      <c r="A345" s="158" t="s">
        <v>384</v>
      </c>
      <c r="B345" s="65">
        <v>117</v>
      </c>
      <c r="C345" s="66">
        <v>136</v>
      </c>
      <c r="D345" s="65">
        <v>297</v>
      </c>
      <c r="E345" s="66">
        <v>471</v>
      </c>
      <c r="F345" s="67"/>
      <c r="G345" s="65">
        <f t="shared" si="52"/>
        <v>-19</v>
      </c>
      <c r="H345" s="66">
        <f t="shared" si="53"/>
        <v>-174</v>
      </c>
      <c r="I345" s="20">
        <f t="shared" si="54"/>
        <v>-0.13970588235294118</v>
      </c>
      <c r="J345" s="21">
        <f t="shared" si="55"/>
        <v>-0.36942675159235666</v>
      </c>
    </row>
    <row r="346" spans="1:10" x14ac:dyDescent="0.2">
      <c r="A346" s="158" t="s">
        <v>417</v>
      </c>
      <c r="B346" s="65">
        <v>33</v>
      </c>
      <c r="C346" s="66">
        <v>229</v>
      </c>
      <c r="D346" s="65">
        <v>248</v>
      </c>
      <c r="E346" s="66">
        <v>417</v>
      </c>
      <c r="F346" s="67"/>
      <c r="G346" s="65">
        <f t="shared" si="52"/>
        <v>-196</v>
      </c>
      <c r="H346" s="66">
        <f t="shared" si="53"/>
        <v>-169</v>
      </c>
      <c r="I346" s="20">
        <f t="shared" si="54"/>
        <v>-0.85589519650655022</v>
      </c>
      <c r="J346" s="21">
        <f t="shared" si="55"/>
        <v>-0.40527577937649878</v>
      </c>
    </row>
    <row r="347" spans="1:10" x14ac:dyDescent="0.2">
      <c r="A347" s="158" t="s">
        <v>418</v>
      </c>
      <c r="B347" s="65">
        <v>66</v>
      </c>
      <c r="C347" s="66">
        <v>37</v>
      </c>
      <c r="D347" s="65">
        <v>166</v>
      </c>
      <c r="E347" s="66">
        <v>109</v>
      </c>
      <c r="F347" s="67"/>
      <c r="G347" s="65">
        <f t="shared" si="52"/>
        <v>29</v>
      </c>
      <c r="H347" s="66">
        <f t="shared" si="53"/>
        <v>57</v>
      </c>
      <c r="I347" s="20">
        <f t="shared" si="54"/>
        <v>0.78378378378378377</v>
      </c>
      <c r="J347" s="21">
        <f t="shared" si="55"/>
        <v>0.52293577981651373</v>
      </c>
    </row>
    <row r="348" spans="1:10" x14ac:dyDescent="0.2">
      <c r="A348" s="158" t="s">
        <v>419</v>
      </c>
      <c r="B348" s="65">
        <v>248</v>
      </c>
      <c r="C348" s="66">
        <v>184</v>
      </c>
      <c r="D348" s="65">
        <v>516</v>
      </c>
      <c r="E348" s="66">
        <v>447</v>
      </c>
      <c r="F348" s="67"/>
      <c r="G348" s="65">
        <f t="shared" si="52"/>
        <v>64</v>
      </c>
      <c r="H348" s="66">
        <f t="shared" si="53"/>
        <v>69</v>
      </c>
      <c r="I348" s="20">
        <f t="shared" si="54"/>
        <v>0.34782608695652173</v>
      </c>
      <c r="J348" s="21">
        <f t="shared" si="55"/>
        <v>0.15436241610738255</v>
      </c>
    </row>
    <row r="349" spans="1:10" x14ac:dyDescent="0.2">
      <c r="A349" s="158" t="s">
        <v>459</v>
      </c>
      <c r="B349" s="65">
        <v>14</v>
      </c>
      <c r="C349" s="66">
        <v>26</v>
      </c>
      <c r="D349" s="65">
        <v>38</v>
      </c>
      <c r="E349" s="66">
        <v>97</v>
      </c>
      <c r="F349" s="67"/>
      <c r="G349" s="65">
        <f t="shared" si="52"/>
        <v>-12</v>
      </c>
      <c r="H349" s="66">
        <f t="shared" si="53"/>
        <v>-59</v>
      </c>
      <c r="I349" s="20">
        <f t="shared" si="54"/>
        <v>-0.46153846153846156</v>
      </c>
      <c r="J349" s="21">
        <f t="shared" si="55"/>
        <v>-0.60824742268041232</v>
      </c>
    </row>
    <row r="350" spans="1:10" x14ac:dyDescent="0.2">
      <c r="A350" s="158" t="s">
        <v>460</v>
      </c>
      <c r="B350" s="65">
        <v>72</v>
      </c>
      <c r="C350" s="66">
        <v>84</v>
      </c>
      <c r="D350" s="65">
        <v>228</v>
      </c>
      <c r="E350" s="66">
        <v>305</v>
      </c>
      <c r="F350" s="67"/>
      <c r="G350" s="65">
        <f t="shared" si="52"/>
        <v>-12</v>
      </c>
      <c r="H350" s="66">
        <f t="shared" si="53"/>
        <v>-77</v>
      </c>
      <c r="I350" s="20">
        <f t="shared" si="54"/>
        <v>-0.14285714285714285</v>
      </c>
      <c r="J350" s="21">
        <f t="shared" si="55"/>
        <v>-0.25245901639344265</v>
      </c>
    </row>
    <row r="351" spans="1:10" x14ac:dyDescent="0.2">
      <c r="A351" s="158" t="s">
        <v>476</v>
      </c>
      <c r="B351" s="65">
        <v>20</v>
      </c>
      <c r="C351" s="66">
        <v>10</v>
      </c>
      <c r="D351" s="65">
        <v>66</v>
      </c>
      <c r="E351" s="66">
        <v>43</v>
      </c>
      <c r="F351" s="67"/>
      <c r="G351" s="65">
        <f t="shared" si="52"/>
        <v>10</v>
      </c>
      <c r="H351" s="66">
        <f t="shared" si="53"/>
        <v>23</v>
      </c>
      <c r="I351" s="20">
        <f t="shared" si="54"/>
        <v>1</v>
      </c>
      <c r="J351" s="21">
        <f t="shared" si="55"/>
        <v>0.53488372093023251</v>
      </c>
    </row>
    <row r="352" spans="1:10" x14ac:dyDescent="0.2">
      <c r="A352" s="158" t="s">
        <v>516</v>
      </c>
      <c r="B352" s="65">
        <v>0</v>
      </c>
      <c r="C352" s="66">
        <v>0</v>
      </c>
      <c r="D352" s="65">
        <v>0</v>
      </c>
      <c r="E352" s="66">
        <v>2</v>
      </c>
      <c r="F352" s="67"/>
      <c r="G352" s="65">
        <f t="shared" si="52"/>
        <v>0</v>
      </c>
      <c r="H352" s="66">
        <f t="shared" si="53"/>
        <v>-2</v>
      </c>
      <c r="I352" s="20" t="str">
        <f t="shared" si="54"/>
        <v>-</v>
      </c>
      <c r="J352" s="21">
        <f t="shared" si="55"/>
        <v>-1</v>
      </c>
    </row>
    <row r="353" spans="1:10" x14ac:dyDescent="0.2">
      <c r="A353" s="158" t="s">
        <v>290</v>
      </c>
      <c r="B353" s="65">
        <v>8</v>
      </c>
      <c r="C353" s="66">
        <v>21</v>
      </c>
      <c r="D353" s="65">
        <v>28</v>
      </c>
      <c r="E353" s="66">
        <v>23</v>
      </c>
      <c r="F353" s="67"/>
      <c r="G353" s="65">
        <f t="shared" si="52"/>
        <v>-13</v>
      </c>
      <c r="H353" s="66">
        <f t="shared" si="53"/>
        <v>5</v>
      </c>
      <c r="I353" s="20">
        <f t="shared" si="54"/>
        <v>-0.61904761904761907</v>
      </c>
      <c r="J353" s="21">
        <f t="shared" si="55"/>
        <v>0.21739130434782608</v>
      </c>
    </row>
    <row r="354" spans="1:10" s="160" customFormat="1" x14ac:dyDescent="0.2">
      <c r="A354" s="178" t="s">
        <v>664</v>
      </c>
      <c r="B354" s="71">
        <v>1048</v>
      </c>
      <c r="C354" s="72">
        <v>1214</v>
      </c>
      <c r="D354" s="71">
        <v>2590</v>
      </c>
      <c r="E354" s="72">
        <v>3445</v>
      </c>
      <c r="F354" s="73"/>
      <c r="G354" s="71">
        <f t="shared" si="52"/>
        <v>-166</v>
      </c>
      <c r="H354" s="72">
        <f t="shared" si="53"/>
        <v>-855</v>
      </c>
      <c r="I354" s="37">
        <f t="shared" si="54"/>
        <v>-0.13673805601317957</v>
      </c>
      <c r="J354" s="38">
        <f t="shared" si="55"/>
        <v>-0.24818577648766327</v>
      </c>
    </row>
    <row r="355" spans="1:10" x14ac:dyDescent="0.2">
      <c r="A355" s="177"/>
      <c r="B355" s="143"/>
      <c r="C355" s="144"/>
      <c r="D355" s="143"/>
      <c r="E355" s="144"/>
      <c r="F355" s="145"/>
      <c r="G355" s="143"/>
      <c r="H355" s="144"/>
      <c r="I355" s="151"/>
      <c r="J355" s="152"/>
    </row>
    <row r="356" spans="1:10" s="139" customFormat="1" x14ac:dyDescent="0.2">
      <c r="A356" s="159" t="s">
        <v>73</v>
      </c>
      <c r="B356" s="65"/>
      <c r="C356" s="66"/>
      <c r="D356" s="65"/>
      <c r="E356" s="66"/>
      <c r="F356" s="67"/>
      <c r="G356" s="65"/>
      <c r="H356" s="66"/>
      <c r="I356" s="20"/>
      <c r="J356" s="21"/>
    </row>
    <row r="357" spans="1:10" x14ac:dyDescent="0.2">
      <c r="A357" s="158" t="s">
        <v>561</v>
      </c>
      <c r="B357" s="65">
        <v>19</v>
      </c>
      <c r="C357" s="66">
        <v>36</v>
      </c>
      <c r="D357" s="65">
        <v>51</v>
      </c>
      <c r="E357" s="66">
        <v>123</v>
      </c>
      <c r="F357" s="67"/>
      <c r="G357" s="65">
        <f>B357-C357</f>
        <v>-17</v>
      </c>
      <c r="H357" s="66">
        <f>D357-E357</f>
        <v>-72</v>
      </c>
      <c r="I357" s="20">
        <f>IF(C357=0, "-", IF(G357/C357&lt;10, G357/C357, "&gt;999%"))</f>
        <v>-0.47222222222222221</v>
      </c>
      <c r="J357" s="21">
        <f>IF(E357=0, "-", IF(H357/E357&lt;10, H357/E357, "&gt;999%"))</f>
        <v>-0.58536585365853655</v>
      </c>
    </row>
    <row r="358" spans="1:10" x14ac:dyDescent="0.2">
      <c r="A358" s="158" t="s">
        <v>548</v>
      </c>
      <c r="B358" s="65">
        <v>1</v>
      </c>
      <c r="C358" s="66">
        <v>1</v>
      </c>
      <c r="D358" s="65">
        <v>2</v>
      </c>
      <c r="E358" s="66">
        <v>2</v>
      </c>
      <c r="F358" s="67"/>
      <c r="G358" s="65">
        <f>B358-C358</f>
        <v>0</v>
      </c>
      <c r="H358" s="66">
        <f>D358-E358</f>
        <v>0</v>
      </c>
      <c r="I358" s="20">
        <f>IF(C358=0, "-", IF(G358/C358&lt;10, G358/C358, "&gt;999%"))</f>
        <v>0</v>
      </c>
      <c r="J358" s="21">
        <f>IF(E358=0, "-", IF(H358/E358&lt;10, H358/E358, "&gt;999%"))</f>
        <v>0</v>
      </c>
    </row>
    <row r="359" spans="1:10" s="160" customFormat="1" x14ac:dyDescent="0.2">
      <c r="A359" s="178" t="s">
        <v>665</v>
      </c>
      <c r="B359" s="71">
        <v>20</v>
      </c>
      <c r="C359" s="72">
        <v>37</v>
      </c>
      <c r="D359" s="71">
        <v>53</v>
      </c>
      <c r="E359" s="72">
        <v>125</v>
      </c>
      <c r="F359" s="73"/>
      <c r="G359" s="71">
        <f>B359-C359</f>
        <v>-17</v>
      </c>
      <c r="H359" s="72">
        <f>D359-E359</f>
        <v>-72</v>
      </c>
      <c r="I359" s="37">
        <f>IF(C359=0, "-", IF(G359/C359&lt;10, G359/C359, "&gt;999%"))</f>
        <v>-0.45945945945945948</v>
      </c>
      <c r="J359" s="38">
        <f>IF(E359=0, "-", IF(H359/E359&lt;10, H359/E359, "&gt;999%"))</f>
        <v>-0.57599999999999996</v>
      </c>
    </row>
    <row r="360" spans="1:10" x14ac:dyDescent="0.2">
      <c r="A360" s="177"/>
      <c r="B360" s="143"/>
      <c r="C360" s="144"/>
      <c r="D360" s="143"/>
      <c r="E360" s="144"/>
      <c r="F360" s="145"/>
      <c r="G360" s="143"/>
      <c r="H360" s="144"/>
      <c r="I360" s="151"/>
      <c r="J360" s="152"/>
    </row>
    <row r="361" spans="1:10" s="139" customFormat="1" x14ac:dyDescent="0.2">
      <c r="A361" s="159" t="s">
        <v>74</v>
      </c>
      <c r="B361" s="65"/>
      <c r="C361" s="66"/>
      <c r="D361" s="65"/>
      <c r="E361" s="66"/>
      <c r="F361" s="67"/>
      <c r="G361" s="65"/>
      <c r="H361" s="66"/>
      <c r="I361" s="20"/>
      <c r="J361" s="21"/>
    </row>
    <row r="362" spans="1:10" x14ac:dyDescent="0.2">
      <c r="A362" s="158" t="s">
        <v>302</v>
      </c>
      <c r="B362" s="65">
        <v>0</v>
      </c>
      <c r="C362" s="66">
        <v>3</v>
      </c>
      <c r="D362" s="65">
        <v>1</v>
      </c>
      <c r="E362" s="66">
        <v>4</v>
      </c>
      <c r="F362" s="67"/>
      <c r="G362" s="65">
        <f t="shared" ref="G362:G369" si="56">B362-C362</f>
        <v>-3</v>
      </c>
      <c r="H362" s="66">
        <f t="shared" ref="H362:H369" si="57">D362-E362</f>
        <v>-3</v>
      </c>
      <c r="I362" s="20">
        <f t="shared" ref="I362:I369" si="58">IF(C362=0, "-", IF(G362/C362&lt;10, G362/C362, "&gt;999%"))</f>
        <v>-1</v>
      </c>
      <c r="J362" s="21">
        <f t="shared" ref="J362:J369" si="59">IF(E362=0, "-", IF(H362/E362&lt;10, H362/E362, "&gt;999%"))</f>
        <v>-0.75</v>
      </c>
    </row>
    <row r="363" spans="1:10" x14ac:dyDescent="0.2">
      <c r="A363" s="158" t="s">
        <v>537</v>
      </c>
      <c r="B363" s="65">
        <v>80</v>
      </c>
      <c r="C363" s="66">
        <v>69</v>
      </c>
      <c r="D363" s="65">
        <v>144</v>
      </c>
      <c r="E363" s="66">
        <v>187</v>
      </c>
      <c r="F363" s="67"/>
      <c r="G363" s="65">
        <f t="shared" si="56"/>
        <v>11</v>
      </c>
      <c r="H363" s="66">
        <f t="shared" si="57"/>
        <v>-43</v>
      </c>
      <c r="I363" s="20">
        <f t="shared" si="58"/>
        <v>0.15942028985507245</v>
      </c>
      <c r="J363" s="21">
        <f t="shared" si="59"/>
        <v>-0.22994652406417113</v>
      </c>
    </row>
    <row r="364" spans="1:10" x14ac:dyDescent="0.2">
      <c r="A364" s="158" t="s">
        <v>480</v>
      </c>
      <c r="B364" s="65">
        <v>1</v>
      </c>
      <c r="C364" s="66">
        <v>2</v>
      </c>
      <c r="D364" s="65">
        <v>2</v>
      </c>
      <c r="E364" s="66">
        <v>5</v>
      </c>
      <c r="F364" s="67"/>
      <c r="G364" s="65">
        <f t="shared" si="56"/>
        <v>-1</v>
      </c>
      <c r="H364" s="66">
        <f t="shared" si="57"/>
        <v>-3</v>
      </c>
      <c r="I364" s="20">
        <f t="shared" si="58"/>
        <v>-0.5</v>
      </c>
      <c r="J364" s="21">
        <f t="shared" si="59"/>
        <v>-0.6</v>
      </c>
    </row>
    <row r="365" spans="1:10" x14ac:dyDescent="0.2">
      <c r="A365" s="158" t="s">
        <v>303</v>
      </c>
      <c r="B365" s="65">
        <v>6</v>
      </c>
      <c r="C365" s="66">
        <v>6</v>
      </c>
      <c r="D365" s="65">
        <v>20</v>
      </c>
      <c r="E365" s="66">
        <v>16</v>
      </c>
      <c r="F365" s="67"/>
      <c r="G365" s="65">
        <f t="shared" si="56"/>
        <v>0</v>
      </c>
      <c r="H365" s="66">
        <f t="shared" si="57"/>
        <v>4</v>
      </c>
      <c r="I365" s="20">
        <f t="shared" si="58"/>
        <v>0</v>
      </c>
      <c r="J365" s="21">
        <f t="shared" si="59"/>
        <v>0.25</v>
      </c>
    </row>
    <row r="366" spans="1:10" x14ac:dyDescent="0.2">
      <c r="A366" s="158" t="s">
        <v>304</v>
      </c>
      <c r="B366" s="65">
        <v>20</v>
      </c>
      <c r="C366" s="66">
        <v>17</v>
      </c>
      <c r="D366" s="65">
        <v>58</v>
      </c>
      <c r="E366" s="66">
        <v>34</v>
      </c>
      <c r="F366" s="67"/>
      <c r="G366" s="65">
        <f t="shared" si="56"/>
        <v>3</v>
      </c>
      <c r="H366" s="66">
        <f t="shared" si="57"/>
        <v>24</v>
      </c>
      <c r="I366" s="20">
        <f t="shared" si="58"/>
        <v>0.17647058823529413</v>
      </c>
      <c r="J366" s="21">
        <f t="shared" si="59"/>
        <v>0.70588235294117652</v>
      </c>
    </row>
    <row r="367" spans="1:10" x14ac:dyDescent="0.2">
      <c r="A367" s="158" t="s">
        <v>493</v>
      </c>
      <c r="B367" s="65">
        <v>37</v>
      </c>
      <c r="C367" s="66">
        <v>43</v>
      </c>
      <c r="D367" s="65">
        <v>96</v>
      </c>
      <c r="E367" s="66">
        <v>101</v>
      </c>
      <c r="F367" s="67"/>
      <c r="G367" s="65">
        <f t="shared" si="56"/>
        <v>-6</v>
      </c>
      <c r="H367" s="66">
        <f t="shared" si="57"/>
        <v>-5</v>
      </c>
      <c r="I367" s="20">
        <f t="shared" si="58"/>
        <v>-0.13953488372093023</v>
      </c>
      <c r="J367" s="21">
        <f t="shared" si="59"/>
        <v>-4.9504950495049507E-2</v>
      </c>
    </row>
    <row r="368" spans="1:10" x14ac:dyDescent="0.2">
      <c r="A368" s="158" t="s">
        <v>517</v>
      </c>
      <c r="B368" s="65">
        <v>0</v>
      </c>
      <c r="C368" s="66">
        <v>4</v>
      </c>
      <c r="D368" s="65">
        <v>0</v>
      </c>
      <c r="E368" s="66">
        <v>14</v>
      </c>
      <c r="F368" s="67"/>
      <c r="G368" s="65">
        <f t="shared" si="56"/>
        <v>-4</v>
      </c>
      <c r="H368" s="66">
        <f t="shared" si="57"/>
        <v>-14</v>
      </c>
      <c r="I368" s="20">
        <f t="shared" si="58"/>
        <v>-1</v>
      </c>
      <c r="J368" s="21">
        <f t="shared" si="59"/>
        <v>-1</v>
      </c>
    </row>
    <row r="369" spans="1:10" s="160" customFormat="1" x14ac:dyDescent="0.2">
      <c r="A369" s="178" t="s">
        <v>666</v>
      </c>
      <c r="B369" s="71">
        <v>144</v>
      </c>
      <c r="C369" s="72">
        <v>144</v>
      </c>
      <c r="D369" s="71">
        <v>321</v>
      </c>
      <c r="E369" s="72">
        <v>361</v>
      </c>
      <c r="F369" s="73"/>
      <c r="G369" s="71">
        <f t="shared" si="56"/>
        <v>0</v>
      </c>
      <c r="H369" s="72">
        <f t="shared" si="57"/>
        <v>-40</v>
      </c>
      <c r="I369" s="37">
        <f t="shared" si="58"/>
        <v>0</v>
      </c>
      <c r="J369" s="38">
        <f t="shared" si="59"/>
        <v>-0.11080332409972299</v>
      </c>
    </row>
    <row r="370" spans="1:10" x14ac:dyDescent="0.2">
      <c r="A370" s="177"/>
      <c r="B370" s="143"/>
      <c r="C370" s="144"/>
      <c r="D370" s="143"/>
      <c r="E370" s="144"/>
      <c r="F370" s="145"/>
      <c r="G370" s="143"/>
      <c r="H370" s="144"/>
      <c r="I370" s="151"/>
      <c r="J370" s="152"/>
    </row>
    <row r="371" spans="1:10" s="139" customFormat="1" x14ac:dyDescent="0.2">
      <c r="A371" s="159" t="s">
        <v>75</v>
      </c>
      <c r="B371" s="65"/>
      <c r="C371" s="66"/>
      <c r="D371" s="65"/>
      <c r="E371" s="66"/>
      <c r="F371" s="67"/>
      <c r="G371" s="65"/>
      <c r="H371" s="66"/>
      <c r="I371" s="20"/>
      <c r="J371" s="21"/>
    </row>
    <row r="372" spans="1:10" x14ac:dyDescent="0.2">
      <c r="A372" s="158" t="s">
        <v>395</v>
      </c>
      <c r="B372" s="65">
        <v>114</v>
      </c>
      <c r="C372" s="66">
        <v>123</v>
      </c>
      <c r="D372" s="65">
        <v>273</v>
      </c>
      <c r="E372" s="66">
        <v>302</v>
      </c>
      <c r="F372" s="67"/>
      <c r="G372" s="65">
        <f>B372-C372</f>
        <v>-9</v>
      </c>
      <c r="H372" s="66">
        <f>D372-E372</f>
        <v>-29</v>
      </c>
      <c r="I372" s="20">
        <f>IF(C372=0, "-", IF(G372/C372&lt;10, G372/C372, "&gt;999%"))</f>
        <v>-7.3170731707317069E-2</v>
      </c>
      <c r="J372" s="21">
        <f>IF(E372=0, "-", IF(H372/E372&lt;10, H372/E372, "&gt;999%"))</f>
        <v>-9.602649006622517E-2</v>
      </c>
    </row>
    <row r="373" spans="1:10" x14ac:dyDescent="0.2">
      <c r="A373" s="158" t="s">
        <v>207</v>
      </c>
      <c r="B373" s="65">
        <v>341</v>
      </c>
      <c r="C373" s="66">
        <v>157</v>
      </c>
      <c r="D373" s="65">
        <v>923</v>
      </c>
      <c r="E373" s="66">
        <v>516</v>
      </c>
      <c r="F373" s="67"/>
      <c r="G373" s="65">
        <f>B373-C373</f>
        <v>184</v>
      </c>
      <c r="H373" s="66">
        <f>D373-E373</f>
        <v>407</v>
      </c>
      <c r="I373" s="20">
        <f>IF(C373=0, "-", IF(G373/C373&lt;10, G373/C373, "&gt;999%"))</f>
        <v>1.1719745222929936</v>
      </c>
      <c r="J373" s="21">
        <f>IF(E373=0, "-", IF(H373/E373&lt;10, H373/E373, "&gt;999%"))</f>
        <v>0.78875968992248058</v>
      </c>
    </row>
    <row r="374" spans="1:10" x14ac:dyDescent="0.2">
      <c r="A374" s="158" t="s">
        <v>365</v>
      </c>
      <c r="B374" s="65">
        <v>357</v>
      </c>
      <c r="C374" s="66">
        <v>227</v>
      </c>
      <c r="D374" s="65">
        <v>1152</v>
      </c>
      <c r="E374" s="66">
        <v>776</v>
      </c>
      <c r="F374" s="67"/>
      <c r="G374" s="65">
        <f>B374-C374</f>
        <v>130</v>
      </c>
      <c r="H374" s="66">
        <f>D374-E374</f>
        <v>376</v>
      </c>
      <c r="I374" s="20">
        <f>IF(C374=0, "-", IF(G374/C374&lt;10, G374/C374, "&gt;999%"))</f>
        <v>0.57268722466960353</v>
      </c>
      <c r="J374" s="21">
        <f>IF(E374=0, "-", IF(H374/E374&lt;10, H374/E374, "&gt;999%"))</f>
        <v>0.4845360824742268</v>
      </c>
    </row>
    <row r="375" spans="1:10" s="160" customFormat="1" x14ac:dyDescent="0.2">
      <c r="A375" s="178" t="s">
        <v>667</v>
      </c>
      <c r="B375" s="71">
        <v>812</v>
      </c>
      <c r="C375" s="72">
        <v>507</v>
      </c>
      <c r="D375" s="71">
        <v>2348</v>
      </c>
      <c r="E375" s="72">
        <v>1594</v>
      </c>
      <c r="F375" s="73"/>
      <c r="G375" s="71">
        <f>B375-C375</f>
        <v>305</v>
      </c>
      <c r="H375" s="72">
        <f>D375-E375</f>
        <v>754</v>
      </c>
      <c r="I375" s="37">
        <f>IF(C375=0, "-", IF(G375/C375&lt;10, G375/C375, "&gt;999%"))</f>
        <v>0.60157790927021693</v>
      </c>
      <c r="J375" s="38">
        <f>IF(E375=0, "-", IF(H375/E375&lt;10, H375/E375, "&gt;999%"))</f>
        <v>0.47302383939774151</v>
      </c>
    </row>
    <row r="376" spans="1:10" x14ac:dyDescent="0.2">
      <c r="A376" s="177"/>
      <c r="B376" s="143"/>
      <c r="C376" s="144"/>
      <c r="D376" s="143"/>
      <c r="E376" s="144"/>
      <c r="F376" s="145"/>
      <c r="G376" s="143"/>
      <c r="H376" s="144"/>
      <c r="I376" s="151"/>
      <c r="J376" s="152"/>
    </row>
    <row r="377" spans="1:10" s="139" customFormat="1" x14ac:dyDescent="0.2">
      <c r="A377" s="159" t="s">
        <v>76</v>
      </c>
      <c r="B377" s="65"/>
      <c r="C377" s="66"/>
      <c r="D377" s="65"/>
      <c r="E377" s="66"/>
      <c r="F377" s="67"/>
      <c r="G377" s="65"/>
      <c r="H377" s="66"/>
      <c r="I377" s="20"/>
      <c r="J377" s="21"/>
    </row>
    <row r="378" spans="1:10" x14ac:dyDescent="0.2">
      <c r="A378" s="158" t="s">
        <v>311</v>
      </c>
      <c r="B378" s="65">
        <v>7</v>
      </c>
      <c r="C378" s="66">
        <v>4</v>
      </c>
      <c r="D378" s="65">
        <v>13</v>
      </c>
      <c r="E378" s="66">
        <v>8</v>
      </c>
      <c r="F378" s="67"/>
      <c r="G378" s="65">
        <f>B378-C378</f>
        <v>3</v>
      </c>
      <c r="H378" s="66">
        <f>D378-E378</f>
        <v>5</v>
      </c>
      <c r="I378" s="20">
        <f>IF(C378=0, "-", IF(G378/C378&lt;10, G378/C378, "&gt;999%"))</f>
        <v>0.75</v>
      </c>
      <c r="J378" s="21">
        <f>IF(E378=0, "-", IF(H378/E378&lt;10, H378/E378, "&gt;999%"))</f>
        <v>0.625</v>
      </c>
    </row>
    <row r="379" spans="1:10" x14ac:dyDescent="0.2">
      <c r="A379" s="158" t="s">
        <v>241</v>
      </c>
      <c r="B379" s="65">
        <v>5</v>
      </c>
      <c r="C379" s="66">
        <v>4</v>
      </c>
      <c r="D379" s="65">
        <v>18</v>
      </c>
      <c r="E379" s="66">
        <v>21</v>
      </c>
      <c r="F379" s="67"/>
      <c r="G379" s="65">
        <f>B379-C379</f>
        <v>1</v>
      </c>
      <c r="H379" s="66">
        <f>D379-E379</f>
        <v>-3</v>
      </c>
      <c r="I379" s="20">
        <f>IF(C379=0, "-", IF(G379/C379&lt;10, G379/C379, "&gt;999%"))</f>
        <v>0.25</v>
      </c>
      <c r="J379" s="21">
        <f>IF(E379=0, "-", IF(H379/E379&lt;10, H379/E379, "&gt;999%"))</f>
        <v>-0.14285714285714285</v>
      </c>
    </row>
    <row r="380" spans="1:10" x14ac:dyDescent="0.2">
      <c r="A380" s="158" t="s">
        <v>385</v>
      </c>
      <c r="B380" s="65">
        <v>19</v>
      </c>
      <c r="C380" s="66">
        <v>42</v>
      </c>
      <c r="D380" s="65">
        <v>61</v>
      </c>
      <c r="E380" s="66">
        <v>74</v>
      </c>
      <c r="F380" s="67"/>
      <c r="G380" s="65">
        <f>B380-C380</f>
        <v>-23</v>
      </c>
      <c r="H380" s="66">
        <f>D380-E380</f>
        <v>-13</v>
      </c>
      <c r="I380" s="20">
        <f>IF(C380=0, "-", IF(G380/C380&lt;10, G380/C380, "&gt;999%"))</f>
        <v>-0.54761904761904767</v>
      </c>
      <c r="J380" s="21">
        <f>IF(E380=0, "-", IF(H380/E380&lt;10, H380/E380, "&gt;999%"))</f>
        <v>-0.17567567567567569</v>
      </c>
    </row>
    <row r="381" spans="1:10" x14ac:dyDescent="0.2">
      <c r="A381" s="158" t="s">
        <v>216</v>
      </c>
      <c r="B381" s="65">
        <v>28</v>
      </c>
      <c r="C381" s="66">
        <v>20</v>
      </c>
      <c r="D381" s="65">
        <v>89</v>
      </c>
      <c r="E381" s="66">
        <v>105</v>
      </c>
      <c r="F381" s="67"/>
      <c r="G381" s="65">
        <f>B381-C381</f>
        <v>8</v>
      </c>
      <c r="H381" s="66">
        <f>D381-E381</f>
        <v>-16</v>
      </c>
      <c r="I381" s="20">
        <f>IF(C381=0, "-", IF(G381/C381&lt;10, G381/C381, "&gt;999%"))</f>
        <v>0.4</v>
      </c>
      <c r="J381" s="21">
        <f>IF(E381=0, "-", IF(H381/E381&lt;10, H381/E381, "&gt;999%"))</f>
        <v>-0.15238095238095239</v>
      </c>
    </row>
    <row r="382" spans="1:10" s="160" customFormat="1" x14ac:dyDescent="0.2">
      <c r="A382" s="178" t="s">
        <v>668</v>
      </c>
      <c r="B382" s="71">
        <v>59</v>
      </c>
      <c r="C382" s="72">
        <v>70</v>
      </c>
      <c r="D382" s="71">
        <v>181</v>
      </c>
      <c r="E382" s="72">
        <v>208</v>
      </c>
      <c r="F382" s="73"/>
      <c r="G382" s="71">
        <f>B382-C382</f>
        <v>-11</v>
      </c>
      <c r="H382" s="72">
        <f>D382-E382</f>
        <v>-27</v>
      </c>
      <c r="I382" s="37">
        <f>IF(C382=0, "-", IF(G382/C382&lt;10, G382/C382, "&gt;999%"))</f>
        <v>-0.15714285714285714</v>
      </c>
      <c r="J382" s="38">
        <f>IF(E382=0, "-", IF(H382/E382&lt;10, H382/E382, "&gt;999%"))</f>
        <v>-0.12980769230769232</v>
      </c>
    </row>
    <row r="383" spans="1:10" x14ac:dyDescent="0.2">
      <c r="A383" s="177"/>
      <c r="B383" s="143"/>
      <c r="C383" s="144"/>
      <c r="D383" s="143"/>
      <c r="E383" s="144"/>
      <c r="F383" s="145"/>
      <c r="G383" s="143"/>
      <c r="H383" s="144"/>
      <c r="I383" s="151"/>
      <c r="J383" s="152"/>
    </row>
    <row r="384" spans="1:10" s="139" customFormat="1" x14ac:dyDescent="0.2">
      <c r="A384" s="159" t="s">
        <v>77</v>
      </c>
      <c r="B384" s="65"/>
      <c r="C384" s="66"/>
      <c r="D384" s="65"/>
      <c r="E384" s="66"/>
      <c r="F384" s="67"/>
      <c r="G384" s="65"/>
      <c r="H384" s="66"/>
      <c r="I384" s="20"/>
      <c r="J384" s="21"/>
    </row>
    <row r="385" spans="1:10" x14ac:dyDescent="0.2">
      <c r="A385" s="158" t="s">
        <v>366</v>
      </c>
      <c r="B385" s="65">
        <v>288</v>
      </c>
      <c r="C385" s="66">
        <v>160</v>
      </c>
      <c r="D385" s="65">
        <v>741</v>
      </c>
      <c r="E385" s="66">
        <v>824</v>
      </c>
      <c r="F385" s="67"/>
      <c r="G385" s="65">
        <f t="shared" ref="G385:G394" si="60">B385-C385</f>
        <v>128</v>
      </c>
      <c r="H385" s="66">
        <f t="shared" ref="H385:H394" si="61">D385-E385</f>
        <v>-83</v>
      </c>
      <c r="I385" s="20">
        <f t="shared" ref="I385:I394" si="62">IF(C385=0, "-", IF(G385/C385&lt;10, G385/C385, "&gt;999%"))</f>
        <v>0.8</v>
      </c>
      <c r="J385" s="21">
        <f t="shared" ref="J385:J394" si="63">IF(E385=0, "-", IF(H385/E385&lt;10, H385/E385, "&gt;999%"))</f>
        <v>-0.10072815533980582</v>
      </c>
    </row>
    <row r="386" spans="1:10" x14ac:dyDescent="0.2">
      <c r="A386" s="158" t="s">
        <v>367</v>
      </c>
      <c r="B386" s="65">
        <v>138</v>
      </c>
      <c r="C386" s="66">
        <v>120</v>
      </c>
      <c r="D386" s="65">
        <v>490</v>
      </c>
      <c r="E386" s="66">
        <v>477</v>
      </c>
      <c r="F386" s="67"/>
      <c r="G386" s="65">
        <f t="shared" si="60"/>
        <v>18</v>
      </c>
      <c r="H386" s="66">
        <f t="shared" si="61"/>
        <v>13</v>
      </c>
      <c r="I386" s="20">
        <f t="shared" si="62"/>
        <v>0.15</v>
      </c>
      <c r="J386" s="21">
        <f t="shared" si="63"/>
        <v>2.7253668763102725E-2</v>
      </c>
    </row>
    <row r="387" spans="1:10" x14ac:dyDescent="0.2">
      <c r="A387" s="158" t="s">
        <v>494</v>
      </c>
      <c r="B387" s="65">
        <v>21</v>
      </c>
      <c r="C387" s="66">
        <v>26</v>
      </c>
      <c r="D387" s="65">
        <v>71</v>
      </c>
      <c r="E387" s="66">
        <v>55</v>
      </c>
      <c r="F387" s="67"/>
      <c r="G387" s="65">
        <f t="shared" si="60"/>
        <v>-5</v>
      </c>
      <c r="H387" s="66">
        <f t="shared" si="61"/>
        <v>16</v>
      </c>
      <c r="I387" s="20">
        <f t="shared" si="62"/>
        <v>-0.19230769230769232</v>
      </c>
      <c r="J387" s="21">
        <f t="shared" si="63"/>
        <v>0.29090909090909089</v>
      </c>
    </row>
    <row r="388" spans="1:10" x14ac:dyDescent="0.2">
      <c r="A388" s="158" t="s">
        <v>200</v>
      </c>
      <c r="B388" s="65">
        <v>22</v>
      </c>
      <c r="C388" s="66">
        <v>35</v>
      </c>
      <c r="D388" s="65">
        <v>122</v>
      </c>
      <c r="E388" s="66">
        <v>55</v>
      </c>
      <c r="F388" s="67"/>
      <c r="G388" s="65">
        <f t="shared" si="60"/>
        <v>-13</v>
      </c>
      <c r="H388" s="66">
        <f t="shared" si="61"/>
        <v>67</v>
      </c>
      <c r="I388" s="20">
        <f t="shared" si="62"/>
        <v>-0.37142857142857144</v>
      </c>
      <c r="J388" s="21">
        <f t="shared" si="63"/>
        <v>1.2181818181818183</v>
      </c>
    </row>
    <row r="389" spans="1:10" x14ac:dyDescent="0.2">
      <c r="A389" s="158" t="s">
        <v>396</v>
      </c>
      <c r="B389" s="65">
        <v>291</v>
      </c>
      <c r="C389" s="66">
        <v>169</v>
      </c>
      <c r="D389" s="65">
        <v>1001</v>
      </c>
      <c r="E389" s="66">
        <v>642</v>
      </c>
      <c r="F389" s="67"/>
      <c r="G389" s="65">
        <f t="shared" si="60"/>
        <v>122</v>
      </c>
      <c r="H389" s="66">
        <f t="shared" si="61"/>
        <v>359</v>
      </c>
      <c r="I389" s="20">
        <f t="shared" si="62"/>
        <v>0.72189349112426038</v>
      </c>
      <c r="J389" s="21">
        <f t="shared" si="63"/>
        <v>0.55919003115264798</v>
      </c>
    </row>
    <row r="390" spans="1:10" x14ac:dyDescent="0.2">
      <c r="A390" s="158" t="s">
        <v>434</v>
      </c>
      <c r="B390" s="65">
        <v>2</v>
      </c>
      <c r="C390" s="66">
        <v>57</v>
      </c>
      <c r="D390" s="65">
        <v>3</v>
      </c>
      <c r="E390" s="66">
        <v>157</v>
      </c>
      <c r="F390" s="67"/>
      <c r="G390" s="65">
        <f t="shared" si="60"/>
        <v>-55</v>
      </c>
      <c r="H390" s="66">
        <f t="shared" si="61"/>
        <v>-154</v>
      </c>
      <c r="I390" s="20">
        <f t="shared" si="62"/>
        <v>-0.96491228070175439</v>
      </c>
      <c r="J390" s="21">
        <f t="shared" si="63"/>
        <v>-0.98089171974522293</v>
      </c>
    </row>
    <row r="391" spans="1:10" x14ac:dyDescent="0.2">
      <c r="A391" s="158" t="s">
        <v>435</v>
      </c>
      <c r="B391" s="65">
        <v>380</v>
      </c>
      <c r="C391" s="66">
        <v>212</v>
      </c>
      <c r="D391" s="65">
        <v>509</v>
      </c>
      <c r="E391" s="66">
        <v>390</v>
      </c>
      <c r="F391" s="67"/>
      <c r="G391" s="65">
        <f t="shared" si="60"/>
        <v>168</v>
      </c>
      <c r="H391" s="66">
        <f t="shared" si="61"/>
        <v>119</v>
      </c>
      <c r="I391" s="20">
        <f t="shared" si="62"/>
        <v>0.79245283018867929</v>
      </c>
      <c r="J391" s="21">
        <f t="shared" si="63"/>
        <v>0.30512820512820515</v>
      </c>
    </row>
    <row r="392" spans="1:10" x14ac:dyDescent="0.2">
      <c r="A392" s="158" t="s">
        <v>504</v>
      </c>
      <c r="B392" s="65">
        <v>107</v>
      </c>
      <c r="C392" s="66">
        <v>83</v>
      </c>
      <c r="D392" s="65">
        <v>250</v>
      </c>
      <c r="E392" s="66">
        <v>170</v>
      </c>
      <c r="F392" s="67"/>
      <c r="G392" s="65">
        <f t="shared" si="60"/>
        <v>24</v>
      </c>
      <c r="H392" s="66">
        <f t="shared" si="61"/>
        <v>80</v>
      </c>
      <c r="I392" s="20">
        <f t="shared" si="62"/>
        <v>0.28915662650602408</v>
      </c>
      <c r="J392" s="21">
        <f t="shared" si="63"/>
        <v>0.47058823529411764</v>
      </c>
    </row>
    <row r="393" spans="1:10" x14ac:dyDescent="0.2">
      <c r="A393" s="158" t="s">
        <v>518</v>
      </c>
      <c r="B393" s="65">
        <v>681</v>
      </c>
      <c r="C393" s="66">
        <v>578</v>
      </c>
      <c r="D393" s="65">
        <v>1953</v>
      </c>
      <c r="E393" s="66">
        <v>1260</v>
      </c>
      <c r="F393" s="67"/>
      <c r="G393" s="65">
        <f t="shared" si="60"/>
        <v>103</v>
      </c>
      <c r="H393" s="66">
        <f t="shared" si="61"/>
        <v>693</v>
      </c>
      <c r="I393" s="20">
        <f t="shared" si="62"/>
        <v>0.1782006920415225</v>
      </c>
      <c r="J393" s="21">
        <f t="shared" si="63"/>
        <v>0.55000000000000004</v>
      </c>
    </row>
    <row r="394" spans="1:10" s="160" customFormat="1" x14ac:dyDescent="0.2">
      <c r="A394" s="178" t="s">
        <v>669</v>
      </c>
      <c r="B394" s="71">
        <v>1930</v>
      </c>
      <c r="C394" s="72">
        <v>1440</v>
      </c>
      <c r="D394" s="71">
        <v>5140</v>
      </c>
      <c r="E394" s="72">
        <v>4030</v>
      </c>
      <c r="F394" s="73"/>
      <c r="G394" s="71">
        <f t="shared" si="60"/>
        <v>490</v>
      </c>
      <c r="H394" s="72">
        <f t="shared" si="61"/>
        <v>1110</v>
      </c>
      <c r="I394" s="37">
        <f t="shared" si="62"/>
        <v>0.34027777777777779</v>
      </c>
      <c r="J394" s="38">
        <f t="shared" si="63"/>
        <v>0.27543424317617865</v>
      </c>
    </row>
    <row r="395" spans="1:10" x14ac:dyDescent="0.2">
      <c r="A395" s="177"/>
      <c r="B395" s="143"/>
      <c r="C395" s="144"/>
      <c r="D395" s="143"/>
      <c r="E395" s="144"/>
      <c r="F395" s="145"/>
      <c r="G395" s="143"/>
      <c r="H395" s="144"/>
      <c r="I395" s="151"/>
      <c r="J395" s="152"/>
    </row>
    <row r="396" spans="1:10" s="139" customFormat="1" x14ac:dyDescent="0.2">
      <c r="A396" s="159" t="s">
        <v>78</v>
      </c>
      <c r="B396" s="65"/>
      <c r="C396" s="66"/>
      <c r="D396" s="65"/>
      <c r="E396" s="66"/>
      <c r="F396" s="67"/>
      <c r="G396" s="65"/>
      <c r="H396" s="66"/>
      <c r="I396" s="20"/>
      <c r="J396" s="21"/>
    </row>
    <row r="397" spans="1:10" x14ac:dyDescent="0.2">
      <c r="A397" s="158" t="s">
        <v>312</v>
      </c>
      <c r="B397" s="65">
        <v>0</v>
      </c>
      <c r="C397" s="66">
        <v>3</v>
      </c>
      <c r="D397" s="65">
        <v>6</v>
      </c>
      <c r="E397" s="66">
        <v>6</v>
      </c>
      <c r="F397" s="67"/>
      <c r="G397" s="65">
        <f t="shared" ref="G397:G407" si="64">B397-C397</f>
        <v>-3</v>
      </c>
      <c r="H397" s="66">
        <f t="shared" ref="H397:H407" si="65">D397-E397</f>
        <v>0</v>
      </c>
      <c r="I397" s="20">
        <f t="shared" ref="I397:I407" si="66">IF(C397=0, "-", IF(G397/C397&lt;10, G397/C397, "&gt;999%"))</f>
        <v>-1</v>
      </c>
      <c r="J397" s="21">
        <f t="shared" ref="J397:J407" si="67">IF(E397=0, "-", IF(H397/E397&lt;10, H397/E397, "&gt;999%"))</f>
        <v>0</v>
      </c>
    </row>
    <row r="398" spans="1:10" x14ac:dyDescent="0.2">
      <c r="A398" s="158" t="s">
        <v>341</v>
      </c>
      <c r="B398" s="65">
        <v>0</v>
      </c>
      <c r="C398" s="66">
        <v>0</v>
      </c>
      <c r="D398" s="65">
        <v>3</v>
      </c>
      <c r="E398" s="66">
        <v>0</v>
      </c>
      <c r="F398" s="67"/>
      <c r="G398" s="65">
        <f t="shared" si="64"/>
        <v>0</v>
      </c>
      <c r="H398" s="66">
        <f t="shared" si="65"/>
        <v>3</v>
      </c>
      <c r="I398" s="20" t="str">
        <f t="shared" si="66"/>
        <v>-</v>
      </c>
      <c r="J398" s="21" t="str">
        <f t="shared" si="67"/>
        <v>-</v>
      </c>
    </row>
    <row r="399" spans="1:10" x14ac:dyDescent="0.2">
      <c r="A399" s="158" t="s">
        <v>349</v>
      </c>
      <c r="B399" s="65">
        <v>60</v>
      </c>
      <c r="C399" s="66">
        <v>115</v>
      </c>
      <c r="D399" s="65">
        <v>174</v>
      </c>
      <c r="E399" s="66">
        <v>408</v>
      </c>
      <c r="F399" s="67"/>
      <c r="G399" s="65">
        <f t="shared" si="64"/>
        <v>-55</v>
      </c>
      <c r="H399" s="66">
        <f t="shared" si="65"/>
        <v>-234</v>
      </c>
      <c r="I399" s="20">
        <f t="shared" si="66"/>
        <v>-0.47826086956521741</v>
      </c>
      <c r="J399" s="21">
        <f t="shared" si="67"/>
        <v>-0.57352941176470584</v>
      </c>
    </row>
    <row r="400" spans="1:10" x14ac:dyDescent="0.2">
      <c r="A400" s="158" t="s">
        <v>242</v>
      </c>
      <c r="B400" s="65">
        <v>18</v>
      </c>
      <c r="C400" s="66">
        <v>19</v>
      </c>
      <c r="D400" s="65">
        <v>28</v>
      </c>
      <c r="E400" s="66">
        <v>54</v>
      </c>
      <c r="F400" s="67"/>
      <c r="G400" s="65">
        <f t="shared" si="64"/>
        <v>-1</v>
      </c>
      <c r="H400" s="66">
        <f t="shared" si="65"/>
        <v>-26</v>
      </c>
      <c r="I400" s="20">
        <f t="shared" si="66"/>
        <v>-5.2631578947368418E-2</v>
      </c>
      <c r="J400" s="21">
        <f t="shared" si="67"/>
        <v>-0.48148148148148145</v>
      </c>
    </row>
    <row r="401" spans="1:10" x14ac:dyDescent="0.2">
      <c r="A401" s="158" t="s">
        <v>505</v>
      </c>
      <c r="B401" s="65">
        <v>62</v>
      </c>
      <c r="C401" s="66">
        <v>46</v>
      </c>
      <c r="D401" s="65">
        <v>144</v>
      </c>
      <c r="E401" s="66">
        <v>126</v>
      </c>
      <c r="F401" s="67"/>
      <c r="G401" s="65">
        <f t="shared" si="64"/>
        <v>16</v>
      </c>
      <c r="H401" s="66">
        <f t="shared" si="65"/>
        <v>18</v>
      </c>
      <c r="I401" s="20">
        <f t="shared" si="66"/>
        <v>0.34782608695652173</v>
      </c>
      <c r="J401" s="21">
        <f t="shared" si="67"/>
        <v>0.14285714285714285</v>
      </c>
    </row>
    <row r="402" spans="1:10" x14ac:dyDescent="0.2">
      <c r="A402" s="158" t="s">
        <v>519</v>
      </c>
      <c r="B402" s="65">
        <v>306</v>
      </c>
      <c r="C402" s="66">
        <v>182</v>
      </c>
      <c r="D402" s="65">
        <v>851</v>
      </c>
      <c r="E402" s="66">
        <v>539</v>
      </c>
      <c r="F402" s="67"/>
      <c r="G402" s="65">
        <f t="shared" si="64"/>
        <v>124</v>
      </c>
      <c r="H402" s="66">
        <f t="shared" si="65"/>
        <v>312</v>
      </c>
      <c r="I402" s="20">
        <f t="shared" si="66"/>
        <v>0.68131868131868134</v>
      </c>
      <c r="J402" s="21">
        <f t="shared" si="67"/>
        <v>0.57884972170686455</v>
      </c>
    </row>
    <row r="403" spans="1:10" x14ac:dyDescent="0.2">
      <c r="A403" s="158" t="s">
        <v>436</v>
      </c>
      <c r="B403" s="65">
        <v>0</v>
      </c>
      <c r="C403" s="66">
        <v>5</v>
      </c>
      <c r="D403" s="65">
        <v>0</v>
      </c>
      <c r="E403" s="66">
        <v>71</v>
      </c>
      <c r="F403" s="67"/>
      <c r="G403" s="65">
        <f t="shared" si="64"/>
        <v>-5</v>
      </c>
      <c r="H403" s="66">
        <f t="shared" si="65"/>
        <v>-71</v>
      </c>
      <c r="I403" s="20">
        <f t="shared" si="66"/>
        <v>-1</v>
      </c>
      <c r="J403" s="21">
        <f t="shared" si="67"/>
        <v>-1</v>
      </c>
    </row>
    <row r="404" spans="1:10" x14ac:dyDescent="0.2">
      <c r="A404" s="158" t="s">
        <v>465</v>
      </c>
      <c r="B404" s="65">
        <v>403</v>
      </c>
      <c r="C404" s="66">
        <v>76</v>
      </c>
      <c r="D404" s="65">
        <v>549</v>
      </c>
      <c r="E404" s="66">
        <v>234</v>
      </c>
      <c r="F404" s="67"/>
      <c r="G404" s="65">
        <f t="shared" si="64"/>
        <v>327</v>
      </c>
      <c r="H404" s="66">
        <f t="shared" si="65"/>
        <v>315</v>
      </c>
      <c r="I404" s="20">
        <f t="shared" si="66"/>
        <v>4.3026315789473681</v>
      </c>
      <c r="J404" s="21">
        <f t="shared" si="67"/>
        <v>1.3461538461538463</v>
      </c>
    </row>
    <row r="405" spans="1:10" x14ac:dyDescent="0.2">
      <c r="A405" s="158" t="s">
        <v>368</v>
      </c>
      <c r="B405" s="65">
        <v>0</v>
      </c>
      <c r="C405" s="66">
        <v>335</v>
      </c>
      <c r="D405" s="65">
        <v>0</v>
      </c>
      <c r="E405" s="66">
        <v>878</v>
      </c>
      <c r="F405" s="67"/>
      <c r="G405" s="65">
        <f t="shared" si="64"/>
        <v>-335</v>
      </c>
      <c r="H405" s="66">
        <f t="shared" si="65"/>
        <v>-878</v>
      </c>
      <c r="I405" s="20">
        <f t="shared" si="66"/>
        <v>-1</v>
      </c>
      <c r="J405" s="21">
        <f t="shared" si="67"/>
        <v>-1</v>
      </c>
    </row>
    <row r="406" spans="1:10" x14ac:dyDescent="0.2">
      <c r="A406" s="158" t="s">
        <v>397</v>
      </c>
      <c r="B406" s="65">
        <v>145</v>
      </c>
      <c r="C406" s="66">
        <v>716</v>
      </c>
      <c r="D406" s="65">
        <v>626</v>
      </c>
      <c r="E406" s="66">
        <v>1720</v>
      </c>
      <c r="F406" s="67"/>
      <c r="G406" s="65">
        <f t="shared" si="64"/>
        <v>-571</v>
      </c>
      <c r="H406" s="66">
        <f t="shared" si="65"/>
        <v>-1094</v>
      </c>
      <c r="I406" s="20">
        <f t="shared" si="66"/>
        <v>-0.79748603351955305</v>
      </c>
      <c r="J406" s="21">
        <f t="shared" si="67"/>
        <v>-0.63604651162790693</v>
      </c>
    </row>
    <row r="407" spans="1:10" s="160" customFormat="1" x14ac:dyDescent="0.2">
      <c r="A407" s="178" t="s">
        <v>670</v>
      </c>
      <c r="B407" s="71">
        <v>994</v>
      </c>
      <c r="C407" s="72">
        <v>1497</v>
      </c>
      <c r="D407" s="71">
        <v>2381</v>
      </c>
      <c r="E407" s="72">
        <v>4036</v>
      </c>
      <c r="F407" s="73"/>
      <c r="G407" s="71">
        <f t="shared" si="64"/>
        <v>-503</v>
      </c>
      <c r="H407" s="72">
        <f t="shared" si="65"/>
        <v>-1655</v>
      </c>
      <c r="I407" s="37">
        <f t="shared" si="66"/>
        <v>-0.33600534402137611</v>
      </c>
      <c r="J407" s="38">
        <f t="shared" si="67"/>
        <v>-0.41005946481665012</v>
      </c>
    </row>
    <row r="408" spans="1:10" x14ac:dyDescent="0.2">
      <c r="A408" s="177"/>
      <c r="B408" s="143"/>
      <c r="C408" s="144"/>
      <c r="D408" s="143"/>
      <c r="E408" s="144"/>
      <c r="F408" s="145"/>
      <c r="G408" s="143"/>
      <c r="H408" s="144"/>
      <c r="I408" s="151"/>
      <c r="J408" s="152"/>
    </row>
    <row r="409" spans="1:10" s="139" customFormat="1" x14ac:dyDescent="0.2">
      <c r="A409" s="159" t="s">
        <v>79</v>
      </c>
      <c r="B409" s="65"/>
      <c r="C409" s="66"/>
      <c r="D409" s="65"/>
      <c r="E409" s="66"/>
      <c r="F409" s="67"/>
      <c r="G409" s="65"/>
      <c r="H409" s="66"/>
      <c r="I409" s="20"/>
      <c r="J409" s="21"/>
    </row>
    <row r="410" spans="1:10" x14ac:dyDescent="0.2">
      <c r="A410" s="158" t="s">
        <v>369</v>
      </c>
      <c r="B410" s="65">
        <v>11</v>
      </c>
      <c r="C410" s="66">
        <v>20</v>
      </c>
      <c r="D410" s="65">
        <v>29</v>
      </c>
      <c r="E410" s="66">
        <v>45</v>
      </c>
      <c r="F410" s="67"/>
      <c r="G410" s="65">
        <f t="shared" ref="G410:G418" si="68">B410-C410</f>
        <v>-9</v>
      </c>
      <c r="H410" s="66">
        <f t="shared" ref="H410:H418" si="69">D410-E410</f>
        <v>-16</v>
      </c>
      <c r="I410" s="20">
        <f t="shared" ref="I410:I418" si="70">IF(C410=0, "-", IF(G410/C410&lt;10, G410/C410, "&gt;999%"))</f>
        <v>-0.45</v>
      </c>
      <c r="J410" s="21">
        <f t="shared" ref="J410:J418" si="71">IF(E410=0, "-", IF(H410/E410&lt;10, H410/E410, "&gt;999%"))</f>
        <v>-0.35555555555555557</v>
      </c>
    </row>
    <row r="411" spans="1:10" x14ac:dyDescent="0.2">
      <c r="A411" s="158" t="s">
        <v>398</v>
      </c>
      <c r="B411" s="65">
        <v>21</v>
      </c>
      <c r="C411" s="66">
        <v>20</v>
      </c>
      <c r="D411" s="65">
        <v>70</v>
      </c>
      <c r="E411" s="66">
        <v>41</v>
      </c>
      <c r="F411" s="67"/>
      <c r="G411" s="65">
        <f t="shared" si="68"/>
        <v>1</v>
      </c>
      <c r="H411" s="66">
        <f t="shared" si="69"/>
        <v>29</v>
      </c>
      <c r="I411" s="20">
        <f t="shared" si="70"/>
        <v>0.05</v>
      </c>
      <c r="J411" s="21">
        <f t="shared" si="71"/>
        <v>0.70731707317073167</v>
      </c>
    </row>
    <row r="412" spans="1:10" x14ac:dyDescent="0.2">
      <c r="A412" s="158" t="s">
        <v>225</v>
      </c>
      <c r="B412" s="65">
        <v>0</v>
      </c>
      <c r="C412" s="66">
        <v>0</v>
      </c>
      <c r="D412" s="65">
        <v>0</v>
      </c>
      <c r="E412" s="66">
        <v>8</v>
      </c>
      <c r="F412" s="67"/>
      <c r="G412" s="65">
        <f t="shared" si="68"/>
        <v>0</v>
      </c>
      <c r="H412" s="66">
        <f t="shared" si="69"/>
        <v>-8</v>
      </c>
      <c r="I412" s="20" t="str">
        <f t="shared" si="70"/>
        <v>-</v>
      </c>
      <c r="J412" s="21">
        <f t="shared" si="71"/>
        <v>-1</v>
      </c>
    </row>
    <row r="413" spans="1:10" x14ac:dyDescent="0.2">
      <c r="A413" s="158" t="s">
        <v>399</v>
      </c>
      <c r="B413" s="65">
        <v>7</v>
      </c>
      <c r="C413" s="66">
        <v>4</v>
      </c>
      <c r="D413" s="65">
        <v>18</v>
      </c>
      <c r="E413" s="66">
        <v>14</v>
      </c>
      <c r="F413" s="67"/>
      <c r="G413" s="65">
        <f t="shared" si="68"/>
        <v>3</v>
      </c>
      <c r="H413" s="66">
        <f t="shared" si="69"/>
        <v>4</v>
      </c>
      <c r="I413" s="20">
        <f t="shared" si="70"/>
        <v>0.75</v>
      </c>
      <c r="J413" s="21">
        <f t="shared" si="71"/>
        <v>0.2857142857142857</v>
      </c>
    </row>
    <row r="414" spans="1:10" x14ac:dyDescent="0.2">
      <c r="A414" s="158" t="s">
        <v>247</v>
      </c>
      <c r="B414" s="65">
        <v>9</v>
      </c>
      <c r="C414" s="66">
        <v>2</v>
      </c>
      <c r="D414" s="65">
        <v>24</v>
      </c>
      <c r="E414" s="66">
        <v>6</v>
      </c>
      <c r="F414" s="67"/>
      <c r="G414" s="65">
        <f t="shared" si="68"/>
        <v>7</v>
      </c>
      <c r="H414" s="66">
        <f t="shared" si="69"/>
        <v>18</v>
      </c>
      <c r="I414" s="20">
        <f t="shared" si="70"/>
        <v>3.5</v>
      </c>
      <c r="J414" s="21">
        <f t="shared" si="71"/>
        <v>3</v>
      </c>
    </row>
    <row r="415" spans="1:10" x14ac:dyDescent="0.2">
      <c r="A415" s="158" t="s">
        <v>538</v>
      </c>
      <c r="B415" s="65">
        <v>9</v>
      </c>
      <c r="C415" s="66">
        <v>1</v>
      </c>
      <c r="D415" s="65">
        <v>11</v>
      </c>
      <c r="E415" s="66">
        <v>2</v>
      </c>
      <c r="F415" s="67"/>
      <c r="G415" s="65">
        <f t="shared" si="68"/>
        <v>8</v>
      </c>
      <c r="H415" s="66">
        <f t="shared" si="69"/>
        <v>9</v>
      </c>
      <c r="I415" s="20">
        <f t="shared" si="70"/>
        <v>8</v>
      </c>
      <c r="J415" s="21">
        <f t="shared" si="71"/>
        <v>4.5</v>
      </c>
    </row>
    <row r="416" spans="1:10" x14ac:dyDescent="0.2">
      <c r="A416" s="158" t="s">
        <v>495</v>
      </c>
      <c r="B416" s="65">
        <v>7</v>
      </c>
      <c r="C416" s="66">
        <v>6</v>
      </c>
      <c r="D416" s="65">
        <v>27</v>
      </c>
      <c r="E416" s="66">
        <v>11</v>
      </c>
      <c r="F416" s="67"/>
      <c r="G416" s="65">
        <f t="shared" si="68"/>
        <v>1</v>
      </c>
      <c r="H416" s="66">
        <f t="shared" si="69"/>
        <v>16</v>
      </c>
      <c r="I416" s="20">
        <f t="shared" si="70"/>
        <v>0.16666666666666666</v>
      </c>
      <c r="J416" s="21">
        <f t="shared" si="71"/>
        <v>1.4545454545454546</v>
      </c>
    </row>
    <row r="417" spans="1:10" x14ac:dyDescent="0.2">
      <c r="A417" s="158" t="s">
        <v>485</v>
      </c>
      <c r="B417" s="65">
        <v>24</v>
      </c>
      <c r="C417" s="66">
        <v>8</v>
      </c>
      <c r="D417" s="65">
        <v>39</v>
      </c>
      <c r="E417" s="66">
        <v>19</v>
      </c>
      <c r="F417" s="67"/>
      <c r="G417" s="65">
        <f t="shared" si="68"/>
        <v>16</v>
      </c>
      <c r="H417" s="66">
        <f t="shared" si="69"/>
        <v>20</v>
      </c>
      <c r="I417" s="20">
        <f t="shared" si="70"/>
        <v>2</v>
      </c>
      <c r="J417" s="21">
        <f t="shared" si="71"/>
        <v>1.0526315789473684</v>
      </c>
    </row>
    <row r="418" spans="1:10" s="160" customFormat="1" x14ac:dyDescent="0.2">
      <c r="A418" s="178" t="s">
        <v>671</v>
      </c>
      <c r="B418" s="71">
        <v>88</v>
      </c>
      <c r="C418" s="72">
        <v>61</v>
      </c>
      <c r="D418" s="71">
        <v>218</v>
      </c>
      <c r="E418" s="72">
        <v>146</v>
      </c>
      <c r="F418" s="73"/>
      <c r="G418" s="71">
        <f t="shared" si="68"/>
        <v>27</v>
      </c>
      <c r="H418" s="72">
        <f t="shared" si="69"/>
        <v>72</v>
      </c>
      <c r="I418" s="37">
        <f t="shared" si="70"/>
        <v>0.44262295081967212</v>
      </c>
      <c r="J418" s="38">
        <f t="shared" si="71"/>
        <v>0.49315068493150682</v>
      </c>
    </row>
    <row r="419" spans="1:10" x14ac:dyDescent="0.2">
      <c r="A419" s="177"/>
      <c r="B419" s="143"/>
      <c r="C419" s="144"/>
      <c r="D419" s="143"/>
      <c r="E419" s="144"/>
      <c r="F419" s="145"/>
      <c r="G419" s="143"/>
      <c r="H419" s="144"/>
      <c r="I419" s="151"/>
      <c r="J419" s="152"/>
    </row>
    <row r="420" spans="1:10" s="139" customFormat="1" x14ac:dyDescent="0.2">
      <c r="A420" s="159" t="s">
        <v>80</v>
      </c>
      <c r="B420" s="65"/>
      <c r="C420" s="66"/>
      <c r="D420" s="65"/>
      <c r="E420" s="66"/>
      <c r="F420" s="67"/>
      <c r="G420" s="65"/>
      <c r="H420" s="66"/>
      <c r="I420" s="20"/>
      <c r="J420" s="21"/>
    </row>
    <row r="421" spans="1:10" x14ac:dyDescent="0.2">
      <c r="A421" s="158" t="s">
        <v>264</v>
      </c>
      <c r="B421" s="65">
        <v>23</v>
      </c>
      <c r="C421" s="66">
        <v>0</v>
      </c>
      <c r="D421" s="65">
        <v>23</v>
      </c>
      <c r="E421" s="66">
        <v>0</v>
      </c>
      <c r="F421" s="67"/>
      <c r="G421" s="65">
        <f>B421-C421</f>
        <v>23</v>
      </c>
      <c r="H421" s="66">
        <f>D421-E421</f>
        <v>23</v>
      </c>
      <c r="I421" s="20" t="str">
        <f>IF(C421=0, "-", IF(G421/C421&lt;10, G421/C421, "&gt;999%"))</f>
        <v>-</v>
      </c>
      <c r="J421" s="21" t="str">
        <f>IF(E421=0, "-", IF(H421/E421&lt;10, H421/E421, "&gt;999%"))</f>
        <v>-</v>
      </c>
    </row>
    <row r="422" spans="1:10" s="160" customFormat="1" x14ac:dyDescent="0.2">
      <c r="A422" s="178" t="s">
        <v>672</v>
      </c>
      <c r="B422" s="71">
        <v>23</v>
      </c>
      <c r="C422" s="72">
        <v>0</v>
      </c>
      <c r="D422" s="71">
        <v>23</v>
      </c>
      <c r="E422" s="72">
        <v>0</v>
      </c>
      <c r="F422" s="73"/>
      <c r="G422" s="71">
        <f>B422-C422</f>
        <v>23</v>
      </c>
      <c r="H422" s="72">
        <f>D422-E422</f>
        <v>23</v>
      </c>
      <c r="I422" s="37" t="str">
        <f>IF(C422=0, "-", IF(G422/C422&lt;10, G422/C422, "&gt;999%"))</f>
        <v>-</v>
      </c>
      <c r="J422" s="38" t="str">
        <f>IF(E422=0, "-", IF(H422/E422&lt;10, H422/E422, "&gt;999%"))</f>
        <v>-</v>
      </c>
    </row>
    <row r="423" spans="1:10" x14ac:dyDescent="0.2">
      <c r="A423" s="177"/>
      <c r="B423" s="143"/>
      <c r="C423" s="144"/>
      <c r="D423" s="143"/>
      <c r="E423" s="144"/>
      <c r="F423" s="145"/>
      <c r="G423" s="143"/>
      <c r="H423" s="144"/>
      <c r="I423" s="151"/>
      <c r="J423" s="152"/>
    </row>
    <row r="424" spans="1:10" s="139" customFormat="1" x14ac:dyDescent="0.2">
      <c r="A424" s="159" t="s">
        <v>81</v>
      </c>
      <c r="B424" s="65"/>
      <c r="C424" s="66"/>
      <c r="D424" s="65"/>
      <c r="E424" s="66"/>
      <c r="F424" s="67"/>
      <c r="G424" s="65"/>
      <c r="H424" s="66"/>
      <c r="I424" s="20"/>
      <c r="J424" s="21"/>
    </row>
    <row r="425" spans="1:10" x14ac:dyDescent="0.2">
      <c r="A425" s="158" t="s">
        <v>342</v>
      </c>
      <c r="B425" s="65">
        <v>26</v>
      </c>
      <c r="C425" s="66">
        <v>8</v>
      </c>
      <c r="D425" s="65">
        <v>39</v>
      </c>
      <c r="E425" s="66">
        <v>29</v>
      </c>
      <c r="F425" s="67"/>
      <c r="G425" s="65">
        <f t="shared" ref="G425:G433" si="72">B425-C425</f>
        <v>18</v>
      </c>
      <c r="H425" s="66">
        <f t="shared" ref="H425:H433" si="73">D425-E425</f>
        <v>10</v>
      </c>
      <c r="I425" s="20">
        <f t="shared" ref="I425:I433" si="74">IF(C425=0, "-", IF(G425/C425&lt;10, G425/C425, "&gt;999%"))</f>
        <v>2.25</v>
      </c>
      <c r="J425" s="21">
        <f t="shared" ref="J425:J433" si="75">IF(E425=0, "-", IF(H425/E425&lt;10, H425/E425, "&gt;999%"))</f>
        <v>0.34482758620689657</v>
      </c>
    </row>
    <row r="426" spans="1:10" x14ac:dyDescent="0.2">
      <c r="A426" s="158" t="s">
        <v>329</v>
      </c>
      <c r="B426" s="65">
        <v>5</v>
      </c>
      <c r="C426" s="66">
        <v>4</v>
      </c>
      <c r="D426" s="65">
        <v>7</v>
      </c>
      <c r="E426" s="66">
        <v>12</v>
      </c>
      <c r="F426" s="67"/>
      <c r="G426" s="65">
        <f t="shared" si="72"/>
        <v>1</v>
      </c>
      <c r="H426" s="66">
        <f t="shared" si="73"/>
        <v>-5</v>
      </c>
      <c r="I426" s="20">
        <f t="shared" si="74"/>
        <v>0.25</v>
      </c>
      <c r="J426" s="21">
        <f t="shared" si="75"/>
        <v>-0.41666666666666669</v>
      </c>
    </row>
    <row r="427" spans="1:10" x14ac:dyDescent="0.2">
      <c r="A427" s="158" t="s">
        <v>461</v>
      </c>
      <c r="B427" s="65">
        <v>33</v>
      </c>
      <c r="C427" s="66">
        <v>17</v>
      </c>
      <c r="D427" s="65">
        <v>71</v>
      </c>
      <c r="E427" s="66">
        <v>52</v>
      </c>
      <c r="F427" s="67"/>
      <c r="G427" s="65">
        <f t="shared" si="72"/>
        <v>16</v>
      </c>
      <c r="H427" s="66">
        <f t="shared" si="73"/>
        <v>19</v>
      </c>
      <c r="I427" s="20">
        <f t="shared" si="74"/>
        <v>0.94117647058823528</v>
      </c>
      <c r="J427" s="21">
        <f t="shared" si="75"/>
        <v>0.36538461538461536</v>
      </c>
    </row>
    <row r="428" spans="1:10" x14ac:dyDescent="0.2">
      <c r="A428" s="158" t="s">
        <v>462</v>
      </c>
      <c r="B428" s="65">
        <v>42</v>
      </c>
      <c r="C428" s="66">
        <v>18</v>
      </c>
      <c r="D428" s="65">
        <v>81</v>
      </c>
      <c r="E428" s="66">
        <v>56</v>
      </c>
      <c r="F428" s="67"/>
      <c r="G428" s="65">
        <f t="shared" si="72"/>
        <v>24</v>
      </c>
      <c r="H428" s="66">
        <f t="shared" si="73"/>
        <v>25</v>
      </c>
      <c r="I428" s="20">
        <f t="shared" si="74"/>
        <v>1.3333333333333333</v>
      </c>
      <c r="J428" s="21">
        <f t="shared" si="75"/>
        <v>0.44642857142857145</v>
      </c>
    </row>
    <row r="429" spans="1:10" x14ac:dyDescent="0.2">
      <c r="A429" s="158" t="s">
        <v>330</v>
      </c>
      <c r="B429" s="65">
        <v>3</v>
      </c>
      <c r="C429" s="66">
        <v>4</v>
      </c>
      <c r="D429" s="65">
        <v>5</v>
      </c>
      <c r="E429" s="66">
        <v>15</v>
      </c>
      <c r="F429" s="67"/>
      <c r="G429" s="65">
        <f t="shared" si="72"/>
        <v>-1</v>
      </c>
      <c r="H429" s="66">
        <f t="shared" si="73"/>
        <v>-10</v>
      </c>
      <c r="I429" s="20">
        <f t="shared" si="74"/>
        <v>-0.25</v>
      </c>
      <c r="J429" s="21">
        <f t="shared" si="75"/>
        <v>-0.66666666666666663</v>
      </c>
    </row>
    <row r="430" spans="1:10" x14ac:dyDescent="0.2">
      <c r="A430" s="158" t="s">
        <v>420</v>
      </c>
      <c r="B430" s="65">
        <v>160</v>
      </c>
      <c r="C430" s="66">
        <v>65</v>
      </c>
      <c r="D430" s="65">
        <v>292</v>
      </c>
      <c r="E430" s="66">
        <v>207</v>
      </c>
      <c r="F430" s="67"/>
      <c r="G430" s="65">
        <f t="shared" si="72"/>
        <v>95</v>
      </c>
      <c r="H430" s="66">
        <f t="shared" si="73"/>
        <v>85</v>
      </c>
      <c r="I430" s="20">
        <f t="shared" si="74"/>
        <v>1.4615384615384615</v>
      </c>
      <c r="J430" s="21">
        <f t="shared" si="75"/>
        <v>0.41062801932367149</v>
      </c>
    </row>
    <row r="431" spans="1:10" x14ac:dyDescent="0.2">
      <c r="A431" s="158" t="s">
        <v>291</v>
      </c>
      <c r="B431" s="65">
        <v>1</v>
      </c>
      <c r="C431" s="66">
        <v>0</v>
      </c>
      <c r="D431" s="65">
        <v>4</v>
      </c>
      <c r="E431" s="66">
        <v>6</v>
      </c>
      <c r="F431" s="67"/>
      <c r="G431" s="65">
        <f t="shared" si="72"/>
        <v>1</v>
      </c>
      <c r="H431" s="66">
        <f t="shared" si="73"/>
        <v>-2</v>
      </c>
      <c r="I431" s="20" t="str">
        <f t="shared" si="74"/>
        <v>-</v>
      </c>
      <c r="J431" s="21">
        <f t="shared" si="75"/>
        <v>-0.33333333333333331</v>
      </c>
    </row>
    <row r="432" spans="1:10" x14ac:dyDescent="0.2">
      <c r="A432" s="158" t="s">
        <v>280</v>
      </c>
      <c r="B432" s="65">
        <v>29</v>
      </c>
      <c r="C432" s="66">
        <v>41</v>
      </c>
      <c r="D432" s="65">
        <v>61</v>
      </c>
      <c r="E432" s="66">
        <v>73</v>
      </c>
      <c r="F432" s="67"/>
      <c r="G432" s="65">
        <f t="shared" si="72"/>
        <v>-12</v>
      </c>
      <c r="H432" s="66">
        <f t="shared" si="73"/>
        <v>-12</v>
      </c>
      <c r="I432" s="20">
        <f t="shared" si="74"/>
        <v>-0.29268292682926828</v>
      </c>
      <c r="J432" s="21">
        <f t="shared" si="75"/>
        <v>-0.16438356164383561</v>
      </c>
    </row>
    <row r="433" spans="1:10" s="160" customFormat="1" x14ac:dyDescent="0.2">
      <c r="A433" s="178" t="s">
        <v>673</v>
      </c>
      <c r="B433" s="71">
        <v>299</v>
      </c>
      <c r="C433" s="72">
        <v>157</v>
      </c>
      <c r="D433" s="71">
        <v>560</v>
      </c>
      <c r="E433" s="72">
        <v>450</v>
      </c>
      <c r="F433" s="73"/>
      <c r="G433" s="71">
        <f t="shared" si="72"/>
        <v>142</v>
      </c>
      <c r="H433" s="72">
        <f t="shared" si="73"/>
        <v>110</v>
      </c>
      <c r="I433" s="37">
        <f t="shared" si="74"/>
        <v>0.90445859872611467</v>
      </c>
      <c r="J433" s="38">
        <f t="shared" si="75"/>
        <v>0.24444444444444444</v>
      </c>
    </row>
    <row r="434" spans="1:10" x14ac:dyDescent="0.2">
      <c r="A434" s="177"/>
      <c r="B434" s="143"/>
      <c r="C434" s="144"/>
      <c r="D434" s="143"/>
      <c r="E434" s="144"/>
      <c r="F434" s="145"/>
      <c r="G434" s="143"/>
      <c r="H434" s="144"/>
      <c r="I434" s="151"/>
      <c r="J434" s="152"/>
    </row>
    <row r="435" spans="1:10" s="139" customFormat="1" x14ac:dyDescent="0.2">
      <c r="A435" s="159" t="s">
        <v>82</v>
      </c>
      <c r="B435" s="65"/>
      <c r="C435" s="66"/>
      <c r="D435" s="65"/>
      <c r="E435" s="66"/>
      <c r="F435" s="67"/>
      <c r="G435" s="65"/>
      <c r="H435" s="66"/>
      <c r="I435" s="20"/>
      <c r="J435" s="21"/>
    </row>
    <row r="436" spans="1:10" x14ac:dyDescent="0.2">
      <c r="A436" s="158" t="s">
        <v>520</v>
      </c>
      <c r="B436" s="65">
        <v>99</v>
      </c>
      <c r="C436" s="66">
        <v>86</v>
      </c>
      <c r="D436" s="65">
        <v>188</v>
      </c>
      <c r="E436" s="66">
        <v>186</v>
      </c>
      <c r="F436" s="67"/>
      <c r="G436" s="65">
        <f>B436-C436</f>
        <v>13</v>
      </c>
      <c r="H436" s="66">
        <f>D436-E436</f>
        <v>2</v>
      </c>
      <c r="I436" s="20">
        <f>IF(C436=0, "-", IF(G436/C436&lt;10, G436/C436, "&gt;999%"))</f>
        <v>0.15116279069767441</v>
      </c>
      <c r="J436" s="21">
        <f>IF(E436=0, "-", IF(H436/E436&lt;10, H436/E436, "&gt;999%"))</f>
        <v>1.0752688172043012E-2</v>
      </c>
    </row>
    <row r="437" spans="1:10" x14ac:dyDescent="0.2">
      <c r="A437" s="158" t="s">
        <v>521</v>
      </c>
      <c r="B437" s="65">
        <v>18</v>
      </c>
      <c r="C437" s="66">
        <v>0</v>
      </c>
      <c r="D437" s="65">
        <v>28</v>
      </c>
      <c r="E437" s="66">
        <v>0</v>
      </c>
      <c r="F437" s="67"/>
      <c r="G437" s="65">
        <f>B437-C437</f>
        <v>18</v>
      </c>
      <c r="H437" s="66">
        <f>D437-E437</f>
        <v>28</v>
      </c>
      <c r="I437" s="20" t="str">
        <f>IF(C437=0, "-", IF(G437/C437&lt;10, G437/C437, "&gt;999%"))</f>
        <v>-</v>
      </c>
      <c r="J437" s="21" t="str">
        <f>IF(E437=0, "-", IF(H437/E437&lt;10, H437/E437, "&gt;999%"))</f>
        <v>-</v>
      </c>
    </row>
    <row r="438" spans="1:10" x14ac:dyDescent="0.2">
      <c r="A438" s="158" t="s">
        <v>522</v>
      </c>
      <c r="B438" s="65">
        <v>1</v>
      </c>
      <c r="C438" s="66">
        <v>0</v>
      </c>
      <c r="D438" s="65">
        <v>3</v>
      </c>
      <c r="E438" s="66">
        <v>0</v>
      </c>
      <c r="F438" s="67"/>
      <c r="G438" s="65">
        <f>B438-C438</f>
        <v>1</v>
      </c>
      <c r="H438" s="66">
        <f>D438-E438</f>
        <v>3</v>
      </c>
      <c r="I438" s="20" t="str">
        <f>IF(C438=0, "-", IF(G438/C438&lt;10, G438/C438, "&gt;999%"))</f>
        <v>-</v>
      </c>
      <c r="J438" s="21" t="str">
        <f>IF(E438=0, "-", IF(H438/E438&lt;10, H438/E438, "&gt;999%"))</f>
        <v>-</v>
      </c>
    </row>
    <row r="439" spans="1:10" s="160" customFormat="1" x14ac:dyDescent="0.2">
      <c r="A439" s="178" t="s">
        <v>674</v>
      </c>
      <c r="B439" s="71">
        <v>118</v>
      </c>
      <c r="C439" s="72">
        <v>86</v>
      </c>
      <c r="D439" s="71">
        <v>219</v>
      </c>
      <c r="E439" s="72">
        <v>186</v>
      </c>
      <c r="F439" s="73"/>
      <c r="G439" s="71">
        <f>B439-C439</f>
        <v>32</v>
      </c>
      <c r="H439" s="72">
        <f>D439-E439</f>
        <v>33</v>
      </c>
      <c r="I439" s="37">
        <f>IF(C439=0, "-", IF(G439/C439&lt;10, G439/C439, "&gt;999%"))</f>
        <v>0.37209302325581395</v>
      </c>
      <c r="J439" s="38">
        <f>IF(E439=0, "-", IF(H439/E439&lt;10, H439/E439, "&gt;999%"))</f>
        <v>0.17741935483870969</v>
      </c>
    </row>
    <row r="440" spans="1:10" x14ac:dyDescent="0.2">
      <c r="A440" s="177"/>
      <c r="B440" s="143"/>
      <c r="C440" s="144"/>
      <c r="D440" s="143"/>
      <c r="E440" s="144"/>
      <c r="F440" s="145"/>
      <c r="G440" s="143"/>
      <c r="H440" s="144"/>
      <c r="I440" s="151"/>
      <c r="J440" s="152"/>
    </row>
    <row r="441" spans="1:10" s="139" customFormat="1" x14ac:dyDescent="0.2">
      <c r="A441" s="159" t="s">
        <v>83</v>
      </c>
      <c r="B441" s="65"/>
      <c r="C441" s="66"/>
      <c r="D441" s="65"/>
      <c r="E441" s="66"/>
      <c r="F441" s="67"/>
      <c r="G441" s="65"/>
      <c r="H441" s="66"/>
      <c r="I441" s="20"/>
      <c r="J441" s="21"/>
    </row>
    <row r="442" spans="1:10" x14ac:dyDescent="0.2">
      <c r="A442" s="158" t="s">
        <v>370</v>
      </c>
      <c r="B442" s="65">
        <v>24</v>
      </c>
      <c r="C442" s="66">
        <v>0</v>
      </c>
      <c r="D442" s="65">
        <v>82</v>
      </c>
      <c r="E442" s="66">
        <v>0</v>
      </c>
      <c r="F442" s="67"/>
      <c r="G442" s="65">
        <f t="shared" ref="G442:G450" si="76">B442-C442</f>
        <v>24</v>
      </c>
      <c r="H442" s="66">
        <f t="shared" ref="H442:H450" si="77">D442-E442</f>
        <v>82</v>
      </c>
      <c r="I442" s="20" t="str">
        <f t="shared" ref="I442:I450" si="78">IF(C442=0, "-", IF(G442/C442&lt;10, G442/C442, "&gt;999%"))</f>
        <v>-</v>
      </c>
      <c r="J442" s="21" t="str">
        <f t="shared" ref="J442:J450" si="79">IF(E442=0, "-", IF(H442/E442&lt;10, H442/E442, "&gt;999%"))</f>
        <v>-</v>
      </c>
    </row>
    <row r="443" spans="1:10" x14ac:dyDescent="0.2">
      <c r="A443" s="158" t="s">
        <v>350</v>
      </c>
      <c r="B443" s="65">
        <v>60</v>
      </c>
      <c r="C443" s="66">
        <v>1</v>
      </c>
      <c r="D443" s="65">
        <v>120</v>
      </c>
      <c r="E443" s="66">
        <v>4</v>
      </c>
      <c r="F443" s="67"/>
      <c r="G443" s="65">
        <f t="shared" si="76"/>
        <v>59</v>
      </c>
      <c r="H443" s="66">
        <f t="shared" si="77"/>
        <v>116</v>
      </c>
      <c r="I443" s="20" t="str">
        <f t="shared" si="78"/>
        <v>&gt;999%</v>
      </c>
      <c r="J443" s="21" t="str">
        <f t="shared" si="79"/>
        <v>&gt;999%</v>
      </c>
    </row>
    <row r="444" spans="1:10" x14ac:dyDescent="0.2">
      <c r="A444" s="158" t="s">
        <v>486</v>
      </c>
      <c r="B444" s="65">
        <v>70</v>
      </c>
      <c r="C444" s="66">
        <v>15</v>
      </c>
      <c r="D444" s="65">
        <v>142</v>
      </c>
      <c r="E444" s="66">
        <v>49</v>
      </c>
      <c r="F444" s="67"/>
      <c r="G444" s="65">
        <f t="shared" si="76"/>
        <v>55</v>
      </c>
      <c r="H444" s="66">
        <f t="shared" si="77"/>
        <v>93</v>
      </c>
      <c r="I444" s="20">
        <f t="shared" si="78"/>
        <v>3.6666666666666665</v>
      </c>
      <c r="J444" s="21">
        <f t="shared" si="79"/>
        <v>1.8979591836734695</v>
      </c>
    </row>
    <row r="445" spans="1:10" x14ac:dyDescent="0.2">
      <c r="A445" s="158" t="s">
        <v>400</v>
      </c>
      <c r="B445" s="65">
        <v>90</v>
      </c>
      <c r="C445" s="66">
        <v>98</v>
      </c>
      <c r="D445" s="65">
        <v>231</v>
      </c>
      <c r="E445" s="66">
        <v>110</v>
      </c>
      <c r="F445" s="67"/>
      <c r="G445" s="65">
        <f t="shared" si="76"/>
        <v>-8</v>
      </c>
      <c r="H445" s="66">
        <f t="shared" si="77"/>
        <v>121</v>
      </c>
      <c r="I445" s="20">
        <f t="shared" si="78"/>
        <v>-8.1632653061224483E-2</v>
      </c>
      <c r="J445" s="21">
        <f t="shared" si="79"/>
        <v>1.1000000000000001</v>
      </c>
    </row>
    <row r="446" spans="1:10" x14ac:dyDescent="0.2">
      <c r="A446" s="158" t="s">
        <v>539</v>
      </c>
      <c r="B446" s="65">
        <v>39</v>
      </c>
      <c r="C446" s="66">
        <v>51</v>
      </c>
      <c r="D446" s="65">
        <v>85</v>
      </c>
      <c r="E446" s="66">
        <v>71</v>
      </c>
      <c r="F446" s="67"/>
      <c r="G446" s="65">
        <f t="shared" si="76"/>
        <v>-12</v>
      </c>
      <c r="H446" s="66">
        <f t="shared" si="77"/>
        <v>14</v>
      </c>
      <c r="I446" s="20">
        <f t="shared" si="78"/>
        <v>-0.23529411764705882</v>
      </c>
      <c r="J446" s="21">
        <f t="shared" si="79"/>
        <v>0.19718309859154928</v>
      </c>
    </row>
    <row r="447" spans="1:10" x14ac:dyDescent="0.2">
      <c r="A447" s="158" t="s">
        <v>481</v>
      </c>
      <c r="B447" s="65">
        <v>0</v>
      </c>
      <c r="C447" s="66">
        <v>17</v>
      </c>
      <c r="D447" s="65">
        <v>8</v>
      </c>
      <c r="E447" s="66">
        <v>20</v>
      </c>
      <c r="F447" s="67"/>
      <c r="G447" s="65">
        <f t="shared" si="76"/>
        <v>-17</v>
      </c>
      <c r="H447" s="66">
        <f t="shared" si="77"/>
        <v>-12</v>
      </c>
      <c r="I447" s="20">
        <f t="shared" si="78"/>
        <v>-1</v>
      </c>
      <c r="J447" s="21">
        <f t="shared" si="79"/>
        <v>-0.6</v>
      </c>
    </row>
    <row r="448" spans="1:10" x14ac:dyDescent="0.2">
      <c r="A448" s="158" t="s">
        <v>226</v>
      </c>
      <c r="B448" s="65">
        <v>6</v>
      </c>
      <c r="C448" s="66">
        <v>2</v>
      </c>
      <c r="D448" s="65">
        <v>17</v>
      </c>
      <c r="E448" s="66">
        <v>2</v>
      </c>
      <c r="F448" s="67"/>
      <c r="G448" s="65">
        <f t="shared" si="76"/>
        <v>4</v>
      </c>
      <c r="H448" s="66">
        <f t="shared" si="77"/>
        <v>15</v>
      </c>
      <c r="I448" s="20">
        <f t="shared" si="78"/>
        <v>2</v>
      </c>
      <c r="J448" s="21">
        <f t="shared" si="79"/>
        <v>7.5</v>
      </c>
    </row>
    <row r="449" spans="1:10" x14ac:dyDescent="0.2">
      <c r="A449" s="158" t="s">
        <v>496</v>
      </c>
      <c r="B449" s="65">
        <v>10</v>
      </c>
      <c r="C449" s="66">
        <v>144</v>
      </c>
      <c r="D449" s="65">
        <v>58</v>
      </c>
      <c r="E449" s="66">
        <v>242</v>
      </c>
      <c r="F449" s="67"/>
      <c r="G449" s="65">
        <f t="shared" si="76"/>
        <v>-134</v>
      </c>
      <c r="H449" s="66">
        <f t="shared" si="77"/>
        <v>-184</v>
      </c>
      <c r="I449" s="20">
        <f t="shared" si="78"/>
        <v>-0.93055555555555558</v>
      </c>
      <c r="J449" s="21">
        <f t="shared" si="79"/>
        <v>-0.76033057851239672</v>
      </c>
    </row>
    <row r="450" spans="1:10" s="160" customFormat="1" x14ac:dyDescent="0.2">
      <c r="A450" s="178" t="s">
        <v>675</v>
      </c>
      <c r="B450" s="71">
        <v>299</v>
      </c>
      <c r="C450" s="72">
        <v>328</v>
      </c>
      <c r="D450" s="71">
        <v>743</v>
      </c>
      <c r="E450" s="72">
        <v>498</v>
      </c>
      <c r="F450" s="73"/>
      <c r="G450" s="71">
        <f t="shared" si="76"/>
        <v>-29</v>
      </c>
      <c r="H450" s="72">
        <f t="shared" si="77"/>
        <v>245</v>
      </c>
      <c r="I450" s="37">
        <f t="shared" si="78"/>
        <v>-8.8414634146341459E-2</v>
      </c>
      <c r="J450" s="38">
        <f t="shared" si="79"/>
        <v>0.49196787148594379</v>
      </c>
    </row>
    <row r="451" spans="1:10" x14ac:dyDescent="0.2">
      <c r="A451" s="177"/>
      <c r="B451" s="143"/>
      <c r="C451" s="144"/>
      <c r="D451" s="143"/>
      <c r="E451" s="144"/>
      <c r="F451" s="145"/>
      <c r="G451" s="143"/>
      <c r="H451" s="144"/>
      <c r="I451" s="151"/>
      <c r="J451" s="152"/>
    </row>
    <row r="452" spans="1:10" s="139" customFormat="1" x14ac:dyDescent="0.2">
      <c r="A452" s="159" t="s">
        <v>84</v>
      </c>
      <c r="B452" s="65"/>
      <c r="C452" s="66"/>
      <c r="D452" s="65"/>
      <c r="E452" s="66"/>
      <c r="F452" s="67"/>
      <c r="G452" s="65"/>
      <c r="H452" s="66"/>
      <c r="I452" s="20"/>
      <c r="J452" s="21"/>
    </row>
    <row r="453" spans="1:10" x14ac:dyDescent="0.2">
      <c r="A453" s="158" t="s">
        <v>343</v>
      </c>
      <c r="B453" s="65">
        <v>0</v>
      </c>
      <c r="C453" s="66">
        <v>0</v>
      </c>
      <c r="D453" s="65">
        <v>2</v>
      </c>
      <c r="E453" s="66">
        <v>1</v>
      </c>
      <c r="F453" s="67"/>
      <c r="G453" s="65">
        <f>B453-C453</f>
        <v>0</v>
      </c>
      <c r="H453" s="66">
        <f>D453-E453</f>
        <v>1</v>
      </c>
      <c r="I453" s="20" t="str">
        <f>IF(C453=0, "-", IF(G453/C453&lt;10, G453/C453, "&gt;999%"))</f>
        <v>-</v>
      </c>
      <c r="J453" s="21">
        <f>IF(E453=0, "-", IF(H453/E453&lt;10, H453/E453, "&gt;999%"))</f>
        <v>1</v>
      </c>
    </row>
    <row r="454" spans="1:10" x14ac:dyDescent="0.2">
      <c r="A454" s="158" t="s">
        <v>477</v>
      </c>
      <c r="B454" s="65">
        <v>0</v>
      </c>
      <c r="C454" s="66">
        <v>0</v>
      </c>
      <c r="D454" s="65">
        <v>1</v>
      </c>
      <c r="E454" s="66">
        <v>0</v>
      </c>
      <c r="F454" s="67"/>
      <c r="G454" s="65">
        <f>B454-C454</f>
        <v>0</v>
      </c>
      <c r="H454" s="66">
        <f>D454-E454</f>
        <v>1</v>
      </c>
      <c r="I454" s="20" t="str">
        <f>IF(C454=0, "-", IF(G454/C454&lt;10, G454/C454, "&gt;999%"))</f>
        <v>-</v>
      </c>
      <c r="J454" s="21" t="str">
        <f>IF(E454=0, "-", IF(H454/E454&lt;10, H454/E454, "&gt;999%"))</f>
        <v>-</v>
      </c>
    </row>
    <row r="455" spans="1:10" x14ac:dyDescent="0.2">
      <c r="A455" s="158" t="s">
        <v>292</v>
      </c>
      <c r="B455" s="65">
        <v>2</v>
      </c>
      <c r="C455" s="66">
        <v>0</v>
      </c>
      <c r="D455" s="65">
        <v>3</v>
      </c>
      <c r="E455" s="66">
        <v>0</v>
      </c>
      <c r="F455" s="67"/>
      <c r="G455" s="65">
        <f>B455-C455</f>
        <v>2</v>
      </c>
      <c r="H455" s="66">
        <f>D455-E455</f>
        <v>3</v>
      </c>
      <c r="I455" s="20" t="str">
        <f>IF(C455=0, "-", IF(G455/C455&lt;10, G455/C455, "&gt;999%"))</f>
        <v>-</v>
      </c>
      <c r="J455" s="21" t="str">
        <f>IF(E455=0, "-", IF(H455/E455&lt;10, H455/E455, "&gt;999%"))</f>
        <v>-</v>
      </c>
    </row>
    <row r="456" spans="1:10" s="160" customFormat="1" x14ac:dyDescent="0.2">
      <c r="A456" s="178" t="s">
        <v>676</v>
      </c>
      <c r="B456" s="71">
        <v>2</v>
      </c>
      <c r="C456" s="72">
        <v>0</v>
      </c>
      <c r="D456" s="71">
        <v>6</v>
      </c>
      <c r="E456" s="72">
        <v>1</v>
      </c>
      <c r="F456" s="73"/>
      <c r="G456" s="71">
        <f>B456-C456</f>
        <v>2</v>
      </c>
      <c r="H456" s="72">
        <f>D456-E456</f>
        <v>5</v>
      </c>
      <c r="I456" s="37" t="str">
        <f>IF(C456=0, "-", IF(G456/C456&lt;10, G456/C456, "&gt;999%"))</f>
        <v>-</v>
      </c>
      <c r="J456" s="38">
        <f>IF(E456=0, "-", IF(H456/E456&lt;10, H456/E456, "&gt;999%"))</f>
        <v>5</v>
      </c>
    </row>
    <row r="457" spans="1:10" x14ac:dyDescent="0.2">
      <c r="A457" s="177"/>
      <c r="B457" s="143"/>
      <c r="C457" s="144"/>
      <c r="D457" s="143"/>
      <c r="E457" s="144"/>
      <c r="F457" s="145"/>
      <c r="G457" s="143"/>
      <c r="H457" s="144"/>
      <c r="I457" s="151"/>
      <c r="J457" s="152"/>
    </row>
    <row r="458" spans="1:10" s="139" customFormat="1" x14ac:dyDescent="0.2">
      <c r="A458" s="159" t="s">
        <v>85</v>
      </c>
      <c r="B458" s="65"/>
      <c r="C458" s="66"/>
      <c r="D458" s="65"/>
      <c r="E458" s="66"/>
      <c r="F458" s="67"/>
      <c r="G458" s="65"/>
      <c r="H458" s="66"/>
      <c r="I458" s="20"/>
      <c r="J458" s="21"/>
    </row>
    <row r="459" spans="1:10" x14ac:dyDescent="0.2">
      <c r="A459" s="158" t="s">
        <v>562</v>
      </c>
      <c r="B459" s="65">
        <v>28</v>
      </c>
      <c r="C459" s="66">
        <v>31</v>
      </c>
      <c r="D459" s="65">
        <v>54</v>
      </c>
      <c r="E459" s="66">
        <v>69</v>
      </c>
      <c r="F459" s="67"/>
      <c r="G459" s="65">
        <f>B459-C459</f>
        <v>-3</v>
      </c>
      <c r="H459" s="66">
        <f>D459-E459</f>
        <v>-15</v>
      </c>
      <c r="I459" s="20">
        <f>IF(C459=0, "-", IF(G459/C459&lt;10, G459/C459, "&gt;999%"))</f>
        <v>-9.6774193548387094E-2</v>
      </c>
      <c r="J459" s="21">
        <f>IF(E459=0, "-", IF(H459/E459&lt;10, H459/E459, "&gt;999%"))</f>
        <v>-0.21739130434782608</v>
      </c>
    </row>
    <row r="460" spans="1:10" s="160" customFormat="1" x14ac:dyDescent="0.2">
      <c r="A460" s="178" t="s">
        <v>677</v>
      </c>
      <c r="B460" s="71">
        <v>28</v>
      </c>
      <c r="C460" s="72">
        <v>31</v>
      </c>
      <c r="D460" s="71">
        <v>54</v>
      </c>
      <c r="E460" s="72">
        <v>69</v>
      </c>
      <c r="F460" s="73"/>
      <c r="G460" s="71">
        <f>B460-C460</f>
        <v>-3</v>
      </c>
      <c r="H460" s="72">
        <f>D460-E460</f>
        <v>-15</v>
      </c>
      <c r="I460" s="37">
        <f>IF(C460=0, "-", IF(G460/C460&lt;10, G460/C460, "&gt;999%"))</f>
        <v>-9.6774193548387094E-2</v>
      </c>
      <c r="J460" s="38">
        <f>IF(E460=0, "-", IF(H460/E460&lt;10, H460/E460, "&gt;999%"))</f>
        <v>-0.21739130434782608</v>
      </c>
    </row>
    <row r="461" spans="1:10" x14ac:dyDescent="0.2">
      <c r="A461" s="177"/>
      <c r="B461" s="143"/>
      <c r="C461" s="144"/>
      <c r="D461" s="143"/>
      <c r="E461" s="144"/>
      <c r="F461" s="145"/>
      <c r="G461" s="143"/>
      <c r="H461" s="144"/>
      <c r="I461" s="151"/>
      <c r="J461" s="152"/>
    </row>
    <row r="462" spans="1:10" s="139" customFormat="1" x14ac:dyDescent="0.2">
      <c r="A462" s="159" t="s">
        <v>86</v>
      </c>
      <c r="B462" s="65"/>
      <c r="C462" s="66"/>
      <c r="D462" s="65"/>
      <c r="E462" s="66"/>
      <c r="F462" s="67"/>
      <c r="G462" s="65"/>
      <c r="H462" s="66"/>
      <c r="I462" s="20"/>
      <c r="J462" s="21"/>
    </row>
    <row r="463" spans="1:10" x14ac:dyDescent="0.2">
      <c r="A463" s="158" t="s">
        <v>549</v>
      </c>
      <c r="B463" s="65">
        <v>1</v>
      </c>
      <c r="C463" s="66">
        <v>0</v>
      </c>
      <c r="D463" s="65">
        <v>1</v>
      </c>
      <c r="E463" s="66">
        <v>0</v>
      </c>
      <c r="F463" s="67"/>
      <c r="G463" s="65">
        <f>B463-C463</f>
        <v>1</v>
      </c>
      <c r="H463" s="66">
        <f>D463-E463</f>
        <v>1</v>
      </c>
      <c r="I463" s="20" t="str">
        <f>IF(C463=0, "-", IF(G463/C463&lt;10, G463/C463, "&gt;999%"))</f>
        <v>-</v>
      </c>
      <c r="J463" s="21" t="str">
        <f>IF(E463=0, "-", IF(H463/E463&lt;10, H463/E463, "&gt;999%"))</f>
        <v>-</v>
      </c>
    </row>
    <row r="464" spans="1:10" s="160" customFormat="1" x14ac:dyDescent="0.2">
      <c r="A464" s="178" t="s">
        <v>678</v>
      </c>
      <c r="B464" s="71">
        <v>1</v>
      </c>
      <c r="C464" s="72">
        <v>0</v>
      </c>
      <c r="D464" s="71">
        <v>1</v>
      </c>
      <c r="E464" s="72">
        <v>0</v>
      </c>
      <c r="F464" s="73"/>
      <c r="G464" s="71">
        <f>B464-C464</f>
        <v>1</v>
      </c>
      <c r="H464" s="72">
        <f>D464-E464</f>
        <v>1</v>
      </c>
      <c r="I464" s="37" t="str">
        <f>IF(C464=0, "-", IF(G464/C464&lt;10, G464/C464, "&gt;999%"))</f>
        <v>-</v>
      </c>
      <c r="J464" s="38" t="str">
        <f>IF(E464=0, "-", IF(H464/E464&lt;10, H464/E464, "&gt;999%"))</f>
        <v>-</v>
      </c>
    </row>
    <row r="465" spans="1:10" x14ac:dyDescent="0.2">
      <c r="A465" s="177"/>
      <c r="B465" s="143"/>
      <c r="C465" s="144"/>
      <c r="D465" s="143"/>
      <c r="E465" s="144"/>
      <c r="F465" s="145"/>
      <c r="G465" s="143"/>
      <c r="H465" s="144"/>
      <c r="I465" s="151"/>
      <c r="J465" s="152"/>
    </row>
    <row r="466" spans="1:10" s="139" customFormat="1" x14ac:dyDescent="0.2">
      <c r="A466" s="159" t="s">
        <v>87</v>
      </c>
      <c r="B466" s="65"/>
      <c r="C466" s="66"/>
      <c r="D466" s="65"/>
      <c r="E466" s="66"/>
      <c r="F466" s="67"/>
      <c r="G466" s="65"/>
      <c r="H466" s="66"/>
      <c r="I466" s="20"/>
      <c r="J466" s="21"/>
    </row>
    <row r="467" spans="1:10" x14ac:dyDescent="0.2">
      <c r="A467" s="158" t="s">
        <v>208</v>
      </c>
      <c r="B467" s="65">
        <v>2</v>
      </c>
      <c r="C467" s="66">
        <v>31</v>
      </c>
      <c r="D467" s="65">
        <v>17</v>
      </c>
      <c r="E467" s="66">
        <v>62</v>
      </c>
      <c r="F467" s="67"/>
      <c r="G467" s="65">
        <f t="shared" ref="G467:G474" si="80">B467-C467</f>
        <v>-29</v>
      </c>
      <c r="H467" s="66">
        <f t="shared" ref="H467:H474" si="81">D467-E467</f>
        <v>-45</v>
      </c>
      <c r="I467" s="20">
        <f t="shared" ref="I467:I474" si="82">IF(C467=0, "-", IF(G467/C467&lt;10, G467/C467, "&gt;999%"))</f>
        <v>-0.93548387096774188</v>
      </c>
      <c r="J467" s="21">
        <f t="shared" ref="J467:J474" si="83">IF(E467=0, "-", IF(H467/E467&lt;10, H467/E467, "&gt;999%"))</f>
        <v>-0.72580645161290325</v>
      </c>
    </row>
    <row r="468" spans="1:10" x14ac:dyDescent="0.2">
      <c r="A468" s="158" t="s">
        <v>371</v>
      </c>
      <c r="B468" s="65">
        <v>79</v>
      </c>
      <c r="C468" s="66">
        <v>45</v>
      </c>
      <c r="D468" s="65">
        <v>113</v>
      </c>
      <c r="E468" s="66">
        <v>216</v>
      </c>
      <c r="F468" s="67"/>
      <c r="G468" s="65">
        <f t="shared" si="80"/>
        <v>34</v>
      </c>
      <c r="H468" s="66">
        <f t="shared" si="81"/>
        <v>-103</v>
      </c>
      <c r="I468" s="20">
        <f t="shared" si="82"/>
        <v>0.75555555555555554</v>
      </c>
      <c r="J468" s="21">
        <f t="shared" si="83"/>
        <v>-0.47685185185185186</v>
      </c>
    </row>
    <row r="469" spans="1:10" x14ac:dyDescent="0.2">
      <c r="A469" s="158" t="s">
        <v>401</v>
      </c>
      <c r="B469" s="65">
        <v>29</v>
      </c>
      <c r="C469" s="66">
        <v>61</v>
      </c>
      <c r="D469" s="65">
        <v>61</v>
      </c>
      <c r="E469" s="66">
        <v>154</v>
      </c>
      <c r="F469" s="67"/>
      <c r="G469" s="65">
        <f t="shared" si="80"/>
        <v>-32</v>
      </c>
      <c r="H469" s="66">
        <f t="shared" si="81"/>
        <v>-93</v>
      </c>
      <c r="I469" s="20">
        <f t="shared" si="82"/>
        <v>-0.52459016393442626</v>
      </c>
      <c r="J469" s="21">
        <f t="shared" si="83"/>
        <v>-0.60389610389610393</v>
      </c>
    </row>
    <row r="470" spans="1:10" x14ac:dyDescent="0.2">
      <c r="A470" s="158" t="s">
        <v>437</v>
      </c>
      <c r="B470" s="65">
        <v>52</v>
      </c>
      <c r="C470" s="66">
        <v>95</v>
      </c>
      <c r="D470" s="65">
        <v>73</v>
      </c>
      <c r="E470" s="66">
        <v>197</v>
      </c>
      <c r="F470" s="67"/>
      <c r="G470" s="65">
        <f t="shared" si="80"/>
        <v>-43</v>
      </c>
      <c r="H470" s="66">
        <f t="shared" si="81"/>
        <v>-124</v>
      </c>
      <c r="I470" s="20">
        <f t="shared" si="82"/>
        <v>-0.45263157894736844</v>
      </c>
      <c r="J470" s="21">
        <f t="shared" si="83"/>
        <v>-0.62944162436548223</v>
      </c>
    </row>
    <row r="471" spans="1:10" x14ac:dyDescent="0.2">
      <c r="A471" s="158" t="s">
        <v>248</v>
      </c>
      <c r="B471" s="65">
        <v>69</v>
      </c>
      <c r="C471" s="66">
        <v>31</v>
      </c>
      <c r="D471" s="65">
        <v>114</v>
      </c>
      <c r="E471" s="66">
        <v>112</v>
      </c>
      <c r="F471" s="67"/>
      <c r="G471" s="65">
        <f t="shared" si="80"/>
        <v>38</v>
      </c>
      <c r="H471" s="66">
        <f t="shared" si="81"/>
        <v>2</v>
      </c>
      <c r="I471" s="20">
        <f t="shared" si="82"/>
        <v>1.2258064516129032</v>
      </c>
      <c r="J471" s="21">
        <f t="shared" si="83"/>
        <v>1.7857142857142856E-2</v>
      </c>
    </row>
    <row r="472" spans="1:10" x14ac:dyDescent="0.2">
      <c r="A472" s="158" t="s">
        <v>227</v>
      </c>
      <c r="B472" s="65">
        <v>37</v>
      </c>
      <c r="C472" s="66">
        <v>34</v>
      </c>
      <c r="D472" s="65">
        <v>58</v>
      </c>
      <c r="E472" s="66">
        <v>92</v>
      </c>
      <c r="F472" s="67"/>
      <c r="G472" s="65">
        <f t="shared" si="80"/>
        <v>3</v>
      </c>
      <c r="H472" s="66">
        <f t="shared" si="81"/>
        <v>-34</v>
      </c>
      <c r="I472" s="20">
        <f t="shared" si="82"/>
        <v>8.8235294117647065E-2</v>
      </c>
      <c r="J472" s="21">
        <f t="shared" si="83"/>
        <v>-0.36956521739130432</v>
      </c>
    </row>
    <row r="473" spans="1:10" x14ac:dyDescent="0.2">
      <c r="A473" s="158" t="s">
        <v>271</v>
      </c>
      <c r="B473" s="65">
        <v>40</v>
      </c>
      <c r="C473" s="66">
        <v>19</v>
      </c>
      <c r="D473" s="65">
        <v>79</v>
      </c>
      <c r="E473" s="66">
        <v>45</v>
      </c>
      <c r="F473" s="67"/>
      <c r="G473" s="65">
        <f t="shared" si="80"/>
        <v>21</v>
      </c>
      <c r="H473" s="66">
        <f t="shared" si="81"/>
        <v>34</v>
      </c>
      <c r="I473" s="20">
        <f t="shared" si="82"/>
        <v>1.1052631578947369</v>
      </c>
      <c r="J473" s="21">
        <f t="shared" si="83"/>
        <v>0.75555555555555554</v>
      </c>
    </row>
    <row r="474" spans="1:10" s="160" customFormat="1" x14ac:dyDescent="0.2">
      <c r="A474" s="178" t="s">
        <v>679</v>
      </c>
      <c r="B474" s="71">
        <v>308</v>
      </c>
      <c r="C474" s="72">
        <v>316</v>
      </c>
      <c r="D474" s="71">
        <v>515</v>
      </c>
      <c r="E474" s="72">
        <v>878</v>
      </c>
      <c r="F474" s="73"/>
      <c r="G474" s="71">
        <f t="shared" si="80"/>
        <v>-8</v>
      </c>
      <c r="H474" s="72">
        <f t="shared" si="81"/>
        <v>-363</v>
      </c>
      <c r="I474" s="37">
        <f t="shared" si="82"/>
        <v>-2.5316455696202531E-2</v>
      </c>
      <c r="J474" s="38">
        <f t="shared" si="83"/>
        <v>-0.41343963553530749</v>
      </c>
    </row>
    <row r="475" spans="1:10" x14ac:dyDescent="0.2">
      <c r="A475" s="177"/>
      <c r="B475" s="143"/>
      <c r="C475" s="144"/>
      <c r="D475" s="143"/>
      <c r="E475" s="144"/>
      <c r="F475" s="145"/>
      <c r="G475" s="143"/>
      <c r="H475" s="144"/>
      <c r="I475" s="151"/>
      <c r="J475" s="152"/>
    </row>
    <row r="476" spans="1:10" s="139" customFormat="1" x14ac:dyDescent="0.2">
      <c r="A476" s="159" t="s">
        <v>88</v>
      </c>
      <c r="B476" s="65"/>
      <c r="C476" s="66"/>
      <c r="D476" s="65"/>
      <c r="E476" s="66"/>
      <c r="F476" s="67"/>
      <c r="G476" s="65"/>
      <c r="H476" s="66"/>
      <c r="I476" s="20"/>
      <c r="J476" s="21"/>
    </row>
    <row r="477" spans="1:10" x14ac:dyDescent="0.2">
      <c r="A477" s="158" t="s">
        <v>402</v>
      </c>
      <c r="B477" s="65">
        <v>11</v>
      </c>
      <c r="C477" s="66">
        <v>10</v>
      </c>
      <c r="D477" s="65">
        <v>28</v>
      </c>
      <c r="E477" s="66">
        <v>27</v>
      </c>
      <c r="F477" s="67"/>
      <c r="G477" s="65">
        <f>B477-C477</f>
        <v>1</v>
      </c>
      <c r="H477" s="66">
        <f>D477-E477</f>
        <v>1</v>
      </c>
      <c r="I477" s="20">
        <f>IF(C477=0, "-", IF(G477/C477&lt;10, G477/C477, "&gt;999%"))</f>
        <v>0.1</v>
      </c>
      <c r="J477" s="21">
        <f>IF(E477=0, "-", IF(H477/E477&lt;10, H477/E477, "&gt;999%"))</f>
        <v>3.7037037037037035E-2</v>
      </c>
    </row>
    <row r="478" spans="1:10" x14ac:dyDescent="0.2">
      <c r="A478" s="158" t="s">
        <v>523</v>
      </c>
      <c r="B478" s="65">
        <v>16</v>
      </c>
      <c r="C478" s="66">
        <v>73</v>
      </c>
      <c r="D478" s="65">
        <v>102</v>
      </c>
      <c r="E478" s="66">
        <v>144</v>
      </c>
      <c r="F478" s="67"/>
      <c r="G478" s="65">
        <f>B478-C478</f>
        <v>-57</v>
      </c>
      <c r="H478" s="66">
        <f>D478-E478</f>
        <v>-42</v>
      </c>
      <c r="I478" s="20">
        <f>IF(C478=0, "-", IF(G478/C478&lt;10, G478/C478, "&gt;999%"))</f>
        <v>-0.78082191780821919</v>
      </c>
      <c r="J478" s="21">
        <f>IF(E478=0, "-", IF(H478/E478&lt;10, H478/E478, "&gt;999%"))</f>
        <v>-0.29166666666666669</v>
      </c>
    </row>
    <row r="479" spans="1:10" x14ac:dyDescent="0.2">
      <c r="A479" s="158" t="s">
        <v>438</v>
      </c>
      <c r="B479" s="65">
        <v>47</v>
      </c>
      <c r="C479" s="66">
        <v>14</v>
      </c>
      <c r="D479" s="65">
        <v>100</v>
      </c>
      <c r="E479" s="66">
        <v>27</v>
      </c>
      <c r="F479" s="67"/>
      <c r="G479" s="65">
        <f>B479-C479</f>
        <v>33</v>
      </c>
      <c r="H479" s="66">
        <f>D479-E479</f>
        <v>73</v>
      </c>
      <c r="I479" s="20">
        <f>IF(C479=0, "-", IF(G479/C479&lt;10, G479/C479, "&gt;999%"))</f>
        <v>2.3571428571428572</v>
      </c>
      <c r="J479" s="21">
        <f>IF(E479=0, "-", IF(H479/E479&lt;10, H479/E479, "&gt;999%"))</f>
        <v>2.7037037037037037</v>
      </c>
    </row>
    <row r="480" spans="1:10" s="160" customFormat="1" x14ac:dyDescent="0.2">
      <c r="A480" s="178" t="s">
        <v>680</v>
      </c>
      <c r="B480" s="71">
        <v>74</v>
      </c>
      <c r="C480" s="72">
        <v>97</v>
      </c>
      <c r="D480" s="71">
        <v>230</v>
      </c>
      <c r="E480" s="72">
        <v>198</v>
      </c>
      <c r="F480" s="73"/>
      <c r="G480" s="71">
        <f>B480-C480</f>
        <v>-23</v>
      </c>
      <c r="H480" s="72">
        <f>D480-E480</f>
        <v>32</v>
      </c>
      <c r="I480" s="37">
        <f>IF(C480=0, "-", IF(G480/C480&lt;10, G480/C480, "&gt;999%"))</f>
        <v>-0.23711340206185566</v>
      </c>
      <c r="J480" s="38">
        <f>IF(E480=0, "-", IF(H480/E480&lt;10, H480/E480, "&gt;999%"))</f>
        <v>0.16161616161616163</v>
      </c>
    </row>
    <row r="481" spans="1:10" x14ac:dyDescent="0.2">
      <c r="A481" s="177"/>
      <c r="B481" s="143"/>
      <c r="C481" s="144"/>
      <c r="D481" s="143"/>
      <c r="E481" s="144"/>
      <c r="F481" s="145"/>
      <c r="G481" s="143"/>
      <c r="H481" s="144"/>
      <c r="I481" s="151"/>
      <c r="J481" s="152"/>
    </row>
    <row r="482" spans="1:10" s="139" customFormat="1" x14ac:dyDescent="0.2">
      <c r="A482" s="159" t="s">
        <v>89</v>
      </c>
      <c r="B482" s="65"/>
      <c r="C482" s="66"/>
      <c r="D482" s="65"/>
      <c r="E482" s="66"/>
      <c r="F482" s="67"/>
      <c r="G482" s="65"/>
      <c r="H482" s="66"/>
      <c r="I482" s="20"/>
      <c r="J482" s="21"/>
    </row>
    <row r="483" spans="1:10" x14ac:dyDescent="0.2">
      <c r="A483" s="158" t="s">
        <v>313</v>
      </c>
      <c r="B483" s="65">
        <v>13</v>
      </c>
      <c r="C483" s="66">
        <v>6</v>
      </c>
      <c r="D483" s="65">
        <v>50</v>
      </c>
      <c r="E483" s="66">
        <v>18</v>
      </c>
      <c r="F483" s="67"/>
      <c r="G483" s="65">
        <f t="shared" ref="G483:G490" si="84">B483-C483</f>
        <v>7</v>
      </c>
      <c r="H483" s="66">
        <f t="shared" ref="H483:H490" si="85">D483-E483</f>
        <v>32</v>
      </c>
      <c r="I483" s="20">
        <f t="shared" ref="I483:I490" si="86">IF(C483=0, "-", IF(G483/C483&lt;10, G483/C483, "&gt;999%"))</f>
        <v>1.1666666666666667</v>
      </c>
      <c r="J483" s="21">
        <f t="shared" ref="J483:J490" si="87">IF(E483=0, "-", IF(H483/E483&lt;10, H483/E483, "&gt;999%"))</f>
        <v>1.7777777777777777</v>
      </c>
    </row>
    <row r="484" spans="1:10" x14ac:dyDescent="0.2">
      <c r="A484" s="158" t="s">
        <v>403</v>
      </c>
      <c r="B484" s="65">
        <v>178</v>
      </c>
      <c r="C484" s="66">
        <v>395</v>
      </c>
      <c r="D484" s="65">
        <v>855</v>
      </c>
      <c r="E484" s="66">
        <v>1000</v>
      </c>
      <c r="F484" s="67"/>
      <c r="G484" s="65">
        <f t="shared" si="84"/>
        <v>-217</v>
      </c>
      <c r="H484" s="66">
        <f t="shared" si="85"/>
        <v>-145</v>
      </c>
      <c r="I484" s="20">
        <f t="shared" si="86"/>
        <v>-0.54936708860759498</v>
      </c>
      <c r="J484" s="21">
        <f t="shared" si="87"/>
        <v>-0.14499999999999999</v>
      </c>
    </row>
    <row r="485" spans="1:10" x14ac:dyDescent="0.2">
      <c r="A485" s="158" t="s">
        <v>228</v>
      </c>
      <c r="B485" s="65">
        <v>32</v>
      </c>
      <c r="C485" s="66">
        <v>95</v>
      </c>
      <c r="D485" s="65">
        <v>177</v>
      </c>
      <c r="E485" s="66">
        <v>197</v>
      </c>
      <c r="F485" s="67"/>
      <c r="G485" s="65">
        <f t="shared" si="84"/>
        <v>-63</v>
      </c>
      <c r="H485" s="66">
        <f t="shared" si="85"/>
        <v>-20</v>
      </c>
      <c r="I485" s="20">
        <f t="shared" si="86"/>
        <v>-0.66315789473684206</v>
      </c>
      <c r="J485" s="21">
        <f t="shared" si="87"/>
        <v>-0.10152284263959391</v>
      </c>
    </row>
    <row r="486" spans="1:10" x14ac:dyDescent="0.2">
      <c r="A486" s="158" t="s">
        <v>249</v>
      </c>
      <c r="B486" s="65">
        <v>0</v>
      </c>
      <c r="C486" s="66">
        <v>2</v>
      </c>
      <c r="D486" s="65">
        <v>0</v>
      </c>
      <c r="E486" s="66">
        <v>37</v>
      </c>
      <c r="F486" s="67"/>
      <c r="G486" s="65">
        <f t="shared" si="84"/>
        <v>-2</v>
      </c>
      <c r="H486" s="66">
        <f t="shared" si="85"/>
        <v>-37</v>
      </c>
      <c r="I486" s="20">
        <f t="shared" si="86"/>
        <v>-1</v>
      </c>
      <c r="J486" s="21">
        <f t="shared" si="87"/>
        <v>-1</v>
      </c>
    </row>
    <row r="487" spans="1:10" x14ac:dyDescent="0.2">
      <c r="A487" s="158" t="s">
        <v>439</v>
      </c>
      <c r="B487" s="65">
        <v>341</v>
      </c>
      <c r="C487" s="66">
        <v>233</v>
      </c>
      <c r="D487" s="65">
        <v>536</v>
      </c>
      <c r="E487" s="66">
        <v>463</v>
      </c>
      <c r="F487" s="67"/>
      <c r="G487" s="65">
        <f t="shared" si="84"/>
        <v>108</v>
      </c>
      <c r="H487" s="66">
        <f t="shared" si="85"/>
        <v>73</v>
      </c>
      <c r="I487" s="20">
        <f t="shared" si="86"/>
        <v>0.46351931330472101</v>
      </c>
      <c r="J487" s="21">
        <f t="shared" si="87"/>
        <v>0.15766738660907129</v>
      </c>
    </row>
    <row r="488" spans="1:10" x14ac:dyDescent="0.2">
      <c r="A488" s="158" t="s">
        <v>229</v>
      </c>
      <c r="B488" s="65">
        <v>0</v>
      </c>
      <c r="C488" s="66">
        <v>23</v>
      </c>
      <c r="D488" s="65">
        <v>0</v>
      </c>
      <c r="E488" s="66">
        <v>67</v>
      </c>
      <c r="F488" s="67"/>
      <c r="G488" s="65">
        <f t="shared" si="84"/>
        <v>-23</v>
      </c>
      <c r="H488" s="66">
        <f t="shared" si="85"/>
        <v>-67</v>
      </c>
      <c r="I488" s="20">
        <f t="shared" si="86"/>
        <v>-1</v>
      </c>
      <c r="J488" s="21">
        <f t="shared" si="87"/>
        <v>-1</v>
      </c>
    </row>
    <row r="489" spans="1:10" x14ac:dyDescent="0.2">
      <c r="A489" s="158" t="s">
        <v>372</v>
      </c>
      <c r="B489" s="65">
        <v>41</v>
      </c>
      <c r="C489" s="66">
        <v>217</v>
      </c>
      <c r="D489" s="65">
        <v>478</v>
      </c>
      <c r="E489" s="66">
        <v>457</v>
      </c>
      <c r="F489" s="67"/>
      <c r="G489" s="65">
        <f t="shared" si="84"/>
        <v>-176</v>
      </c>
      <c r="H489" s="66">
        <f t="shared" si="85"/>
        <v>21</v>
      </c>
      <c r="I489" s="20">
        <f t="shared" si="86"/>
        <v>-0.81105990783410142</v>
      </c>
      <c r="J489" s="21">
        <f t="shared" si="87"/>
        <v>4.5951859956236324E-2</v>
      </c>
    </row>
    <row r="490" spans="1:10" s="160" customFormat="1" x14ac:dyDescent="0.2">
      <c r="A490" s="178" t="s">
        <v>681</v>
      </c>
      <c r="B490" s="71">
        <v>605</v>
      </c>
      <c r="C490" s="72">
        <v>971</v>
      </c>
      <c r="D490" s="71">
        <v>2096</v>
      </c>
      <c r="E490" s="72">
        <v>2239</v>
      </c>
      <c r="F490" s="73"/>
      <c r="G490" s="71">
        <f t="shared" si="84"/>
        <v>-366</v>
      </c>
      <c r="H490" s="72">
        <f t="shared" si="85"/>
        <v>-143</v>
      </c>
      <c r="I490" s="37">
        <f t="shared" si="86"/>
        <v>-0.37693099897013388</v>
      </c>
      <c r="J490" s="38">
        <f t="shared" si="87"/>
        <v>-6.3867798124162573E-2</v>
      </c>
    </row>
    <row r="491" spans="1:10" x14ac:dyDescent="0.2">
      <c r="A491" s="177"/>
      <c r="B491" s="143"/>
      <c r="C491" s="144"/>
      <c r="D491" s="143"/>
      <c r="E491" s="144"/>
      <c r="F491" s="145"/>
      <c r="G491" s="143"/>
      <c r="H491" s="144"/>
      <c r="I491" s="151"/>
      <c r="J491" s="152"/>
    </row>
    <row r="492" spans="1:10" s="139" customFormat="1" x14ac:dyDescent="0.2">
      <c r="A492" s="159" t="s">
        <v>90</v>
      </c>
      <c r="B492" s="65"/>
      <c r="C492" s="66"/>
      <c r="D492" s="65"/>
      <c r="E492" s="66"/>
      <c r="F492" s="67"/>
      <c r="G492" s="65"/>
      <c r="H492" s="66"/>
      <c r="I492" s="20"/>
      <c r="J492" s="21"/>
    </row>
    <row r="493" spans="1:10" x14ac:dyDescent="0.2">
      <c r="A493" s="158" t="s">
        <v>209</v>
      </c>
      <c r="B493" s="65">
        <v>341</v>
      </c>
      <c r="C493" s="66">
        <v>125</v>
      </c>
      <c r="D493" s="65">
        <v>544</v>
      </c>
      <c r="E493" s="66">
        <v>383</v>
      </c>
      <c r="F493" s="67"/>
      <c r="G493" s="65">
        <f t="shared" ref="G493:G499" si="88">B493-C493</f>
        <v>216</v>
      </c>
      <c r="H493" s="66">
        <f t="shared" ref="H493:H499" si="89">D493-E493</f>
        <v>161</v>
      </c>
      <c r="I493" s="20">
        <f t="shared" ref="I493:I499" si="90">IF(C493=0, "-", IF(G493/C493&lt;10, G493/C493, "&gt;999%"))</f>
        <v>1.728</v>
      </c>
      <c r="J493" s="21">
        <f t="shared" ref="J493:J499" si="91">IF(E493=0, "-", IF(H493/E493&lt;10, H493/E493, "&gt;999%"))</f>
        <v>0.42036553524804177</v>
      </c>
    </row>
    <row r="494" spans="1:10" x14ac:dyDescent="0.2">
      <c r="A494" s="158" t="s">
        <v>351</v>
      </c>
      <c r="B494" s="65">
        <v>42</v>
      </c>
      <c r="C494" s="66">
        <v>25</v>
      </c>
      <c r="D494" s="65">
        <v>157</v>
      </c>
      <c r="E494" s="66">
        <v>67</v>
      </c>
      <c r="F494" s="67"/>
      <c r="G494" s="65">
        <f t="shared" si="88"/>
        <v>17</v>
      </c>
      <c r="H494" s="66">
        <f t="shared" si="89"/>
        <v>90</v>
      </c>
      <c r="I494" s="20">
        <f t="shared" si="90"/>
        <v>0.68</v>
      </c>
      <c r="J494" s="21">
        <f t="shared" si="91"/>
        <v>1.3432835820895523</v>
      </c>
    </row>
    <row r="495" spans="1:10" x14ac:dyDescent="0.2">
      <c r="A495" s="158" t="s">
        <v>352</v>
      </c>
      <c r="B495" s="65">
        <v>121</v>
      </c>
      <c r="C495" s="66">
        <v>16</v>
      </c>
      <c r="D495" s="65">
        <v>284</v>
      </c>
      <c r="E495" s="66">
        <v>81</v>
      </c>
      <c r="F495" s="67"/>
      <c r="G495" s="65">
        <f t="shared" si="88"/>
        <v>105</v>
      </c>
      <c r="H495" s="66">
        <f t="shared" si="89"/>
        <v>203</v>
      </c>
      <c r="I495" s="20">
        <f t="shared" si="90"/>
        <v>6.5625</v>
      </c>
      <c r="J495" s="21">
        <f t="shared" si="91"/>
        <v>2.5061728395061729</v>
      </c>
    </row>
    <row r="496" spans="1:10" x14ac:dyDescent="0.2">
      <c r="A496" s="158" t="s">
        <v>373</v>
      </c>
      <c r="B496" s="65">
        <v>1</v>
      </c>
      <c r="C496" s="66">
        <v>4</v>
      </c>
      <c r="D496" s="65">
        <v>15</v>
      </c>
      <c r="E496" s="66">
        <v>33</v>
      </c>
      <c r="F496" s="67"/>
      <c r="G496" s="65">
        <f t="shared" si="88"/>
        <v>-3</v>
      </c>
      <c r="H496" s="66">
        <f t="shared" si="89"/>
        <v>-18</v>
      </c>
      <c r="I496" s="20">
        <f t="shared" si="90"/>
        <v>-0.75</v>
      </c>
      <c r="J496" s="21">
        <f t="shared" si="91"/>
        <v>-0.54545454545454541</v>
      </c>
    </row>
    <row r="497" spans="1:10" x14ac:dyDescent="0.2">
      <c r="A497" s="158" t="s">
        <v>210</v>
      </c>
      <c r="B497" s="65">
        <v>47</v>
      </c>
      <c r="C497" s="66">
        <v>104</v>
      </c>
      <c r="D497" s="65">
        <v>154</v>
      </c>
      <c r="E497" s="66">
        <v>346</v>
      </c>
      <c r="F497" s="67"/>
      <c r="G497" s="65">
        <f t="shared" si="88"/>
        <v>-57</v>
      </c>
      <c r="H497" s="66">
        <f t="shared" si="89"/>
        <v>-192</v>
      </c>
      <c r="I497" s="20">
        <f t="shared" si="90"/>
        <v>-0.54807692307692313</v>
      </c>
      <c r="J497" s="21">
        <f t="shared" si="91"/>
        <v>-0.55491329479768781</v>
      </c>
    </row>
    <row r="498" spans="1:10" x14ac:dyDescent="0.2">
      <c r="A498" s="158" t="s">
        <v>374</v>
      </c>
      <c r="B498" s="65">
        <v>7</v>
      </c>
      <c r="C498" s="66">
        <v>75</v>
      </c>
      <c r="D498" s="65">
        <v>61</v>
      </c>
      <c r="E498" s="66">
        <v>144</v>
      </c>
      <c r="F498" s="67"/>
      <c r="G498" s="65">
        <f t="shared" si="88"/>
        <v>-68</v>
      </c>
      <c r="H498" s="66">
        <f t="shared" si="89"/>
        <v>-83</v>
      </c>
      <c r="I498" s="20">
        <f t="shared" si="90"/>
        <v>-0.90666666666666662</v>
      </c>
      <c r="J498" s="21">
        <f t="shared" si="91"/>
        <v>-0.57638888888888884</v>
      </c>
    </row>
    <row r="499" spans="1:10" s="160" customFormat="1" x14ac:dyDescent="0.2">
      <c r="A499" s="178" t="s">
        <v>682</v>
      </c>
      <c r="B499" s="71">
        <v>559</v>
      </c>
      <c r="C499" s="72">
        <v>349</v>
      </c>
      <c r="D499" s="71">
        <v>1215</v>
      </c>
      <c r="E499" s="72">
        <v>1054</v>
      </c>
      <c r="F499" s="73"/>
      <c r="G499" s="71">
        <f t="shared" si="88"/>
        <v>210</v>
      </c>
      <c r="H499" s="72">
        <f t="shared" si="89"/>
        <v>161</v>
      </c>
      <c r="I499" s="37">
        <f t="shared" si="90"/>
        <v>0.60171919770773641</v>
      </c>
      <c r="J499" s="38">
        <f t="shared" si="91"/>
        <v>0.15275142314990511</v>
      </c>
    </row>
    <row r="500" spans="1:10" x14ac:dyDescent="0.2">
      <c r="A500" s="177"/>
      <c r="B500" s="143"/>
      <c r="C500" s="144"/>
      <c r="D500" s="143"/>
      <c r="E500" s="144"/>
      <c r="F500" s="145"/>
      <c r="G500" s="143"/>
      <c r="H500" s="144"/>
      <c r="I500" s="151"/>
      <c r="J500" s="152"/>
    </row>
    <row r="501" spans="1:10" s="139" customFormat="1" x14ac:dyDescent="0.2">
      <c r="A501" s="159" t="s">
        <v>91</v>
      </c>
      <c r="B501" s="65"/>
      <c r="C501" s="66"/>
      <c r="D501" s="65"/>
      <c r="E501" s="66"/>
      <c r="F501" s="67"/>
      <c r="G501" s="65"/>
      <c r="H501" s="66"/>
      <c r="I501" s="20"/>
      <c r="J501" s="21"/>
    </row>
    <row r="502" spans="1:10" x14ac:dyDescent="0.2">
      <c r="A502" s="158" t="s">
        <v>265</v>
      </c>
      <c r="B502" s="65">
        <v>1218</v>
      </c>
      <c r="C502" s="66">
        <v>0</v>
      </c>
      <c r="D502" s="65">
        <v>1218</v>
      </c>
      <c r="E502" s="66">
        <v>0</v>
      </c>
      <c r="F502" s="67"/>
      <c r="G502" s="65">
        <f>B502-C502</f>
        <v>1218</v>
      </c>
      <c r="H502" s="66">
        <f>D502-E502</f>
        <v>1218</v>
      </c>
      <c r="I502" s="20" t="str">
        <f>IF(C502=0, "-", IF(G502/C502&lt;10, G502/C502, "&gt;999%"))</f>
        <v>-</v>
      </c>
      <c r="J502" s="21" t="str">
        <f>IF(E502=0, "-", IF(H502/E502&lt;10, H502/E502, "&gt;999%"))</f>
        <v>-</v>
      </c>
    </row>
    <row r="503" spans="1:10" s="160" customFormat="1" x14ac:dyDescent="0.2">
      <c r="A503" s="178" t="s">
        <v>683</v>
      </c>
      <c r="B503" s="71">
        <v>1218</v>
      </c>
      <c r="C503" s="72">
        <v>0</v>
      </c>
      <c r="D503" s="71">
        <v>1218</v>
      </c>
      <c r="E503" s="72">
        <v>0</v>
      </c>
      <c r="F503" s="73"/>
      <c r="G503" s="71">
        <f>B503-C503</f>
        <v>1218</v>
      </c>
      <c r="H503" s="72">
        <f>D503-E503</f>
        <v>1218</v>
      </c>
      <c r="I503" s="37" t="str">
        <f>IF(C503=0, "-", IF(G503/C503&lt;10, G503/C503, "&gt;999%"))</f>
        <v>-</v>
      </c>
      <c r="J503" s="38" t="str">
        <f>IF(E503=0, "-", IF(H503/E503&lt;10, H503/E503, "&gt;999%"))</f>
        <v>-</v>
      </c>
    </row>
    <row r="504" spans="1:10" x14ac:dyDescent="0.2">
      <c r="A504" s="177"/>
      <c r="B504" s="143"/>
      <c r="C504" s="144"/>
      <c r="D504" s="143"/>
      <c r="E504" s="144"/>
      <c r="F504" s="145"/>
      <c r="G504" s="143"/>
      <c r="H504" s="144"/>
      <c r="I504" s="151"/>
      <c r="J504" s="152"/>
    </row>
    <row r="505" spans="1:10" s="139" customFormat="1" x14ac:dyDescent="0.2">
      <c r="A505" s="159" t="s">
        <v>92</v>
      </c>
      <c r="B505" s="65"/>
      <c r="C505" s="66"/>
      <c r="D505" s="65"/>
      <c r="E505" s="66"/>
      <c r="F505" s="67"/>
      <c r="G505" s="65"/>
      <c r="H505" s="66"/>
      <c r="I505" s="20"/>
      <c r="J505" s="21"/>
    </row>
    <row r="506" spans="1:10" x14ac:dyDescent="0.2">
      <c r="A506" s="158" t="s">
        <v>314</v>
      </c>
      <c r="B506" s="65">
        <v>0</v>
      </c>
      <c r="C506" s="66">
        <v>17</v>
      </c>
      <c r="D506" s="65">
        <v>0</v>
      </c>
      <c r="E506" s="66">
        <v>34</v>
      </c>
      <c r="F506" s="67"/>
      <c r="G506" s="65">
        <f t="shared" ref="G506:G530" si="92">B506-C506</f>
        <v>-17</v>
      </c>
      <c r="H506" s="66">
        <f t="shared" ref="H506:H530" si="93">D506-E506</f>
        <v>-34</v>
      </c>
      <c r="I506" s="20">
        <f t="shared" ref="I506:I530" si="94">IF(C506=0, "-", IF(G506/C506&lt;10, G506/C506, "&gt;999%"))</f>
        <v>-1</v>
      </c>
      <c r="J506" s="21">
        <f t="shared" ref="J506:J530" si="95">IF(E506=0, "-", IF(H506/E506&lt;10, H506/E506, "&gt;999%"))</f>
        <v>-1</v>
      </c>
    </row>
    <row r="507" spans="1:10" x14ac:dyDescent="0.2">
      <c r="A507" s="158" t="s">
        <v>250</v>
      </c>
      <c r="B507" s="65">
        <v>197</v>
      </c>
      <c r="C507" s="66">
        <v>145</v>
      </c>
      <c r="D507" s="65">
        <v>856</v>
      </c>
      <c r="E507" s="66">
        <v>667</v>
      </c>
      <c r="F507" s="67"/>
      <c r="G507" s="65">
        <f t="shared" si="92"/>
        <v>52</v>
      </c>
      <c r="H507" s="66">
        <f t="shared" si="93"/>
        <v>189</v>
      </c>
      <c r="I507" s="20">
        <f t="shared" si="94"/>
        <v>0.35862068965517241</v>
      </c>
      <c r="J507" s="21">
        <f t="shared" si="95"/>
        <v>0.28335832083958024</v>
      </c>
    </row>
    <row r="508" spans="1:10" x14ac:dyDescent="0.2">
      <c r="A508" s="158" t="s">
        <v>375</v>
      </c>
      <c r="B508" s="65">
        <v>131</v>
      </c>
      <c r="C508" s="66">
        <v>187</v>
      </c>
      <c r="D508" s="65">
        <v>501</v>
      </c>
      <c r="E508" s="66">
        <v>564</v>
      </c>
      <c r="F508" s="67"/>
      <c r="G508" s="65">
        <f t="shared" si="92"/>
        <v>-56</v>
      </c>
      <c r="H508" s="66">
        <f t="shared" si="93"/>
        <v>-63</v>
      </c>
      <c r="I508" s="20">
        <f t="shared" si="94"/>
        <v>-0.29946524064171121</v>
      </c>
      <c r="J508" s="21">
        <f t="shared" si="95"/>
        <v>-0.11170212765957446</v>
      </c>
    </row>
    <row r="509" spans="1:10" x14ac:dyDescent="0.2">
      <c r="A509" s="158" t="s">
        <v>484</v>
      </c>
      <c r="B509" s="65">
        <v>2</v>
      </c>
      <c r="C509" s="66">
        <v>1</v>
      </c>
      <c r="D509" s="65">
        <v>4</v>
      </c>
      <c r="E509" s="66">
        <v>7</v>
      </c>
      <c r="F509" s="67"/>
      <c r="G509" s="65">
        <f t="shared" si="92"/>
        <v>1</v>
      </c>
      <c r="H509" s="66">
        <f t="shared" si="93"/>
        <v>-3</v>
      </c>
      <c r="I509" s="20">
        <f t="shared" si="94"/>
        <v>1</v>
      </c>
      <c r="J509" s="21">
        <f t="shared" si="95"/>
        <v>-0.42857142857142855</v>
      </c>
    </row>
    <row r="510" spans="1:10" x14ac:dyDescent="0.2">
      <c r="A510" s="158" t="s">
        <v>230</v>
      </c>
      <c r="B510" s="65">
        <v>457</v>
      </c>
      <c r="C510" s="66">
        <v>626</v>
      </c>
      <c r="D510" s="65">
        <v>1149</v>
      </c>
      <c r="E510" s="66">
        <v>1507</v>
      </c>
      <c r="F510" s="67"/>
      <c r="G510" s="65">
        <f t="shared" si="92"/>
        <v>-169</v>
      </c>
      <c r="H510" s="66">
        <f t="shared" si="93"/>
        <v>-358</v>
      </c>
      <c r="I510" s="20">
        <f t="shared" si="94"/>
        <v>-0.26996805111821087</v>
      </c>
      <c r="J510" s="21">
        <f t="shared" si="95"/>
        <v>-0.23755806237558064</v>
      </c>
    </row>
    <row r="511" spans="1:10" x14ac:dyDescent="0.2">
      <c r="A511" s="158" t="s">
        <v>440</v>
      </c>
      <c r="B511" s="65">
        <v>90</v>
      </c>
      <c r="C511" s="66">
        <v>35</v>
      </c>
      <c r="D511" s="65">
        <v>240</v>
      </c>
      <c r="E511" s="66">
        <v>104</v>
      </c>
      <c r="F511" s="67"/>
      <c r="G511" s="65">
        <f t="shared" si="92"/>
        <v>55</v>
      </c>
      <c r="H511" s="66">
        <f t="shared" si="93"/>
        <v>136</v>
      </c>
      <c r="I511" s="20">
        <f t="shared" si="94"/>
        <v>1.5714285714285714</v>
      </c>
      <c r="J511" s="21">
        <f t="shared" si="95"/>
        <v>1.3076923076923077</v>
      </c>
    </row>
    <row r="512" spans="1:10" x14ac:dyDescent="0.2">
      <c r="A512" s="158" t="s">
        <v>305</v>
      </c>
      <c r="B512" s="65">
        <v>4</v>
      </c>
      <c r="C512" s="66">
        <v>6</v>
      </c>
      <c r="D512" s="65">
        <v>9</v>
      </c>
      <c r="E512" s="66">
        <v>28</v>
      </c>
      <c r="F512" s="67"/>
      <c r="G512" s="65">
        <f t="shared" si="92"/>
        <v>-2</v>
      </c>
      <c r="H512" s="66">
        <f t="shared" si="93"/>
        <v>-19</v>
      </c>
      <c r="I512" s="20">
        <f t="shared" si="94"/>
        <v>-0.33333333333333331</v>
      </c>
      <c r="J512" s="21">
        <f t="shared" si="95"/>
        <v>-0.6785714285714286</v>
      </c>
    </row>
    <row r="513" spans="1:10" x14ac:dyDescent="0.2">
      <c r="A513" s="158" t="s">
        <v>482</v>
      </c>
      <c r="B513" s="65">
        <v>44</v>
      </c>
      <c r="C513" s="66">
        <v>28</v>
      </c>
      <c r="D513" s="65">
        <v>110</v>
      </c>
      <c r="E513" s="66">
        <v>61</v>
      </c>
      <c r="F513" s="67"/>
      <c r="G513" s="65">
        <f t="shared" si="92"/>
        <v>16</v>
      </c>
      <c r="H513" s="66">
        <f t="shared" si="93"/>
        <v>49</v>
      </c>
      <c r="I513" s="20">
        <f t="shared" si="94"/>
        <v>0.5714285714285714</v>
      </c>
      <c r="J513" s="21">
        <f t="shared" si="95"/>
        <v>0.80327868852459017</v>
      </c>
    </row>
    <row r="514" spans="1:10" x14ac:dyDescent="0.2">
      <c r="A514" s="158" t="s">
        <v>497</v>
      </c>
      <c r="B514" s="65">
        <v>239</v>
      </c>
      <c r="C514" s="66">
        <v>244</v>
      </c>
      <c r="D514" s="65">
        <v>703</v>
      </c>
      <c r="E514" s="66">
        <v>620</v>
      </c>
      <c r="F514" s="67"/>
      <c r="G514" s="65">
        <f t="shared" si="92"/>
        <v>-5</v>
      </c>
      <c r="H514" s="66">
        <f t="shared" si="93"/>
        <v>83</v>
      </c>
      <c r="I514" s="20">
        <f t="shared" si="94"/>
        <v>-2.0491803278688523E-2</v>
      </c>
      <c r="J514" s="21">
        <f t="shared" si="95"/>
        <v>0.13387096774193549</v>
      </c>
    </row>
    <row r="515" spans="1:10" x14ac:dyDescent="0.2">
      <c r="A515" s="158" t="s">
        <v>506</v>
      </c>
      <c r="B515" s="65">
        <v>235</v>
      </c>
      <c r="C515" s="66">
        <v>205</v>
      </c>
      <c r="D515" s="65">
        <v>670</v>
      </c>
      <c r="E515" s="66">
        <v>526</v>
      </c>
      <c r="F515" s="67"/>
      <c r="G515" s="65">
        <f t="shared" si="92"/>
        <v>30</v>
      </c>
      <c r="H515" s="66">
        <f t="shared" si="93"/>
        <v>144</v>
      </c>
      <c r="I515" s="20">
        <f t="shared" si="94"/>
        <v>0.14634146341463414</v>
      </c>
      <c r="J515" s="21">
        <f t="shared" si="95"/>
        <v>0.27376425855513309</v>
      </c>
    </row>
    <row r="516" spans="1:10" x14ac:dyDescent="0.2">
      <c r="A516" s="158" t="s">
        <v>524</v>
      </c>
      <c r="B516" s="65">
        <v>832</v>
      </c>
      <c r="C516" s="66">
        <v>686</v>
      </c>
      <c r="D516" s="65">
        <v>2030</v>
      </c>
      <c r="E516" s="66">
        <v>1916</v>
      </c>
      <c r="F516" s="67"/>
      <c r="G516" s="65">
        <f t="shared" si="92"/>
        <v>146</v>
      </c>
      <c r="H516" s="66">
        <f t="shared" si="93"/>
        <v>114</v>
      </c>
      <c r="I516" s="20">
        <f t="shared" si="94"/>
        <v>0.21282798833819241</v>
      </c>
      <c r="J516" s="21">
        <f t="shared" si="95"/>
        <v>5.9498956158663886E-2</v>
      </c>
    </row>
    <row r="517" spans="1:10" x14ac:dyDescent="0.2">
      <c r="A517" s="158" t="s">
        <v>441</v>
      </c>
      <c r="B517" s="65">
        <v>191</v>
      </c>
      <c r="C517" s="66">
        <v>85</v>
      </c>
      <c r="D517" s="65">
        <v>516</v>
      </c>
      <c r="E517" s="66">
        <v>329</v>
      </c>
      <c r="F517" s="67"/>
      <c r="G517" s="65">
        <f t="shared" si="92"/>
        <v>106</v>
      </c>
      <c r="H517" s="66">
        <f t="shared" si="93"/>
        <v>187</v>
      </c>
      <c r="I517" s="20">
        <f t="shared" si="94"/>
        <v>1.2470588235294118</v>
      </c>
      <c r="J517" s="21">
        <f t="shared" si="95"/>
        <v>0.56838905775075987</v>
      </c>
    </row>
    <row r="518" spans="1:10" x14ac:dyDescent="0.2">
      <c r="A518" s="158" t="s">
        <v>525</v>
      </c>
      <c r="B518" s="65">
        <v>168</v>
      </c>
      <c r="C518" s="66">
        <v>169</v>
      </c>
      <c r="D518" s="65">
        <v>476</v>
      </c>
      <c r="E518" s="66">
        <v>529</v>
      </c>
      <c r="F518" s="67"/>
      <c r="G518" s="65">
        <f t="shared" si="92"/>
        <v>-1</v>
      </c>
      <c r="H518" s="66">
        <f t="shared" si="93"/>
        <v>-53</v>
      </c>
      <c r="I518" s="20">
        <f t="shared" si="94"/>
        <v>-5.9171597633136093E-3</v>
      </c>
      <c r="J518" s="21">
        <f t="shared" si="95"/>
        <v>-0.1001890359168242</v>
      </c>
    </row>
    <row r="519" spans="1:10" x14ac:dyDescent="0.2">
      <c r="A519" s="158" t="s">
        <v>466</v>
      </c>
      <c r="B519" s="65">
        <v>213</v>
      </c>
      <c r="C519" s="66">
        <v>477</v>
      </c>
      <c r="D519" s="65">
        <v>497</v>
      </c>
      <c r="E519" s="66">
        <v>1102</v>
      </c>
      <c r="F519" s="67"/>
      <c r="G519" s="65">
        <f t="shared" si="92"/>
        <v>-264</v>
      </c>
      <c r="H519" s="66">
        <f t="shared" si="93"/>
        <v>-605</v>
      </c>
      <c r="I519" s="20">
        <f t="shared" si="94"/>
        <v>-0.55345911949685533</v>
      </c>
      <c r="J519" s="21">
        <f t="shared" si="95"/>
        <v>-0.5490018148820327</v>
      </c>
    </row>
    <row r="520" spans="1:10" x14ac:dyDescent="0.2">
      <c r="A520" s="158" t="s">
        <v>281</v>
      </c>
      <c r="B520" s="65">
        <v>0</v>
      </c>
      <c r="C520" s="66">
        <v>0</v>
      </c>
      <c r="D520" s="65">
        <v>3</v>
      </c>
      <c r="E520" s="66">
        <v>0</v>
      </c>
      <c r="F520" s="67"/>
      <c r="G520" s="65">
        <f t="shared" si="92"/>
        <v>0</v>
      </c>
      <c r="H520" s="66">
        <f t="shared" si="93"/>
        <v>3</v>
      </c>
      <c r="I520" s="20" t="str">
        <f t="shared" si="94"/>
        <v>-</v>
      </c>
      <c r="J520" s="21" t="str">
        <f t="shared" si="95"/>
        <v>-</v>
      </c>
    </row>
    <row r="521" spans="1:10" x14ac:dyDescent="0.2">
      <c r="A521" s="158" t="s">
        <v>442</v>
      </c>
      <c r="B521" s="65">
        <v>438</v>
      </c>
      <c r="C521" s="66">
        <v>255</v>
      </c>
      <c r="D521" s="65">
        <v>1519</v>
      </c>
      <c r="E521" s="66">
        <v>773</v>
      </c>
      <c r="F521" s="67"/>
      <c r="G521" s="65">
        <f t="shared" si="92"/>
        <v>183</v>
      </c>
      <c r="H521" s="66">
        <f t="shared" si="93"/>
        <v>746</v>
      </c>
      <c r="I521" s="20">
        <f t="shared" si="94"/>
        <v>0.71764705882352942</v>
      </c>
      <c r="J521" s="21">
        <f t="shared" si="95"/>
        <v>0.96507115135834409</v>
      </c>
    </row>
    <row r="522" spans="1:10" x14ac:dyDescent="0.2">
      <c r="A522" s="158" t="s">
        <v>231</v>
      </c>
      <c r="B522" s="65">
        <v>2</v>
      </c>
      <c r="C522" s="66">
        <v>1</v>
      </c>
      <c r="D522" s="65">
        <v>3</v>
      </c>
      <c r="E522" s="66">
        <v>4</v>
      </c>
      <c r="F522" s="67"/>
      <c r="G522" s="65">
        <f t="shared" si="92"/>
        <v>1</v>
      </c>
      <c r="H522" s="66">
        <f t="shared" si="93"/>
        <v>-1</v>
      </c>
      <c r="I522" s="20">
        <f t="shared" si="94"/>
        <v>1</v>
      </c>
      <c r="J522" s="21">
        <f t="shared" si="95"/>
        <v>-0.25</v>
      </c>
    </row>
    <row r="523" spans="1:10" x14ac:dyDescent="0.2">
      <c r="A523" s="158" t="s">
        <v>211</v>
      </c>
      <c r="B523" s="65">
        <v>0</v>
      </c>
      <c r="C523" s="66">
        <v>0</v>
      </c>
      <c r="D523" s="65">
        <v>0</v>
      </c>
      <c r="E523" s="66">
        <v>1</v>
      </c>
      <c r="F523" s="67"/>
      <c r="G523" s="65">
        <f t="shared" si="92"/>
        <v>0</v>
      </c>
      <c r="H523" s="66">
        <f t="shared" si="93"/>
        <v>-1</v>
      </c>
      <c r="I523" s="20" t="str">
        <f t="shared" si="94"/>
        <v>-</v>
      </c>
      <c r="J523" s="21">
        <f t="shared" si="95"/>
        <v>-1</v>
      </c>
    </row>
    <row r="524" spans="1:10" x14ac:dyDescent="0.2">
      <c r="A524" s="158" t="s">
        <v>232</v>
      </c>
      <c r="B524" s="65">
        <v>1</v>
      </c>
      <c r="C524" s="66">
        <v>2</v>
      </c>
      <c r="D524" s="65">
        <v>1</v>
      </c>
      <c r="E524" s="66">
        <v>8</v>
      </c>
      <c r="F524" s="67"/>
      <c r="G524" s="65">
        <f t="shared" si="92"/>
        <v>-1</v>
      </c>
      <c r="H524" s="66">
        <f t="shared" si="93"/>
        <v>-7</v>
      </c>
      <c r="I524" s="20">
        <f t="shared" si="94"/>
        <v>-0.5</v>
      </c>
      <c r="J524" s="21">
        <f t="shared" si="95"/>
        <v>-0.875</v>
      </c>
    </row>
    <row r="525" spans="1:10" x14ac:dyDescent="0.2">
      <c r="A525" s="158" t="s">
        <v>404</v>
      </c>
      <c r="B525" s="65">
        <v>1174</v>
      </c>
      <c r="C525" s="66">
        <v>799</v>
      </c>
      <c r="D525" s="65">
        <v>2557</v>
      </c>
      <c r="E525" s="66">
        <v>1891</v>
      </c>
      <c r="F525" s="67"/>
      <c r="G525" s="65">
        <f t="shared" si="92"/>
        <v>375</v>
      </c>
      <c r="H525" s="66">
        <f t="shared" si="93"/>
        <v>666</v>
      </c>
      <c r="I525" s="20">
        <f t="shared" si="94"/>
        <v>0.46933667083854819</v>
      </c>
      <c r="J525" s="21">
        <f t="shared" si="95"/>
        <v>0.35219460602855635</v>
      </c>
    </row>
    <row r="526" spans="1:10" x14ac:dyDescent="0.2">
      <c r="A526" s="158" t="s">
        <v>331</v>
      </c>
      <c r="B526" s="65">
        <v>9</v>
      </c>
      <c r="C526" s="66">
        <v>2</v>
      </c>
      <c r="D526" s="65">
        <v>23</v>
      </c>
      <c r="E526" s="66">
        <v>6</v>
      </c>
      <c r="F526" s="67"/>
      <c r="G526" s="65">
        <f t="shared" si="92"/>
        <v>7</v>
      </c>
      <c r="H526" s="66">
        <f t="shared" si="93"/>
        <v>17</v>
      </c>
      <c r="I526" s="20">
        <f t="shared" si="94"/>
        <v>3.5</v>
      </c>
      <c r="J526" s="21">
        <f t="shared" si="95"/>
        <v>2.8333333333333335</v>
      </c>
    </row>
    <row r="527" spans="1:10" x14ac:dyDescent="0.2">
      <c r="A527" s="158" t="s">
        <v>298</v>
      </c>
      <c r="B527" s="65">
        <v>0</v>
      </c>
      <c r="C527" s="66">
        <v>2</v>
      </c>
      <c r="D527" s="65">
        <v>0</v>
      </c>
      <c r="E527" s="66">
        <v>2</v>
      </c>
      <c r="F527" s="67"/>
      <c r="G527" s="65">
        <f t="shared" si="92"/>
        <v>-2</v>
      </c>
      <c r="H527" s="66">
        <f t="shared" si="93"/>
        <v>-2</v>
      </c>
      <c r="I527" s="20">
        <f t="shared" si="94"/>
        <v>-1</v>
      </c>
      <c r="J527" s="21">
        <f t="shared" si="95"/>
        <v>-1</v>
      </c>
    </row>
    <row r="528" spans="1:10" x14ac:dyDescent="0.2">
      <c r="A528" s="158" t="s">
        <v>212</v>
      </c>
      <c r="B528" s="65">
        <v>29</v>
      </c>
      <c r="C528" s="66">
        <v>141</v>
      </c>
      <c r="D528" s="65">
        <v>148</v>
      </c>
      <c r="E528" s="66">
        <v>341</v>
      </c>
      <c r="F528" s="67"/>
      <c r="G528" s="65">
        <f t="shared" si="92"/>
        <v>-112</v>
      </c>
      <c r="H528" s="66">
        <f t="shared" si="93"/>
        <v>-193</v>
      </c>
      <c r="I528" s="20">
        <f t="shared" si="94"/>
        <v>-0.79432624113475181</v>
      </c>
      <c r="J528" s="21">
        <f t="shared" si="95"/>
        <v>-0.56598240469208216</v>
      </c>
    </row>
    <row r="529" spans="1:10" x14ac:dyDescent="0.2">
      <c r="A529" s="158" t="s">
        <v>353</v>
      </c>
      <c r="B529" s="65">
        <v>168</v>
      </c>
      <c r="C529" s="66">
        <v>162</v>
      </c>
      <c r="D529" s="65">
        <v>611</v>
      </c>
      <c r="E529" s="66">
        <v>458</v>
      </c>
      <c r="F529" s="67"/>
      <c r="G529" s="65">
        <f t="shared" si="92"/>
        <v>6</v>
      </c>
      <c r="H529" s="66">
        <f t="shared" si="93"/>
        <v>153</v>
      </c>
      <c r="I529" s="20">
        <f t="shared" si="94"/>
        <v>3.7037037037037035E-2</v>
      </c>
      <c r="J529" s="21">
        <f t="shared" si="95"/>
        <v>0.33406113537117904</v>
      </c>
    </row>
    <row r="530" spans="1:10" s="160" customFormat="1" x14ac:dyDescent="0.2">
      <c r="A530" s="178" t="s">
        <v>684</v>
      </c>
      <c r="B530" s="71">
        <v>4624</v>
      </c>
      <c r="C530" s="72">
        <v>4275</v>
      </c>
      <c r="D530" s="71">
        <v>12626</v>
      </c>
      <c r="E530" s="72">
        <v>11478</v>
      </c>
      <c r="F530" s="73"/>
      <c r="G530" s="71">
        <f t="shared" si="92"/>
        <v>349</v>
      </c>
      <c r="H530" s="72">
        <f t="shared" si="93"/>
        <v>1148</v>
      </c>
      <c r="I530" s="37">
        <f t="shared" si="94"/>
        <v>8.16374269005848E-2</v>
      </c>
      <c r="J530" s="38">
        <f t="shared" si="95"/>
        <v>0.10001742463843875</v>
      </c>
    </row>
    <row r="531" spans="1:10" x14ac:dyDescent="0.2">
      <c r="A531" s="177"/>
      <c r="B531" s="143"/>
      <c r="C531" s="144"/>
      <c r="D531" s="143"/>
      <c r="E531" s="144"/>
      <c r="F531" s="145"/>
      <c r="G531" s="143"/>
      <c r="H531" s="144"/>
      <c r="I531" s="151"/>
      <c r="J531" s="152"/>
    </row>
    <row r="532" spans="1:10" s="139" customFormat="1" x14ac:dyDescent="0.2">
      <c r="A532" s="159" t="s">
        <v>93</v>
      </c>
      <c r="B532" s="65"/>
      <c r="C532" s="66"/>
      <c r="D532" s="65"/>
      <c r="E532" s="66"/>
      <c r="F532" s="67"/>
      <c r="G532" s="65"/>
      <c r="H532" s="66"/>
      <c r="I532" s="20"/>
      <c r="J532" s="21"/>
    </row>
    <row r="533" spans="1:10" x14ac:dyDescent="0.2">
      <c r="A533" s="158" t="s">
        <v>563</v>
      </c>
      <c r="B533" s="65">
        <v>26</v>
      </c>
      <c r="C533" s="66">
        <v>17</v>
      </c>
      <c r="D533" s="65">
        <v>59</v>
      </c>
      <c r="E533" s="66">
        <v>49</v>
      </c>
      <c r="F533" s="67"/>
      <c r="G533" s="65">
        <f>B533-C533</f>
        <v>9</v>
      </c>
      <c r="H533" s="66">
        <f>D533-E533</f>
        <v>10</v>
      </c>
      <c r="I533" s="20">
        <f>IF(C533=0, "-", IF(G533/C533&lt;10, G533/C533, "&gt;999%"))</f>
        <v>0.52941176470588236</v>
      </c>
      <c r="J533" s="21">
        <f>IF(E533=0, "-", IF(H533/E533&lt;10, H533/E533, "&gt;999%"))</f>
        <v>0.20408163265306123</v>
      </c>
    </row>
    <row r="534" spans="1:10" x14ac:dyDescent="0.2">
      <c r="A534" s="158" t="s">
        <v>550</v>
      </c>
      <c r="B534" s="65">
        <v>1</v>
      </c>
      <c r="C534" s="66">
        <v>2</v>
      </c>
      <c r="D534" s="65">
        <v>6</v>
      </c>
      <c r="E534" s="66">
        <v>10</v>
      </c>
      <c r="F534" s="67"/>
      <c r="G534" s="65">
        <f>B534-C534</f>
        <v>-1</v>
      </c>
      <c r="H534" s="66">
        <f>D534-E534</f>
        <v>-4</v>
      </c>
      <c r="I534" s="20">
        <f>IF(C534=0, "-", IF(G534/C534&lt;10, G534/C534, "&gt;999%"))</f>
        <v>-0.5</v>
      </c>
      <c r="J534" s="21">
        <f>IF(E534=0, "-", IF(H534/E534&lt;10, H534/E534, "&gt;999%"))</f>
        <v>-0.4</v>
      </c>
    </row>
    <row r="535" spans="1:10" s="160" customFormat="1" x14ac:dyDescent="0.2">
      <c r="A535" s="178" t="s">
        <v>685</v>
      </c>
      <c r="B535" s="71">
        <v>27</v>
      </c>
      <c r="C535" s="72">
        <v>19</v>
      </c>
      <c r="D535" s="71">
        <v>65</v>
      </c>
      <c r="E535" s="72">
        <v>59</v>
      </c>
      <c r="F535" s="73"/>
      <c r="G535" s="71">
        <f>B535-C535</f>
        <v>8</v>
      </c>
      <c r="H535" s="72">
        <f>D535-E535</f>
        <v>6</v>
      </c>
      <c r="I535" s="37">
        <f>IF(C535=0, "-", IF(G535/C535&lt;10, G535/C535, "&gt;999%"))</f>
        <v>0.42105263157894735</v>
      </c>
      <c r="J535" s="38">
        <f>IF(E535=0, "-", IF(H535/E535&lt;10, H535/E535, "&gt;999%"))</f>
        <v>0.10169491525423729</v>
      </c>
    </row>
    <row r="536" spans="1:10" x14ac:dyDescent="0.2">
      <c r="A536" s="177"/>
      <c r="B536" s="143"/>
      <c r="C536" s="144"/>
      <c r="D536" s="143"/>
      <c r="E536" s="144"/>
      <c r="F536" s="145"/>
      <c r="G536" s="143"/>
      <c r="H536" s="144"/>
      <c r="I536" s="151"/>
      <c r="J536" s="152"/>
    </row>
    <row r="537" spans="1:10" s="139" customFormat="1" x14ac:dyDescent="0.2">
      <c r="A537" s="159" t="s">
        <v>94</v>
      </c>
      <c r="B537" s="65"/>
      <c r="C537" s="66"/>
      <c r="D537" s="65"/>
      <c r="E537" s="66"/>
      <c r="F537" s="67"/>
      <c r="G537" s="65"/>
      <c r="H537" s="66"/>
      <c r="I537" s="20"/>
      <c r="J537" s="21"/>
    </row>
    <row r="538" spans="1:10" x14ac:dyDescent="0.2">
      <c r="A538" s="158" t="s">
        <v>526</v>
      </c>
      <c r="B538" s="65">
        <v>142</v>
      </c>
      <c r="C538" s="66">
        <v>150</v>
      </c>
      <c r="D538" s="65">
        <v>238</v>
      </c>
      <c r="E538" s="66">
        <v>394</v>
      </c>
      <c r="F538" s="67"/>
      <c r="G538" s="65">
        <f t="shared" ref="G538:G558" si="96">B538-C538</f>
        <v>-8</v>
      </c>
      <c r="H538" s="66">
        <f t="shared" ref="H538:H558" si="97">D538-E538</f>
        <v>-156</v>
      </c>
      <c r="I538" s="20">
        <f t="shared" ref="I538:I558" si="98">IF(C538=0, "-", IF(G538/C538&lt;10, G538/C538, "&gt;999%"))</f>
        <v>-5.3333333333333337E-2</v>
      </c>
      <c r="J538" s="21">
        <f t="shared" ref="J538:J558" si="99">IF(E538=0, "-", IF(H538/E538&lt;10, H538/E538, "&gt;999%"))</f>
        <v>-0.39593908629441626</v>
      </c>
    </row>
    <row r="539" spans="1:10" x14ac:dyDescent="0.2">
      <c r="A539" s="158" t="s">
        <v>266</v>
      </c>
      <c r="B539" s="65">
        <v>13</v>
      </c>
      <c r="C539" s="66">
        <v>0</v>
      </c>
      <c r="D539" s="65">
        <v>28</v>
      </c>
      <c r="E539" s="66">
        <v>0</v>
      </c>
      <c r="F539" s="67"/>
      <c r="G539" s="65">
        <f t="shared" si="96"/>
        <v>13</v>
      </c>
      <c r="H539" s="66">
        <f t="shared" si="97"/>
        <v>28</v>
      </c>
      <c r="I539" s="20" t="str">
        <f t="shared" si="98"/>
        <v>-</v>
      </c>
      <c r="J539" s="21" t="str">
        <f t="shared" si="99"/>
        <v>-</v>
      </c>
    </row>
    <row r="540" spans="1:10" x14ac:dyDescent="0.2">
      <c r="A540" s="158" t="s">
        <v>299</v>
      </c>
      <c r="B540" s="65">
        <v>4</v>
      </c>
      <c r="C540" s="66">
        <v>4</v>
      </c>
      <c r="D540" s="65">
        <v>9</v>
      </c>
      <c r="E540" s="66">
        <v>21</v>
      </c>
      <c r="F540" s="67"/>
      <c r="G540" s="65">
        <f t="shared" si="96"/>
        <v>0</v>
      </c>
      <c r="H540" s="66">
        <f t="shared" si="97"/>
        <v>-12</v>
      </c>
      <c r="I540" s="20">
        <f t="shared" si="98"/>
        <v>0</v>
      </c>
      <c r="J540" s="21">
        <f t="shared" si="99"/>
        <v>-0.5714285714285714</v>
      </c>
    </row>
    <row r="541" spans="1:10" x14ac:dyDescent="0.2">
      <c r="A541" s="158" t="s">
        <v>487</v>
      </c>
      <c r="B541" s="65">
        <v>20</v>
      </c>
      <c r="C541" s="66">
        <v>13</v>
      </c>
      <c r="D541" s="65">
        <v>40</v>
      </c>
      <c r="E541" s="66">
        <v>87</v>
      </c>
      <c r="F541" s="67"/>
      <c r="G541" s="65">
        <f t="shared" si="96"/>
        <v>7</v>
      </c>
      <c r="H541" s="66">
        <f t="shared" si="97"/>
        <v>-47</v>
      </c>
      <c r="I541" s="20">
        <f t="shared" si="98"/>
        <v>0.53846153846153844</v>
      </c>
      <c r="J541" s="21">
        <f t="shared" si="99"/>
        <v>-0.54022988505747127</v>
      </c>
    </row>
    <row r="542" spans="1:10" x14ac:dyDescent="0.2">
      <c r="A542" s="158" t="s">
        <v>306</v>
      </c>
      <c r="B542" s="65">
        <v>4</v>
      </c>
      <c r="C542" s="66">
        <v>9</v>
      </c>
      <c r="D542" s="65">
        <v>6</v>
      </c>
      <c r="E542" s="66">
        <v>13</v>
      </c>
      <c r="F542" s="67"/>
      <c r="G542" s="65">
        <f t="shared" si="96"/>
        <v>-5</v>
      </c>
      <c r="H542" s="66">
        <f t="shared" si="97"/>
        <v>-7</v>
      </c>
      <c r="I542" s="20">
        <f t="shared" si="98"/>
        <v>-0.55555555555555558</v>
      </c>
      <c r="J542" s="21">
        <f t="shared" si="99"/>
        <v>-0.53846153846153844</v>
      </c>
    </row>
    <row r="543" spans="1:10" x14ac:dyDescent="0.2">
      <c r="A543" s="158" t="s">
        <v>300</v>
      </c>
      <c r="B543" s="65">
        <v>1</v>
      </c>
      <c r="C543" s="66">
        <v>0</v>
      </c>
      <c r="D543" s="65">
        <v>4</v>
      </c>
      <c r="E543" s="66">
        <v>0</v>
      </c>
      <c r="F543" s="67"/>
      <c r="G543" s="65">
        <f t="shared" si="96"/>
        <v>1</v>
      </c>
      <c r="H543" s="66">
        <f t="shared" si="97"/>
        <v>4</v>
      </c>
      <c r="I543" s="20" t="str">
        <f t="shared" si="98"/>
        <v>-</v>
      </c>
      <c r="J543" s="21" t="str">
        <f t="shared" si="99"/>
        <v>-</v>
      </c>
    </row>
    <row r="544" spans="1:10" x14ac:dyDescent="0.2">
      <c r="A544" s="158" t="s">
        <v>540</v>
      </c>
      <c r="B544" s="65">
        <v>28</v>
      </c>
      <c r="C544" s="66">
        <v>32</v>
      </c>
      <c r="D544" s="65">
        <v>52</v>
      </c>
      <c r="E544" s="66">
        <v>65</v>
      </c>
      <c r="F544" s="67"/>
      <c r="G544" s="65">
        <f t="shared" si="96"/>
        <v>-4</v>
      </c>
      <c r="H544" s="66">
        <f t="shared" si="97"/>
        <v>-13</v>
      </c>
      <c r="I544" s="20">
        <f t="shared" si="98"/>
        <v>-0.125</v>
      </c>
      <c r="J544" s="21">
        <f t="shared" si="99"/>
        <v>-0.2</v>
      </c>
    </row>
    <row r="545" spans="1:10" x14ac:dyDescent="0.2">
      <c r="A545" s="158" t="s">
        <v>483</v>
      </c>
      <c r="B545" s="65">
        <v>6</v>
      </c>
      <c r="C545" s="66">
        <v>0</v>
      </c>
      <c r="D545" s="65">
        <v>9</v>
      </c>
      <c r="E545" s="66">
        <v>1</v>
      </c>
      <c r="F545" s="67"/>
      <c r="G545" s="65">
        <f t="shared" si="96"/>
        <v>6</v>
      </c>
      <c r="H545" s="66">
        <f t="shared" si="97"/>
        <v>8</v>
      </c>
      <c r="I545" s="20" t="str">
        <f t="shared" si="98"/>
        <v>-</v>
      </c>
      <c r="J545" s="21">
        <f t="shared" si="99"/>
        <v>8</v>
      </c>
    </row>
    <row r="546" spans="1:10" x14ac:dyDescent="0.2">
      <c r="A546" s="158" t="s">
        <v>233</v>
      </c>
      <c r="B546" s="65">
        <v>57</v>
      </c>
      <c r="C546" s="66">
        <v>2</v>
      </c>
      <c r="D546" s="65">
        <v>86</v>
      </c>
      <c r="E546" s="66">
        <v>5</v>
      </c>
      <c r="F546" s="67"/>
      <c r="G546" s="65">
        <f t="shared" si="96"/>
        <v>55</v>
      </c>
      <c r="H546" s="66">
        <f t="shared" si="97"/>
        <v>81</v>
      </c>
      <c r="I546" s="20" t="str">
        <f t="shared" si="98"/>
        <v>&gt;999%</v>
      </c>
      <c r="J546" s="21" t="str">
        <f t="shared" si="99"/>
        <v>&gt;999%</v>
      </c>
    </row>
    <row r="547" spans="1:10" x14ac:dyDescent="0.2">
      <c r="A547" s="158" t="s">
        <v>405</v>
      </c>
      <c r="B547" s="65">
        <v>0</v>
      </c>
      <c r="C547" s="66">
        <v>0</v>
      </c>
      <c r="D547" s="65">
        <v>0</v>
      </c>
      <c r="E547" s="66">
        <v>1</v>
      </c>
      <c r="F547" s="67"/>
      <c r="G547" s="65">
        <f t="shared" si="96"/>
        <v>0</v>
      </c>
      <c r="H547" s="66">
        <f t="shared" si="97"/>
        <v>-1</v>
      </c>
      <c r="I547" s="20" t="str">
        <f t="shared" si="98"/>
        <v>-</v>
      </c>
      <c r="J547" s="21">
        <f t="shared" si="99"/>
        <v>-1</v>
      </c>
    </row>
    <row r="548" spans="1:10" x14ac:dyDescent="0.2">
      <c r="A548" s="158" t="s">
        <v>301</v>
      </c>
      <c r="B548" s="65">
        <v>11</v>
      </c>
      <c r="C548" s="66">
        <v>20</v>
      </c>
      <c r="D548" s="65">
        <v>20</v>
      </c>
      <c r="E548" s="66">
        <v>49</v>
      </c>
      <c r="F548" s="67"/>
      <c r="G548" s="65">
        <f t="shared" si="96"/>
        <v>-9</v>
      </c>
      <c r="H548" s="66">
        <f t="shared" si="97"/>
        <v>-29</v>
      </c>
      <c r="I548" s="20">
        <f t="shared" si="98"/>
        <v>-0.45</v>
      </c>
      <c r="J548" s="21">
        <f t="shared" si="99"/>
        <v>-0.59183673469387754</v>
      </c>
    </row>
    <row r="549" spans="1:10" x14ac:dyDescent="0.2">
      <c r="A549" s="158" t="s">
        <v>251</v>
      </c>
      <c r="B549" s="65">
        <v>25</v>
      </c>
      <c r="C549" s="66">
        <v>9</v>
      </c>
      <c r="D549" s="65">
        <v>63</v>
      </c>
      <c r="E549" s="66">
        <v>33</v>
      </c>
      <c r="F549" s="67"/>
      <c r="G549" s="65">
        <f t="shared" si="96"/>
        <v>16</v>
      </c>
      <c r="H549" s="66">
        <f t="shared" si="97"/>
        <v>30</v>
      </c>
      <c r="I549" s="20">
        <f t="shared" si="98"/>
        <v>1.7777777777777777</v>
      </c>
      <c r="J549" s="21">
        <f t="shared" si="99"/>
        <v>0.90909090909090906</v>
      </c>
    </row>
    <row r="550" spans="1:10" x14ac:dyDescent="0.2">
      <c r="A550" s="158" t="s">
        <v>443</v>
      </c>
      <c r="B550" s="65">
        <v>2</v>
      </c>
      <c r="C550" s="66">
        <v>1</v>
      </c>
      <c r="D550" s="65">
        <v>7</v>
      </c>
      <c r="E550" s="66">
        <v>1</v>
      </c>
      <c r="F550" s="67"/>
      <c r="G550" s="65">
        <f t="shared" si="96"/>
        <v>1</v>
      </c>
      <c r="H550" s="66">
        <f t="shared" si="97"/>
        <v>6</v>
      </c>
      <c r="I550" s="20">
        <f t="shared" si="98"/>
        <v>1</v>
      </c>
      <c r="J550" s="21">
        <f t="shared" si="99"/>
        <v>6</v>
      </c>
    </row>
    <row r="551" spans="1:10" x14ac:dyDescent="0.2">
      <c r="A551" s="158" t="s">
        <v>213</v>
      </c>
      <c r="B551" s="65">
        <v>21</v>
      </c>
      <c r="C551" s="66">
        <v>79</v>
      </c>
      <c r="D551" s="65">
        <v>274</v>
      </c>
      <c r="E551" s="66">
        <v>339</v>
      </c>
      <c r="F551" s="67"/>
      <c r="G551" s="65">
        <f t="shared" si="96"/>
        <v>-58</v>
      </c>
      <c r="H551" s="66">
        <f t="shared" si="97"/>
        <v>-65</v>
      </c>
      <c r="I551" s="20">
        <f t="shared" si="98"/>
        <v>-0.73417721518987344</v>
      </c>
      <c r="J551" s="21">
        <f t="shared" si="99"/>
        <v>-0.19174041297935104</v>
      </c>
    </row>
    <row r="552" spans="1:10" x14ac:dyDescent="0.2">
      <c r="A552" s="158" t="s">
        <v>354</v>
      </c>
      <c r="B552" s="65">
        <v>150</v>
      </c>
      <c r="C552" s="66">
        <v>174</v>
      </c>
      <c r="D552" s="65">
        <v>305</v>
      </c>
      <c r="E552" s="66">
        <v>458</v>
      </c>
      <c r="F552" s="67"/>
      <c r="G552" s="65">
        <f t="shared" si="96"/>
        <v>-24</v>
      </c>
      <c r="H552" s="66">
        <f t="shared" si="97"/>
        <v>-153</v>
      </c>
      <c r="I552" s="20">
        <f t="shared" si="98"/>
        <v>-0.13793103448275862</v>
      </c>
      <c r="J552" s="21">
        <f t="shared" si="99"/>
        <v>-0.33406113537117904</v>
      </c>
    </row>
    <row r="553" spans="1:10" x14ac:dyDescent="0.2">
      <c r="A553" s="158" t="s">
        <v>406</v>
      </c>
      <c r="B553" s="65">
        <v>61</v>
      </c>
      <c r="C553" s="66">
        <v>70</v>
      </c>
      <c r="D553" s="65">
        <v>82</v>
      </c>
      <c r="E553" s="66">
        <v>235</v>
      </c>
      <c r="F553" s="67"/>
      <c r="G553" s="65">
        <f t="shared" si="96"/>
        <v>-9</v>
      </c>
      <c r="H553" s="66">
        <f t="shared" si="97"/>
        <v>-153</v>
      </c>
      <c r="I553" s="20">
        <f t="shared" si="98"/>
        <v>-0.12857142857142856</v>
      </c>
      <c r="J553" s="21">
        <f t="shared" si="99"/>
        <v>-0.65106382978723409</v>
      </c>
    </row>
    <row r="554" spans="1:10" x14ac:dyDescent="0.2">
      <c r="A554" s="158" t="s">
        <v>444</v>
      </c>
      <c r="B554" s="65">
        <v>39</v>
      </c>
      <c r="C554" s="66">
        <v>156</v>
      </c>
      <c r="D554" s="65">
        <v>108</v>
      </c>
      <c r="E554" s="66">
        <v>394</v>
      </c>
      <c r="F554" s="67"/>
      <c r="G554" s="65">
        <f t="shared" si="96"/>
        <v>-117</v>
      </c>
      <c r="H554" s="66">
        <f t="shared" si="97"/>
        <v>-286</v>
      </c>
      <c r="I554" s="20">
        <f t="shared" si="98"/>
        <v>-0.75</v>
      </c>
      <c r="J554" s="21">
        <f t="shared" si="99"/>
        <v>-0.7258883248730964</v>
      </c>
    </row>
    <row r="555" spans="1:10" x14ac:dyDescent="0.2">
      <c r="A555" s="158" t="s">
        <v>463</v>
      </c>
      <c r="B555" s="65">
        <v>24</v>
      </c>
      <c r="C555" s="66">
        <v>44</v>
      </c>
      <c r="D555" s="65">
        <v>37</v>
      </c>
      <c r="E555" s="66">
        <v>118</v>
      </c>
      <c r="F555" s="67"/>
      <c r="G555" s="65">
        <f t="shared" si="96"/>
        <v>-20</v>
      </c>
      <c r="H555" s="66">
        <f t="shared" si="97"/>
        <v>-81</v>
      </c>
      <c r="I555" s="20">
        <f t="shared" si="98"/>
        <v>-0.45454545454545453</v>
      </c>
      <c r="J555" s="21">
        <f t="shared" si="99"/>
        <v>-0.68644067796610164</v>
      </c>
    </row>
    <row r="556" spans="1:10" x14ac:dyDescent="0.2">
      <c r="A556" s="158" t="s">
        <v>498</v>
      </c>
      <c r="B556" s="65">
        <v>43</v>
      </c>
      <c r="C556" s="66">
        <v>61</v>
      </c>
      <c r="D556" s="65">
        <v>87</v>
      </c>
      <c r="E556" s="66">
        <v>105</v>
      </c>
      <c r="F556" s="67"/>
      <c r="G556" s="65">
        <f t="shared" si="96"/>
        <v>-18</v>
      </c>
      <c r="H556" s="66">
        <f t="shared" si="97"/>
        <v>-18</v>
      </c>
      <c r="I556" s="20">
        <f t="shared" si="98"/>
        <v>-0.29508196721311475</v>
      </c>
      <c r="J556" s="21">
        <f t="shared" si="99"/>
        <v>-0.17142857142857143</v>
      </c>
    </row>
    <row r="557" spans="1:10" x14ac:dyDescent="0.2">
      <c r="A557" s="158" t="s">
        <v>376</v>
      </c>
      <c r="B557" s="65">
        <v>179</v>
      </c>
      <c r="C557" s="66">
        <v>51</v>
      </c>
      <c r="D557" s="65">
        <v>284</v>
      </c>
      <c r="E557" s="66">
        <v>178</v>
      </c>
      <c r="F557" s="67"/>
      <c r="G557" s="65">
        <f t="shared" si="96"/>
        <v>128</v>
      </c>
      <c r="H557" s="66">
        <f t="shared" si="97"/>
        <v>106</v>
      </c>
      <c r="I557" s="20">
        <f t="shared" si="98"/>
        <v>2.5098039215686274</v>
      </c>
      <c r="J557" s="21">
        <f t="shared" si="99"/>
        <v>0.5955056179775281</v>
      </c>
    </row>
    <row r="558" spans="1:10" s="160" customFormat="1" x14ac:dyDescent="0.2">
      <c r="A558" s="178" t="s">
        <v>686</v>
      </c>
      <c r="B558" s="71">
        <v>830</v>
      </c>
      <c r="C558" s="72">
        <v>875</v>
      </c>
      <c r="D558" s="71">
        <v>1739</v>
      </c>
      <c r="E558" s="72">
        <v>2497</v>
      </c>
      <c r="F558" s="73"/>
      <c r="G558" s="71">
        <f t="shared" si="96"/>
        <v>-45</v>
      </c>
      <c r="H558" s="72">
        <f t="shared" si="97"/>
        <v>-758</v>
      </c>
      <c r="I558" s="37">
        <f t="shared" si="98"/>
        <v>-5.1428571428571428E-2</v>
      </c>
      <c r="J558" s="38">
        <f t="shared" si="99"/>
        <v>-0.30356427713255907</v>
      </c>
    </row>
    <row r="559" spans="1:10" x14ac:dyDescent="0.2">
      <c r="A559" s="177"/>
      <c r="B559" s="143"/>
      <c r="C559" s="144"/>
      <c r="D559" s="143"/>
      <c r="E559" s="144"/>
      <c r="F559" s="145"/>
      <c r="G559" s="143"/>
      <c r="H559" s="144"/>
      <c r="I559" s="151"/>
      <c r="J559" s="152"/>
    </row>
    <row r="560" spans="1:10" s="139" customFormat="1" x14ac:dyDescent="0.2">
      <c r="A560" s="159" t="s">
        <v>95</v>
      </c>
      <c r="B560" s="65"/>
      <c r="C560" s="66"/>
      <c r="D560" s="65"/>
      <c r="E560" s="66"/>
      <c r="F560" s="67"/>
      <c r="G560" s="65"/>
      <c r="H560" s="66"/>
      <c r="I560" s="20"/>
      <c r="J560" s="21"/>
    </row>
    <row r="561" spans="1:10" x14ac:dyDescent="0.2">
      <c r="A561" s="158" t="s">
        <v>267</v>
      </c>
      <c r="B561" s="65">
        <v>8</v>
      </c>
      <c r="C561" s="66">
        <v>0</v>
      </c>
      <c r="D561" s="65">
        <v>17</v>
      </c>
      <c r="E561" s="66">
        <v>3</v>
      </c>
      <c r="F561" s="67"/>
      <c r="G561" s="65">
        <f t="shared" ref="G561:G567" si="100">B561-C561</f>
        <v>8</v>
      </c>
      <c r="H561" s="66">
        <f t="shared" ref="H561:H567" si="101">D561-E561</f>
        <v>14</v>
      </c>
      <c r="I561" s="20" t="str">
        <f t="shared" ref="I561:I567" si="102">IF(C561=0, "-", IF(G561/C561&lt;10, G561/C561, "&gt;999%"))</f>
        <v>-</v>
      </c>
      <c r="J561" s="21">
        <f t="shared" ref="J561:J567" si="103">IF(E561=0, "-", IF(H561/E561&lt;10, H561/E561, "&gt;999%"))</f>
        <v>4.666666666666667</v>
      </c>
    </row>
    <row r="562" spans="1:10" x14ac:dyDescent="0.2">
      <c r="A562" s="158" t="s">
        <v>268</v>
      </c>
      <c r="B562" s="65">
        <v>0</v>
      </c>
      <c r="C562" s="66">
        <v>7</v>
      </c>
      <c r="D562" s="65">
        <v>0</v>
      </c>
      <c r="E562" s="66">
        <v>8</v>
      </c>
      <c r="F562" s="67"/>
      <c r="G562" s="65">
        <f t="shared" si="100"/>
        <v>-7</v>
      </c>
      <c r="H562" s="66">
        <f t="shared" si="101"/>
        <v>-8</v>
      </c>
      <c r="I562" s="20">
        <f t="shared" si="102"/>
        <v>-1</v>
      </c>
      <c r="J562" s="21">
        <f t="shared" si="103"/>
        <v>-1</v>
      </c>
    </row>
    <row r="563" spans="1:10" x14ac:dyDescent="0.2">
      <c r="A563" s="158" t="s">
        <v>269</v>
      </c>
      <c r="B563" s="65">
        <v>4</v>
      </c>
      <c r="C563" s="66">
        <v>0</v>
      </c>
      <c r="D563" s="65">
        <v>12</v>
      </c>
      <c r="E563" s="66">
        <v>0</v>
      </c>
      <c r="F563" s="67"/>
      <c r="G563" s="65">
        <f t="shared" si="100"/>
        <v>4</v>
      </c>
      <c r="H563" s="66">
        <f t="shared" si="101"/>
        <v>12</v>
      </c>
      <c r="I563" s="20" t="str">
        <f t="shared" si="102"/>
        <v>-</v>
      </c>
      <c r="J563" s="21" t="str">
        <f t="shared" si="103"/>
        <v>-</v>
      </c>
    </row>
    <row r="564" spans="1:10" x14ac:dyDescent="0.2">
      <c r="A564" s="158" t="s">
        <v>386</v>
      </c>
      <c r="B564" s="65">
        <v>145</v>
      </c>
      <c r="C564" s="66">
        <v>95</v>
      </c>
      <c r="D564" s="65">
        <v>348</v>
      </c>
      <c r="E564" s="66">
        <v>302</v>
      </c>
      <c r="F564" s="67"/>
      <c r="G564" s="65">
        <f t="shared" si="100"/>
        <v>50</v>
      </c>
      <c r="H564" s="66">
        <f t="shared" si="101"/>
        <v>46</v>
      </c>
      <c r="I564" s="20">
        <f t="shared" si="102"/>
        <v>0.52631578947368418</v>
      </c>
      <c r="J564" s="21">
        <f t="shared" si="103"/>
        <v>0.15231788079470199</v>
      </c>
    </row>
    <row r="565" spans="1:10" x14ac:dyDescent="0.2">
      <c r="A565" s="158" t="s">
        <v>421</v>
      </c>
      <c r="B565" s="65">
        <v>131</v>
      </c>
      <c r="C565" s="66">
        <v>138</v>
      </c>
      <c r="D565" s="65">
        <v>301</v>
      </c>
      <c r="E565" s="66">
        <v>315</v>
      </c>
      <c r="F565" s="67"/>
      <c r="G565" s="65">
        <f t="shared" si="100"/>
        <v>-7</v>
      </c>
      <c r="H565" s="66">
        <f t="shared" si="101"/>
        <v>-14</v>
      </c>
      <c r="I565" s="20">
        <f t="shared" si="102"/>
        <v>-5.0724637681159424E-2</v>
      </c>
      <c r="J565" s="21">
        <f t="shared" si="103"/>
        <v>-4.4444444444444446E-2</v>
      </c>
    </row>
    <row r="566" spans="1:10" x14ac:dyDescent="0.2">
      <c r="A566" s="158" t="s">
        <v>464</v>
      </c>
      <c r="B566" s="65">
        <v>22</v>
      </c>
      <c r="C566" s="66">
        <v>54</v>
      </c>
      <c r="D566" s="65">
        <v>68</v>
      </c>
      <c r="E566" s="66">
        <v>126</v>
      </c>
      <c r="F566" s="67"/>
      <c r="G566" s="65">
        <f t="shared" si="100"/>
        <v>-32</v>
      </c>
      <c r="H566" s="66">
        <f t="shared" si="101"/>
        <v>-58</v>
      </c>
      <c r="I566" s="20">
        <f t="shared" si="102"/>
        <v>-0.59259259259259256</v>
      </c>
      <c r="J566" s="21">
        <f t="shared" si="103"/>
        <v>-0.46031746031746029</v>
      </c>
    </row>
    <row r="567" spans="1:10" s="160" customFormat="1" x14ac:dyDescent="0.2">
      <c r="A567" s="178" t="s">
        <v>687</v>
      </c>
      <c r="B567" s="71">
        <v>310</v>
      </c>
      <c r="C567" s="72">
        <v>294</v>
      </c>
      <c r="D567" s="71">
        <v>746</v>
      </c>
      <c r="E567" s="72">
        <v>754</v>
      </c>
      <c r="F567" s="73"/>
      <c r="G567" s="71">
        <f t="shared" si="100"/>
        <v>16</v>
      </c>
      <c r="H567" s="72">
        <f t="shared" si="101"/>
        <v>-8</v>
      </c>
      <c r="I567" s="37">
        <f t="shared" si="102"/>
        <v>5.4421768707482991E-2</v>
      </c>
      <c r="J567" s="38">
        <f t="shared" si="103"/>
        <v>-1.0610079575596816E-2</v>
      </c>
    </row>
    <row r="568" spans="1:10" x14ac:dyDescent="0.2">
      <c r="A568" s="177"/>
      <c r="B568" s="143"/>
      <c r="C568" s="144"/>
      <c r="D568" s="143"/>
      <c r="E568" s="144"/>
      <c r="F568" s="145"/>
      <c r="G568" s="143"/>
      <c r="H568" s="144"/>
      <c r="I568" s="151"/>
      <c r="J568" s="152"/>
    </row>
    <row r="569" spans="1:10" s="139" customFormat="1" x14ac:dyDescent="0.2">
      <c r="A569" s="159" t="s">
        <v>96</v>
      </c>
      <c r="B569" s="65"/>
      <c r="C569" s="66"/>
      <c r="D569" s="65"/>
      <c r="E569" s="66"/>
      <c r="F569" s="67"/>
      <c r="G569" s="65"/>
      <c r="H569" s="66"/>
      <c r="I569" s="20"/>
      <c r="J569" s="21"/>
    </row>
    <row r="570" spans="1:10" x14ac:dyDescent="0.2">
      <c r="A570" s="158" t="s">
        <v>564</v>
      </c>
      <c r="B570" s="65">
        <v>77</v>
      </c>
      <c r="C570" s="66">
        <v>49</v>
      </c>
      <c r="D570" s="65">
        <v>193</v>
      </c>
      <c r="E570" s="66">
        <v>119</v>
      </c>
      <c r="F570" s="67"/>
      <c r="G570" s="65">
        <f>B570-C570</f>
        <v>28</v>
      </c>
      <c r="H570" s="66">
        <f>D570-E570</f>
        <v>74</v>
      </c>
      <c r="I570" s="20">
        <f>IF(C570=0, "-", IF(G570/C570&lt;10, G570/C570, "&gt;999%"))</f>
        <v>0.5714285714285714</v>
      </c>
      <c r="J570" s="21">
        <f>IF(E570=0, "-", IF(H570/E570&lt;10, H570/E570, "&gt;999%"))</f>
        <v>0.62184873949579833</v>
      </c>
    </row>
    <row r="571" spans="1:10" x14ac:dyDescent="0.2">
      <c r="A571" s="158" t="s">
        <v>551</v>
      </c>
      <c r="B571" s="65">
        <v>0</v>
      </c>
      <c r="C571" s="66">
        <v>2</v>
      </c>
      <c r="D571" s="65">
        <v>0</v>
      </c>
      <c r="E571" s="66">
        <v>2</v>
      </c>
      <c r="F571" s="67"/>
      <c r="G571" s="65">
        <f>B571-C571</f>
        <v>-2</v>
      </c>
      <c r="H571" s="66">
        <f>D571-E571</f>
        <v>-2</v>
      </c>
      <c r="I571" s="20">
        <f>IF(C571=0, "-", IF(G571/C571&lt;10, G571/C571, "&gt;999%"))</f>
        <v>-1</v>
      </c>
      <c r="J571" s="21">
        <f>IF(E571=0, "-", IF(H571/E571&lt;10, H571/E571, "&gt;999%"))</f>
        <v>-1</v>
      </c>
    </row>
    <row r="572" spans="1:10" s="160" customFormat="1" x14ac:dyDescent="0.2">
      <c r="A572" s="178" t="s">
        <v>688</v>
      </c>
      <c r="B572" s="71">
        <v>77</v>
      </c>
      <c r="C572" s="72">
        <v>51</v>
      </c>
      <c r="D572" s="71">
        <v>193</v>
      </c>
      <c r="E572" s="72">
        <v>121</v>
      </c>
      <c r="F572" s="73"/>
      <c r="G572" s="71">
        <f>B572-C572</f>
        <v>26</v>
      </c>
      <c r="H572" s="72">
        <f>D572-E572</f>
        <v>72</v>
      </c>
      <c r="I572" s="37">
        <f>IF(C572=0, "-", IF(G572/C572&lt;10, G572/C572, "&gt;999%"))</f>
        <v>0.50980392156862742</v>
      </c>
      <c r="J572" s="38">
        <f>IF(E572=0, "-", IF(H572/E572&lt;10, H572/E572, "&gt;999%"))</f>
        <v>0.5950413223140496</v>
      </c>
    </row>
    <row r="573" spans="1:10" x14ac:dyDescent="0.2">
      <c r="A573" s="177"/>
      <c r="B573" s="143"/>
      <c r="C573" s="144"/>
      <c r="D573" s="143"/>
      <c r="E573" s="144"/>
      <c r="F573" s="145"/>
      <c r="G573" s="143"/>
      <c r="H573" s="144"/>
      <c r="I573" s="151"/>
      <c r="J573" s="152"/>
    </row>
    <row r="574" spans="1:10" s="139" customFormat="1" x14ac:dyDescent="0.2">
      <c r="A574" s="159" t="s">
        <v>97</v>
      </c>
      <c r="B574" s="65"/>
      <c r="C574" s="66"/>
      <c r="D574" s="65"/>
      <c r="E574" s="66"/>
      <c r="F574" s="67"/>
      <c r="G574" s="65"/>
      <c r="H574" s="66"/>
      <c r="I574" s="20"/>
      <c r="J574" s="21"/>
    </row>
    <row r="575" spans="1:10" x14ac:dyDescent="0.2">
      <c r="A575" s="158" t="s">
        <v>565</v>
      </c>
      <c r="B575" s="65">
        <v>3</v>
      </c>
      <c r="C575" s="66">
        <v>3</v>
      </c>
      <c r="D575" s="65">
        <v>8</v>
      </c>
      <c r="E575" s="66">
        <v>9</v>
      </c>
      <c r="F575" s="67"/>
      <c r="G575" s="65">
        <f>B575-C575</f>
        <v>0</v>
      </c>
      <c r="H575" s="66">
        <f>D575-E575</f>
        <v>-1</v>
      </c>
      <c r="I575" s="20">
        <f>IF(C575=0, "-", IF(G575/C575&lt;10, G575/C575, "&gt;999%"))</f>
        <v>0</v>
      </c>
      <c r="J575" s="21">
        <f>IF(E575=0, "-", IF(H575/E575&lt;10, H575/E575, "&gt;999%"))</f>
        <v>-0.1111111111111111</v>
      </c>
    </row>
    <row r="576" spans="1:10" s="160" customFormat="1" x14ac:dyDescent="0.2">
      <c r="A576" s="165" t="s">
        <v>689</v>
      </c>
      <c r="B576" s="166">
        <v>3</v>
      </c>
      <c r="C576" s="167">
        <v>3</v>
      </c>
      <c r="D576" s="166">
        <v>8</v>
      </c>
      <c r="E576" s="167">
        <v>9</v>
      </c>
      <c r="F576" s="168"/>
      <c r="G576" s="166">
        <f>B576-C576</f>
        <v>0</v>
      </c>
      <c r="H576" s="167">
        <f>D576-E576</f>
        <v>-1</v>
      </c>
      <c r="I576" s="169">
        <f>IF(C576=0, "-", IF(G576/C576&lt;10, G576/C576, "&gt;999%"))</f>
        <v>0</v>
      </c>
      <c r="J576" s="170">
        <f>IF(E576=0, "-", IF(H576/E576&lt;10, H576/E576, "&gt;999%"))</f>
        <v>-0.1111111111111111</v>
      </c>
    </row>
    <row r="577" spans="1:10" x14ac:dyDescent="0.2">
      <c r="A577" s="171"/>
      <c r="B577" s="172"/>
      <c r="C577" s="173"/>
      <c r="D577" s="172"/>
      <c r="E577" s="173"/>
      <c r="F577" s="174"/>
      <c r="G577" s="172"/>
      <c r="H577" s="173"/>
      <c r="I577" s="175"/>
      <c r="J577" s="176"/>
    </row>
    <row r="578" spans="1:10" x14ac:dyDescent="0.2">
      <c r="A578" s="27" t="s">
        <v>16</v>
      </c>
      <c r="B578" s="71">
        <f>SUM(B7:B577)/2</f>
        <v>27155</v>
      </c>
      <c r="C578" s="77">
        <f>SUM(C7:C577)/2</f>
        <v>25800</v>
      </c>
      <c r="D578" s="71">
        <f>SUM(D7:D577)/2</f>
        <v>69729</v>
      </c>
      <c r="E578" s="77">
        <f>SUM(E7:E577)/2</f>
        <v>67549</v>
      </c>
      <c r="F578" s="73"/>
      <c r="G578" s="71">
        <f>B578-C578</f>
        <v>1355</v>
      </c>
      <c r="H578" s="72">
        <f>D578-E578</f>
        <v>2180</v>
      </c>
      <c r="I578" s="37">
        <f>IF(C578=0, 0, G578/C578)</f>
        <v>5.2519379844961238E-2</v>
      </c>
      <c r="J578" s="38">
        <f>IF(E578=0, 0, H578/E578)</f>
        <v>3.2272868584286962E-2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6" max="16383" man="1"/>
    <brk id="160" max="16383" man="1"/>
    <brk id="217" max="16383" man="1"/>
    <brk id="277" max="16383" man="1"/>
    <brk id="330" max="16383" man="1"/>
    <brk id="382" max="16383" man="1"/>
    <brk id="439" max="16383" man="1"/>
    <brk id="499" max="16383" man="1"/>
    <brk id="55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6138</v>
      </c>
      <c r="C7" s="66">
        <v>5384</v>
      </c>
      <c r="D7" s="65">
        <v>14845</v>
      </c>
      <c r="E7" s="66">
        <v>15595</v>
      </c>
      <c r="F7" s="67"/>
      <c r="G7" s="65">
        <f>B7-C7</f>
        <v>754</v>
      </c>
      <c r="H7" s="66">
        <f>D7-E7</f>
        <v>-750</v>
      </c>
      <c r="I7" s="28">
        <f>IF(C7=0, "-", IF(G7/C7&lt;10, G7/C7*100, "&gt;999"))</f>
        <v>14.00445765230312</v>
      </c>
      <c r="J7" s="29">
        <f>IF(E7=0, "-", IF(H7/E7&lt;10, H7/E7*100, "&gt;999"))</f>
        <v>-4.8092337287592182</v>
      </c>
    </row>
    <row r="8" spans="1:10" x14ac:dyDescent="0.2">
      <c r="A8" s="7" t="s">
        <v>119</v>
      </c>
      <c r="B8" s="65">
        <v>14144</v>
      </c>
      <c r="C8" s="66">
        <v>13833</v>
      </c>
      <c r="D8" s="65">
        <v>37173</v>
      </c>
      <c r="E8" s="66">
        <v>35972</v>
      </c>
      <c r="F8" s="67"/>
      <c r="G8" s="65">
        <f>B8-C8</f>
        <v>311</v>
      </c>
      <c r="H8" s="66">
        <f>D8-E8</f>
        <v>1201</v>
      </c>
      <c r="I8" s="28">
        <f>IF(C8=0, "-", IF(G8/C8&lt;10, G8/C8*100, "&gt;999"))</f>
        <v>2.2482469457095351</v>
      </c>
      <c r="J8" s="29">
        <f>IF(E8=0, "-", IF(H8/E8&lt;10, H8/E8*100, "&gt;999"))</f>
        <v>3.3387078839097075</v>
      </c>
    </row>
    <row r="9" spans="1:10" x14ac:dyDescent="0.2">
      <c r="A9" s="7" t="s">
        <v>125</v>
      </c>
      <c r="B9" s="65">
        <v>5724</v>
      </c>
      <c r="C9" s="66">
        <v>5602</v>
      </c>
      <c r="D9" s="65">
        <v>15259</v>
      </c>
      <c r="E9" s="66">
        <v>13663</v>
      </c>
      <c r="F9" s="67"/>
      <c r="G9" s="65">
        <f>B9-C9</f>
        <v>122</v>
      </c>
      <c r="H9" s="66">
        <f>D9-E9</f>
        <v>1596</v>
      </c>
      <c r="I9" s="28">
        <f>IF(C9=0, "-", IF(G9/C9&lt;10, G9/C9*100, "&gt;999"))</f>
        <v>2.1777936451267403</v>
      </c>
      <c r="J9" s="29">
        <f>IF(E9=0, "-", IF(H9/E9&lt;10, H9/E9*100, "&gt;999"))</f>
        <v>11.681182756349266</v>
      </c>
    </row>
    <row r="10" spans="1:10" x14ac:dyDescent="0.2">
      <c r="A10" s="7" t="s">
        <v>126</v>
      </c>
      <c r="B10" s="65">
        <v>1149</v>
      </c>
      <c r="C10" s="66">
        <v>981</v>
      </c>
      <c r="D10" s="65">
        <v>2452</v>
      </c>
      <c r="E10" s="66">
        <v>2319</v>
      </c>
      <c r="F10" s="67"/>
      <c r="G10" s="65">
        <f>B10-C10</f>
        <v>168</v>
      </c>
      <c r="H10" s="66">
        <f>D10-E10</f>
        <v>133</v>
      </c>
      <c r="I10" s="28">
        <f>IF(C10=0, "-", IF(G10/C10&lt;10, G10/C10*100, "&gt;999"))</f>
        <v>17.12538226299694</v>
      </c>
      <c r="J10" s="29">
        <f>IF(E10=0, "-", IF(H10/E10&lt;10, H10/E10*100, "&gt;999"))</f>
        <v>5.7352307028891758</v>
      </c>
    </row>
    <row r="11" spans="1:10" s="43" customFormat="1" x14ac:dyDescent="0.2">
      <c r="A11" s="27" t="s">
        <v>0</v>
      </c>
      <c r="B11" s="71">
        <f>SUM(B7:B10)</f>
        <v>27155</v>
      </c>
      <c r="C11" s="72">
        <f>SUM(C7:C10)</f>
        <v>25800</v>
      </c>
      <c r="D11" s="71">
        <f>SUM(D7:D10)</f>
        <v>69729</v>
      </c>
      <c r="E11" s="72">
        <f>SUM(E7:E10)</f>
        <v>67549</v>
      </c>
      <c r="F11" s="73"/>
      <c r="G11" s="71">
        <f>B11-C11</f>
        <v>1355</v>
      </c>
      <c r="H11" s="72">
        <f>D11-E11</f>
        <v>2180</v>
      </c>
      <c r="I11" s="44">
        <f>IF(C11=0, 0, G11/C11*100)</f>
        <v>5.2519379844961236</v>
      </c>
      <c r="J11" s="45">
        <f>IF(E11=0, 0, H11/E11*100)</f>
        <v>3.2272868584286964</v>
      </c>
    </row>
    <row r="13" spans="1:10" x14ac:dyDescent="0.2">
      <c r="A13" s="3"/>
      <c r="B13" s="196" t="s">
        <v>1</v>
      </c>
      <c r="C13" s="197"/>
      <c r="D13" s="196" t="s">
        <v>2</v>
      </c>
      <c r="E13" s="197"/>
      <c r="F13" s="59"/>
      <c r="G13" s="196" t="s">
        <v>3</v>
      </c>
      <c r="H13" s="200"/>
      <c r="I13" s="200"/>
      <c r="J13" s="197"/>
    </row>
    <row r="14" spans="1:10" x14ac:dyDescent="0.2">
      <c r="A14" s="7" t="s">
        <v>111</v>
      </c>
      <c r="B14" s="65">
        <v>193</v>
      </c>
      <c r="C14" s="66">
        <v>204</v>
      </c>
      <c r="D14" s="65">
        <v>587</v>
      </c>
      <c r="E14" s="66">
        <v>525</v>
      </c>
      <c r="F14" s="67"/>
      <c r="G14" s="65">
        <f t="shared" ref="G14:G34" si="0">B14-C14</f>
        <v>-11</v>
      </c>
      <c r="H14" s="66">
        <f t="shared" ref="H14:H34" si="1">D14-E14</f>
        <v>62</v>
      </c>
      <c r="I14" s="28">
        <f t="shared" ref="I14:I33" si="2">IF(C14=0, "-", IF(G14/C14&lt;10, G14/C14*100, "&gt;999"))</f>
        <v>-5.3921568627450984</v>
      </c>
      <c r="J14" s="29">
        <f t="shared" ref="J14:J33" si="3">IF(E14=0, "-", IF(H14/E14&lt;10, H14/E14*100, "&gt;999"))</f>
        <v>11.80952380952381</v>
      </c>
    </row>
    <row r="15" spans="1:10" x14ac:dyDescent="0.2">
      <c r="A15" s="7" t="s">
        <v>112</v>
      </c>
      <c r="B15" s="65">
        <v>993</v>
      </c>
      <c r="C15" s="66">
        <v>876</v>
      </c>
      <c r="D15" s="65">
        <v>2891</v>
      </c>
      <c r="E15" s="66">
        <v>2906</v>
      </c>
      <c r="F15" s="67"/>
      <c r="G15" s="65">
        <f t="shared" si="0"/>
        <v>117</v>
      </c>
      <c r="H15" s="66">
        <f t="shared" si="1"/>
        <v>-15</v>
      </c>
      <c r="I15" s="28">
        <f t="shared" si="2"/>
        <v>13.356164383561644</v>
      </c>
      <c r="J15" s="29">
        <f t="shared" si="3"/>
        <v>-0.51617343427391604</v>
      </c>
    </row>
    <row r="16" spans="1:10" x14ac:dyDescent="0.2">
      <c r="A16" s="7" t="s">
        <v>113</v>
      </c>
      <c r="B16" s="65">
        <v>2173</v>
      </c>
      <c r="C16" s="66">
        <v>2776</v>
      </c>
      <c r="D16" s="65">
        <v>5952</v>
      </c>
      <c r="E16" s="66">
        <v>7694</v>
      </c>
      <c r="F16" s="67"/>
      <c r="G16" s="65">
        <f t="shared" si="0"/>
        <v>-603</v>
      </c>
      <c r="H16" s="66">
        <f t="shared" si="1"/>
        <v>-1742</v>
      </c>
      <c r="I16" s="28">
        <f t="shared" si="2"/>
        <v>-21.721902017291068</v>
      </c>
      <c r="J16" s="29">
        <f t="shared" si="3"/>
        <v>-22.641018975825318</v>
      </c>
    </row>
    <row r="17" spans="1:10" x14ac:dyDescent="0.2">
      <c r="A17" s="7" t="s">
        <v>114</v>
      </c>
      <c r="B17" s="65">
        <v>2094</v>
      </c>
      <c r="C17" s="66">
        <v>748</v>
      </c>
      <c r="D17" s="65">
        <v>3553</v>
      </c>
      <c r="E17" s="66">
        <v>2193</v>
      </c>
      <c r="F17" s="67"/>
      <c r="G17" s="65">
        <f t="shared" si="0"/>
        <v>1346</v>
      </c>
      <c r="H17" s="66">
        <f t="shared" si="1"/>
        <v>1360</v>
      </c>
      <c r="I17" s="28">
        <f t="shared" si="2"/>
        <v>179.94652406417114</v>
      </c>
      <c r="J17" s="29">
        <f t="shared" si="3"/>
        <v>62.015503875968989</v>
      </c>
    </row>
    <row r="18" spans="1:10" x14ac:dyDescent="0.2">
      <c r="A18" s="7" t="s">
        <v>115</v>
      </c>
      <c r="B18" s="65">
        <v>152</v>
      </c>
      <c r="C18" s="66">
        <v>192</v>
      </c>
      <c r="D18" s="65">
        <v>366</v>
      </c>
      <c r="E18" s="66">
        <v>461</v>
      </c>
      <c r="F18" s="67"/>
      <c r="G18" s="65">
        <f t="shared" si="0"/>
        <v>-40</v>
      </c>
      <c r="H18" s="66">
        <f t="shared" si="1"/>
        <v>-95</v>
      </c>
      <c r="I18" s="28">
        <f t="shared" si="2"/>
        <v>-20.833333333333336</v>
      </c>
      <c r="J18" s="29">
        <f t="shared" si="3"/>
        <v>-20.607375271149674</v>
      </c>
    </row>
    <row r="19" spans="1:10" x14ac:dyDescent="0.2">
      <c r="A19" s="7" t="s">
        <v>116</v>
      </c>
      <c r="B19" s="65">
        <v>21</v>
      </c>
      <c r="C19" s="66">
        <v>34</v>
      </c>
      <c r="D19" s="65">
        <v>55</v>
      </c>
      <c r="E19" s="66">
        <v>85</v>
      </c>
      <c r="F19" s="67"/>
      <c r="G19" s="65">
        <f t="shared" si="0"/>
        <v>-13</v>
      </c>
      <c r="H19" s="66">
        <f t="shared" si="1"/>
        <v>-30</v>
      </c>
      <c r="I19" s="28">
        <f t="shared" si="2"/>
        <v>-38.235294117647058</v>
      </c>
      <c r="J19" s="29">
        <f t="shared" si="3"/>
        <v>-35.294117647058826</v>
      </c>
    </row>
    <row r="20" spans="1:10" x14ac:dyDescent="0.2">
      <c r="A20" s="7" t="s">
        <v>117</v>
      </c>
      <c r="B20" s="65">
        <v>292</v>
      </c>
      <c r="C20" s="66">
        <v>285</v>
      </c>
      <c r="D20" s="65">
        <v>791</v>
      </c>
      <c r="E20" s="66">
        <v>777</v>
      </c>
      <c r="F20" s="67"/>
      <c r="G20" s="65">
        <f t="shared" si="0"/>
        <v>7</v>
      </c>
      <c r="H20" s="66">
        <f t="shared" si="1"/>
        <v>14</v>
      </c>
      <c r="I20" s="28">
        <f t="shared" si="2"/>
        <v>2.4561403508771931</v>
      </c>
      <c r="J20" s="29">
        <f t="shared" si="3"/>
        <v>1.8018018018018018</v>
      </c>
    </row>
    <row r="21" spans="1:10" x14ac:dyDescent="0.2">
      <c r="A21" s="7" t="s">
        <v>118</v>
      </c>
      <c r="B21" s="65">
        <v>220</v>
      </c>
      <c r="C21" s="66">
        <v>269</v>
      </c>
      <c r="D21" s="65">
        <v>650</v>
      </c>
      <c r="E21" s="66">
        <v>954</v>
      </c>
      <c r="F21" s="67"/>
      <c r="G21" s="65">
        <f t="shared" si="0"/>
        <v>-49</v>
      </c>
      <c r="H21" s="66">
        <f t="shared" si="1"/>
        <v>-304</v>
      </c>
      <c r="I21" s="28">
        <f t="shared" si="2"/>
        <v>-18.21561338289963</v>
      </c>
      <c r="J21" s="29">
        <f t="shared" si="3"/>
        <v>-31.865828092243188</v>
      </c>
    </row>
    <row r="22" spans="1:10" x14ac:dyDescent="0.2">
      <c r="A22" s="142" t="s">
        <v>120</v>
      </c>
      <c r="B22" s="143">
        <v>1276</v>
      </c>
      <c r="C22" s="144">
        <v>1487</v>
      </c>
      <c r="D22" s="143">
        <v>3610</v>
      </c>
      <c r="E22" s="144">
        <v>3626</v>
      </c>
      <c r="F22" s="145"/>
      <c r="G22" s="143">
        <f t="shared" si="0"/>
        <v>-211</v>
      </c>
      <c r="H22" s="144">
        <f t="shared" si="1"/>
        <v>-16</v>
      </c>
      <c r="I22" s="146">
        <f t="shared" si="2"/>
        <v>-14.189643577673166</v>
      </c>
      <c r="J22" s="147">
        <f t="shared" si="3"/>
        <v>-0.44125758411472699</v>
      </c>
    </row>
    <row r="23" spans="1:10" x14ac:dyDescent="0.2">
      <c r="A23" s="7" t="s">
        <v>121</v>
      </c>
      <c r="B23" s="65">
        <v>3218</v>
      </c>
      <c r="C23" s="66">
        <v>3393</v>
      </c>
      <c r="D23" s="65">
        <v>9364</v>
      </c>
      <c r="E23" s="66">
        <v>9505</v>
      </c>
      <c r="F23" s="67"/>
      <c r="G23" s="65">
        <f t="shared" si="0"/>
        <v>-175</v>
      </c>
      <c r="H23" s="66">
        <f t="shared" si="1"/>
        <v>-141</v>
      </c>
      <c r="I23" s="28">
        <f t="shared" si="2"/>
        <v>-5.1576775714706748</v>
      </c>
      <c r="J23" s="29">
        <f t="shared" si="3"/>
        <v>-1.4834297738032614</v>
      </c>
    </row>
    <row r="24" spans="1:10" x14ac:dyDescent="0.2">
      <c r="A24" s="7" t="s">
        <v>122</v>
      </c>
      <c r="B24" s="65">
        <v>5304</v>
      </c>
      <c r="C24" s="66">
        <v>5233</v>
      </c>
      <c r="D24" s="65">
        <v>13972</v>
      </c>
      <c r="E24" s="66">
        <v>13126</v>
      </c>
      <c r="F24" s="67"/>
      <c r="G24" s="65">
        <f t="shared" si="0"/>
        <v>71</v>
      </c>
      <c r="H24" s="66">
        <f t="shared" si="1"/>
        <v>846</v>
      </c>
      <c r="I24" s="28">
        <f t="shared" si="2"/>
        <v>1.3567743168354673</v>
      </c>
      <c r="J24" s="29">
        <f t="shared" si="3"/>
        <v>6.4452232210879172</v>
      </c>
    </row>
    <row r="25" spans="1:10" x14ac:dyDescent="0.2">
      <c r="A25" s="7" t="s">
        <v>123</v>
      </c>
      <c r="B25" s="65">
        <v>3666</v>
      </c>
      <c r="C25" s="66">
        <v>3062</v>
      </c>
      <c r="D25" s="65">
        <v>8980</v>
      </c>
      <c r="E25" s="66">
        <v>8097</v>
      </c>
      <c r="F25" s="67"/>
      <c r="G25" s="65">
        <f t="shared" si="0"/>
        <v>604</v>
      </c>
      <c r="H25" s="66">
        <f t="shared" si="1"/>
        <v>883</v>
      </c>
      <c r="I25" s="28">
        <f t="shared" si="2"/>
        <v>19.725669497060743</v>
      </c>
      <c r="J25" s="29">
        <f t="shared" si="3"/>
        <v>10.905273558107941</v>
      </c>
    </row>
    <row r="26" spans="1:10" x14ac:dyDescent="0.2">
      <c r="A26" s="7" t="s">
        <v>124</v>
      </c>
      <c r="B26" s="65">
        <v>680</v>
      </c>
      <c r="C26" s="66">
        <v>658</v>
      </c>
      <c r="D26" s="65">
        <v>1247</v>
      </c>
      <c r="E26" s="66">
        <v>1618</v>
      </c>
      <c r="F26" s="67"/>
      <c r="G26" s="65">
        <f t="shared" si="0"/>
        <v>22</v>
      </c>
      <c r="H26" s="66">
        <f t="shared" si="1"/>
        <v>-371</v>
      </c>
      <c r="I26" s="28">
        <f t="shared" si="2"/>
        <v>3.3434650455927049</v>
      </c>
      <c r="J26" s="29">
        <f t="shared" si="3"/>
        <v>-22.929542645241039</v>
      </c>
    </row>
    <row r="27" spans="1:10" x14ac:dyDescent="0.2">
      <c r="A27" s="142" t="s">
        <v>127</v>
      </c>
      <c r="B27" s="143">
        <v>57</v>
      </c>
      <c r="C27" s="144">
        <v>47</v>
      </c>
      <c r="D27" s="143">
        <v>148</v>
      </c>
      <c r="E27" s="144">
        <v>92</v>
      </c>
      <c r="F27" s="145"/>
      <c r="G27" s="143">
        <f t="shared" si="0"/>
        <v>10</v>
      </c>
      <c r="H27" s="144">
        <f t="shared" si="1"/>
        <v>56</v>
      </c>
      <c r="I27" s="146">
        <f t="shared" si="2"/>
        <v>21.276595744680851</v>
      </c>
      <c r="J27" s="147">
        <f t="shared" si="3"/>
        <v>60.869565217391312</v>
      </c>
    </row>
    <row r="28" spans="1:10" x14ac:dyDescent="0.2">
      <c r="A28" s="7" t="s">
        <v>128</v>
      </c>
      <c r="B28" s="65">
        <v>2</v>
      </c>
      <c r="C28" s="66">
        <v>1</v>
      </c>
      <c r="D28" s="65">
        <v>4</v>
      </c>
      <c r="E28" s="66">
        <v>7</v>
      </c>
      <c r="F28" s="67"/>
      <c r="G28" s="65">
        <f t="shared" si="0"/>
        <v>1</v>
      </c>
      <c r="H28" s="66">
        <f t="shared" si="1"/>
        <v>-3</v>
      </c>
      <c r="I28" s="28">
        <f t="shared" si="2"/>
        <v>100</v>
      </c>
      <c r="J28" s="29">
        <f t="shared" si="3"/>
        <v>-42.857142857142854</v>
      </c>
    </row>
    <row r="29" spans="1:10" x14ac:dyDescent="0.2">
      <c r="A29" s="7" t="s">
        <v>129</v>
      </c>
      <c r="B29" s="65">
        <v>114</v>
      </c>
      <c r="C29" s="66">
        <v>36</v>
      </c>
      <c r="D29" s="65">
        <v>221</v>
      </c>
      <c r="E29" s="66">
        <v>155</v>
      </c>
      <c r="F29" s="67"/>
      <c r="G29" s="65">
        <f t="shared" si="0"/>
        <v>78</v>
      </c>
      <c r="H29" s="66">
        <f t="shared" si="1"/>
        <v>66</v>
      </c>
      <c r="I29" s="28">
        <f t="shared" si="2"/>
        <v>216.66666666666666</v>
      </c>
      <c r="J29" s="29">
        <f t="shared" si="3"/>
        <v>42.58064516129032</v>
      </c>
    </row>
    <row r="30" spans="1:10" x14ac:dyDescent="0.2">
      <c r="A30" s="7" t="s">
        <v>130</v>
      </c>
      <c r="B30" s="65">
        <v>661</v>
      </c>
      <c r="C30" s="66">
        <v>810</v>
      </c>
      <c r="D30" s="65">
        <v>1809</v>
      </c>
      <c r="E30" s="66">
        <v>1949</v>
      </c>
      <c r="F30" s="67"/>
      <c r="G30" s="65">
        <f t="shared" si="0"/>
        <v>-149</v>
      </c>
      <c r="H30" s="66">
        <f t="shared" si="1"/>
        <v>-140</v>
      </c>
      <c r="I30" s="28">
        <f t="shared" si="2"/>
        <v>-18.395061728395063</v>
      </c>
      <c r="J30" s="29">
        <f t="shared" si="3"/>
        <v>-7.1831708568496664</v>
      </c>
    </row>
    <row r="31" spans="1:10" x14ac:dyDescent="0.2">
      <c r="A31" s="7" t="s">
        <v>131</v>
      </c>
      <c r="B31" s="65">
        <v>748</v>
      </c>
      <c r="C31" s="66">
        <v>686</v>
      </c>
      <c r="D31" s="65">
        <v>1942</v>
      </c>
      <c r="E31" s="66">
        <v>1681</v>
      </c>
      <c r="F31" s="67"/>
      <c r="G31" s="65">
        <f t="shared" si="0"/>
        <v>62</v>
      </c>
      <c r="H31" s="66">
        <f t="shared" si="1"/>
        <v>261</v>
      </c>
      <c r="I31" s="28">
        <f t="shared" si="2"/>
        <v>9.037900874635568</v>
      </c>
      <c r="J31" s="29">
        <f t="shared" si="3"/>
        <v>15.526472337894109</v>
      </c>
    </row>
    <row r="32" spans="1:10" x14ac:dyDescent="0.2">
      <c r="A32" s="7" t="s">
        <v>132</v>
      </c>
      <c r="B32" s="65">
        <v>4142</v>
      </c>
      <c r="C32" s="66">
        <v>4022</v>
      </c>
      <c r="D32" s="65">
        <v>11135</v>
      </c>
      <c r="E32" s="66">
        <v>9779</v>
      </c>
      <c r="F32" s="67"/>
      <c r="G32" s="65">
        <f t="shared" si="0"/>
        <v>120</v>
      </c>
      <c r="H32" s="66">
        <f t="shared" si="1"/>
        <v>1356</v>
      </c>
      <c r="I32" s="28">
        <f t="shared" si="2"/>
        <v>2.9835902536051715</v>
      </c>
      <c r="J32" s="29">
        <f t="shared" si="3"/>
        <v>13.866448512117804</v>
      </c>
    </row>
    <row r="33" spans="1:10" x14ac:dyDescent="0.2">
      <c r="A33" s="142" t="s">
        <v>126</v>
      </c>
      <c r="B33" s="143">
        <v>1149</v>
      </c>
      <c r="C33" s="144">
        <v>981</v>
      </c>
      <c r="D33" s="143">
        <v>2452</v>
      </c>
      <c r="E33" s="144">
        <v>2319</v>
      </c>
      <c r="F33" s="145"/>
      <c r="G33" s="143">
        <f t="shared" si="0"/>
        <v>168</v>
      </c>
      <c r="H33" s="144">
        <f t="shared" si="1"/>
        <v>133</v>
      </c>
      <c r="I33" s="146">
        <f t="shared" si="2"/>
        <v>17.12538226299694</v>
      </c>
      <c r="J33" s="147">
        <f t="shared" si="3"/>
        <v>5.7352307028891758</v>
      </c>
    </row>
    <row r="34" spans="1:10" s="43" customFormat="1" x14ac:dyDescent="0.2">
      <c r="A34" s="27" t="s">
        <v>0</v>
      </c>
      <c r="B34" s="71">
        <f>SUM(B14:B33)</f>
        <v>27155</v>
      </c>
      <c r="C34" s="72">
        <f>SUM(C14:C33)</f>
        <v>25800</v>
      </c>
      <c r="D34" s="71">
        <f>SUM(D14:D33)</f>
        <v>69729</v>
      </c>
      <c r="E34" s="72">
        <f>SUM(E14:E33)</f>
        <v>67549</v>
      </c>
      <c r="F34" s="73"/>
      <c r="G34" s="71">
        <f t="shared" si="0"/>
        <v>1355</v>
      </c>
      <c r="H34" s="72">
        <f t="shared" si="1"/>
        <v>2180</v>
      </c>
      <c r="I34" s="44">
        <f>IF(C34=0, 0, G34/C34*100)</f>
        <v>5.2519379844961236</v>
      </c>
      <c r="J34" s="45">
        <f>IF(E34=0, 0, H34/E34*100)</f>
        <v>3.2272868584286964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22.603572086171976</v>
      </c>
      <c r="C39" s="31">
        <f>$C$7/$C$11*100</f>
        <v>20.868217054263567</v>
      </c>
      <c r="D39" s="30">
        <f>$D$7/$D$11*100</f>
        <v>21.289563883032883</v>
      </c>
      <c r="E39" s="31">
        <f>$E$7/$E$11*100</f>
        <v>23.086944292291523</v>
      </c>
      <c r="F39" s="32"/>
      <c r="G39" s="30">
        <f>B39-C39</f>
        <v>1.7353550319084086</v>
      </c>
      <c r="H39" s="31">
        <f>D39-E39</f>
        <v>-1.7973804092586398</v>
      </c>
    </row>
    <row r="40" spans="1:10" x14ac:dyDescent="0.2">
      <c r="A40" s="7" t="s">
        <v>119</v>
      </c>
      <c r="B40" s="30">
        <f>$B$8/$B$11*100</f>
        <v>52.086171975695081</v>
      </c>
      <c r="C40" s="31">
        <f>$C$8/$C$11*100</f>
        <v>53.616279069767444</v>
      </c>
      <c r="D40" s="30">
        <f>$D$8/$D$11*100</f>
        <v>53.310674181473992</v>
      </c>
      <c r="E40" s="31">
        <f>$E$8/$E$11*100</f>
        <v>53.253193977705074</v>
      </c>
      <c r="F40" s="32"/>
      <c r="G40" s="30">
        <f>B40-C40</f>
        <v>-1.5301070940723633</v>
      </c>
      <c r="H40" s="31">
        <f>D40-E40</f>
        <v>5.7480203768918159E-2</v>
      </c>
    </row>
    <row r="41" spans="1:10" x14ac:dyDescent="0.2">
      <c r="A41" s="7" t="s">
        <v>125</v>
      </c>
      <c r="B41" s="30">
        <f>$B$9/$B$11*100</f>
        <v>21.078990977720494</v>
      </c>
      <c r="C41" s="31">
        <f>$C$9/$C$11*100</f>
        <v>21.713178294573645</v>
      </c>
      <c r="D41" s="30">
        <f>$D$9/$D$11*100</f>
        <v>21.88329102668904</v>
      </c>
      <c r="E41" s="31">
        <f>$E$9/$E$11*100</f>
        <v>20.226798324179484</v>
      </c>
      <c r="F41" s="32"/>
      <c r="G41" s="30">
        <f>B41-C41</f>
        <v>-0.63418731685315066</v>
      </c>
      <c r="H41" s="31">
        <f>D41-E41</f>
        <v>1.6564927025095564</v>
      </c>
    </row>
    <row r="42" spans="1:10" x14ac:dyDescent="0.2">
      <c r="A42" s="7" t="s">
        <v>126</v>
      </c>
      <c r="B42" s="30">
        <f>$B$10/$B$11*100</f>
        <v>4.2312649604124477</v>
      </c>
      <c r="C42" s="31">
        <f>$C$10/$C$11*100</f>
        <v>3.8023255813953485</v>
      </c>
      <c r="D42" s="30">
        <f>$D$10/$D$11*100</f>
        <v>3.516470908804084</v>
      </c>
      <c r="E42" s="31">
        <f>$E$10/$E$11*100</f>
        <v>3.4330634058239204</v>
      </c>
      <c r="F42" s="32"/>
      <c r="G42" s="30">
        <f>B42-C42</f>
        <v>0.42893937901709922</v>
      </c>
      <c r="H42" s="31">
        <f>D42-E42</f>
        <v>8.3407502980163528E-2</v>
      </c>
    </row>
    <row r="43" spans="1:10" s="43" customFormat="1" x14ac:dyDescent="0.2">
      <c r="A43" s="27" t="s">
        <v>0</v>
      </c>
      <c r="B43" s="46">
        <f>SUM(B39:B42)</f>
        <v>100</v>
      </c>
      <c r="C43" s="47">
        <f>SUM(C39:C42)</f>
        <v>100.00000000000001</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0.71073467133124657</v>
      </c>
      <c r="C46" s="31">
        <f>$C$14/$C$34*100</f>
        <v>0.79069767441860461</v>
      </c>
      <c r="D46" s="30">
        <f>$D$14/$D$34*100</f>
        <v>0.84183051528058628</v>
      </c>
      <c r="E46" s="31">
        <f>$E$14/$E$34*100</f>
        <v>0.77721357829131443</v>
      </c>
      <c r="F46" s="32"/>
      <c r="G46" s="30">
        <f t="shared" ref="G46:G66" si="4">B46-C46</f>
        <v>-7.9963003087358042E-2</v>
      </c>
      <c r="H46" s="31">
        <f t="shared" ref="H46:H66" si="5">D46-E46</f>
        <v>6.4616936989271845E-2</v>
      </c>
    </row>
    <row r="47" spans="1:10" x14ac:dyDescent="0.2">
      <c r="A47" s="7" t="s">
        <v>112</v>
      </c>
      <c r="B47" s="30">
        <f>$B$15/$B$34*100</f>
        <v>3.6567851224452221</v>
      </c>
      <c r="C47" s="31">
        <f>$C$15/$C$34*100</f>
        <v>3.3953488372093021</v>
      </c>
      <c r="D47" s="30">
        <f>$D$15/$D$34*100</f>
        <v>4.1460511408452723</v>
      </c>
      <c r="E47" s="31">
        <f>$E$15/$E$34*100</f>
        <v>4.3020622066943996</v>
      </c>
      <c r="F47" s="32"/>
      <c r="G47" s="30">
        <f t="shared" si="4"/>
        <v>0.26143628523592</v>
      </c>
      <c r="H47" s="31">
        <f t="shared" si="5"/>
        <v>-0.15601106584912738</v>
      </c>
    </row>
    <row r="48" spans="1:10" x14ac:dyDescent="0.2">
      <c r="A48" s="7" t="s">
        <v>113</v>
      </c>
      <c r="B48" s="30">
        <f>$B$16/$B$34*100</f>
        <v>8.0022095378383362</v>
      </c>
      <c r="C48" s="31">
        <f>$C$16/$C$34*100</f>
        <v>10.75968992248062</v>
      </c>
      <c r="D48" s="30">
        <f>$D$16/$D$34*100</f>
        <v>8.5359032827087713</v>
      </c>
      <c r="E48" s="31">
        <f>$E$16/$E$34*100</f>
        <v>11.390250040711187</v>
      </c>
      <c r="F48" s="32"/>
      <c r="G48" s="30">
        <f t="shared" si="4"/>
        <v>-2.7574803846422835</v>
      </c>
      <c r="H48" s="31">
        <f t="shared" si="5"/>
        <v>-2.854346758002416</v>
      </c>
    </row>
    <row r="49" spans="1:8" x14ac:dyDescent="0.2">
      <c r="A49" s="7" t="s">
        <v>114</v>
      </c>
      <c r="B49" s="30">
        <f>$B$17/$B$34*100</f>
        <v>7.7112870557908302</v>
      </c>
      <c r="C49" s="31">
        <f>$C$17/$C$34*100</f>
        <v>2.8992248062015507</v>
      </c>
      <c r="D49" s="30">
        <f>$D$17/$D$34*100</f>
        <v>5.095440921280959</v>
      </c>
      <c r="E49" s="31">
        <f>$E$17/$E$34*100</f>
        <v>3.2465321470340052</v>
      </c>
      <c r="F49" s="32"/>
      <c r="G49" s="30">
        <f t="shared" si="4"/>
        <v>4.81206224958928</v>
      </c>
      <c r="H49" s="31">
        <f t="shared" si="5"/>
        <v>1.8489087742469539</v>
      </c>
    </row>
    <row r="50" spans="1:8" x14ac:dyDescent="0.2">
      <c r="A50" s="7" t="s">
        <v>115</v>
      </c>
      <c r="B50" s="30">
        <f>$B$18/$B$34*100</f>
        <v>0.55974958571165534</v>
      </c>
      <c r="C50" s="31">
        <f>$C$18/$C$34*100</f>
        <v>0.7441860465116279</v>
      </c>
      <c r="D50" s="30">
        <f>$D$18/$D$34*100</f>
        <v>0.52488921395689025</v>
      </c>
      <c r="E50" s="31">
        <f>$E$18/$E$34*100</f>
        <v>0.6824675420805637</v>
      </c>
      <c r="F50" s="32"/>
      <c r="G50" s="30">
        <f t="shared" si="4"/>
        <v>-0.18443646079997256</v>
      </c>
      <c r="H50" s="31">
        <f t="shared" si="5"/>
        <v>-0.15757832812367345</v>
      </c>
    </row>
    <row r="51" spans="1:8" x14ac:dyDescent="0.2">
      <c r="A51" s="7" t="s">
        <v>116</v>
      </c>
      <c r="B51" s="30">
        <f>$B$19/$B$34*100</f>
        <v>7.7333824341741852E-2</v>
      </c>
      <c r="C51" s="31">
        <f>$C$19/$C$34*100</f>
        <v>0.13178294573643409</v>
      </c>
      <c r="D51" s="30">
        <f>$D$19/$D$34*100</f>
        <v>7.887679444707367E-2</v>
      </c>
      <c r="E51" s="31">
        <f>$E$19/$E$34*100</f>
        <v>0.1258345793424033</v>
      </c>
      <c r="F51" s="32"/>
      <c r="G51" s="30">
        <f t="shared" si="4"/>
        <v>-5.444912139469224E-2</v>
      </c>
      <c r="H51" s="31">
        <f t="shared" si="5"/>
        <v>-4.6957784895329632E-2</v>
      </c>
    </row>
    <row r="52" spans="1:8" x14ac:dyDescent="0.2">
      <c r="A52" s="7" t="s">
        <v>117</v>
      </c>
      <c r="B52" s="30">
        <f>$B$20/$B$34*100</f>
        <v>1.075308414656601</v>
      </c>
      <c r="C52" s="31">
        <f>$C$20/$C$34*100</f>
        <v>1.1046511627906976</v>
      </c>
      <c r="D52" s="30">
        <f>$D$20/$D$34*100</f>
        <v>1.1343917165024595</v>
      </c>
      <c r="E52" s="31">
        <f>$E$20/$E$34*100</f>
        <v>1.1502760958711455</v>
      </c>
      <c r="F52" s="32"/>
      <c r="G52" s="30">
        <f t="shared" si="4"/>
        <v>-2.9342748134096652E-2</v>
      </c>
      <c r="H52" s="31">
        <f t="shared" si="5"/>
        <v>-1.588437936868603E-2</v>
      </c>
    </row>
    <row r="53" spans="1:8" x14ac:dyDescent="0.2">
      <c r="A53" s="7" t="s">
        <v>118</v>
      </c>
      <c r="B53" s="30">
        <f>$B$21/$B$34*100</f>
        <v>0.81016387405634316</v>
      </c>
      <c r="C53" s="31">
        <f>$C$21/$C$34*100</f>
        <v>1.0426356589147285</v>
      </c>
      <c r="D53" s="30">
        <f>$D$21/$D$34*100</f>
        <v>0.93218029801087066</v>
      </c>
      <c r="E53" s="31">
        <f>$E$21/$E$34*100</f>
        <v>1.4123081022665029</v>
      </c>
      <c r="F53" s="32"/>
      <c r="G53" s="30">
        <f t="shared" si="4"/>
        <v>-0.23247178485838538</v>
      </c>
      <c r="H53" s="31">
        <f t="shared" si="5"/>
        <v>-0.48012780425563228</v>
      </c>
    </row>
    <row r="54" spans="1:8" x14ac:dyDescent="0.2">
      <c r="A54" s="142" t="s">
        <v>120</v>
      </c>
      <c r="B54" s="148">
        <f>$B$22/$B$34*100</f>
        <v>4.6989504695267907</v>
      </c>
      <c r="C54" s="149">
        <f>$C$22/$C$34*100</f>
        <v>5.7635658914728678</v>
      </c>
      <c r="D54" s="148">
        <f>$D$22/$D$34*100</f>
        <v>5.177185962798835</v>
      </c>
      <c r="E54" s="149">
        <f>$E$22/$E$34*100</f>
        <v>5.367955114065345</v>
      </c>
      <c r="F54" s="150"/>
      <c r="G54" s="148">
        <f t="shared" si="4"/>
        <v>-1.0646154219460771</v>
      </c>
      <c r="H54" s="149">
        <f t="shared" si="5"/>
        <v>-0.19076915126650995</v>
      </c>
    </row>
    <row r="55" spans="1:8" x14ac:dyDescent="0.2">
      <c r="A55" s="7" t="s">
        <v>121</v>
      </c>
      <c r="B55" s="30">
        <f>$B$23/$B$34*100</f>
        <v>11.850487939605966</v>
      </c>
      <c r="C55" s="31">
        <f>$C$23/$C$34*100</f>
        <v>13.151162790697674</v>
      </c>
      <c r="D55" s="30">
        <f>$D$23/$D$34*100</f>
        <v>13.429132785498144</v>
      </c>
      <c r="E55" s="31">
        <f>$E$23/$E$34*100</f>
        <v>14.071266784112273</v>
      </c>
      <c r="F55" s="32"/>
      <c r="G55" s="30">
        <f t="shared" si="4"/>
        <v>-1.3006748510917081</v>
      </c>
      <c r="H55" s="31">
        <f t="shared" si="5"/>
        <v>-0.64213399861412945</v>
      </c>
    </row>
    <row r="56" spans="1:8" x14ac:dyDescent="0.2">
      <c r="A56" s="7" t="s">
        <v>122</v>
      </c>
      <c r="B56" s="30">
        <f>$B$24/$B$34*100</f>
        <v>19.532314490885657</v>
      </c>
      <c r="C56" s="31">
        <f>$C$24/$C$34*100</f>
        <v>20.282945736434108</v>
      </c>
      <c r="D56" s="30">
        <f>$D$24/$D$34*100</f>
        <v>20.037574036627515</v>
      </c>
      <c r="E56" s="31">
        <f>$E$24/$E$34*100</f>
        <v>19.431819864098653</v>
      </c>
      <c r="F56" s="32"/>
      <c r="G56" s="30">
        <f t="shared" si="4"/>
        <v>-0.75063124554845118</v>
      </c>
      <c r="H56" s="31">
        <f t="shared" si="5"/>
        <v>0.60575417252886155</v>
      </c>
    </row>
    <row r="57" spans="1:8" x14ac:dyDescent="0.2">
      <c r="A57" s="7" t="s">
        <v>123</v>
      </c>
      <c r="B57" s="30">
        <f>$B$25/$B$34*100</f>
        <v>13.500276192229792</v>
      </c>
      <c r="C57" s="31">
        <f>$C$25/$C$34*100</f>
        <v>11.868217054263566</v>
      </c>
      <c r="D57" s="30">
        <f>$D$25/$D$34*100</f>
        <v>12.878429347904028</v>
      </c>
      <c r="E57" s="31">
        <f>$E$25/$E$34*100</f>
        <v>11.986853987475758</v>
      </c>
      <c r="F57" s="32"/>
      <c r="G57" s="30">
        <f t="shared" si="4"/>
        <v>1.6320591379662268</v>
      </c>
      <c r="H57" s="31">
        <f t="shared" si="5"/>
        <v>0.8915753604282699</v>
      </c>
    </row>
    <row r="58" spans="1:8" x14ac:dyDescent="0.2">
      <c r="A58" s="7" t="s">
        <v>124</v>
      </c>
      <c r="B58" s="30">
        <f>$B$26/$B$34*100</f>
        <v>2.5041428834468791</v>
      </c>
      <c r="C58" s="31">
        <f>$C$26/$C$34*100</f>
        <v>2.5503875968992249</v>
      </c>
      <c r="D58" s="30">
        <f>$D$26/$D$34*100</f>
        <v>1.7883520486454703</v>
      </c>
      <c r="E58" s="31">
        <f>$E$26/$E$34*100</f>
        <v>2.3952982279530413</v>
      </c>
      <c r="F58" s="32"/>
      <c r="G58" s="30">
        <f t="shared" si="4"/>
        <v>-4.624471345234582E-2</v>
      </c>
      <c r="H58" s="31">
        <f t="shared" si="5"/>
        <v>-0.606946179307571</v>
      </c>
    </row>
    <row r="59" spans="1:8" x14ac:dyDescent="0.2">
      <c r="A59" s="142" t="s">
        <v>127</v>
      </c>
      <c r="B59" s="148">
        <f>$B$27/$B$34*100</f>
        <v>0.20990609464187077</v>
      </c>
      <c r="C59" s="149">
        <f>$C$27/$C$34*100</f>
        <v>0.18217054263565893</v>
      </c>
      <c r="D59" s="148">
        <f>$D$27/$D$34*100</f>
        <v>0.21225028323939824</v>
      </c>
      <c r="E59" s="149">
        <f>$E$27/$E$34*100</f>
        <v>0.13619742705295415</v>
      </c>
      <c r="F59" s="150"/>
      <c r="G59" s="148">
        <f t="shared" si="4"/>
        <v>2.7735552006211833E-2</v>
      </c>
      <c r="H59" s="149">
        <f t="shared" si="5"/>
        <v>7.6052856186444084E-2</v>
      </c>
    </row>
    <row r="60" spans="1:8" x14ac:dyDescent="0.2">
      <c r="A60" s="7" t="s">
        <v>128</v>
      </c>
      <c r="B60" s="30">
        <f>$B$28/$B$34*100</f>
        <v>7.3651261277849385E-3</v>
      </c>
      <c r="C60" s="31">
        <f>$C$28/$C$34*100</f>
        <v>3.8759689922480624E-3</v>
      </c>
      <c r="D60" s="30">
        <f>$D$28/$D$34*100</f>
        <v>5.7364941416053576E-3</v>
      </c>
      <c r="E60" s="31">
        <f>$E$28/$E$34*100</f>
        <v>1.0362847710550859E-2</v>
      </c>
      <c r="F60" s="32"/>
      <c r="G60" s="30">
        <f t="shared" si="4"/>
        <v>3.4891571355368761E-3</v>
      </c>
      <c r="H60" s="31">
        <f t="shared" si="5"/>
        <v>-4.6263535689455015E-3</v>
      </c>
    </row>
    <row r="61" spans="1:8" x14ac:dyDescent="0.2">
      <c r="A61" s="7" t="s">
        <v>129</v>
      </c>
      <c r="B61" s="30">
        <f>$B$29/$B$34*100</f>
        <v>0.41981218928374153</v>
      </c>
      <c r="C61" s="31">
        <f>$C$29/$C$34*100</f>
        <v>0.13953488372093023</v>
      </c>
      <c r="D61" s="30">
        <f>$D$29/$D$34*100</f>
        <v>0.31694130132369602</v>
      </c>
      <c r="E61" s="31">
        <f>$E$29/$E$34*100</f>
        <v>0.2294630564479119</v>
      </c>
      <c r="F61" s="32"/>
      <c r="G61" s="30">
        <f t="shared" si="4"/>
        <v>0.28027730556281127</v>
      </c>
      <c r="H61" s="31">
        <f t="shared" si="5"/>
        <v>8.7478244875784122E-2</v>
      </c>
    </row>
    <row r="62" spans="1:8" x14ac:dyDescent="0.2">
      <c r="A62" s="7" t="s">
        <v>130</v>
      </c>
      <c r="B62" s="30">
        <f>$B$30/$B$34*100</f>
        <v>2.4341741852329219</v>
      </c>
      <c r="C62" s="31">
        <f>$C$30/$C$34*100</f>
        <v>3.1395348837209305</v>
      </c>
      <c r="D62" s="30">
        <f>$D$30/$D$34*100</f>
        <v>2.5943294755410231</v>
      </c>
      <c r="E62" s="31">
        <f>$E$30/$E$34*100</f>
        <v>2.885312883980518</v>
      </c>
      <c r="F62" s="32"/>
      <c r="G62" s="30">
        <f t="shared" si="4"/>
        <v>-0.70536069848800853</v>
      </c>
      <c r="H62" s="31">
        <f t="shared" si="5"/>
        <v>-0.29098340843949488</v>
      </c>
    </row>
    <row r="63" spans="1:8" x14ac:dyDescent="0.2">
      <c r="A63" s="7" t="s">
        <v>131</v>
      </c>
      <c r="B63" s="30">
        <f>$B$31/$B$34*100</f>
        <v>2.7545571717915669</v>
      </c>
      <c r="C63" s="31">
        <f>$C$31/$C$34*100</f>
        <v>2.6589147286821704</v>
      </c>
      <c r="D63" s="30">
        <f>$D$31/$D$34*100</f>
        <v>2.7850679057494014</v>
      </c>
      <c r="E63" s="31">
        <f>$E$31/$E$34*100</f>
        <v>2.4885638573479989</v>
      </c>
      <c r="F63" s="32"/>
      <c r="G63" s="30">
        <f t="shared" si="4"/>
        <v>9.5642443109396513E-2</v>
      </c>
      <c r="H63" s="31">
        <f t="shared" si="5"/>
        <v>0.29650404840140254</v>
      </c>
    </row>
    <row r="64" spans="1:8" x14ac:dyDescent="0.2">
      <c r="A64" s="7" t="s">
        <v>132</v>
      </c>
      <c r="B64" s="30">
        <f>$B$32/$B$34*100</f>
        <v>15.253176210642607</v>
      </c>
      <c r="C64" s="31">
        <f>$C$32/$C$34*100</f>
        <v>15.589147286821706</v>
      </c>
      <c r="D64" s="30">
        <f>$D$32/$D$34*100</f>
        <v>15.968965566693916</v>
      </c>
      <c r="E64" s="31">
        <f>$E$32/$E$34*100</f>
        <v>14.47689825163955</v>
      </c>
      <c r="F64" s="32"/>
      <c r="G64" s="30">
        <f t="shared" si="4"/>
        <v>-0.33597107617909927</v>
      </c>
      <c r="H64" s="31">
        <f t="shared" si="5"/>
        <v>1.4920673150543653</v>
      </c>
    </row>
    <row r="65" spans="1:8" x14ac:dyDescent="0.2">
      <c r="A65" s="142" t="s">
        <v>126</v>
      </c>
      <c r="B65" s="148">
        <f>$B$33/$B$34*100</f>
        <v>4.2312649604124477</v>
      </c>
      <c r="C65" s="149">
        <f>$C$33/$C$34*100</f>
        <v>3.8023255813953485</v>
      </c>
      <c r="D65" s="148">
        <f>$D$33/$D$34*100</f>
        <v>3.516470908804084</v>
      </c>
      <c r="E65" s="149">
        <f>$E$33/$E$34*100</f>
        <v>3.4330634058239204</v>
      </c>
      <c r="F65" s="150"/>
      <c r="G65" s="148">
        <f t="shared" si="4"/>
        <v>0.42893937901709922</v>
      </c>
      <c r="H65" s="149">
        <f t="shared" si="5"/>
        <v>8.3407502980163528E-2</v>
      </c>
    </row>
    <row r="66" spans="1:8" s="43" customFormat="1" x14ac:dyDescent="0.2">
      <c r="A66" s="27" t="s">
        <v>0</v>
      </c>
      <c r="B66" s="46">
        <f>SUM(B46:B65)</f>
        <v>99.999999999999972</v>
      </c>
      <c r="C66" s="47">
        <f>SUM(C46:C65)</f>
        <v>100.00000000000001</v>
      </c>
      <c r="D66" s="46">
        <f>SUM(D46:D65)</f>
        <v>99.999999999999972</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6.42578125" bestFit="1"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35</v>
      </c>
      <c r="C6" s="66">
        <v>45</v>
      </c>
      <c r="D6" s="65">
        <v>68</v>
      </c>
      <c r="E6" s="66">
        <v>82</v>
      </c>
      <c r="F6" s="67"/>
      <c r="G6" s="65">
        <f t="shared" ref="G6:G37" si="0">B6-C6</f>
        <v>-10</v>
      </c>
      <c r="H6" s="66">
        <f t="shared" ref="H6:H37" si="1">D6-E6</f>
        <v>-14</v>
      </c>
      <c r="I6" s="20">
        <f t="shared" ref="I6:I37" si="2">IF(C6=0, "-", IF(G6/C6&lt;10, G6/C6, "&gt;999%"))</f>
        <v>-0.22222222222222221</v>
      </c>
      <c r="J6" s="21">
        <f t="shared" ref="J6:J37" si="3">IF(E6=0, "-", IF(H6/E6&lt;10, H6/E6, "&gt;999%"))</f>
        <v>-0.17073170731707318</v>
      </c>
    </row>
    <row r="7" spans="1:10" x14ac:dyDescent="0.2">
      <c r="A7" s="7" t="s">
        <v>32</v>
      </c>
      <c r="B7" s="65">
        <v>0</v>
      </c>
      <c r="C7" s="66">
        <v>0</v>
      </c>
      <c r="D7" s="65">
        <v>1</v>
      </c>
      <c r="E7" s="66">
        <v>1</v>
      </c>
      <c r="F7" s="67"/>
      <c r="G7" s="65">
        <f t="shared" si="0"/>
        <v>0</v>
      </c>
      <c r="H7" s="66">
        <f t="shared" si="1"/>
        <v>0</v>
      </c>
      <c r="I7" s="20" t="str">
        <f t="shared" si="2"/>
        <v>-</v>
      </c>
      <c r="J7" s="21">
        <f t="shared" si="3"/>
        <v>0</v>
      </c>
    </row>
    <row r="8" spans="1:10" x14ac:dyDescent="0.2">
      <c r="A8" s="7" t="s">
        <v>33</v>
      </c>
      <c r="B8" s="65">
        <v>3</v>
      </c>
      <c r="C8" s="66">
        <v>3</v>
      </c>
      <c r="D8" s="65">
        <v>7</v>
      </c>
      <c r="E8" s="66">
        <v>10</v>
      </c>
      <c r="F8" s="67"/>
      <c r="G8" s="65">
        <f t="shared" si="0"/>
        <v>0</v>
      </c>
      <c r="H8" s="66">
        <f t="shared" si="1"/>
        <v>-3</v>
      </c>
      <c r="I8" s="20">
        <f t="shared" si="2"/>
        <v>0</v>
      </c>
      <c r="J8" s="21">
        <f t="shared" si="3"/>
        <v>-0.3</v>
      </c>
    </row>
    <row r="9" spans="1:10" x14ac:dyDescent="0.2">
      <c r="A9" s="7" t="s">
        <v>34</v>
      </c>
      <c r="B9" s="65">
        <v>293</v>
      </c>
      <c r="C9" s="66">
        <v>414</v>
      </c>
      <c r="D9" s="65">
        <v>767</v>
      </c>
      <c r="E9" s="66">
        <v>1000</v>
      </c>
      <c r="F9" s="67"/>
      <c r="G9" s="65">
        <f t="shared" si="0"/>
        <v>-121</v>
      </c>
      <c r="H9" s="66">
        <f t="shared" si="1"/>
        <v>-233</v>
      </c>
      <c r="I9" s="20">
        <f t="shared" si="2"/>
        <v>-0.2922705314009662</v>
      </c>
      <c r="J9" s="21">
        <f t="shared" si="3"/>
        <v>-0.23300000000000001</v>
      </c>
    </row>
    <row r="10" spans="1:10" x14ac:dyDescent="0.2">
      <c r="A10" s="7" t="s">
        <v>35</v>
      </c>
      <c r="B10" s="65">
        <v>6</v>
      </c>
      <c r="C10" s="66">
        <v>3</v>
      </c>
      <c r="D10" s="65">
        <v>14</v>
      </c>
      <c r="E10" s="66">
        <v>13</v>
      </c>
      <c r="F10" s="67"/>
      <c r="G10" s="65">
        <f t="shared" si="0"/>
        <v>3</v>
      </c>
      <c r="H10" s="66">
        <f t="shared" si="1"/>
        <v>1</v>
      </c>
      <c r="I10" s="20">
        <f t="shared" si="2"/>
        <v>1</v>
      </c>
      <c r="J10" s="21">
        <f t="shared" si="3"/>
        <v>7.6923076923076927E-2</v>
      </c>
    </row>
    <row r="11" spans="1:10" x14ac:dyDescent="0.2">
      <c r="A11" s="7" t="s">
        <v>36</v>
      </c>
      <c r="B11" s="65">
        <v>675</v>
      </c>
      <c r="C11" s="66">
        <v>874</v>
      </c>
      <c r="D11" s="65">
        <v>2158</v>
      </c>
      <c r="E11" s="66">
        <v>2312</v>
      </c>
      <c r="F11" s="67"/>
      <c r="G11" s="65">
        <f t="shared" si="0"/>
        <v>-199</v>
      </c>
      <c r="H11" s="66">
        <f t="shared" si="1"/>
        <v>-154</v>
      </c>
      <c r="I11" s="20">
        <f t="shared" si="2"/>
        <v>-0.22768878718535468</v>
      </c>
      <c r="J11" s="21">
        <f t="shared" si="3"/>
        <v>-6.6608996539792381E-2</v>
      </c>
    </row>
    <row r="12" spans="1:10" x14ac:dyDescent="0.2">
      <c r="A12" s="7" t="s">
        <v>37</v>
      </c>
      <c r="B12" s="65">
        <v>67</v>
      </c>
      <c r="C12" s="66">
        <v>55</v>
      </c>
      <c r="D12" s="65">
        <v>148</v>
      </c>
      <c r="E12" s="66">
        <v>102</v>
      </c>
      <c r="F12" s="67"/>
      <c r="G12" s="65">
        <f t="shared" si="0"/>
        <v>12</v>
      </c>
      <c r="H12" s="66">
        <f t="shared" si="1"/>
        <v>46</v>
      </c>
      <c r="I12" s="20">
        <f t="shared" si="2"/>
        <v>0.21818181818181817</v>
      </c>
      <c r="J12" s="21">
        <f t="shared" si="3"/>
        <v>0.45098039215686275</v>
      </c>
    </row>
    <row r="13" spans="1:10" x14ac:dyDescent="0.2">
      <c r="A13" s="7" t="s">
        <v>38</v>
      </c>
      <c r="B13" s="65">
        <v>3</v>
      </c>
      <c r="C13" s="66">
        <v>1</v>
      </c>
      <c r="D13" s="65">
        <v>5</v>
      </c>
      <c r="E13" s="66">
        <v>12</v>
      </c>
      <c r="F13" s="67"/>
      <c r="G13" s="65">
        <f t="shared" si="0"/>
        <v>2</v>
      </c>
      <c r="H13" s="66">
        <f t="shared" si="1"/>
        <v>-7</v>
      </c>
      <c r="I13" s="20">
        <f t="shared" si="2"/>
        <v>2</v>
      </c>
      <c r="J13" s="21">
        <f t="shared" si="3"/>
        <v>-0.58333333333333337</v>
      </c>
    </row>
    <row r="14" spans="1:10" x14ac:dyDescent="0.2">
      <c r="A14" s="7" t="s">
        <v>39</v>
      </c>
      <c r="B14" s="65">
        <v>17</v>
      </c>
      <c r="C14" s="66">
        <v>7</v>
      </c>
      <c r="D14" s="65">
        <v>43</v>
      </c>
      <c r="E14" s="66">
        <v>16</v>
      </c>
      <c r="F14" s="67"/>
      <c r="G14" s="65">
        <f t="shared" si="0"/>
        <v>10</v>
      </c>
      <c r="H14" s="66">
        <f t="shared" si="1"/>
        <v>27</v>
      </c>
      <c r="I14" s="20">
        <f t="shared" si="2"/>
        <v>1.4285714285714286</v>
      </c>
      <c r="J14" s="21">
        <f t="shared" si="3"/>
        <v>1.6875</v>
      </c>
    </row>
    <row r="15" spans="1:10" x14ac:dyDescent="0.2">
      <c r="A15" s="7" t="s">
        <v>42</v>
      </c>
      <c r="B15" s="65">
        <v>6</v>
      </c>
      <c r="C15" s="66">
        <v>3</v>
      </c>
      <c r="D15" s="65">
        <v>13</v>
      </c>
      <c r="E15" s="66">
        <v>11</v>
      </c>
      <c r="F15" s="67"/>
      <c r="G15" s="65">
        <f t="shared" si="0"/>
        <v>3</v>
      </c>
      <c r="H15" s="66">
        <f t="shared" si="1"/>
        <v>2</v>
      </c>
      <c r="I15" s="20">
        <f t="shared" si="2"/>
        <v>1</v>
      </c>
      <c r="J15" s="21">
        <f t="shared" si="3"/>
        <v>0.18181818181818182</v>
      </c>
    </row>
    <row r="16" spans="1:10" x14ac:dyDescent="0.2">
      <c r="A16" s="7" t="s">
        <v>43</v>
      </c>
      <c r="B16" s="65">
        <v>31</v>
      </c>
      <c r="C16" s="66">
        <v>12</v>
      </c>
      <c r="D16" s="65">
        <v>67</v>
      </c>
      <c r="E16" s="66">
        <v>37</v>
      </c>
      <c r="F16" s="67"/>
      <c r="G16" s="65">
        <f t="shared" si="0"/>
        <v>19</v>
      </c>
      <c r="H16" s="66">
        <f t="shared" si="1"/>
        <v>30</v>
      </c>
      <c r="I16" s="20">
        <f t="shared" si="2"/>
        <v>1.5833333333333333</v>
      </c>
      <c r="J16" s="21">
        <f t="shared" si="3"/>
        <v>0.81081081081081086</v>
      </c>
    </row>
    <row r="17" spans="1:10" x14ac:dyDescent="0.2">
      <c r="A17" s="7" t="s">
        <v>44</v>
      </c>
      <c r="B17" s="65">
        <v>25</v>
      </c>
      <c r="C17" s="66">
        <v>24</v>
      </c>
      <c r="D17" s="65">
        <v>61</v>
      </c>
      <c r="E17" s="66">
        <v>57</v>
      </c>
      <c r="F17" s="67"/>
      <c r="G17" s="65">
        <f t="shared" si="0"/>
        <v>1</v>
      </c>
      <c r="H17" s="66">
        <f t="shared" si="1"/>
        <v>4</v>
      </c>
      <c r="I17" s="20">
        <f t="shared" si="2"/>
        <v>4.1666666666666664E-2</v>
      </c>
      <c r="J17" s="21">
        <f t="shared" si="3"/>
        <v>7.0175438596491224E-2</v>
      </c>
    </row>
    <row r="18" spans="1:10" x14ac:dyDescent="0.2">
      <c r="A18" s="7" t="s">
        <v>45</v>
      </c>
      <c r="B18" s="65">
        <v>1751</v>
      </c>
      <c r="C18" s="66">
        <v>2087</v>
      </c>
      <c r="D18" s="65">
        <v>4933</v>
      </c>
      <c r="E18" s="66">
        <v>5361</v>
      </c>
      <c r="F18" s="67"/>
      <c r="G18" s="65">
        <f t="shared" si="0"/>
        <v>-336</v>
      </c>
      <c r="H18" s="66">
        <f t="shared" si="1"/>
        <v>-428</v>
      </c>
      <c r="I18" s="20">
        <f t="shared" si="2"/>
        <v>-0.16099664590321036</v>
      </c>
      <c r="J18" s="21">
        <f t="shared" si="3"/>
        <v>-7.9835851520238768E-2</v>
      </c>
    </row>
    <row r="19" spans="1:10" x14ac:dyDescent="0.2">
      <c r="A19" s="7" t="s">
        <v>48</v>
      </c>
      <c r="B19" s="65">
        <v>14</v>
      </c>
      <c r="C19" s="66">
        <v>2</v>
      </c>
      <c r="D19" s="65">
        <v>47</v>
      </c>
      <c r="E19" s="66">
        <v>5</v>
      </c>
      <c r="F19" s="67"/>
      <c r="G19" s="65">
        <f t="shared" si="0"/>
        <v>12</v>
      </c>
      <c r="H19" s="66">
        <f t="shared" si="1"/>
        <v>42</v>
      </c>
      <c r="I19" s="20">
        <f t="shared" si="2"/>
        <v>6</v>
      </c>
      <c r="J19" s="21">
        <f t="shared" si="3"/>
        <v>8.4</v>
      </c>
    </row>
    <row r="20" spans="1:10" x14ac:dyDescent="0.2">
      <c r="A20" s="7" t="s">
        <v>49</v>
      </c>
      <c r="B20" s="65">
        <v>187</v>
      </c>
      <c r="C20" s="66">
        <v>164</v>
      </c>
      <c r="D20" s="65">
        <v>605</v>
      </c>
      <c r="E20" s="66">
        <v>482</v>
      </c>
      <c r="F20" s="67"/>
      <c r="G20" s="65">
        <f t="shared" si="0"/>
        <v>23</v>
      </c>
      <c r="H20" s="66">
        <f t="shared" si="1"/>
        <v>123</v>
      </c>
      <c r="I20" s="20">
        <f t="shared" si="2"/>
        <v>0.1402439024390244</v>
      </c>
      <c r="J20" s="21">
        <f t="shared" si="3"/>
        <v>0.25518672199170123</v>
      </c>
    </row>
    <row r="21" spans="1:10" x14ac:dyDescent="0.2">
      <c r="A21" s="7" t="s">
        <v>51</v>
      </c>
      <c r="B21" s="65">
        <v>638</v>
      </c>
      <c r="C21" s="66">
        <v>643</v>
      </c>
      <c r="D21" s="65">
        <v>1569</v>
      </c>
      <c r="E21" s="66">
        <v>1878</v>
      </c>
      <c r="F21" s="67"/>
      <c r="G21" s="65">
        <f t="shared" si="0"/>
        <v>-5</v>
      </c>
      <c r="H21" s="66">
        <f t="shared" si="1"/>
        <v>-309</v>
      </c>
      <c r="I21" s="20">
        <f t="shared" si="2"/>
        <v>-7.7760497667185074E-3</v>
      </c>
      <c r="J21" s="21">
        <f t="shared" si="3"/>
        <v>-0.16453674121405751</v>
      </c>
    </row>
    <row r="22" spans="1:10" x14ac:dyDescent="0.2">
      <c r="A22" s="7" t="s">
        <v>52</v>
      </c>
      <c r="B22" s="65">
        <v>1753</v>
      </c>
      <c r="C22" s="66">
        <v>1664</v>
      </c>
      <c r="D22" s="65">
        <v>4849</v>
      </c>
      <c r="E22" s="66">
        <v>4417</v>
      </c>
      <c r="F22" s="67"/>
      <c r="G22" s="65">
        <f t="shared" si="0"/>
        <v>89</v>
      </c>
      <c r="H22" s="66">
        <f t="shared" si="1"/>
        <v>432</v>
      </c>
      <c r="I22" s="20">
        <f t="shared" si="2"/>
        <v>5.348557692307692E-2</v>
      </c>
      <c r="J22" s="21">
        <f t="shared" si="3"/>
        <v>9.7803939325333933E-2</v>
      </c>
    </row>
    <row r="23" spans="1:10" x14ac:dyDescent="0.2">
      <c r="A23" s="7" t="s">
        <v>56</v>
      </c>
      <c r="B23" s="65">
        <v>615</v>
      </c>
      <c r="C23" s="66">
        <v>677</v>
      </c>
      <c r="D23" s="65">
        <v>1752</v>
      </c>
      <c r="E23" s="66">
        <v>1533</v>
      </c>
      <c r="F23" s="67"/>
      <c r="G23" s="65">
        <f t="shared" si="0"/>
        <v>-62</v>
      </c>
      <c r="H23" s="66">
        <f t="shared" si="1"/>
        <v>219</v>
      </c>
      <c r="I23" s="20">
        <f t="shared" si="2"/>
        <v>-9.1580502215657306E-2</v>
      </c>
      <c r="J23" s="21">
        <f t="shared" si="3"/>
        <v>0.14285714285714285</v>
      </c>
    </row>
    <row r="24" spans="1:10" x14ac:dyDescent="0.2">
      <c r="A24" s="7" t="s">
        <v>58</v>
      </c>
      <c r="B24" s="65">
        <v>29</v>
      </c>
      <c r="C24" s="66">
        <v>14</v>
      </c>
      <c r="D24" s="65">
        <v>38</v>
      </c>
      <c r="E24" s="66">
        <v>48</v>
      </c>
      <c r="F24" s="67"/>
      <c r="G24" s="65">
        <f t="shared" si="0"/>
        <v>15</v>
      </c>
      <c r="H24" s="66">
        <f t="shared" si="1"/>
        <v>-10</v>
      </c>
      <c r="I24" s="20">
        <f t="shared" si="2"/>
        <v>1.0714285714285714</v>
      </c>
      <c r="J24" s="21">
        <f t="shared" si="3"/>
        <v>-0.20833333333333334</v>
      </c>
    </row>
    <row r="25" spans="1:10" x14ac:dyDescent="0.2">
      <c r="A25" s="7" t="s">
        <v>59</v>
      </c>
      <c r="B25" s="65">
        <v>236</v>
      </c>
      <c r="C25" s="66">
        <v>253</v>
      </c>
      <c r="D25" s="65">
        <v>559</v>
      </c>
      <c r="E25" s="66">
        <v>578</v>
      </c>
      <c r="F25" s="67"/>
      <c r="G25" s="65">
        <f t="shared" si="0"/>
        <v>-17</v>
      </c>
      <c r="H25" s="66">
        <f t="shared" si="1"/>
        <v>-19</v>
      </c>
      <c r="I25" s="20">
        <f t="shared" si="2"/>
        <v>-6.7193675889328064E-2</v>
      </c>
      <c r="J25" s="21">
        <f t="shared" si="3"/>
        <v>-3.2871972318339097E-2</v>
      </c>
    </row>
    <row r="26" spans="1:10" x14ac:dyDescent="0.2">
      <c r="A26" s="7" t="s">
        <v>61</v>
      </c>
      <c r="B26" s="65">
        <v>1710</v>
      </c>
      <c r="C26" s="66">
        <v>1734</v>
      </c>
      <c r="D26" s="65">
        <v>4836</v>
      </c>
      <c r="E26" s="66">
        <v>5169</v>
      </c>
      <c r="F26" s="67"/>
      <c r="G26" s="65">
        <f t="shared" si="0"/>
        <v>-24</v>
      </c>
      <c r="H26" s="66">
        <f t="shared" si="1"/>
        <v>-333</v>
      </c>
      <c r="I26" s="20">
        <f t="shared" si="2"/>
        <v>-1.384083044982699E-2</v>
      </c>
      <c r="J26" s="21">
        <f t="shared" si="3"/>
        <v>-6.4422518862449221E-2</v>
      </c>
    </row>
    <row r="27" spans="1:10" x14ac:dyDescent="0.2">
      <c r="A27" s="7" t="s">
        <v>62</v>
      </c>
      <c r="B27" s="65">
        <v>5</v>
      </c>
      <c r="C27" s="66">
        <v>4</v>
      </c>
      <c r="D27" s="65">
        <v>7</v>
      </c>
      <c r="E27" s="66">
        <v>16</v>
      </c>
      <c r="F27" s="67"/>
      <c r="G27" s="65">
        <f t="shared" si="0"/>
        <v>1</v>
      </c>
      <c r="H27" s="66">
        <f t="shared" si="1"/>
        <v>-9</v>
      </c>
      <c r="I27" s="20">
        <f t="shared" si="2"/>
        <v>0.25</v>
      </c>
      <c r="J27" s="21">
        <f t="shared" si="3"/>
        <v>-0.5625</v>
      </c>
    </row>
    <row r="28" spans="1:10" x14ac:dyDescent="0.2">
      <c r="A28" s="7" t="s">
        <v>63</v>
      </c>
      <c r="B28" s="65">
        <v>246</v>
      </c>
      <c r="C28" s="66">
        <v>170</v>
      </c>
      <c r="D28" s="65">
        <v>348</v>
      </c>
      <c r="E28" s="66">
        <v>480</v>
      </c>
      <c r="F28" s="67"/>
      <c r="G28" s="65">
        <f t="shared" si="0"/>
        <v>76</v>
      </c>
      <c r="H28" s="66">
        <f t="shared" si="1"/>
        <v>-132</v>
      </c>
      <c r="I28" s="20">
        <f t="shared" si="2"/>
        <v>0.44705882352941179</v>
      </c>
      <c r="J28" s="21">
        <f t="shared" si="3"/>
        <v>-0.27500000000000002</v>
      </c>
    </row>
    <row r="29" spans="1:10" x14ac:dyDescent="0.2">
      <c r="A29" s="7" t="s">
        <v>64</v>
      </c>
      <c r="B29" s="65">
        <v>350</v>
      </c>
      <c r="C29" s="66">
        <v>334</v>
      </c>
      <c r="D29" s="65">
        <v>918</v>
      </c>
      <c r="E29" s="66">
        <v>594</v>
      </c>
      <c r="F29" s="67"/>
      <c r="G29" s="65">
        <f t="shared" si="0"/>
        <v>16</v>
      </c>
      <c r="H29" s="66">
        <f t="shared" si="1"/>
        <v>324</v>
      </c>
      <c r="I29" s="20">
        <f t="shared" si="2"/>
        <v>4.790419161676647E-2</v>
      </c>
      <c r="J29" s="21">
        <f t="shared" si="3"/>
        <v>0.54545454545454541</v>
      </c>
    </row>
    <row r="30" spans="1:10" x14ac:dyDescent="0.2">
      <c r="A30" s="7" t="s">
        <v>65</v>
      </c>
      <c r="B30" s="65">
        <v>230</v>
      </c>
      <c r="C30" s="66">
        <v>281</v>
      </c>
      <c r="D30" s="65">
        <v>525</v>
      </c>
      <c r="E30" s="66">
        <v>638</v>
      </c>
      <c r="F30" s="67"/>
      <c r="G30" s="65">
        <f t="shared" si="0"/>
        <v>-51</v>
      </c>
      <c r="H30" s="66">
        <f t="shared" si="1"/>
        <v>-113</v>
      </c>
      <c r="I30" s="20">
        <f t="shared" si="2"/>
        <v>-0.18149466192170818</v>
      </c>
      <c r="J30" s="21">
        <f t="shared" si="3"/>
        <v>-0.17711598746081506</v>
      </c>
    </row>
    <row r="31" spans="1:10" x14ac:dyDescent="0.2">
      <c r="A31" s="7" t="s">
        <v>66</v>
      </c>
      <c r="B31" s="65">
        <v>5</v>
      </c>
      <c r="C31" s="66">
        <v>3</v>
      </c>
      <c r="D31" s="65">
        <v>16</v>
      </c>
      <c r="E31" s="66">
        <v>6</v>
      </c>
      <c r="F31" s="67"/>
      <c r="G31" s="65">
        <f t="shared" si="0"/>
        <v>2</v>
      </c>
      <c r="H31" s="66">
        <f t="shared" si="1"/>
        <v>10</v>
      </c>
      <c r="I31" s="20">
        <f t="shared" si="2"/>
        <v>0.66666666666666663</v>
      </c>
      <c r="J31" s="21">
        <f t="shared" si="3"/>
        <v>1.6666666666666667</v>
      </c>
    </row>
    <row r="32" spans="1:10" x14ac:dyDescent="0.2">
      <c r="A32" s="7" t="s">
        <v>69</v>
      </c>
      <c r="B32" s="65">
        <v>18</v>
      </c>
      <c r="C32" s="66">
        <v>18</v>
      </c>
      <c r="D32" s="65">
        <v>43</v>
      </c>
      <c r="E32" s="66">
        <v>39</v>
      </c>
      <c r="F32" s="67"/>
      <c r="G32" s="65">
        <f t="shared" si="0"/>
        <v>0</v>
      </c>
      <c r="H32" s="66">
        <f t="shared" si="1"/>
        <v>4</v>
      </c>
      <c r="I32" s="20">
        <f t="shared" si="2"/>
        <v>0</v>
      </c>
      <c r="J32" s="21">
        <f t="shared" si="3"/>
        <v>0.10256410256410256</v>
      </c>
    </row>
    <row r="33" spans="1:10" x14ac:dyDescent="0.2">
      <c r="A33" s="7" t="s">
        <v>70</v>
      </c>
      <c r="B33" s="65">
        <v>3033</v>
      </c>
      <c r="C33" s="66">
        <v>2932</v>
      </c>
      <c r="D33" s="65">
        <v>8323</v>
      </c>
      <c r="E33" s="66">
        <v>6879</v>
      </c>
      <c r="F33" s="67"/>
      <c r="G33" s="65">
        <f t="shared" si="0"/>
        <v>101</v>
      </c>
      <c r="H33" s="66">
        <f t="shared" si="1"/>
        <v>1444</v>
      </c>
      <c r="I33" s="20">
        <f t="shared" si="2"/>
        <v>3.4447476125511599E-2</v>
      </c>
      <c r="J33" s="21">
        <f t="shared" si="3"/>
        <v>0.2099142317197267</v>
      </c>
    </row>
    <row r="34" spans="1:10" x14ac:dyDescent="0.2">
      <c r="A34" s="7" t="s">
        <v>71</v>
      </c>
      <c r="B34" s="65">
        <v>1</v>
      </c>
      <c r="C34" s="66">
        <v>1</v>
      </c>
      <c r="D34" s="65">
        <v>2</v>
      </c>
      <c r="E34" s="66">
        <v>5</v>
      </c>
      <c r="F34" s="67"/>
      <c r="G34" s="65">
        <f t="shared" si="0"/>
        <v>0</v>
      </c>
      <c r="H34" s="66">
        <f t="shared" si="1"/>
        <v>-3</v>
      </c>
      <c r="I34" s="20">
        <f t="shared" si="2"/>
        <v>0</v>
      </c>
      <c r="J34" s="21">
        <f t="shared" si="3"/>
        <v>-0.6</v>
      </c>
    </row>
    <row r="35" spans="1:10" x14ac:dyDescent="0.2">
      <c r="A35" s="7" t="s">
        <v>72</v>
      </c>
      <c r="B35" s="65">
        <v>1048</v>
      </c>
      <c r="C35" s="66">
        <v>1214</v>
      </c>
      <c r="D35" s="65">
        <v>2590</v>
      </c>
      <c r="E35" s="66">
        <v>3445</v>
      </c>
      <c r="F35" s="67"/>
      <c r="G35" s="65">
        <f t="shared" si="0"/>
        <v>-166</v>
      </c>
      <c r="H35" s="66">
        <f t="shared" si="1"/>
        <v>-855</v>
      </c>
      <c r="I35" s="20">
        <f t="shared" si="2"/>
        <v>-0.13673805601317957</v>
      </c>
      <c r="J35" s="21">
        <f t="shared" si="3"/>
        <v>-0.24818577648766327</v>
      </c>
    </row>
    <row r="36" spans="1:10" x14ac:dyDescent="0.2">
      <c r="A36" s="7" t="s">
        <v>74</v>
      </c>
      <c r="B36" s="65">
        <v>144</v>
      </c>
      <c r="C36" s="66">
        <v>144</v>
      </c>
      <c r="D36" s="65">
        <v>321</v>
      </c>
      <c r="E36" s="66">
        <v>361</v>
      </c>
      <c r="F36" s="67"/>
      <c r="G36" s="65">
        <f t="shared" si="0"/>
        <v>0</v>
      </c>
      <c r="H36" s="66">
        <f t="shared" si="1"/>
        <v>-40</v>
      </c>
      <c r="I36" s="20">
        <f t="shared" si="2"/>
        <v>0</v>
      </c>
      <c r="J36" s="21">
        <f t="shared" si="3"/>
        <v>-0.11080332409972299</v>
      </c>
    </row>
    <row r="37" spans="1:10" x14ac:dyDescent="0.2">
      <c r="A37" s="7" t="s">
        <v>75</v>
      </c>
      <c r="B37" s="65">
        <v>812</v>
      </c>
      <c r="C37" s="66">
        <v>507</v>
      </c>
      <c r="D37" s="65">
        <v>2348</v>
      </c>
      <c r="E37" s="66">
        <v>1594</v>
      </c>
      <c r="F37" s="67"/>
      <c r="G37" s="65">
        <f t="shared" si="0"/>
        <v>305</v>
      </c>
      <c r="H37" s="66">
        <f t="shared" si="1"/>
        <v>754</v>
      </c>
      <c r="I37" s="20">
        <f t="shared" si="2"/>
        <v>0.60157790927021693</v>
      </c>
      <c r="J37" s="21">
        <f t="shared" si="3"/>
        <v>0.47302383939774151</v>
      </c>
    </row>
    <row r="38" spans="1:10" x14ac:dyDescent="0.2">
      <c r="A38" s="7" t="s">
        <v>76</v>
      </c>
      <c r="B38" s="65">
        <v>59</v>
      </c>
      <c r="C38" s="66">
        <v>70</v>
      </c>
      <c r="D38" s="65">
        <v>181</v>
      </c>
      <c r="E38" s="66">
        <v>208</v>
      </c>
      <c r="F38" s="67"/>
      <c r="G38" s="65">
        <f t="shared" ref="G38:G72" si="4">B38-C38</f>
        <v>-11</v>
      </c>
      <c r="H38" s="66">
        <f t="shared" ref="H38:H72" si="5">D38-E38</f>
        <v>-27</v>
      </c>
      <c r="I38" s="20">
        <f t="shared" ref="I38:I72" si="6">IF(C38=0, "-", IF(G38/C38&lt;10, G38/C38, "&gt;999%"))</f>
        <v>-0.15714285714285714</v>
      </c>
      <c r="J38" s="21">
        <f t="shared" ref="J38:J72" si="7">IF(E38=0, "-", IF(H38/E38&lt;10, H38/E38, "&gt;999%"))</f>
        <v>-0.12980769230769232</v>
      </c>
    </row>
    <row r="39" spans="1:10" x14ac:dyDescent="0.2">
      <c r="A39" s="7" t="s">
        <v>77</v>
      </c>
      <c r="B39" s="65">
        <v>1930</v>
      </c>
      <c r="C39" s="66">
        <v>1440</v>
      </c>
      <c r="D39" s="65">
        <v>5140</v>
      </c>
      <c r="E39" s="66">
        <v>4030</v>
      </c>
      <c r="F39" s="67"/>
      <c r="G39" s="65">
        <f t="shared" si="4"/>
        <v>490</v>
      </c>
      <c r="H39" s="66">
        <f t="shared" si="5"/>
        <v>1110</v>
      </c>
      <c r="I39" s="20">
        <f t="shared" si="6"/>
        <v>0.34027777777777779</v>
      </c>
      <c r="J39" s="21">
        <f t="shared" si="7"/>
        <v>0.27543424317617865</v>
      </c>
    </row>
    <row r="40" spans="1:10" x14ac:dyDescent="0.2">
      <c r="A40" s="7" t="s">
        <v>78</v>
      </c>
      <c r="B40" s="65">
        <v>994</v>
      </c>
      <c r="C40" s="66">
        <v>1497</v>
      </c>
      <c r="D40" s="65">
        <v>2381</v>
      </c>
      <c r="E40" s="66">
        <v>4036</v>
      </c>
      <c r="F40" s="67"/>
      <c r="G40" s="65">
        <f t="shared" si="4"/>
        <v>-503</v>
      </c>
      <c r="H40" s="66">
        <f t="shared" si="5"/>
        <v>-1655</v>
      </c>
      <c r="I40" s="20">
        <f t="shared" si="6"/>
        <v>-0.33600534402137611</v>
      </c>
      <c r="J40" s="21">
        <f t="shared" si="7"/>
        <v>-0.41005946481665012</v>
      </c>
    </row>
    <row r="41" spans="1:10" x14ac:dyDescent="0.2">
      <c r="A41" s="7" t="s">
        <v>79</v>
      </c>
      <c r="B41" s="65">
        <v>88</v>
      </c>
      <c r="C41" s="66">
        <v>61</v>
      </c>
      <c r="D41" s="65">
        <v>218</v>
      </c>
      <c r="E41" s="66">
        <v>146</v>
      </c>
      <c r="F41" s="67"/>
      <c r="G41" s="65">
        <f t="shared" si="4"/>
        <v>27</v>
      </c>
      <c r="H41" s="66">
        <f t="shared" si="5"/>
        <v>72</v>
      </c>
      <c r="I41" s="20">
        <f t="shared" si="6"/>
        <v>0.44262295081967212</v>
      </c>
      <c r="J41" s="21">
        <f t="shared" si="7"/>
        <v>0.49315068493150682</v>
      </c>
    </row>
    <row r="42" spans="1:10" x14ac:dyDescent="0.2">
      <c r="A42" s="7" t="s">
        <v>80</v>
      </c>
      <c r="B42" s="65">
        <v>23</v>
      </c>
      <c r="C42" s="66">
        <v>0</v>
      </c>
      <c r="D42" s="65">
        <v>23</v>
      </c>
      <c r="E42" s="66">
        <v>0</v>
      </c>
      <c r="F42" s="67"/>
      <c r="G42" s="65">
        <f t="shared" si="4"/>
        <v>23</v>
      </c>
      <c r="H42" s="66">
        <f t="shared" si="5"/>
        <v>23</v>
      </c>
      <c r="I42" s="20" t="str">
        <f t="shared" si="6"/>
        <v>-</v>
      </c>
      <c r="J42" s="21" t="str">
        <f t="shared" si="7"/>
        <v>-</v>
      </c>
    </row>
    <row r="43" spans="1:10" x14ac:dyDescent="0.2">
      <c r="A43" s="7" t="s">
        <v>81</v>
      </c>
      <c r="B43" s="65">
        <v>299</v>
      </c>
      <c r="C43" s="66">
        <v>157</v>
      </c>
      <c r="D43" s="65">
        <v>560</v>
      </c>
      <c r="E43" s="66">
        <v>450</v>
      </c>
      <c r="F43" s="67"/>
      <c r="G43" s="65">
        <f t="shared" si="4"/>
        <v>142</v>
      </c>
      <c r="H43" s="66">
        <f t="shared" si="5"/>
        <v>110</v>
      </c>
      <c r="I43" s="20">
        <f t="shared" si="6"/>
        <v>0.90445859872611467</v>
      </c>
      <c r="J43" s="21">
        <f t="shared" si="7"/>
        <v>0.24444444444444444</v>
      </c>
    </row>
    <row r="44" spans="1:10" x14ac:dyDescent="0.2">
      <c r="A44" s="7" t="s">
        <v>82</v>
      </c>
      <c r="B44" s="65">
        <v>118</v>
      </c>
      <c r="C44" s="66">
        <v>86</v>
      </c>
      <c r="D44" s="65">
        <v>219</v>
      </c>
      <c r="E44" s="66">
        <v>186</v>
      </c>
      <c r="F44" s="67"/>
      <c r="G44" s="65">
        <f t="shared" si="4"/>
        <v>32</v>
      </c>
      <c r="H44" s="66">
        <f t="shared" si="5"/>
        <v>33</v>
      </c>
      <c r="I44" s="20">
        <f t="shared" si="6"/>
        <v>0.37209302325581395</v>
      </c>
      <c r="J44" s="21">
        <f t="shared" si="7"/>
        <v>0.17741935483870969</v>
      </c>
    </row>
    <row r="45" spans="1:10" x14ac:dyDescent="0.2">
      <c r="A45" s="7" t="s">
        <v>83</v>
      </c>
      <c r="B45" s="65">
        <v>299</v>
      </c>
      <c r="C45" s="66">
        <v>328</v>
      </c>
      <c r="D45" s="65">
        <v>743</v>
      </c>
      <c r="E45" s="66">
        <v>498</v>
      </c>
      <c r="F45" s="67"/>
      <c r="G45" s="65">
        <f t="shared" si="4"/>
        <v>-29</v>
      </c>
      <c r="H45" s="66">
        <f t="shared" si="5"/>
        <v>245</v>
      </c>
      <c r="I45" s="20">
        <f t="shared" si="6"/>
        <v>-8.8414634146341459E-2</v>
      </c>
      <c r="J45" s="21">
        <f t="shared" si="7"/>
        <v>0.49196787148594379</v>
      </c>
    </row>
    <row r="46" spans="1:10" x14ac:dyDescent="0.2">
      <c r="A46" s="7" t="s">
        <v>84</v>
      </c>
      <c r="B46" s="65">
        <v>2</v>
      </c>
      <c r="C46" s="66">
        <v>0</v>
      </c>
      <c r="D46" s="65">
        <v>6</v>
      </c>
      <c r="E46" s="66">
        <v>1</v>
      </c>
      <c r="F46" s="67"/>
      <c r="G46" s="65">
        <f t="shared" si="4"/>
        <v>2</v>
      </c>
      <c r="H46" s="66">
        <f t="shared" si="5"/>
        <v>5</v>
      </c>
      <c r="I46" s="20" t="str">
        <f t="shared" si="6"/>
        <v>-</v>
      </c>
      <c r="J46" s="21">
        <f t="shared" si="7"/>
        <v>5</v>
      </c>
    </row>
    <row r="47" spans="1:10" x14ac:dyDescent="0.2">
      <c r="A47" s="7" t="s">
        <v>87</v>
      </c>
      <c r="B47" s="65">
        <v>308</v>
      </c>
      <c r="C47" s="66">
        <v>316</v>
      </c>
      <c r="D47" s="65">
        <v>515</v>
      </c>
      <c r="E47" s="66">
        <v>878</v>
      </c>
      <c r="F47" s="67"/>
      <c r="G47" s="65">
        <f t="shared" si="4"/>
        <v>-8</v>
      </c>
      <c r="H47" s="66">
        <f t="shared" si="5"/>
        <v>-363</v>
      </c>
      <c r="I47" s="20">
        <f t="shared" si="6"/>
        <v>-2.5316455696202531E-2</v>
      </c>
      <c r="J47" s="21">
        <f t="shared" si="7"/>
        <v>-0.41343963553530749</v>
      </c>
    </row>
    <row r="48" spans="1:10" x14ac:dyDescent="0.2">
      <c r="A48" s="7" t="s">
        <v>88</v>
      </c>
      <c r="B48" s="65">
        <v>74</v>
      </c>
      <c r="C48" s="66">
        <v>97</v>
      </c>
      <c r="D48" s="65">
        <v>230</v>
      </c>
      <c r="E48" s="66">
        <v>198</v>
      </c>
      <c r="F48" s="67"/>
      <c r="G48" s="65">
        <f t="shared" si="4"/>
        <v>-23</v>
      </c>
      <c r="H48" s="66">
        <f t="shared" si="5"/>
        <v>32</v>
      </c>
      <c r="I48" s="20">
        <f t="shared" si="6"/>
        <v>-0.23711340206185566</v>
      </c>
      <c r="J48" s="21">
        <f t="shared" si="7"/>
        <v>0.16161616161616163</v>
      </c>
    </row>
    <row r="49" spans="1:10" x14ac:dyDescent="0.2">
      <c r="A49" s="7" t="s">
        <v>89</v>
      </c>
      <c r="B49" s="65">
        <v>605</v>
      </c>
      <c r="C49" s="66">
        <v>971</v>
      </c>
      <c r="D49" s="65">
        <v>2096</v>
      </c>
      <c r="E49" s="66">
        <v>2239</v>
      </c>
      <c r="F49" s="67"/>
      <c r="G49" s="65">
        <f t="shared" si="4"/>
        <v>-366</v>
      </c>
      <c r="H49" s="66">
        <f t="shared" si="5"/>
        <v>-143</v>
      </c>
      <c r="I49" s="20">
        <f t="shared" si="6"/>
        <v>-0.37693099897013388</v>
      </c>
      <c r="J49" s="21">
        <f t="shared" si="7"/>
        <v>-6.3867798124162573E-2</v>
      </c>
    </row>
    <row r="50" spans="1:10" x14ac:dyDescent="0.2">
      <c r="A50" s="7" t="s">
        <v>90</v>
      </c>
      <c r="B50" s="65">
        <v>559</v>
      </c>
      <c r="C50" s="66">
        <v>349</v>
      </c>
      <c r="D50" s="65">
        <v>1215</v>
      </c>
      <c r="E50" s="66">
        <v>1054</v>
      </c>
      <c r="F50" s="67"/>
      <c r="G50" s="65">
        <f t="shared" si="4"/>
        <v>210</v>
      </c>
      <c r="H50" s="66">
        <f t="shared" si="5"/>
        <v>161</v>
      </c>
      <c r="I50" s="20">
        <f t="shared" si="6"/>
        <v>0.60171919770773641</v>
      </c>
      <c r="J50" s="21">
        <f t="shared" si="7"/>
        <v>0.15275142314990511</v>
      </c>
    </row>
    <row r="51" spans="1:10" x14ac:dyDescent="0.2">
      <c r="A51" s="7" t="s">
        <v>91</v>
      </c>
      <c r="B51" s="65">
        <v>1218</v>
      </c>
      <c r="C51" s="66">
        <v>0</v>
      </c>
      <c r="D51" s="65">
        <v>1218</v>
      </c>
      <c r="E51" s="66">
        <v>0</v>
      </c>
      <c r="F51" s="67"/>
      <c r="G51" s="65">
        <f t="shared" si="4"/>
        <v>1218</v>
      </c>
      <c r="H51" s="66">
        <f t="shared" si="5"/>
        <v>1218</v>
      </c>
      <c r="I51" s="20" t="str">
        <f t="shared" si="6"/>
        <v>-</v>
      </c>
      <c r="J51" s="21" t="str">
        <f t="shared" si="7"/>
        <v>-</v>
      </c>
    </row>
    <row r="52" spans="1:10" x14ac:dyDescent="0.2">
      <c r="A52" s="7" t="s">
        <v>92</v>
      </c>
      <c r="B52" s="65">
        <v>4624</v>
      </c>
      <c r="C52" s="66">
        <v>4275</v>
      </c>
      <c r="D52" s="65">
        <v>12626</v>
      </c>
      <c r="E52" s="66">
        <v>11478</v>
      </c>
      <c r="F52" s="67"/>
      <c r="G52" s="65">
        <f t="shared" si="4"/>
        <v>349</v>
      </c>
      <c r="H52" s="66">
        <f t="shared" si="5"/>
        <v>1148</v>
      </c>
      <c r="I52" s="20">
        <f t="shared" si="6"/>
        <v>8.16374269005848E-2</v>
      </c>
      <c r="J52" s="21">
        <f t="shared" si="7"/>
        <v>0.10001742463843875</v>
      </c>
    </row>
    <row r="53" spans="1:10" x14ac:dyDescent="0.2">
      <c r="A53" s="7" t="s">
        <v>94</v>
      </c>
      <c r="B53" s="65">
        <v>830</v>
      </c>
      <c r="C53" s="66">
        <v>875</v>
      </c>
      <c r="D53" s="65">
        <v>1739</v>
      </c>
      <c r="E53" s="66">
        <v>2497</v>
      </c>
      <c r="F53" s="67"/>
      <c r="G53" s="65">
        <f t="shared" si="4"/>
        <v>-45</v>
      </c>
      <c r="H53" s="66">
        <f t="shared" si="5"/>
        <v>-758</v>
      </c>
      <c r="I53" s="20">
        <f t="shared" si="6"/>
        <v>-5.1428571428571428E-2</v>
      </c>
      <c r="J53" s="21">
        <f t="shared" si="7"/>
        <v>-0.30356427713255907</v>
      </c>
    </row>
    <row r="54" spans="1:10" x14ac:dyDescent="0.2">
      <c r="A54" s="7" t="s">
        <v>95</v>
      </c>
      <c r="B54" s="65">
        <v>310</v>
      </c>
      <c r="C54" s="66">
        <v>294</v>
      </c>
      <c r="D54" s="65">
        <v>746</v>
      </c>
      <c r="E54" s="66">
        <v>754</v>
      </c>
      <c r="F54" s="67"/>
      <c r="G54" s="65">
        <f t="shared" si="4"/>
        <v>16</v>
      </c>
      <c r="H54" s="66">
        <f t="shared" si="5"/>
        <v>-8</v>
      </c>
      <c r="I54" s="20">
        <f t="shared" si="6"/>
        <v>5.4421768707482991E-2</v>
      </c>
      <c r="J54" s="21">
        <f t="shared" si="7"/>
        <v>-1.0610079575596816E-2</v>
      </c>
    </row>
    <row r="55" spans="1:10" x14ac:dyDescent="0.2">
      <c r="A55" s="142" t="s">
        <v>40</v>
      </c>
      <c r="B55" s="143">
        <v>26</v>
      </c>
      <c r="C55" s="144">
        <v>21</v>
      </c>
      <c r="D55" s="143">
        <v>48</v>
      </c>
      <c r="E55" s="144">
        <v>32</v>
      </c>
      <c r="F55" s="145"/>
      <c r="G55" s="143">
        <f t="shared" si="4"/>
        <v>5</v>
      </c>
      <c r="H55" s="144">
        <f t="shared" si="5"/>
        <v>16</v>
      </c>
      <c r="I55" s="151">
        <f t="shared" si="6"/>
        <v>0.23809523809523808</v>
      </c>
      <c r="J55" s="152">
        <f t="shared" si="7"/>
        <v>0.5</v>
      </c>
    </row>
    <row r="56" spans="1:10" x14ac:dyDescent="0.2">
      <c r="A56" s="7" t="s">
        <v>41</v>
      </c>
      <c r="B56" s="65">
        <v>1</v>
      </c>
      <c r="C56" s="66">
        <v>1</v>
      </c>
      <c r="D56" s="65">
        <v>4</v>
      </c>
      <c r="E56" s="66">
        <v>1</v>
      </c>
      <c r="F56" s="67"/>
      <c r="G56" s="65">
        <f t="shared" si="4"/>
        <v>0</v>
      </c>
      <c r="H56" s="66">
        <f t="shared" si="5"/>
        <v>3</v>
      </c>
      <c r="I56" s="20">
        <f t="shared" si="6"/>
        <v>0</v>
      </c>
      <c r="J56" s="21">
        <f t="shared" si="7"/>
        <v>3</v>
      </c>
    </row>
    <row r="57" spans="1:10" x14ac:dyDescent="0.2">
      <c r="A57" s="7" t="s">
        <v>46</v>
      </c>
      <c r="B57" s="65">
        <v>10</v>
      </c>
      <c r="C57" s="66">
        <v>14</v>
      </c>
      <c r="D57" s="65">
        <v>31</v>
      </c>
      <c r="E57" s="66">
        <v>27</v>
      </c>
      <c r="F57" s="67"/>
      <c r="G57" s="65">
        <f t="shared" si="4"/>
        <v>-4</v>
      </c>
      <c r="H57" s="66">
        <f t="shared" si="5"/>
        <v>4</v>
      </c>
      <c r="I57" s="20">
        <f t="shared" si="6"/>
        <v>-0.2857142857142857</v>
      </c>
      <c r="J57" s="21">
        <f t="shared" si="7"/>
        <v>0.14814814814814814</v>
      </c>
    </row>
    <row r="58" spans="1:10" x14ac:dyDescent="0.2">
      <c r="A58" s="7" t="s">
        <v>47</v>
      </c>
      <c r="B58" s="65">
        <v>117</v>
      </c>
      <c r="C58" s="66">
        <v>95</v>
      </c>
      <c r="D58" s="65">
        <v>260</v>
      </c>
      <c r="E58" s="66">
        <v>221</v>
      </c>
      <c r="F58" s="67"/>
      <c r="G58" s="65">
        <f t="shared" si="4"/>
        <v>22</v>
      </c>
      <c r="H58" s="66">
        <f t="shared" si="5"/>
        <v>39</v>
      </c>
      <c r="I58" s="20">
        <f t="shared" si="6"/>
        <v>0.23157894736842105</v>
      </c>
      <c r="J58" s="21">
        <f t="shared" si="7"/>
        <v>0.17647058823529413</v>
      </c>
    </row>
    <row r="59" spans="1:10" x14ac:dyDescent="0.2">
      <c r="A59" s="7" t="s">
        <v>50</v>
      </c>
      <c r="B59" s="65">
        <v>120</v>
      </c>
      <c r="C59" s="66">
        <v>129</v>
      </c>
      <c r="D59" s="65">
        <v>263</v>
      </c>
      <c r="E59" s="66">
        <v>307</v>
      </c>
      <c r="F59" s="67"/>
      <c r="G59" s="65">
        <f t="shared" si="4"/>
        <v>-9</v>
      </c>
      <c r="H59" s="66">
        <f t="shared" si="5"/>
        <v>-44</v>
      </c>
      <c r="I59" s="20">
        <f t="shared" si="6"/>
        <v>-6.9767441860465115E-2</v>
      </c>
      <c r="J59" s="21">
        <f t="shared" si="7"/>
        <v>-0.14332247557003258</v>
      </c>
    </row>
    <row r="60" spans="1:10" x14ac:dyDescent="0.2">
      <c r="A60" s="7" t="s">
        <v>53</v>
      </c>
      <c r="B60" s="65">
        <v>1</v>
      </c>
      <c r="C60" s="66">
        <v>1</v>
      </c>
      <c r="D60" s="65">
        <v>6</v>
      </c>
      <c r="E60" s="66">
        <v>1</v>
      </c>
      <c r="F60" s="67"/>
      <c r="G60" s="65">
        <f t="shared" si="4"/>
        <v>0</v>
      </c>
      <c r="H60" s="66">
        <f t="shared" si="5"/>
        <v>5</v>
      </c>
      <c r="I60" s="20">
        <f t="shared" si="6"/>
        <v>0</v>
      </c>
      <c r="J60" s="21">
        <f t="shared" si="7"/>
        <v>5</v>
      </c>
    </row>
    <row r="61" spans="1:10" x14ac:dyDescent="0.2">
      <c r="A61" s="7" t="s">
        <v>54</v>
      </c>
      <c r="B61" s="65">
        <v>0</v>
      </c>
      <c r="C61" s="66">
        <v>0</v>
      </c>
      <c r="D61" s="65">
        <v>0</v>
      </c>
      <c r="E61" s="66">
        <v>1</v>
      </c>
      <c r="F61" s="67"/>
      <c r="G61" s="65">
        <f t="shared" si="4"/>
        <v>0</v>
      </c>
      <c r="H61" s="66">
        <f t="shared" si="5"/>
        <v>-1</v>
      </c>
      <c r="I61" s="20" t="str">
        <f t="shared" si="6"/>
        <v>-</v>
      </c>
      <c r="J61" s="21">
        <f t="shared" si="7"/>
        <v>-1</v>
      </c>
    </row>
    <row r="62" spans="1:10" x14ac:dyDescent="0.2">
      <c r="A62" s="7" t="s">
        <v>55</v>
      </c>
      <c r="B62" s="65">
        <v>234</v>
      </c>
      <c r="C62" s="66">
        <v>190</v>
      </c>
      <c r="D62" s="65">
        <v>522</v>
      </c>
      <c r="E62" s="66">
        <v>443</v>
      </c>
      <c r="F62" s="67"/>
      <c r="G62" s="65">
        <f t="shared" si="4"/>
        <v>44</v>
      </c>
      <c r="H62" s="66">
        <f t="shared" si="5"/>
        <v>79</v>
      </c>
      <c r="I62" s="20">
        <f t="shared" si="6"/>
        <v>0.23157894736842105</v>
      </c>
      <c r="J62" s="21">
        <f t="shared" si="7"/>
        <v>0.17832957110609482</v>
      </c>
    </row>
    <row r="63" spans="1:10" x14ac:dyDescent="0.2">
      <c r="A63" s="7" t="s">
        <v>57</v>
      </c>
      <c r="B63" s="65">
        <v>46</v>
      </c>
      <c r="C63" s="66">
        <v>39</v>
      </c>
      <c r="D63" s="65">
        <v>121</v>
      </c>
      <c r="E63" s="66">
        <v>133</v>
      </c>
      <c r="F63" s="67"/>
      <c r="G63" s="65">
        <f t="shared" si="4"/>
        <v>7</v>
      </c>
      <c r="H63" s="66">
        <f t="shared" si="5"/>
        <v>-12</v>
      </c>
      <c r="I63" s="20">
        <f t="shared" si="6"/>
        <v>0.17948717948717949</v>
      </c>
      <c r="J63" s="21">
        <f t="shared" si="7"/>
        <v>-9.0225563909774431E-2</v>
      </c>
    </row>
    <row r="64" spans="1:10" x14ac:dyDescent="0.2">
      <c r="A64" s="7" t="s">
        <v>60</v>
      </c>
      <c r="B64" s="65">
        <v>79</v>
      </c>
      <c r="C64" s="66">
        <v>53</v>
      </c>
      <c r="D64" s="65">
        <v>182</v>
      </c>
      <c r="E64" s="66">
        <v>131</v>
      </c>
      <c r="F64" s="67"/>
      <c r="G64" s="65">
        <f t="shared" si="4"/>
        <v>26</v>
      </c>
      <c r="H64" s="66">
        <f t="shared" si="5"/>
        <v>51</v>
      </c>
      <c r="I64" s="20">
        <f t="shared" si="6"/>
        <v>0.49056603773584906</v>
      </c>
      <c r="J64" s="21">
        <f t="shared" si="7"/>
        <v>0.38931297709923662</v>
      </c>
    </row>
    <row r="65" spans="1:10" x14ac:dyDescent="0.2">
      <c r="A65" s="7" t="s">
        <v>67</v>
      </c>
      <c r="B65" s="65">
        <v>28</v>
      </c>
      <c r="C65" s="66">
        <v>12</v>
      </c>
      <c r="D65" s="65">
        <v>64</v>
      </c>
      <c r="E65" s="66">
        <v>27</v>
      </c>
      <c r="F65" s="67"/>
      <c r="G65" s="65">
        <f t="shared" si="4"/>
        <v>16</v>
      </c>
      <c r="H65" s="66">
        <f t="shared" si="5"/>
        <v>37</v>
      </c>
      <c r="I65" s="20">
        <f t="shared" si="6"/>
        <v>1.3333333333333333</v>
      </c>
      <c r="J65" s="21">
        <f t="shared" si="7"/>
        <v>1.3703703703703705</v>
      </c>
    </row>
    <row r="66" spans="1:10" x14ac:dyDescent="0.2">
      <c r="A66" s="7" t="s">
        <v>68</v>
      </c>
      <c r="B66" s="65">
        <v>11</v>
      </c>
      <c r="C66" s="66">
        <v>1</v>
      </c>
      <c r="D66" s="65">
        <v>17</v>
      </c>
      <c r="E66" s="66">
        <v>8</v>
      </c>
      <c r="F66" s="67"/>
      <c r="G66" s="65">
        <f t="shared" si="4"/>
        <v>10</v>
      </c>
      <c r="H66" s="66">
        <f t="shared" si="5"/>
        <v>9</v>
      </c>
      <c r="I66" s="20" t="str">
        <f t="shared" si="6"/>
        <v>&gt;999%</v>
      </c>
      <c r="J66" s="21">
        <f t="shared" si="7"/>
        <v>1.125</v>
      </c>
    </row>
    <row r="67" spans="1:10" x14ac:dyDescent="0.2">
      <c r="A67" s="7" t="s">
        <v>73</v>
      </c>
      <c r="B67" s="65">
        <v>20</v>
      </c>
      <c r="C67" s="66">
        <v>37</v>
      </c>
      <c r="D67" s="65">
        <v>53</v>
      </c>
      <c r="E67" s="66">
        <v>125</v>
      </c>
      <c r="F67" s="67"/>
      <c r="G67" s="65">
        <f t="shared" si="4"/>
        <v>-17</v>
      </c>
      <c r="H67" s="66">
        <f t="shared" si="5"/>
        <v>-72</v>
      </c>
      <c r="I67" s="20">
        <f t="shared" si="6"/>
        <v>-0.45945945945945948</v>
      </c>
      <c r="J67" s="21">
        <f t="shared" si="7"/>
        <v>-0.57599999999999996</v>
      </c>
    </row>
    <row r="68" spans="1:10" x14ac:dyDescent="0.2">
      <c r="A68" s="7" t="s">
        <v>85</v>
      </c>
      <c r="B68" s="65">
        <v>28</v>
      </c>
      <c r="C68" s="66">
        <v>31</v>
      </c>
      <c r="D68" s="65">
        <v>54</v>
      </c>
      <c r="E68" s="66">
        <v>69</v>
      </c>
      <c r="F68" s="67"/>
      <c r="G68" s="65">
        <f t="shared" si="4"/>
        <v>-3</v>
      </c>
      <c r="H68" s="66">
        <f t="shared" si="5"/>
        <v>-15</v>
      </c>
      <c r="I68" s="20">
        <f t="shared" si="6"/>
        <v>-9.6774193548387094E-2</v>
      </c>
      <c r="J68" s="21">
        <f t="shared" si="7"/>
        <v>-0.21739130434782608</v>
      </c>
    </row>
    <row r="69" spans="1:10" x14ac:dyDescent="0.2">
      <c r="A69" s="7" t="s">
        <v>86</v>
      </c>
      <c r="B69" s="65">
        <v>1</v>
      </c>
      <c r="C69" s="66">
        <v>0</v>
      </c>
      <c r="D69" s="65">
        <v>1</v>
      </c>
      <c r="E69" s="66">
        <v>0</v>
      </c>
      <c r="F69" s="67"/>
      <c r="G69" s="65">
        <f t="shared" si="4"/>
        <v>1</v>
      </c>
      <c r="H69" s="66">
        <f t="shared" si="5"/>
        <v>1</v>
      </c>
      <c r="I69" s="20" t="str">
        <f t="shared" si="6"/>
        <v>-</v>
      </c>
      <c r="J69" s="21" t="str">
        <f t="shared" si="7"/>
        <v>-</v>
      </c>
    </row>
    <row r="70" spans="1:10" x14ac:dyDescent="0.2">
      <c r="A70" s="7" t="s">
        <v>93</v>
      </c>
      <c r="B70" s="65">
        <v>27</v>
      </c>
      <c r="C70" s="66">
        <v>19</v>
      </c>
      <c r="D70" s="65">
        <v>65</v>
      </c>
      <c r="E70" s="66">
        <v>59</v>
      </c>
      <c r="F70" s="67"/>
      <c r="G70" s="65">
        <f t="shared" si="4"/>
        <v>8</v>
      </c>
      <c r="H70" s="66">
        <f t="shared" si="5"/>
        <v>6</v>
      </c>
      <c r="I70" s="20">
        <f t="shared" si="6"/>
        <v>0.42105263157894735</v>
      </c>
      <c r="J70" s="21">
        <f t="shared" si="7"/>
        <v>0.10169491525423729</v>
      </c>
    </row>
    <row r="71" spans="1:10" x14ac:dyDescent="0.2">
      <c r="A71" s="7" t="s">
        <v>96</v>
      </c>
      <c r="B71" s="65">
        <v>77</v>
      </c>
      <c r="C71" s="66">
        <v>51</v>
      </c>
      <c r="D71" s="65">
        <v>193</v>
      </c>
      <c r="E71" s="66">
        <v>121</v>
      </c>
      <c r="F71" s="67"/>
      <c r="G71" s="65">
        <f t="shared" si="4"/>
        <v>26</v>
      </c>
      <c r="H71" s="66">
        <f t="shared" si="5"/>
        <v>72</v>
      </c>
      <c r="I71" s="20">
        <f t="shared" si="6"/>
        <v>0.50980392156862742</v>
      </c>
      <c r="J71" s="21">
        <f t="shared" si="7"/>
        <v>0.5950413223140496</v>
      </c>
    </row>
    <row r="72" spans="1:10" x14ac:dyDescent="0.2">
      <c r="A72" s="7" t="s">
        <v>97</v>
      </c>
      <c r="B72" s="65">
        <v>3</v>
      </c>
      <c r="C72" s="66">
        <v>3</v>
      </c>
      <c r="D72" s="65">
        <v>8</v>
      </c>
      <c r="E72" s="66">
        <v>9</v>
      </c>
      <c r="F72" s="67"/>
      <c r="G72" s="65">
        <f t="shared" si="4"/>
        <v>0</v>
      </c>
      <c r="H72" s="66">
        <f t="shared" si="5"/>
        <v>-1</v>
      </c>
      <c r="I72" s="20">
        <f t="shared" si="6"/>
        <v>0</v>
      </c>
      <c r="J72" s="21">
        <f t="shared" si="7"/>
        <v>-0.1111111111111111</v>
      </c>
    </row>
    <row r="73" spans="1:10" x14ac:dyDescent="0.2">
      <c r="A73" s="1"/>
      <c r="B73" s="68"/>
      <c r="C73" s="69"/>
      <c r="D73" s="68"/>
      <c r="E73" s="69"/>
      <c r="F73" s="70"/>
      <c r="G73" s="68"/>
      <c r="H73" s="69"/>
      <c r="I73" s="5"/>
      <c r="J73" s="6"/>
    </row>
    <row r="74" spans="1:10" s="43" customFormat="1" x14ac:dyDescent="0.2">
      <c r="A74" s="27" t="s">
        <v>5</v>
      </c>
      <c r="B74" s="71">
        <f>SUM(B6:B73)</f>
        <v>27155</v>
      </c>
      <c r="C74" s="72">
        <f>SUM(C6:C73)</f>
        <v>25800</v>
      </c>
      <c r="D74" s="71">
        <f>SUM(D6:D73)</f>
        <v>69729</v>
      </c>
      <c r="E74" s="72">
        <f>SUM(E6:E73)</f>
        <v>67549</v>
      </c>
      <c r="F74" s="73"/>
      <c r="G74" s="71">
        <f>SUM(G6:G73)</f>
        <v>1355</v>
      </c>
      <c r="H74" s="72">
        <f>SUM(H6:H73)</f>
        <v>2180</v>
      </c>
      <c r="I74" s="37">
        <f>IF(C74=0, 0, G74/C74)</f>
        <v>5.2519379844961238E-2</v>
      </c>
      <c r="J74" s="38">
        <f>IF(E74=0, 0, H74/E74)</f>
        <v>3.2272868584286962E-2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26.42578125" bestFit="1"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0.128889707236236</v>
      </c>
      <c r="C6" s="17">
        <v>0.17441860465116302</v>
      </c>
      <c r="D6" s="16">
        <v>9.7520400407291097E-2</v>
      </c>
      <c r="E6" s="17">
        <v>0.12139335889502401</v>
      </c>
      <c r="F6" s="12"/>
      <c r="G6" s="10">
        <f t="shared" ref="G6:G37" si="0">B6-C6</f>
        <v>-4.5528897414927022E-2</v>
      </c>
      <c r="H6" s="11">
        <f t="shared" ref="H6:H37" si="1">D6-E6</f>
        <v>-2.3872958487732909E-2</v>
      </c>
    </row>
    <row r="7" spans="1:8" x14ac:dyDescent="0.2">
      <c r="A7" s="7" t="s">
        <v>32</v>
      </c>
      <c r="B7" s="16">
        <v>0</v>
      </c>
      <c r="C7" s="17">
        <v>0</v>
      </c>
      <c r="D7" s="16">
        <v>1.4341235354013401E-3</v>
      </c>
      <c r="E7" s="17">
        <v>1.4804068157929799E-3</v>
      </c>
      <c r="F7" s="12"/>
      <c r="G7" s="10">
        <f t="shared" si="0"/>
        <v>0</v>
      </c>
      <c r="H7" s="11">
        <f t="shared" si="1"/>
        <v>-4.6283280391639856E-5</v>
      </c>
    </row>
    <row r="8" spans="1:8" x14ac:dyDescent="0.2">
      <c r="A8" s="7" t="s">
        <v>33</v>
      </c>
      <c r="B8" s="16">
        <v>1.1047689191677401E-2</v>
      </c>
      <c r="C8" s="17">
        <v>1.16279069767442E-2</v>
      </c>
      <c r="D8" s="16">
        <v>1.0038864747809399E-2</v>
      </c>
      <c r="E8" s="17">
        <v>1.48040681579298E-2</v>
      </c>
      <c r="F8" s="12"/>
      <c r="G8" s="10">
        <f t="shared" si="0"/>
        <v>-5.8021778506679896E-4</v>
      </c>
      <c r="H8" s="11">
        <f t="shared" si="1"/>
        <v>-4.7652034101204003E-3</v>
      </c>
    </row>
    <row r="9" spans="1:8" x14ac:dyDescent="0.2">
      <c r="A9" s="7" t="s">
        <v>34</v>
      </c>
      <c r="B9" s="16">
        <v>1.07899097772049</v>
      </c>
      <c r="C9" s="17">
        <v>1.6046511627907001</v>
      </c>
      <c r="D9" s="16">
        <v>1.0999727516528299</v>
      </c>
      <c r="E9" s="17">
        <v>1.4804068157929799</v>
      </c>
      <c r="F9" s="12"/>
      <c r="G9" s="10">
        <f t="shared" si="0"/>
        <v>-0.52566018507021006</v>
      </c>
      <c r="H9" s="11">
        <f t="shared" si="1"/>
        <v>-0.38043406414015002</v>
      </c>
    </row>
    <row r="10" spans="1:8" x14ac:dyDescent="0.2">
      <c r="A10" s="7" t="s">
        <v>35</v>
      </c>
      <c r="B10" s="16">
        <v>2.2095378383354802E-2</v>
      </c>
      <c r="C10" s="17">
        <v>1.16279069767442E-2</v>
      </c>
      <c r="D10" s="16">
        <v>2.0077729495618798E-2</v>
      </c>
      <c r="E10" s="17">
        <v>1.9245288605308698E-2</v>
      </c>
      <c r="F10" s="12"/>
      <c r="G10" s="10">
        <f t="shared" si="0"/>
        <v>1.0467471406610602E-2</v>
      </c>
      <c r="H10" s="11">
        <f t="shared" si="1"/>
        <v>8.3244089031010021E-4</v>
      </c>
    </row>
    <row r="11" spans="1:8" x14ac:dyDescent="0.2">
      <c r="A11" s="7" t="s">
        <v>36</v>
      </c>
      <c r="B11" s="16">
        <v>2.4857300681274199</v>
      </c>
      <c r="C11" s="17">
        <v>3.3875968992248104</v>
      </c>
      <c r="D11" s="16">
        <v>3.0948385893960899</v>
      </c>
      <c r="E11" s="17">
        <v>3.42270055811337</v>
      </c>
      <c r="F11" s="12"/>
      <c r="G11" s="10">
        <f t="shared" si="0"/>
        <v>-0.90186683109739052</v>
      </c>
      <c r="H11" s="11">
        <f t="shared" si="1"/>
        <v>-0.32786196871728013</v>
      </c>
    </row>
    <row r="12" spans="1:8" x14ac:dyDescent="0.2">
      <c r="A12" s="7" t="s">
        <v>37</v>
      </c>
      <c r="B12" s="16">
        <v>0.24673172528079501</v>
      </c>
      <c r="C12" s="17">
        <v>0.21317829457364301</v>
      </c>
      <c r="D12" s="16">
        <v>0.21225028323939801</v>
      </c>
      <c r="E12" s="17">
        <v>0.15100149521088399</v>
      </c>
      <c r="F12" s="12"/>
      <c r="G12" s="10">
        <f t="shared" si="0"/>
        <v>3.3553430707151999E-2</v>
      </c>
      <c r="H12" s="11">
        <f t="shared" si="1"/>
        <v>6.1248788028514023E-2</v>
      </c>
    </row>
    <row r="13" spans="1:8" x14ac:dyDescent="0.2">
      <c r="A13" s="7" t="s">
        <v>38</v>
      </c>
      <c r="B13" s="16">
        <v>1.1047689191677401E-2</v>
      </c>
      <c r="C13" s="17">
        <v>3.8759689922480602E-3</v>
      </c>
      <c r="D13" s="16">
        <v>7.1706176770067005E-3</v>
      </c>
      <c r="E13" s="17">
        <v>1.77648817895158E-2</v>
      </c>
      <c r="F13" s="12"/>
      <c r="G13" s="10">
        <f t="shared" si="0"/>
        <v>7.1717201994293406E-3</v>
      </c>
      <c r="H13" s="11">
        <f t="shared" si="1"/>
        <v>-1.0594264112509098E-2</v>
      </c>
    </row>
    <row r="14" spans="1:8" x14ac:dyDescent="0.2">
      <c r="A14" s="7" t="s">
        <v>39</v>
      </c>
      <c r="B14" s="16">
        <v>6.2603572086171996E-2</v>
      </c>
      <c r="C14" s="17">
        <v>2.7131782945736399E-2</v>
      </c>
      <c r="D14" s="16">
        <v>6.16673120222576E-2</v>
      </c>
      <c r="E14" s="17">
        <v>2.3686509052687703E-2</v>
      </c>
      <c r="F14" s="12"/>
      <c r="G14" s="10">
        <f t="shared" si="0"/>
        <v>3.5471789140435597E-2</v>
      </c>
      <c r="H14" s="11">
        <f t="shared" si="1"/>
        <v>3.7980802969569898E-2</v>
      </c>
    </row>
    <row r="15" spans="1:8" x14ac:dyDescent="0.2">
      <c r="A15" s="7" t="s">
        <v>42</v>
      </c>
      <c r="B15" s="16">
        <v>2.2095378383354802E-2</v>
      </c>
      <c r="C15" s="17">
        <v>1.16279069767442E-2</v>
      </c>
      <c r="D15" s="16">
        <v>1.8643605960217399E-2</v>
      </c>
      <c r="E15" s="17">
        <v>1.62844749737228E-2</v>
      </c>
      <c r="F15" s="12"/>
      <c r="G15" s="10">
        <f t="shared" si="0"/>
        <v>1.0467471406610602E-2</v>
      </c>
      <c r="H15" s="11">
        <f t="shared" si="1"/>
        <v>2.3591309864945988E-3</v>
      </c>
    </row>
    <row r="16" spans="1:8" x14ac:dyDescent="0.2">
      <c r="A16" s="7" t="s">
        <v>43</v>
      </c>
      <c r="B16" s="16">
        <v>0.11415945498066699</v>
      </c>
      <c r="C16" s="17">
        <v>4.6511627906976695E-2</v>
      </c>
      <c r="D16" s="16">
        <v>9.6086276871889698E-2</v>
      </c>
      <c r="E16" s="17">
        <v>5.4775052184340298E-2</v>
      </c>
      <c r="F16" s="12"/>
      <c r="G16" s="10">
        <f t="shared" si="0"/>
        <v>6.7647827073690298E-2</v>
      </c>
      <c r="H16" s="11">
        <f t="shared" si="1"/>
        <v>4.13112246875494E-2</v>
      </c>
    </row>
    <row r="17" spans="1:8" x14ac:dyDescent="0.2">
      <c r="A17" s="7" t="s">
        <v>44</v>
      </c>
      <c r="B17" s="16">
        <v>9.2064076597311695E-2</v>
      </c>
      <c r="C17" s="17">
        <v>9.3023255813953501E-2</v>
      </c>
      <c r="D17" s="16">
        <v>8.7481535659481691E-2</v>
      </c>
      <c r="E17" s="17">
        <v>8.4383188500199893E-2</v>
      </c>
      <c r="F17" s="12"/>
      <c r="G17" s="10">
        <f t="shared" si="0"/>
        <v>-9.5917921664180616E-4</v>
      </c>
      <c r="H17" s="11">
        <f t="shared" si="1"/>
        <v>3.0983471592817974E-3</v>
      </c>
    </row>
    <row r="18" spans="1:8" x14ac:dyDescent="0.2">
      <c r="A18" s="7" t="s">
        <v>45</v>
      </c>
      <c r="B18" s="16">
        <v>6.44816792487571</v>
      </c>
      <c r="C18" s="17">
        <v>8.08914728682171</v>
      </c>
      <c r="D18" s="16">
        <v>7.074531400134811</v>
      </c>
      <c r="E18" s="17">
        <v>7.9364609394661692</v>
      </c>
      <c r="F18" s="12"/>
      <c r="G18" s="10">
        <f t="shared" si="0"/>
        <v>-1.640979361946</v>
      </c>
      <c r="H18" s="11">
        <f t="shared" si="1"/>
        <v>-0.86192953933135819</v>
      </c>
    </row>
    <row r="19" spans="1:8" x14ac:dyDescent="0.2">
      <c r="A19" s="7" t="s">
        <v>48</v>
      </c>
      <c r="B19" s="16">
        <v>5.1555882894494608E-2</v>
      </c>
      <c r="C19" s="17">
        <v>7.7519379844961205E-3</v>
      </c>
      <c r="D19" s="16">
        <v>6.7403806163863003E-2</v>
      </c>
      <c r="E19" s="17">
        <v>7.4020340789648998E-3</v>
      </c>
      <c r="F19" s="12"/>
      <c r="G19" s="10">
        <f t="shared" si="0"/>
        <v>4.3803944909998491E-2</v>
      </c>
      <c r="H19" s="11">
        <f t="shared" si="1"/>
        <v>6.0001772084898104E-2</v>
      </c>
    </row>
    <row r="20" spans="1:8" x14ac:dyDescent="0.2">
      <c r="A20" s="7" t="s">
        <v>49</v>
      </c>
      <c r="B20" s="16">
        <v>0.68863929294789195</v>
      </c>
      <c r="C20" s="17">
        <v>0.63565891472868197</v>
      </c>
      <c r="D20" s="16">
        <v>0.86764473891781002</v>
      </c>
      <c r="E20" s="17">
        <v>0.71355608521221603</v>
      </c>
      <c r="F20" s="12"/>
      <c r="G20" s="10">
        <f t="shared" si="0"/>
        <v>5.2980378219209978E-2</v>
      </c>
      <c r="H20" s="11">
        <f t="shared" si="1"/>
        <v>0.15408865370559399</v>
      </c>
    </row>
    <row r="21" spans="1:8" x14ac:dyDescent="0.2">
      <c r="A21" s="7" t="s">
        <v>51</v>
      </c>
      <c r="B21" s="16">
        <v>2.3494752347633998</v>
      </c>
      <c r="C21" s="17">
        <v>2.4922480620154999</v>
      </c>
      <c r="D21" s="16">
        <v>2.2501398270447002</v>
      </c>
      <c r="E21" s="17">
        <v>2.7802040000592201</v>
      </c>
      <c r="F21" s="12"/>
      <c r="G21" s="10">
        <f t="shared" si="0"/>
        <v>-0.14277282725210005</v>
      </c>
      <c r="H21" s="11">
        <f t="shared" si="1"/>
        <v>-0.53006417301451991</v>
      </c>
    </row>
    <row r="22" spans="1:8" x14ac:dyDescent="0.2">
      <c r="A22" s="7" t="s">
        <v>52</v>
      </c>
      <c r="B22" s="16">
        <v>6.4555330510034992</v>
      </c>
      <c r="C22" s="17">
        <v>6.4496124031007795</v>
      </c>
      <c r="D22" s="16">
        <v>6.9540650231610908</v>
      </c>
      <c r="E22" s="17">
        <v>6.5389569053575904</v>
      </c>
      <c r="F22" s="12"/>
      <c r="G22" s="10">
        <f t="shared" si="0"/>
        <v>5.9206479027196224E-3</v>
      </c>
      <c r="H22" s="11">
        <f t="shared" si="1"/>
        <v>0.41510811780350032</v>
      </c>
    </row>
    <row r="23" spans="1:8" x14ac:dyDescent="0.2">
      <c r="A23" s="7" t="s">
        <v>56</v>
      </c>
      <c r="B23" s="16">
        <v>2.2647762842938701</v>
      </c>
      <c r="C23" s="17">
        <v>2.62403100775194</v>
      </c>
      <c r="D23" s="16">
        <v>2.5125844340231502</v>
      </c>
      <c r="E23" s="17">
        <v>2.2694636486106399</v>
      </c>
      <c r="F23" s="12"/>
      <c r="G23" s="10">
        <f t="shared" si="0"/>
        <v>-0.35925472345806986</v>
      </c>
      <c r="H23" s="11">
        <f t="shared" si="1"/>
        <v>0.24312078541251037</v>
      </c>
    </row>
    <row r="24" spans="1:8" x14ac:dyDescent="0.2">
      <c r="A24" s="7" t="s">
        <v>58</v>
      </c>
      <c r="B24" s="16">
        <v>0.106794328852882</v>
      </c>
      <c r="C24" s="17">
        <v>5.4263565891472895E-2</v>
      </c>
      <c r="D24" s="16">
        <v>5.4496694345250896E-2</v>
      </c>
      <c r="E24" s="17">
        <v>7.1059527158063004E-2</v>
      </c>
      <c r="F24" s="12"/>
      <c r="G24" s="10">
        <f t="shared" si="0"/>
        <v>5.25307629614091E-2</v>
      </c>
      <c r="H24" s="11">
        <f t="shared" si="1"/>
        <v>-1.6562832812812109E-2</v>
      </c>
    </row>
    <row r="25" spans="1:8" x14ac:dyDescent="0.2">
      <c r="A25" s="7" t="s">
        <v>59</v>
      </c>
      <c r="B25" s="16">
        <v>0.86908488307862308</v>
      </c>
      <c r="C25" s="17">
        <v>0.9806201550387601</v>
      </c>
      <c r="D25" s="16">
        <v>0.80167505628934899</v>
      </c>
      <c r="E25" s="17">
        <v>0.85567513952834207</v>
      </c>
      <c r="F25" s="12"/>
      <c r="G25" s="10">
        <f t="shared" si="0"/>
        <v>-0.11153527196013702</v>
      </c>
      <c r="H25" s="11">
        <f t="shared" si="1"/>
        <v>-5.400008323899308E-2</v>
      </c>
    </row>
    <row r="26" spans="1:8" x14ac:dyDescent="0.2">
      <c r="A26" s="7" t="s">
        <v>61</v>
      </c>
      <c r="B26" s="16">
        <v>6.29718283925612</v>
      </c>
      <c r="C26" s="17">
        <v>6.720930232558139</v>
      </c>
      <c r="D26" s="16">
        <v>6.935421417200879</v>
      </c>
      <c r="E26" s="17">
        <v>7.6522228308339102</v>
      </c>
      <c r="F26" s="12"/>
      <c r="G26" s="10">
        <f t="shared" si="0"/>
        <v>-0.42374739330201905</v>
      </c>
      <c r="H26" s="11">
        <f t="shared" si="1"/>
        <v>-0.71680141363303118</v>
      </c>
    </row>
    <row r="27" spans="1:8" x14ac:dyDescent="0.2">
      <c r="A27" s="7" t="s">
        <v>62</v>
      </c>
      <c r="B27" s="16">
        <v>1.8412815319462303E-2</v>
      </c>
      <c r="C27" s="17">
        <v>1.5503875968992199E-2</v>
      </c>
      <c r="D27" s="16">
        <v>1.0038864747809399E-2</v>
      </c>
      <c r="E27" s="17">
        <v>2.3686509052687703E-2</v>
      </c>
      <c r="F27" s="12"/>
      <c r="G27" s="10">
        <f t="shared" si="0"/>
        <v>2.9089393504701036E-3</v>
      </c>
      <c r="H27" s="11">
        <f t="shared" si="1"/>
        <v>-1.3647644304878304E-2</v>
      </c>
    </row>
    <row r="28" spans="1:8" x14ac:dyDescent="0.2">
      <c r="A28" s="7" t="s">
        <v>63</v>
      </c>
      <c r="B28" s="16">
        <v>0.90591051371754705</v>
      </c>
      <c r="C28" s="17">
        <v>0.65891472868217094</v>
      </c>
      <c r="D28" s="16">
        <v>0.49907499031966601</v>
      </c>
      <c r="E28" s="17">
        <v>0.71059527158062996</v>
      </c>
      <c r="F28" s="12"/>
      <c r="G28" s="10">
        <f t="shared" si="0"/>
        <v>0.24699578503537611</v>
      </c>
      <c r="H28" s="11">
        <f t="shared" si="1"/>
        <v>-0.21152028126096395</v>
      </c>
    </row>
    <row r="29" spans="1:8" x14ac:dyDescent="0.2">
      <c r="A29" s="7" t="s">
        <v>64</v>
      </c>
      <c r="B29" s="16">
        <v>1.2888970723623601</v>
      </c>
      <c r="C29" s="17">
        <v>1.2945736434108501</v>
      </c>
      <c r="D29" s="16">
        <v>1.3165254054984299</v>
      </c>
      <c r="E29" s="17">
        <v>0.87936164858103005</v>
      </c>
      <c r="F29" s="12"/>
      <c r="G29" s="10">
        <f t="shared" si="0"/>
        <v>-5.6765710484900644E-3</v>
      </c>
      <c r="H29" s="11">
        <f t="shared" si="1"/>
        <v>0.43716375691739984</v>
      </c>
    </row>
    <row r="30" spans="1:8" x14ac:dyDescent="0.2">
      <c r="A30" s="7" t="s">
        <v>65</v>
      </c>
      <c r="B30" s="16">
        <v>0.8469895046952679</v>
      </c>
      <c r="C30" s="17">
        <v>1.08914728682171</v>
      </c>
      <c r="D30" s="16">
        <v>0.75291485608570308</v>
      </c>
      <c r="E30" s="17">
        <v>0.94449954847592099</v>
      </c>
      <c r="F30" s="12"/>
      <c r="G30" s="10">
        <f t="shared" si="0"/>
        <v>-0.24215778212644212</v>
      </c>
      <c r="H30" s="11">
        <f t="shared" si="1"/>
        <v>-0.19158469239021791</v>
      </c>
    </row>
    <row r="31" spans="1:8" x14ac:dyDescent="0.2">
      <c r="A31" s="7" t="s">
        <v>66</v>
      </c>
      <c r="B31" s="16">
        <v>1.8412815319462303E-2</v>
      </c>
      <c r="C31" s="17">
        <v>1.16279069767442E-2</v>
      </c>
      <c r="D31" s="16">
        <v>2.2945976566421399E-2</v>
      </c>
      <c r="E31" s="17">
        <v>8.8824408947578808E-3</v>
      </c>
      <c r="F31" s="12"/>
      <c r="G31" s="10">
        <f t="shared" si="0"/>
        <v>6.7849083427181031E-3</v>
      </c>
      <c r="H31" s="11">
        <f t="shared" si="1"/>
        <v>1.4063535671663518E-2</v>
      </c>
    </row>
    <row r="32" spans="1:8" x14ac:dyDescent="0.2">
      <c r="A32" s="7" t="s">
        <v>69</v>
      </c>
      <c r="B32" s="16">
        <v>6.6286135150064401E-2</v>
      </c>
      <c r="C32" s="17">
        <v>6.9767441860465101E-2</v>
      </c>
      <c r="D32" s="16">
        <v>6.16673120222576E-2</v>
      </c>
      <c r="E32" s="17">
        <v>5.7735865815926206E-2</v>
      </c>
      <c r="F32" s="12"/>
      <c r="G32" s="10">
        <f t="shared" si="0"/>
        <v>-3.4813067104007001E-3</v>
      </c>
      <c r="H32" s="11">
        <f t="shared" si="1"/>
        <v>3.9314462063313946E-3</v>
      </c>
    </row>
    <row r="33" spans="1:8" x14ac:dyDescent="0.2">
      <c r="A33" s="7" t="s">
        <v>70</v>
      </c>
      <c r="B33" s="16">
        <v>11.1692137727859</v>
      </c>
      <c r="C33" s="17">
        <v>11.364341085271299</v>
      </c>
      <c r="D33" s="16">
        <v>11.936210185145301</v>
      </c>
      <c r="E33" s="17">
        <v>10.183718485839901</v>
      </c>
      <c r="F33" s="12"/>
      <c r="G33" s="10">
        <f t="shared" si="0"/>
        <v>-0.19512731248539872</v>
      </c>
      <c r="H33" s="11">
        <f t="shared" si="1"/>
        <v>1.7524916993054003</v>
      </c>
    </row>
    <row r="34" spans="1:8" x14ac:dyDescent="0.2">
      <c r="A34" s="7" t="s">
        <v>71</v>
      </c>
      <c r="B34" s="16">
        <v>3.6825630638924701E-3</v>
      </c>
      <c r="C34" s="17">
        <v>3.8759689922480602E-3</v>
      </c>
      <c r="D34" s="16">
        <v>2.8682470708026801E-3</v>
      </c>
      <c r="E34" s="17">
        <v>7.4020340789648998E-3</v>
      </c>
      <c r="F34" s="12"/>
      <c r="G34" s="10">
        <f t="shared" si="0"/>
        <v>-1.9340592835559011E-4</v>
      </c>
      <c r="H34" s="11">
        <f t="shared" si="1"/>
        <v>-4.5337870081622201E-3</v>
      </c>
    </row>
    <row r="35" spans="1:8" x14ac:dyDescent="0.2">
      <c r="A35" s="7" t="s">
        <v>72</v>
      </c>
      <c r="B35" s="16">
        <v>3.8593260909593101</v>
      </c>
      <c r="C35" s="17">
        <v>4.7054263565891503</v>
      </c>
      <c r="D35" s="16">
        <v>3.7143799566894704</v>
      </c>
      <c r="E35" s="17">
        <v>5.1000014804068199</v>
      </c>
      <c r="F35" s="12"/>
      <c r="G35" s="10">
        <f t="shared" si="0"/>
        <v>-0.8461002656298402</v>
      </c>
      <c r="H35" s="11">
        <f t="shared" si="1"/>
        <v>-1.3856215237173495</v>
      </c>
    </row>
    <row r="36" spans="1:8" x14ac:dyDescent="0.2">
      <c r="A36" s="7" t="s">
        <v>74</v>
      </c>
      <c r="B36" s="16">
        <v>0.53028908120051599</v>
      </c>
      <c r="C36" s="17">
        <v>0.55813953488372103</v>
      </c>
      <c r="D36" s="16">
        <v>0.46035365486382995</v>
      </c>
      <c r="E36" s="17">
        <v>0.53442686050126598</v>
      </c>
      <c r="F36" s="12"/>
      <c r="G36" s="10">
        <f t="shared" si="0"/>
        <v>-2.7850453683205045E-2</v>
      </c>
      <c r="H36" s="11">
        <f t="shared" si="1"/>
        <v>-7.4073205637436024E-2</v>
      </c>
    </row>
    <row r="37" spans="1:8" x14ac:dyDescent="0.2">
      <c r="A37" s="7" t="s">
        <v>75</v>
      </c>
      <c r="B37" s="16">
        <v>2.9902412078806799</v>
      </c>
      <c r="C37" s="17">
        <v>1.96511627906977</v>
      </c>
      <c r="D37" s="16">
        <v>3.36732206112235</v>
      </c>
      <c r="E37" s="17">
        <v>2.3597684643740102</v>
      </c>
      <c r="F37" s="12"/>
      <c r="G37" s="10">
        <f t="shared" si="0"/>
        <v>1.0251249288109099</v>
      </c>
      <c r="H37" s="11">
        <f t="shared" si="1"/>
        <v>1.0075535967483398</v>
      </c>
    </row>
    <row r="38" spans="1:8" x14ac:dyDescent="0.2">
      <c r="A38" s="7" t="s">
        <v>76</v>
      </c>
      <c r="B38" s="16">
        <v>0.21727122076965599</v>
      </c>
      <c r="C38" s="17">
        <v>0.27131782945736399</v>
      </c>
      <c r="D38" s="16">
        <v>0.259576359907642</v>
      </c>
      <c r="E38" s="17">
        <v>0.30792461768494001</v>
      </c>
      <c r="F38" s="12"/>
      <c r="G38" s="10">
        <f t="shared" ref="G38:G72" si="2">B38-C38</f>
        <v>-5.4046608687707998E-2</v>
      </c>
      <c r="H38" s="11">
        <f t="shared" ref="H38:H72" si="3">D38-E38</f>
        <v>-4.8348257777298009E-2</v>
      </c>
    </row>
    <row r="39" spans="1:8" x14ac:dyDescent="0.2">
      <c r="A39" s="7" t="s">
        <v>77</v>
      </c>
      <c r="B39" s="16">
        <v>7.1073467133124693</v>
      </c>
      <c r="C39" s="17">
        <v>5.5813953488372103</v>
      </c>
      <c r="D39" s="16">
        <v>7.3713949719628804</v>
      </c>
      <c r="E39" s="17">
        <v>5.96603946764571</v>
      </c>
      <c r="F39" s="12"/>
      <c r="G39" s="10">
        <f t="shared" si="2"/>
        <v>1.5259513644752589</v>
      </c>
      <c r="H39" s="11">
        <f t="shared" si="3"/>
        <v>1.4053555043171704</v>
      </c>
    </row>
    <row r="40" spans="1:8" x14ac:dyDescent="0.2">
      <c r="A40" s="7" t="s">
        <v>78</v>
      </c>
      <c r="B40" s="16">
        <v>3.6604676855091096</v>
      </c>
      <c r="C40" s="17">
        <v>5.8023255813953494</v>
      </c>
      <c r="D40" s="16">
        <v>3.4146481377905902</v>
      </c>
      <c r="E40" s="17">
        <v>5.9749219085404706</v>
      </c>
      <c r="F40" s="12"/>
      <c r="G40" s="10">
        <f t="shared" si="2"/>
        <v>-2.1418578958862398</v>
      </c>
      <c r="H40" s="11">
        <f t="shared" si="3"/>
        <v>-2.5602737707498804</v>
      </c>
    </row>
    <row r="41" spans="1:8" x14ac:dyDescent="0.2">
      <c r="A41" s="7" t="s">
        <v>79</v>
      </c>
      <c r="B41" s="16">
        <v>0.32406554962253703</v>
      </c>
      <c r="C41" s="17">
        <v>0.23643410852713198</v>
      </c>
      <c r="D41" s="16">
        <v>0.31263893071749199</v>
      </c>
      <c r="E41" s="17">
        <v>0.21613939510577501</v>
      </c>
      <c r="F41" s="12"/>
      <c r="G41" s="10">
        <f t="shared" si="2"/>
        <v>8.7631441095405049E-2</v>
      </c>
      <c r="H41" s="11">
        <f t="shared" si="3"/>
        <v>9.649953561171698E-2</v>
      </c>
    </row>
    <row r="42" spans="1:8" x14ac:dyDescent="0.2">
      <c r="A42" s="7" t="s">
        <v>80</v>
      </c>
      <c r="B42" s="16">
        <v>8.4698950469526801E-2</v>
      </c>
      <c r="C42" s="17">
        <v>0</v>
      </c>
      <c r="D42" s="16">
        <v>3.2984841314230802E-2</v>
      </c>
      <c r="E42" s="17">
        <v>0</v>
      </c>
      <c r="F42" s="12"/>
      <c r="G42" s="10">
        <f t="shared" si="2"/>
        <v>8.4698950469526801E-2</v>
      </c>
      <c r="H42" s="11">
        <f t="shared" si="3"/>
        <v>3.2984841314230802E-2</v>
      </c>
    </row>
    <row r="43" spans="1:8" x14ac:dyDescent="0.2">
      <c r="A43" s="7" t="s">
        <v>81</v>
      </c>
      <c r="B43" s="16">
        <v>1.10108635610385</v>
      </c>
      <c r="C43" s="17">
        <v>0.60852713178294604</v>
      </c>
      <c r="D43" s="16">
        <v>0.80310917982475005</v>
      </c>
      <c r="E43" s="17">
        <v>0.66618306710684094</v>
      </c>
      <c r="F43" s="12"/>
      <c r="G43" s="10">
        <f t="shared" si="2"/>
        <v>0.49255922432090393</v>
      </c>
      <c r="H43" s="11">
        <f t="shared" si="3"/>
        <v>0.13692611271790911</v>
      </c>
    </row>
    <row r="44" spans="1:8" x14ac:dyDescent="0.2">
      <c r="A44" s="7" t="s">
        <v>82</v>
      </c>
      <c r="B44" s="16">
        <v>0.43454244153931104</v>
      </c>
      <c r="C44" s="17">
        <v>0.33333333333333298</v>
      </c>
      <c r="D44" s="16">
        <v>0.314073054252893</v>
      </c>
      <c r="E44" s="17">
        <v>0.27535566773749398</v>
      </c>
      <c r="F44" s="12"/>
      <c r="G44" s="10">
        <f t="shared" si="2"/>
        <v>0.10120910820597806</v>
      </c>
      <c r="H44" s="11">
        <f t="shared" si="3"/>
        <v>3.8717386515399022E-2</v>
      </c>
    </row>
    <row r="45" spans="1:8" x14ac:dyDescent="0.2">
      <c r="A45" s="7" t="s">
        <v>83</v>
      </c>
      <c r="B45" s="16">
        <v>1.10108635610385</v>
      </c>
      <c r="C45" s="17">
        <v>1.2713178294573599</v>
      </c>
      <c r="D45" s="16">
        <v>1.0655537868031999</v>
      </c>
      <c r="E45" s="17">
        <v>0.73724259426490402</v>
      </c>
      <c r="F45" s="12"/>
      <c r="G45" s="10">
        <f t="shared" si="2"/>
        <v>-0.17023147335350997</v>
      </c>
      <c r="H45" s="11">
        <f t="shared" si="3"/>
        <v>0.32831119253829588</v>
      </c>
    </row>
    <row r="46" spans="1:8" x14ac:dyDescent="0.2">
      <c r="A46" s="7" t="s">
        <v>84</v>
      </c>
      <c r="B46" s="16">
        <v>7.3651261277849402E-3</v>
      </c>
      <c r="C46" s="17">
        <v>0</v>
      </c>
      <c r="D46" s="16">
        <v>8.6047412124080399E-3</v>
      </c>
      <c r="E46" s="17">
        <v>1.4804068157929799E-3</v>
      </c>
      <c r="F46" s="12"/>
      <c r="G46" s="10">
        <f t="shared" si="2"/>
        <v>7.3651261277849402E-3</v>
      </c>
      <c r="H46" s="11">
        <f t="shared" si="3"/>
        <v>7.1243343966150598E-3</v>
      </c>
    </row>
    <row r="47" spans="1:8" x14ac:dyDescent="0.2">
      <c r="A47" s="7" t="s">
        <v>87</v>
      </c>
      <c r="B47" s="16">
        <v>1.1342294236788799</v>
      </c>
      <c r="C47" s="17">
        <v>1.22480620155039</v>
      </c>
      <c r="D47" s="16">
        <v>0.73857362073168997</v>
      </c>
      <c r="E47" s="17">
        <v>1.2997971842662401</v>
      </c>
      <c r="F47" s="12"/>
      <c r="G47" s="10">
        <f t="shared" si="2"/>
        <v>-9.0576777871510084E-2</v>
      </c>
      <c r="H47" s="11">
        <f t="shared" si="3"/>
        <v>-0.56122356353455016</v>
      </c>
    </row>
    <row r="48" spans="1:8" x14ac:dyDescent="0.2">
      <c r="A48" s="7" t="s">
        <v>88</v>
      </c>
      <c r="B48" s="16">
        <v>0.272509666728043</v>
      </c>
      <c r="C48" s="17">
        <v>0.37596899224806202</v>
      </c>
      <c r="D48" s="16">
        <v>0.32984841314230801</v>
      </c>
      <c r="E48" s="17">
        <v>0.29312054952701</v>
      </c>
      <c r="F48" s="12"/>
      <c r="G48" s="10">
        <f t="shared" si="2"/>
        <v>-0.10345932552001902</v>
      </c>
      <c r="H48" s="11">
        <f t="shared" si="3"/>
        <v>3.6727863615298006E-2</v>
      </c>
    </row>
    <row r="49" spans="1:8" x14ac:dyDescent="0.2">
      <c r="A49" s="7" t="s">
        <v>89</v>
      </c>
      <c r="B49" s="16">
        <v>2.2279506536549398</v>
      </c>
      <c r="C49" s="17">
        <v>3.7635658914728696</v>
      </c>
      <c r="D49" s="16">
        <v>3.0059229302012098</v>
      </c>
      <c r="E49" s="17">
        <v>3.31463086056048</v>
      </c>
      <c r="F49" s="12"/>
      <c r="G49" s="10">
        <f t="shared" si="2"/>
        <v>-1.5356152378179297</v>
      </c>
      <c r="H49" s="11">
        <f t="shared" si="3"/>
        <v>-0.30870793035927013</v>
      </c>
    </row>
    <row r="50" spans="1:8" x14ac:dyDescent="0.2">
      <c r="A50" s="7" t="s">
        <v>90</v>
      </c>
      <c r="B50" s="16">
        <v>2.0585527527158898</v>
      </c>
      <c r="C50" s="17">
        <v>1.3527131782945701</v>
      </c>
      <c r="D50" s="16">
        <v>1.7424600955126299</v>
      </c>
      <c r="E50" s="17">
        <v>1.5603487838458001</v>
      </c>
      <c r="F50" s="12"/>
      <c r="G50" s="10">
        <f t="shared" si="2"/>
        <v>0.70583957442131973</v>
      </c>
      <c r="H50" s="11">
        <f t="shared" si="3"/>
        <v>0.18211131166682981</v>
      </c>
    </row>
    <row r="51" spans="1:8" x14ac:dyDescent="0.2">
      <c r="A51" s="7" t="s">
        <v>91</v>
      </c>
      <c r="B51" s="16">
        <v>4.4853618118210301</v>
      </c>
      <c r="C51" s="17">
        <v>0</v>
      </c>
      <c r="D51" s="16">
        <v>1.7467624661188299</v>
      </c>
      <c r="E51" s="17">
        <v>0</v>
      </c>
      <c r="F51" s="12"/>
      <c r="G51" s="10">
        <f t="shared" si="2"/>
        <v>4.4853618118210301</v>
      </c>
      <c r="H51" s="11">
        <f t="shared" si="3"/>
        <v>1.7467624661188299</v>
      </c>
    </row>
    <row r="52" spans="1:8" x14ac:dyDescent="0.2">
      <c r="A52" s="7" t="s">
        <v>92</v>
      </c>
      <c r="B52" s="16">
        <v>17.0281716074388</v>
      </c>
      <c r="C52" s="17">
        <v>16.569767441860499</v>
      </c>
      <c r="D52" s="16">
        <v>18.107243757977301</v>
      </c>
      <c r="E52" s="17">
        <v>16.9921094316718</v>
      </c>
      <c r="F52" s="12"/>
      <c r="G52" s="10">
        <f t="shared" si="2"/>
        <v>0.4584041655783011</v>
      </c>
      <c r="H52" s="11">
        <f t="shared" si="3"/>
        <v>1.1151343263055011</v>
      </c>
    </row>
    <row r="53" spans="1:8" x14ac:dyDescent="0.2">
      <c r="A53" s="7" t="s">
        <v>94</v>
      </c>
      <c r="B53" s="16">
        <v>3.05652734303075</v>
      </c>
      <c r="C53" s="17">
        <v>3.3914728682170501</v>
      </c>
      <c r="D53" s="16">
        <v>2.49394082806293</v>
      </c>
      <c r="E53" s="17">
        <v>3.6965758190350702</v>
      </c>
      <c r="F53" s="12"/>
      <c r="G53" s="10">
        <f t="shared" si="2"/>
        <v>-0.33494552518630005</v>
      </c>
      <c r="H53" s="11">
        <f t="shared" si="3"/>
        <v>-1.2026349909721401</v>
      </c>
    </row>
    <row r="54" spans="1:8" x14ac:dyDescent="0.2">
      <c r="A54" s="7" t="s">
        <v>95</v>
      </c>
      <c r="B54" s="16">
        <v>1.14159454980667</v>
      </c>
      <c r="C54" s="17">
        <v>1.13953488372093</v>
      </c>
      <c r="D54" s="16">
        <v>1.0698561574094001</v>
      </c>
      <c r="E54" s="17">
        <v>1.1162267391079099</v>
      </c>
      <c r="F54" s="12"/>
      <c r="G54" s="10">
        <f t="shared" si="2"/>
        <v>2.0596660857399307E-3</v>
      </c>
      <c r="H54" s="11">
        <f t="shared" si="3"/>
        <v>-4.6370581698509827E-2</v>
      </c>
    </row>
    <row r="55" spans="1:8" x14ac:dyDescent="0.2">
      <c r="A55" s="142" t="s">
        <v>40</v>
      </c>
      <c r="B55" s="153">
        <v>9.5746639661204197E-2</v>
      </c>
      <c r="C55" s="154">
        <v>8.1395348837209294E-2</v>
      </c>
      <c r="D55" s="153">
        <v>6.8837929699264291E-2</v>
      </c>
      <c r="E55" s="154">
        <v>4.7373018105375406E-2</v>
      </c>
      <c r="F55" s="155"/>
      <c r="G55" s="156">
        <f t="shared" si="2"/>
        <v>1.4351290823994903E-2</v>
      </c>
      <c r="H55" s="157">
        <f t="shared" si="3"/>
        <v>2.1464911593888886E-2</v>
      </c>
    </row>
    <row r="56" spans="1:8" x14ac:dyDescent="0.2">
      <c r="A56" s="7" t="s">
        <v>41</v>
      </c>
      <c r="B56" s="16">
        <v>3.6825630638924701E-3</v>
      </c>
      <c r="C56" s="17">
        <v>3.8759689922480602E-3</v>
      </c>
      <c r="D56" s="16">
        <v>5.7364941416053602E-3</v>
      </c>
      <c r="E56" s="17">
        <v>1.4804068157929799E-3</v>
      </c>
      <c r="F56" s="12"/>
      <c r="G56" s="10">
        <f t="shared" si="2"/>
        <v>-1.9340592835559011E-4</v>
      </c>
      <c r="H56" s="11">
        <f t="shared" si="3"/>
        <v>4.2560873258123801E-3</v>
      </c>
    </row>
    <row r="57" spans="1:8" x14ac:dyDescent="0.2">
      <c r="A57" s="7" t="s">
        <v>46</v>
      </c>
      <c r="B57" s="16">
        <v>3.6825630638924703E-2</v>
      </c>
      <c r="C57" s="17">
        <v>5.4263565891472895E-2</v>
      </c>
      <c r="D57" s="16">
        <v>4.4457829597441503E-2</v>
      </c>
      <c r="E57" s="17">
        <v>3.99709840264105E-2</v>
      </c>
      <c r="F57" s="12"/>
      <c r="G57" s="10">
        <f t="shared" si="2"/>
        <v>-1.7437935252548192E-2</v>
      </c>
      <c r="H57" s="11">
        <f t="shared" si="3"/>
        <v>4.4868455710310035E-3</v>
      </c>
    </row>
    <row r="58" spans="1:8" x14ac:dyDescent="0.2">
      <c r="A58" s="7" t="s">
        <v>47</v>
      </c>
      <c r="B58" s="16">
        <v>0.43085987847541901</v>
      </c>
      <c r="C58" s="17">
        <v>0.36821705426356599</v>
      </c>
      <c r="D58" s="16">
        <v>0.37287211920434798</v>
      </c>
      <c r="E58" s="17">
        <v>0.327169906290249</v>
      </c>
      <c r="F58" s="12"/>
      <c r="G58" s="10">
        <f t="shared" si="2"/>
        <v>6.2642824211853021E-2</v>
      </c>
      <c r="H58" s="11">
        <f t="shared" si="3"/>
        <v>4.5702212914098983E-2</v>
      </c>
    </row>
    <row r="59" spans="1:8" x14ac:dyDescent="0.2">
      <c r="A59" s="7" t="s">
        <v>50</v>
      </c>
      <c r="B59" s="16">
        <v>0.44190756766709605</v>
      </c>
      <c r="C59" s="17">
        <v>0.5</v>
      </c>
      <c r="D59" s="16">
        <v>0.37717448981055202</v>
      </c>
      <c r="E59" s="17">
        <v>0.45448489244844498</v>
      </c>
      <c r="F59" s="12"/>
      <c r="G59" s="10">
        <f t="shared" si="2"/>
        <v>-5.8092432332903954E-2</v>
      </c>
      <c r="H59" s="11">
        <f t="shared" si="3"/>
        <v>-7.7310402637892961E-2</v>
      </c>
    </row>
    <row r="60" spans="1:8" x14ac:dyDescent="0.2">
      <c r="A60" s="7" t="s">
        <v>53</v>
      </c>
      <c r="B60" s="16">
        <v>3.6825630638924701E-3</v>
      </c>
      <c r="C60" s="17">
        <v>3.8759689922480602E-3</v>
      </c>
      <c r="D60" s="16">
        <v>8.6047412124080399E-3</v>
      </c>
      <c r="E60" s="17">
        <v>1.4804068157929799E-3</v>
      </c>
      <c r="F60" s="12"/>
      <c r="G60" s="10">
        <f t="shared" si="2"/>
        <v>-1.9340592835559011E-4</v>
      </c>
      <c r="H60" s="11">
        <f t="shared" si="3"/>
        <v>7.1243343966150598E-3</v>
      </c>
    </row>
    <row r="61" spans="1:8" x14ac:dyDescent="0.2">
      <c r="A61" s="7" t="s">
        <v>54</v>
      </c>
      <c r="B61" s="16">
        <v>0</v>
      </c>
      <c r="C61" s="17">
        <v>0</v>
      </c>
      <c r="D61" s="16">
        <v>0</v>
      </c>
      <c r="E61" s="17">
        <v>1.4804068157929799E-3</v>
      </c>
      <c r="F61" s="12"/>
      <c r="G61" s="10">
        <f t="shared" si="2"/>
        <v>0</v>
      </c>
      <c r="H61" s="11">
        <f t="shared" si="3"/>
        <v>-1.4804068157929799E-3</v>
      </c>
    </row>
    <row r="62" spans="1:8" x14ac:dyDescent="0.2">
      <c r="A62" s="7" t="s">
        <v>55</v>
      </c>
      <c r="B62" s="16">
        <v>0.86171975695083802</v>
      </c>
      <c r="C62" s="17">
        <v>0.73643410852713198</v>
      </c>
      <c r="D62" s="16">
        <v>0.74861248547949899</v>
      </c>
      <c r="E62" s="17">
        <v>0.65582021939629009</v>
      </c>
      <c r="F62" s="12"/>
      <c r="G62" s="10">
        <f t="shared" si="2"/>
        <v>0.12528564842370604</v>
      </c>
      <c r="H62" s="11">
        <f t="shared" si="3"/>
        <v>9.2792266083208896E-2</v>
      </c>
    </row>
    <row r="63" spans="1:8" x14ac:dyDescent="0.2">
      <c r="A63" s="7" t="s">
        <v>57</v>
      </c>
      <c r="B63" s="16">
        <v>0.16939790093905399</v>
      </c>
      <c r="C63" s="17">
        <v>0.15116279069767399</v>
      </c>
      <c r="D63" s="16">
        <v>0.17352894778356198</v>
      </c>
      <c r="E63" s="17">
        <v>0.19689410650046602</v>
      </c>
      <c r="F63" s="12"/>
      <c r="G63" s="10">
        <f t="shared" si="2"/>
        <v>1.8235110241379998E-2</v>
      </c>
      <c r="H63" s="11">
        <f t="shared" si="3"/>
        <v>-2.3365158716904033E-2</v>
      </c>
    </row>
    <row r="64" spans="1:8" x14ac:dyDescent="0.2">
      <c r="A64" s="7" t="s">
        <v>60</v>
      </c>
      <c r="B64" s="16">
        <v>0.29092248204750498</v>
      </c>
      <c r="C64" s="17">
        <v>0.20542635658914701</v>
      </c>
      <c r="D64" s="16">
        <v>0.26101048344304401</v>
      </c>
      <c r="E64" s="17">
        <v>0.19393329286888</v>
      </c>
      <c r="F64" s="12"/>
      <c r="G64" s="10">
        <f t="shared" si="2"/>
        <v>8.5496125458357969E-2</v>
      </c>
      <c r="H64" s="11">
        <f t="shared" si="3"/>
        <v>6.7077190574164003E-2</v>
      </c>
    </row>
    <row r="65" spans="1:8" x14ac:dyDescent="0.2">
      <c r="A65" s="7" t="s">
        <v>67</v>
      </c>
      <c r="B65" s="16">
        <v>0.10311176578898899</v>
      </c>
      <c r="C65" s="17">
        <v>4.6511627906976695E-2</v>
      </c>
      <c r="D65" s="16">
        <v>9.1783906265685694E-2</v>
      </c>
      <c r="E65" s="17">
        <v>3.99709840264105E-2</v>
      </c>
      <c r="F65" s="12"/>
      <c r="G65" s="10">
        <f t="shared" si="2"/>
        <v>5.6600137882012298E-2</v>
      </c>
      <c r="H65" s="11">
        <f t="shared" si="3"/>
        <v>5.1812922239275194E-2</v>
      </c>
    </row>
    <row r="66" spans="1:8" x14ac:dyDescent="0.2">
      <c r="A66" s="7" t="s">
        <v>68</v>
      </c>
      <c r="B66" s="16">
        <v>4.0508193702817205E-2</v>
      </c>
      <c r="C66" s="17">
        <v>3.8759689922480602E-3</v>
      </c>
      <c r="D66" s="16">
        <v>2.4380100101822798E-2</v>
      </c>
      <c r="E66" s="17">
        <v>1.1843254526343801E-2</v>
      </c>
      <c r="F66" s="12"/>
      <c r="G66" s="10">
        <f t="shared" si="2"/>
        <v>3.6632224710569143E-2</v>
      </c>
      <c r="H66" s="11">
        <f t="shared" si="3"/>
        <v>1.2536845575478997E-2</v>
      </c>
    </row>
    <row r="67" spans="1:8" x14ac:dyDescent="0.2">
      <c r="A67" s="7" t="s">
        <v>73</v>
      </c>
      <c r="B67" s="16">
        <v>7.3651261277849406E-2</v>
      </c>
      <c r="C67" s="17">
        <v>0.14341085271317799</v>
      </c>
      <c r="D67" s="16">
        <v>7.6008547376270996E-2</v>
      </c>
      <c r="E67" s="17">
        <v>0.18505085197412199</v>
      </c>
      <c r="F67" s="12"/>
      <c r="G67" s="10">
        <f t="shared" si="2"/>
        <v>-6.9759591435328588E-2</v>
      </c>
      <c r="H67" s="11">
        <f t="shared" si="3"/>
        <v>-0.109042304597851</v>
      </c>
    </row>
    <row r="68" spans="1:8" x14ac:dyDescent="0.2">
      <c r="A68" s="7" t="s">
        <v>85</v>
      </c>
      <c r="B68" s="16">
        <v>0.10311176578898899</v>
      </c>
      <c r="C68" s="17">
        <v>0.12015503875969</v>
      </c>
      <c r="D68" s="16">
        <v>7.7442670911672298E-2</v>
      </c>
      <c r="E68" s="17">
        <v>0.10214807028971599</v>
      </c>
      <c r="F68" s="12"/>
      <c r="G68" s="10">
        <f t="shared" si="2"/>
        <v>-1.7043272970701004E-2</v>
      </c>
      <c r="H68" s="11">
        <f t="shared" si="3"/>
        <v>-2.4705399378043696E-2</v>
      </c>
    </row>
    <row r="69" spans="1:8" x14ac:dyDescent="0.2">
      <c r="A69" s="7" t="s">
        <v>86</v>
      </c>
      <c r="B69" s="16">
        <v>3.6825630638924701E-3</v>
      </c>
      <c r="C69" s="17">
        <v>0</v>
      </c>
      <c r="D69" s="16">
        <v>1.4341235354013401E-3</v>
      </c>
      <c r="E69" s="17">
        <v>0</v>
      </c>
      <c r="F69" s="12"/>
      <c r="G69" s="10">
        <f t="shared" si="2"/>
        <v>3.6825630638924701E-3</v>
      </c>
      <c r="H69" s="11">
        <f t="shared" si="3"/>
        <v>1.4341235354013401E-3</v>
      </c>
    </row>
    <row r="70" spans="1:8" x14ac:dyDescent="0.2">
      <c r="A70" s="7" t="s">
        <v>93</v>
      </c>
      <c r="B70" s="16">
        <v>9.9429202725096699E-2</v>
      </c>
      <c r="C70" s="17">
        <v>7.3643410852713198E-2</v>
      </c>
      <c r="D70" s="16">
        <v>9.3218029801087093E-2</v>
      </c>
      <c r="E70" s="17">
        <v>8.7344002131785808E-2</v>
      </c>
      <c r="F70" s="12"/>
      <c r="G70" s="10">
        <f t="shared" si="2"/>
        <v>2.5785791872383501E-2</v>
      </c>
      <c r="H70" s="11">
        <f t="shared" si="3"/>
        <v>5.8740276693012849E-3</v>
      </c>
    </row>
    <row r="71" spans="1:8" x14ac:dyDescent="0.2">
      <c r="A71" s="7" t="s">
        <v>96</v>
      </c>
      <c r="B71" s="16">
        <v>0.28355735591971998</v>
      </c>
      <c r="C71" s="17">
        <v>0.19767441860465101</v>
      </c>
      <c r="D71" s="16">
        <v>0.27678584233245901</v>
      </c>
      <c r="E71" s="17">
        <v>0.179129224710951</v>
      </c>
      <c r="F71" s="12"/>
      <c r="G71" s="10">
        <f t="shared" si="2"/>
        <v>8.5882937315068963E-2</v>
      </c>
      <c r="H71" s="11">
        <f t="shared" si="3"/>
        <v>9.7656617621508013E-2</v>
      </c>
    </row>
    <row r="72" spans="1:8" x14ac:dyDescent="0.2">
      <c r="A72" s="7" t="s">
        <v>97</v>
      </c>
      <c r="B72" s="16">
        <v>1.1047689191677401E-2</v>
      </c>
      <c r="C72" s="17">
        <v>1.16279069767442E-2</v>
      </c>
      <c r="D72" s="16">
        <v>1.14729882832107E-2</v>
      </c>
      <c r="E72" s="17">
        <v>1.3323661342136799E-2</v>
      </c>
      <c r="F72" s="12"/>
      <c r="G72" s="10">
        <f t="shared" si="2"/>
        <v>-5.8021778506679896E-4</v>
      </c>
      <c r="H72" s="11">
        <f t="shared" si="3"/>
        <v>-1.850673058926099E-3</v>
      </c>
    </row>
    <row r="73" spans="1:8" x14ac:dyDescent="0.2">
      <c r="A73" s="1"/>
      <c r="B73" s="18"/>
      <c r="C73" s="19"/>
      <c r="D73" s="18"/>
      <c r="E73" s="19"/>
      <c r="F73" s="15"/>
      <c r="G73" s="13"/>
      <c r="H73" s="14"/>
    </row>
    <row r="74" spans="1:8" s="43" customFormat="1" x14ac:dyDescent="0.2">
      <c r="A74" s="27" t="s">
        <v>5</v>
      </c>
      <c r="B74" s="44">
        <f>SUM(B6:B73)</f>
        <v>100.00000000000006</v>
      </c>
      <c r="C74" s="45">
        <f>SUM(C6:C73)</f>
        <v>100</v>
      </c>
      <c r="D74" s="44">
        <f>SUM(D6:D73)</f>
        <v>99.999999999999957</v>
      </c>
      <c r="E74" s="45">
        <f>SUM(E6:E73)</f>
        <v>99.999999999999943</v>
      </c>
      <c r="F74" s="49"/>
      <c r="G74" s="50">
        <f>SUM(G6:G73)</f>
        <v>3.5553157640144661E-14</v>
      </c>
      <c r="H74" s="51">
        <f>SUM(H6:H73)</f>
        <v>-2.8243032912378396E-14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6138</v>
      </c>
      <c r="C7" s="79">
        <f>SUM($C8:$C11)</f>
        <v>5384</v>
      </c>
      <c r="D7" s="78">
        <f>SUM($D8:$D11)</f>
        <v>14845</v>
      </c>
      <c r="E7" s="79">
        <f>SUM($E8:$E11)</f>
        <v>15595</v>
      </c>
      <c r="F7" s="80"/>
      <c r="G7" s="78">
        <f>B7-C7</f>
        <v>754</v>
      </c>
      <c r="H7" s="79">
        <f>D7-E7</f>
        <v>-750</v>
      </c>
      <c r="I7" s="54">
        <f>IF(C7=0, "-", IF(G7/C7&lt;10, G7/C7, "&gt;999%"))</f>
        <v>0.14004457652303121</v>
      </c>
      <c r="J7" s="55">
        <f>IF(E7=0, "-", IF(H7/E7&lt;10, H7/E7, "&gt;999%"))</f>
        <v>-4.8092337287592178E-2</v>
      </c>
    </row>
    <row r="8" spans="1:10" x14ac:dyDescent="0.2">
      <c r="A8" s="158" t="s">
        <v>159</v>
      </c>
      <c r="B8" s="65">
        <v>3851</v>
      </c>
      <c r="C8" s="66">
        <v>3125</v>
      </c>
      <c r="D8" s="65">
        <v>8993</v>
      </c>
      <c r="E8" s="66">
        <v>8866</v>
      </c>
      <c r="F8" s="67"/>
      <c r="G8" s="65">
        <f>B8-C8</f>
        <v>726</v>
      </c>
      <c r="H8" s="66">
        <f>D8-E8</f>
        <v>127</v>
      </c>
      <c r="I8" s="8">
        <f>IF(C8=0, "-", IF(G8/C8&lt;10, G8/C8, "&gt;999%"))</f>
        <v>0.23232</v>
      </c>
      <c r="J8" s="9">
        <f>IF(E8=0, "-", IF(H8/E8&lt;10, H8/E8, "&gt;999%"))</f>
        <v>1.4324385292127227E-2</v>
      </c>
    </row>
    <row r="9" spans="1:10" x14ac:dyDescent="0.2">
      <c r="A9" s="158" t="s">
        <v>160</v>
      </c>
      <c r="B9" s="65">
        <v>1692</v>
      </c>
      <c r="C9" s="66">
        <v>1681</v>
      </c>
      <c r="D9" s="65">
        <v>4202</v>
      </c>
      <c r="E9" s="66">
        <v>5195</v>
      </c>
      <c r="F9" s="67"/>
      <c r="G9" s="65">
        <f>B9-C9</f>
        <v>11</v>
      </c>
      <c r="H9" s="66">
        <f>D9-E9</f>
        <v>-993</v>
      </c>
      <c r="I9" s="8">
        <f>IF(C9=0, "-", IF(G9/C9&lt;10, G9/C9, "&gt;999%"))</f>
        <v>6.5437239738251043E-3</v>
      </c>
      <c r="J9" s="9">
        <f>IF(E9=0, "-", IF(H9/E9&lt;10, H9/E9, "&gt;999%"))</f>
        <v>-0.19114533205004813</v>
      </c>
    </row>
    <row r="10" spans="1:10" x14ac:dyDescent="0.2">
      <c r="A10" s="158" t="s">
        <v>161</v>
      </c>
      <c r="B10" s="65">
        <v>145</v>
      </c>
      <c r="C10" s="66">
        <v>79</v>
      </c>
      <c r="D10" s="65">
        <v>458</v>
      </c>
      <c r="E10" s="66">
        <v>276</v>
      </c>
      <c r="F10" s="67"/>
      <c r="G10" s="65">
        <f>B10-C10</f>
        <v>66</v>
      </c>
      <c r="H10" s="66">
        <f>D10-E10</f>
        <v>182</v>
      </c>
      <c r="I10" s="8">
        <f>IF(C10=0, "-", IF(G10/C10&lt;10, G10/C10, "&gt;999%"))</f>
        <v>0.83544303797468356</v>
      </c>
      <c r="J10" s="9">
        <f>IF(E10=0, "-", IF(H10/E10&lt;10, H10/E10, "&gt;999%"))</f>
        <v>0.65942028985507251</v>
      </c>
    </row>
    <row r="11" spans="1:10" x14ac:dyDescent="0.2">
      <c r="A11" s="158" t="s">
        <v>162</v>
      </c>
      <c r="B11" s="65">
        <v>450</v>
      </c>
      <c r="C11" s="66">
        <v>499</v>
      </c>
      <c r="D11" s="65">
        <v>1192</v>
      </c>
      <c r="E11" s="66">
        <v>1258</v>
      </c>
      <c r="F11" s="67"/>
      <c r="G11" s="65">
        <f>B11-C11</f>
        <v>-49</v>
      </c>
      <c r="H11" s="66">
        <f>D11-E11</f>
        <v>-66</v>
      </c>
      <c r="I11" s="8">
        <f>IF(C11=0, "-", IF(G11/C11&lt;10, G11/C11, "&gt;999%"))</f>
        <v>-9.8196392785571143E-2</v>
      </c>
      <c r="J11" s="9">
        <f>IF(E11=0, "-", IF(H11/E11&lt;10, H11/E11, "&gt;999%"))</f>
        <v>-5.246422893481717E-2</v>
      </c>
    </row>
    <row r="12" spans="1:10" x14ac:dyDescent="0.2">
      <c r="A12" s="7"/>
      <c r="B12" s="65"/>
      <c r="C12" s="66"/>
      <c r="D12" s="65"/>
      <c r="E12" s="66"/>
      <c r="F12" s="67"/>
      <c r="G12" s="65"/>
      <c r="H12" s="66"/>
      <c r="I12" s="8"/>
      <c r="J12" s="9"/>
    </row>
    <row r="13" spans="1:10" s="160" customFormat="1" x14ac:dyDescent="0.2">
      <c r="A13" s="159" t="s">
        <v>119</v>
      </c>
      <c r="B13" s="78">
        <f>SUM($B14:$B17)</f>
        <v>14144</v>
      </c>
      <c r="C13" s="79">
        <f>SUM($C14:$C17)</f>
        <v>13833</v>
      </c>
      <c r="D13" s="78">
        <f>SUM($D14:$D17)</f>
        <v>37173</v>
      </c>
      <c r="E13" s="79">
        <f>SUM($E14:$E17)</f>
        <v>35972</v>
      </c>
      <c r="F13" s="80"/>
      <c r="G13" s="78">
        <f>B13-C13</f>
        <v>311</v>
      </c>
      <c r="H13" s="79">
        <f>D13-E13</f>
        <v>1201</v>
      </c>
      <c r="I13" s="54">
        <f>IF(C13=0, "-", IF(G13/C13&lt;10, G13/C13, "&gt;999%"))</f>
        <v>2.2482469457095353E-2</v>
      </c>
      <c r="J13" s="55">
        <f>IF(E13=0, "-", IF(H13/E13&lt;10, H13/E13, "&gt;999%"))</f>
        <v>3.3387078839097077E-2</v>
      </c>
    </row>
    <row r="14" spans="1:10" x14ac:dyDescent="0.2">
      <c r="A14" s="158" t="s">
        <v>159</v>
      </c>
      <c r="B14" s="65">
        <v>8930</v>
      </c>
      <c r="C14" s="66">
        <v>7990</v>
      </c>
      <c r="D14" s="65">
        <v>23656</v>
      </c>
      <c r="E14" s="66">
        <v>20958</v>
      </c>
      <c r="F14" s="67"/>
      <c r="G14" s="65">
        <f>B14-C14</f>
        <v>940</v>
      </c>
      <c r="H14" s="66">
        <f>D14-E14</f>
        <v>2698</v>
      </c>
      <c r="I14" s="8">
        <f>IF(C14=0, "-", IF(G14/C14&lt;10, G14/C14, "&gt;999%"))</f>
        <v>0.11764705882352941</v>
      </c>
      <c r="J14" s="9">
        <f>IF(E14=0, "-", IF(H14/E14&lt;10, H14/E14, "&gt;999%"))</f>
        <v>0.12873365779177404</v>
      </c>
    </row>
    <row r="15" spans="1:10" x14ac:dyDescent="0.2">
      <c r="A15" s="158" t="s">
        <v>160</v>
      </c>
      <c r="B15" s="65">
        <v>4172</v>
      </c>
      <c r="C15" s="66">
        <v>4441</v>
      </c>
      <c r="D15" s="65">
        <v>10726</v>
      </c>
      <c r="E15" s="66">
        <v>11876</v>
      </c>
      <c r="F15" s="67"/>
      <c r="G15" s="65">
        <f>B15-C15</f>
        <v>-269</v>
      </c>
      <c r="H15" s="66">
        <f>D15-E15</f>
        <v>-1150</v>
      </c>
      <c r="I15" s="8">
        <f>IF(C15=0, "-", IF(G15/C15&lt;10, G15/C15, "&gt;999%"))</f>
        <v>-6.0571943256023421E-2</v>
      </c>
      <c r="J15" s="9">
        <f>IF(E15=0, "-", IF(H15/E15&lt;10, H15/E15, "&gt;999%"))</f>
        <v>-9.6833950825193665E-2</v>
      </c>
    </row>
    <row r="16" spans="1:10" x14ac:dyDescent="0.2">
      <c r="A16" s="158" t="s">
        <v>161</v>
      </c>
      <c r="B16" s="65">
        <v>363</v>
      </c>
      <c r="C16" s="66">
        <v>214</v>
      </c>
      <c r="D16" s="65">
        <v>845</v>
      </c>
      <c r="E16" s="66">
        <v>569</v>
      </c>
      <c r="F16" s="67"/>
      <c r="G16" s="65">
        <f>B16-C16</f>
        <v>149</v>
      </c>
      <c r="H16" s="66">
        <f>D16-E16</f>
        <v>276</v>
      </c>
      <c r="I16" s="8">
        <f>IF(C16=0, "-", IF(G16/C16&lt;10, G16/C16, "&gt;999%"))</f>
        <v>0.69626168224299068</v>
      </c>
      <c r="J16" s="9">
        <f>IF(E16=0, "-", IF(H16/E16&lt;10, H16/E16, "&gt;999%"))</f>
        <v>0.48506151142355008</v>
      </c>
    </row>
    <row r="17" spans="1:10" x14ac:dyDescent="0.2">
      <c r="A17" s="158" t="s">
        <v>162</v>
      </c>
      <c r="B17" s="65">
        <v>679</v>
      </c>
      <c r="C17" s="66">
        <v>1188</v>
      </c>
      <c r="D17" s="65">
        <v>1946</v>
      </c>
      <c r="E17" s="66">
        <v>2569</v>
      </c>
      <c r="F17" s="67"/>
      <c r="G17" s="65">
        <f>B17-C17</f>
        <v>-509</v>
      </c>
      <c r="H17" s="66">
        <f>D17-E17</f>
        <v>-623</v>
      </c>
      <c r="I17" s="8">
        <f>IF(C17=0, "-", IF(G17/C17&lt;10, G17/C17, "&gt;999%"))</f>
        <v>-0.42845117845117847</v>
      </c>
      <c r="J17" s="9">
        <f>IF(E17=0, "-", IF(H17/E17&lt;10, H17/E17, "&gt;999%"))</f>
        <v>-0.24250681198910082</v>
      </c>
    </row>
    <row r="18" spans="1:10" x14ac:dyDescent="0.2">
      <c r="A18" s="22"/>
      <c r="B18" s="74"/>
      <c r="C18" s="75"/>
      <c r="D18" s="74"/>
      <c r="E18" s="75"/>
      <c r="F18" s="76"/>
      <c r="G18" s="74"/>
      <c r="H18" s="75"/>
      <c r="I18" s="23"/>
      <c r="J18" s="24"/>
    </row>
    <row r="19" spans="1:10" s="160" customFormat="1" x14ac:dyDescent="0.2">
      <c r="A19" s="159" t="s">
        <v>125</v>
      </c>
      <c r="B19" s="78">
        <f>SUM($B20:$B23)</f>
        <v>5724</v>
      </c>
      <c r="C19" s="79">
        <f>SUM($C20:$C23)</f>
        <v>5602</v>
      </c>
      <c r="D19" s="78">
        <f>SUM($D20:$D23)</f>
        <v>15259</v>
      </c>
      <c r="E19" s="79">
        <f>SUM($E20:$E23)</f>
        <v>13663</v>
      </c>
      <c r="F19" s="80"/>
      <c r="G19" s="78">
        <f>B19-C19</f>
        <v>122</v>
      </c>
      <c r="H19" s="79">
        <f>D19-E19</f>
        <v>1596</v>
      </c>
      <c r="I19" s="54">
        <f>IF(C19=0, "-", IF(G19/C19&lt;10, G19/C19, "&gt;999%"))</f>
        <v>2.1777936451267403E-2</v>
      </c>
      <c r="J19" s="55">
        <f>IF(E19=0, "-", IF(H19/E19&lt;10, H19/E19, "&gt;999%"))</f>
        <v>0.11681182756349265</v>
      </c>
    </row>
    <row r="20" spans="1:10" x14ac:dyDescent="0.2">
      <c r="A20" s="158" t="s">
        <v>159</v>
      </c>
      <c r="B20" s="65">
        <v>1706</v>
      </c>
      <c r="C20" s="66">
        <v>1562</v>
      </c>
      <c r="D20" s="65">
        <v>4602</v>
      </c>
      <c r="E20" s="66">
        <v>3952</v>
      </c>
      <c r="F20" s="67"/>
      <c r="G20" s="65">
        <f>B20-C20</f>
        <v>144</v>
      </c>
      <c r="H20" s="66">
        <f>D20-E20</f>
        <v>650</v>
      </c>
      <c r="I20" s="8">
        <f>IF(C20=0, "-", IF(G20/C20&lt;10, G20/C20, "&gt;999%"))</f>
        <v>9.2189500640204869E-2</v>
      </c>
      <c r="J20" s="9">
        <f>IF(E20=0, "-", IF(H20/E20&lt;10, H20/E20, "&gt;999%"))</f>
        <v>0.16447368421052633</v>
      </c>
    </row>
    <row r="21" spans="1:10" x14ac:dyDescent="0.2">
      <c r="A21" s="158" t="s">
        <v>160</v>
      </c>
      <c r="B21" s="65">
        <v>3473</v>
      </c>
      <c r="C21" s="66">
        <v>3610</v>
      </c>
      <c r="D21" s="65">
        <v>9263</v>
      </c>
      <c r="E21" s="66">
        <v>8713</v>
      </c>
      <c r="F21" s="67"/>
      <c r="G21" s="65">
        <f>B21-C21</f>
        <v>-137</v>
      </c>
      <c r="H21" s="66">
        <f>D21-E21</f>
        <v>550</v>
      </c>
      <c r="I21" s="8">
        <f>IF(C21=0, "-", IF(G21/C21&lt;10, G21/C21, "&gt;999%"))</f>
        <v>-3.7950138504155122E-2</v>
      </c>
      <c r="J21" s="9">
        <f>IF(E21=0, "-", IF(H21/E21&lt;10, H21/E21, "&gt;999%"))</f>
        <v>6.3124067485366697E-2</v>
      </c>
    </row>
    <row r="22" spans="1:10" x14ac:dyDescent="0.2">
      <c r="A22" s="158" t="s">
        <v>161</v>
      </c>
      <c r="B22" s="65">
        <v>256</v>
      </c>
      <c r="C22" s="66">
        <v>252</v>
      </c>
      <c r="D22" s="65">
        <v>678</v>
      </c>
      <c r="E22" s="66">
        <v>619</v>
      </c>
      <c r="F22" s="67"/>
      <c r="G22" s="65">
        <f>B22-C22</f>
        <v>4</v>
      </c>
      <c r="H22" s="66">
        <f>D22-E22</f>
        <v>59</v>
      </c>
      <c r="I22" s="8">
        <f>IF(C22=0, "-", IF(G22/C22&lt;10, G22/C22, "&gt;999%"))</f>
        <v>1.5873015873015872E-2</v>
      </c>
      <c r="J22" s="9">
        <f>IF(E22=0, "-", IF(H22/E22&lt;10, H22/E22, "&gt;999%"))</f>
        <v>9.5315024232633286E-2</v>
      </c>
    </row>
    <row r="23" spans="1:10" x14ac:dyDescent="0.2">
      <c r="A23" s="158" t="s">
        <v>162</v>
      </c>
      <c r="B23" s="65">
        <v>289</v>
      </c>
      <c r="C23" s="66">
        <v>178</v>
      </c>
      <c r="D23" s="65">
        <v>716</v>
      </c>
      <c r="E23" s="66">
        <v>379</v>
      </c>
      <c r="F23" s="67"/>
      <c r="G23" s="65">
        <f>B23-C23</f>
        <v>111</v>
      </c>
      <c r="H23" s="66">
        <f>D23-E23</f>
        <v>337</v>
      </c>
      <c r="I23" s="8">
        <f>IF(C23=0, "-", IF(G23/C23&lt;10, G23/C23, "&gt;999%"))</f>
        <v>0.6235955056179775</v>
      </c>
      <c r="J23" s="9">
        <f>IF(E23=0, "-", IF(H23/E23&lt;10, H23/E23, "&gt;999%"))</f>
        <v>0.8891820580474934</v>
      </c>
    </row>
    <row r="24" spans="1:10" x14ac:dyDescent="0.2">
      <c r="A24" s="7"/>
      <c r="B24" s="65"/>
      <c r="C24" s="66"/>
      <c r="D24" s="65"/>
      <c r="E24" s="66"/>
      <c r="F24" s="67"/>
      <c r="G24" s="65"/>
      <c r="H24" s="66"/>
      <c r="I24" s="8"/>
      <c r="J24" s="9"/>
    </row>
    <row r="25" spans="1:10" s="43" customFormat="1" x14ac:dyDescent="0.2">
      <c r="A25" s="53" t="s">
        <v>29</v>
      </c>
      <c r="B25" s="78">
        <f>SUM($B26:$B29)</f>
        <v>26006</v>
      </c>
      <c r="C25" s="79">
        <f>SUM($C26:$C29)</f>
        <v>24819</v>
      </c>
      <c r="D25" s="78">
        <f>SUM($D26:$D29)</f>
        <v>67277</v>
      </c>
      <c r="E25" s="79">
        <f>SUM($E26:$E29)</f>
        <v>65230</v>
      </c>
      <c r="F25" s="80"/>
      <c r="G25" s="78">
        <f>B25-C25</f>
        <v>1187</v>
      </c>
      <c r="H25" s="79">
        <f>D25-E25</f>
        <v>2047</v>
      </c>
      <c r="I25" s="54">
        <f>IF(C25=0, "-", IF(G25/C25&lt;10, G25/C25, "&gt;999%"))</f>
        <v>4.7826262137878238E-2</v>
      </c>
      <c r="J25" s="55">
        <f>IF(E25=0, "-", IF(H25/E25&lt;10, H25/E25, "&gt;999%"))</f>
        <v>3.1381266288517555E-2</v>
      </c>
    </row>
    <row r="26" spans="1:10" x14ac:dyDescent="0.2">
      <c r="A26" s="158" t="s">
        <v>159</v>
      </c>
      <c r="B26" s="65">
        <v>14487</v>
      </c>
      <c r="C26" s="66">
        <v>12677</v>
      </c>
      <c r="D26" s="65">
        <v>37251</v>
      </c>
      <c r="E26" s="66">
        <v>33776</v>
      </c>
      <c r="F26" s="67"/>
      <c r="G26" s="65">
        <f>B26-C26</f>
        <v>1810</v>
      </c>
      <c r="H26" s="66">
        <f>D26-E26</f>
        <v>3475</v>
      </c>
      <c r="I26" s="8">
        <f>IF(C26=0, "-", IF(G26/C26&lt;10, G26/C26, "&gt;999%"))</f>
        <v>0.14277825984065631</v>
      </c>
      <c r="J26" s="9">
        <f>IF(E26=0, "-", IF(H26/E26&lt;10, H26/E26, "&gt;999%"))</f>
        <v>0.10288370440549503</v>
      </c>
    </row>
    <row r="27" spans="1:10" x14ac:dyDescent="0.2">
      <c r="A27" s="158" t="s">
        <v>160</v>
      </c>
      <c r="B27" s="65">
        <v>9337</v>
      </c>
      <c r="C27" s="66">
        <v>9732</v>
      </c>
      <c r="D27" s="65">
        <v>24191</v>
      </c>
      <c r="E27" s="66">
        <v>25784</v>
      </c>
      <c r="F27" s="67"/>
      <c r="G27" s="65">
        <f>B27-C27</f>
        <v>-395</v>
      </c>
      <c r="H27" s="66">
        <f>D27-E27</f>
        <v>-1593</v>
      </c>
      <c r="I27" s="8">
        <f>IF(C27=0, "-", IF(G27/C27&lt;10, G27/C27, "&gt;999%"))</f>
        <v>-4.0587751746814629E-2</v>
      </c>
      <c r="J27" s="9">
        <f>IF(E27=0, "-", IF(H27/E27&lt;10, H27/E27, "&gt;999%"))</f>
        <v>-6.1782500775674834E-2</v>
      </c>
    </row>
    <row r="28" spans="1:10" x14ac:dyDescent="0.2">
      <c r="A28" s="158" t="s">
        <v>161</v>
      </c>
      <c r="B28" s="65">
        <v>764</v>
      </c>
      <c r="C28" s="66">
        <v>545</v>
      </c>
      <c r="D28" s="65">
        <v>1981</v>
      </c>
      <c r="E28" s="66">
        <v>1464</v>
      </c>
      <c r="F28" s="67"/>
      <c r="G28" s="65">
        <f>B28-C28</f>
        <v>219</v>
      </c>
      <c r="H28" s="66">
        <f>D28-E28</f>
        <v>517</v>
      </c>
      <c r="I28" s="8">
        <f>IF(C28=0, "-", IF(G28/C28&lt;10, G28/C28, "&gt;999%"))</f>
        <v>0.40183486238532112</v>
      </c>
      <c r="J28" s="9">
        <f>IF(E28=0, "-", IF(H28/E28&lt;10, H28/E28, "&gt;999%"))</f>
        <v>0.35314207650273222</v>
      </c>
    </row>
    <row r="29" spans="1:10" x14ac:dyDescent="0.2">
      <c r="A29" s="158" t="s">
        <v>162</v>
      </c>
      <c r="B29" s="65">
        <v>1418</v>
      </c>
      <c r="C29" s="66">
        <v>1865</v>
      </c>
      <c r="D29" s="65">
        <v>3854</v>
      </c>
      <c r="E29" s="66">
        <v>4206</v>
      </c>
      <c r="F29" s="67"/>
      <c r="G29" s="65">
        <f>B29-C29</f>
        <v>-447</v>
      </c>
      <c r="H29" s="66">
        <f>D29-E29</f>
        <v>-352</v>
      </c>
      <c r="I29" s="8">
        <f>IF(C29=0, "-", IF(G29/C29&lt;10, G29/C29, "&gt;999%"))</f>
        <v>-0.23967828418230563</v>
      </c>
      <c r="J29" s="9">
        <f>IF(E29=0, "-", IF(H29/E29&lt;10, H29/E29, "&gt;999%"))</f>
        <v>-8.3689966714217787E-2</v>
      </c>
    </row>
    <row r="30" spans="1:10" x14ac:dyDescent="0.2">
      <c r="A30" s="7"/>
      <c r="B30" s="65"/>
      <c r="C30" s="66"/>
      <c r="D30" s="65"/>
      <c r="E30" s="66"/>
      <c r="F30" s="67"/>
      <c r="G30" s="65"/>
      <c r="H30" s="66"/>
      <c r="I30" s="8"/>
      <c r="J30" s="9"/>
    </row>
    <row r="31" spans="1:10" s="43" customFormat="1" x14ac:dyDescent="0.2">
      <c r="A31" s="22" t="s">
        <v>126</v>
      </c>
      <c r="B31" s="78">
        <v>1149</v>
      </c>
      <c r="C31" s="79">
        <v>981</v>
      </c>
      <c r="D31" s="78">
        <v>2452</v>
      </c>
      <c r="E31" s="79">
        <v>2319</v>
      </c>
      <c r="F31" s="80"/>
      <c r="G31" s="78">
        <f>B31-C31</f>
        <v>168</v>
      </c>
      <c r="H31" s="79">
        <f>D31-E31</f>
        <v>133</v>
      </c>
      <c r="I31" s="54">
        <f>IF(C31=0, "-", IF(G31/C31&lt;10, G31/C31, "&gt;999%"))</f>
        <v>0.17125382262996941</v>
      </c>
      <c r="J31" s="55">
        <f>IF(E31=0, "-", IF(H31/E31&lt;10, H31/E31, "&gt;999%"))</f>
        <v>5.7352307028891762E-2</v>
      </c>
    </row>
    <row r="32" spans="1:10" x14ac:dyDescent="0.2">
      <c r="A32" s="1"/>
      <c r="B32" s="68"/>
      <c r="C32" s="69"/>
      <c r="D32" s="68"/>
      <c r="E32" s="69"/>
      <c r="F32" s="70"/>
      <c r="G32" s="68"/>
      <c r="H32" s="69"/>
      <c r="I32" s="5"/>
      <c r="J32" s="6"/>
    </row>
    <row r="33" spans="1:10" s="43" customFormat="1" x14ac:dyDescent="0.2">
      <c r="A33" s="27" t="s">
        <v>5</v>
      </c>
      <c r="B33" s="71">
        <f>SUM(B26:B32)</f>
        <v>27155</v>
      </c>
      <c r="C33" s="77">
        <f>SUM(C26:C32)</f>
        <v>25800</v>
      </c>
      <c r="D33" s="71">
        <f>SUM(D26:D32)</f>
        <v>69729</v>
      </c>
      <c r="E33" s="77">
        <f>SUM(E26:E32)</f>
        <v>67549</v>
      </c>
      <c r="F33" s="73"/>
      <c r="G33" s="71">
        <f>B33-C33</f>
        <v>1355</v>
      </c>
      <c r="H33" s="72">
        <f>D33-E33</f>
        <v>2180</v>
      </c>
      <c r="I33" s="37">
        <f>IF(C33=0, 0, G33/C33)</f>
        <v>5.2519379844961238E-2</v>
      </c>
      <c r="J33" s="38">
        <f>IF(E33=0, 0, H33/E33)</f>
        <v>3.2272868584286962E-2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236</v>
      </c>
      <c r="C8" s="66">
        <v>218</v>
      </c>
      <c r="D8" s="65">
        <v>588</v>
      </c>
      <c r="E8" s="66">
        <v>564</v>
      </c>
      <c r="F8" s="67"/>
      <c r="G8" s="65">
        <f t="shared" ref="G8:G13" si="0">B8-C8</f>
        <v>18</v>
      </c>
      <c r="H8" s="66">
        <f t="shared" ref="H8:H13" si="1">D8-E8</f>
        <v>24</v>
      </c>
      <c r="I8" s="20">
        <f t="shared" ref="I8:I13" si="2">IF(C8=0, "-", IF(G8/C8&lt;10, G8/C8, "&gt;999%"))</f>
        <v>8.2568807339449546E-2</v>
      </c>
      <c r="J8" s="21">
        <f t="shared" ref="J8:J13" si="3">IF(E8=0, "-", IF(H8/E8&lt;10, H8/E8, "&gt;999%"))</f>
        <v>4.2553191489361701E-2</v>
      </c>
    </row>
    <row r="9" spans="1:10" x14ac:dyDescent="0.2">
      <c r="A9" s="158" t="s">
        <v>164</v>
      </c>
      <c r="B9" s="65">
        <v>1319</v>
      </c>
      <c r="C9" s="66">
        <v>64</v>
      </c>
      <c r="D9" s="65">
        <v>1403</v>
      </c>
      <c r="E9" s="66">
        <v>147</v>
      </c>
      <c r="F9" s="67"/>
      <c r="G9" s="65">
        <f t="shared" si="0"/>
        <v>1255</v>
      </c>
      <c r="H9" s="66">
        <f t="shared" si="1"/>
        <v>1256</v>
      </c>
      <c r="I9" s="20" t="str">
        <f t="shared" si="2"/>
        <v>&gt;999%</v>
      </c>
      <c r="J9" s="21">
        <f t="shared" si="3"/>
        <v>8.5442176870748305</v>
      </c>
    </row>
    <row r="10" spans="1:10" x14ac:dyDescent="0.2">
      <c r="A10" s="158" t="s">
        <v>165</v>
      </c>
      <c r="B10" s="65">
        <v>512</v>
      </c>
      <c r="C10" s="66">
        <v>553</v>
      </c>
      <c r="D10" s="65">
        <v>1696</v>
      </c>
      <c r="E10" s="66">
        <v>1566</v>
      </c>
      <c r="F10" s="67"/>
      <c r="G10" s="65">
        <f t="shared" si="0"/>
        <v>-41</v>
      </c>
      <c r="H10" s="66">
        <f t="shared" si="1"/>
        <v>130</v>
      </c>
      <c r="I10" s="20">
        <f t="shared" si="2"/>
        <v>-7.4141048824593131E-2</v>
      </c>
      <c r="J10" s="21">
        <f t="shared" si="3"/>
        <v>8.3014048531289908E-2</v>
      </c>
    </row>
    <row r="11" spans="1:10" x14ac:dyDescent="0.2">
      <c r="A11" s="158" t="s">
        <v>166</v>
      </c>
      <c r="B11" s="65">
        <v>0</v>
      </c>
      <c r="C11" s="66">
        <v>0</v>
      </c>
      <c r="D11" s="65">
        <v>3</v>
      </c>
      <c r="E11" s="66">
        <v>0</v>
      </c>
      <c r="F11" s="67"/>
      <c r="G11" s="65">
        <f t="shared" si="0"/>
        <v>0</v>
      </c>
      <c r="H11" s="66">
        <f t="shared" si="1"/>
        <v>3</v>
      </c>
      <c r="I11" s="20" t="str">
        <f t="shared" si="2"/>
        <v>-</v>
      </c>
      <c r="J11" s="21" t="str">
        <f t="shared" si="3"/>
        <v>-</v>
      </c>
    </row>
    <row r="12" spans="1:10" x14ac:dyDescent="0.2">
      <c r="A12" s="158" t="s">
        <v>167</v>
      </c>
      <c r="B12" s="65">
        <v>4066</v>
      </c>
      <c r="C12" s="66">
        <v>4538</v>
      </c>
      <c r="D12" s="65">
        <v>11124</v>
      </c>
      <c r="E12" s="66">
        <v>13276</v>
      </c>
      <c r="F12" s="67"/>
      <c r="G12" s="65">
        <f t="shared" si="0"/>
        <v>-472</v>
      </c>
      <c r="H12" s="66">
        <f t="shared" si="1"/>
        <v>-2152</v>
      </c>
      <c r="I12" s="20">
        <f t="shared" si="2"/>
        <v>-0.10401057734684883</v>
      </c>
      <c r="J12" s="21">
        <f t="shared" si="3"/>
        <v>-0.16209701717384756</v>
      </c>
    </row>
    <row r="13" spans="1:10" x14ac:dyDescent="0.2">
      <c r="A13" s="158" t="s">
        <v>168</v>
      </c>
      <c r="B13" s="65">
        <v>5</v>
      </c>
      <c r="C13" s="66">
        <v>11</v>
      </c>
      <c r="D13" s="65">
        <v>31</v>
      </c>
      <c r="E13" s="66">
        <v>42</v>
      </c>
      <c r="F13" s="67"/>
      <c r="G13" s="65">
        <f t="shared" si="0"/>
        <v>-6</v>
      </c>
      <c r="H13" s="66">
        <f t="shared" si="1"/>
        <v>-11</v>
      </c>
      <c r="I13" s="20">
        <f t="shared" si="2"/>
        <v>-0.54545454545454541</v>
      </c>
      <c r="J13" s="21">
        <f t="shared" si="3"/>
        <v>-0.26190476190476192</v>
      </c>
    </row>
    <row r="14" spans="1:10" x14ac:dyDescent="0.2">
      <c r="A14" s="7"/>
      <c r="B14" s="65"/>
      <c r="C14" s="66"/>
      <c r="D14" s="65"/>
      <c r="E14" s="66"/>
      <c r="F14" s="67"/>
      <c r="G14" s="65"/>
      <c r="H14" s="66"/>
      <c r="I14" s="20"/>
      <c r="J14" s="21"/>
    </row>
    <row r="15" spans="1:10" s="139" customFormat="1" x14ac:dyDescent="0.2">
      <c r="A15" s="159" t="s">
        <v>119</v>
      </c>
      <c r="B15" s="65"/>
      <c r="C15" s="66"/>
      <c r="D15" s="65"/>
      <c r="E15" s="66"/>
      <c r="F15" s="67"/>
      <c r="G15" s="65"/>
      <c r="H15" s="66"/>
      <c r="I15" s="20"/>
      <c r="J15" s="21"/>
    </row>
    <row r="16" spans="1:10" x14ac:dyDescent="0.2">
      <c r="A16" s="158" t="s">
        <v>163</v>
      </c>
      <c r="B16" s="65">
        <v>2676</v>
      </c>
      <c r="C16" s="66">
        <v>2489</v>
      </c>
      <c r="D16" s="65">
        <v>7160</v>
      </c>
      <c r="E16" s="66">
        <v>6530</v>
      </c>
      <c r="F16" s="67"/>
      <c r="G16" s="65">
        <f>B16-C16</f>
        <v>187</v>
      </c>
      <c r="H16" s="66">
        <f>D16-E16</f>
        <v>630</v>
      </c>
      <c r="I16" s="20">
        <f>IF(C16=0, "-", IF(G16/C16&lt;10, G16/C16, "&gt;999%"))</f>
        <v>7.5130574527922864E-2</v>
      </c>
      <c r="J16" s="21">
        <f>IF(E16=0, "-", IF(H16/E16&lt;10, H16/E16, "&gt;999%"))</f>
        <v>9.6477794793261865E-2</v>
      </c>
    </row>
    <row r="17" spans="1:10" x14ac:dyDescent="0.2">
      <c r="A17" s="158" t="s">
        <v>164</v>
      </c>
      <c r="B17" s="65">
        <v>178</v>
      </c>
      <c r="C17" s="66">
        <v>38</v>
      </c>
      <c r="D17" s="65">
        <v>433</v>
      </c>
      <c r="E17" s="66">
        <v>145</v>
      </c>
      <c r="F17" s="67"/>
      <c r="G17" s="65">
        <f>B17-C17</f>
        <v>140</v>
      </c>
      <c r="H17" s="66">
        <f>D17-E17</f>
        <v>288</v>
      </c>
      <c r="I17" s="20">
        <f>IF(C17=0, "-", IF(G17/C17&lt;10, G17/C17, "&gt;999%"))</f>
        <v>3.6842105263157894</v>
      </c>
      <c r="J17" s="21">
        <f>IF(E17=0, "-", IF(H17/E17&lt;10, H17/E17, "&gt;999%"))</f>
        <v>1.9862068965517241</v>
      </c>
    </row>
    <row r="18" spans="1:10" x14ac:dyDescent="0.2">
      <c r="A18" s="158" t="s">
        <v>165</v>
      </c>
      <c r="B18" s="65">
        <v>1304</v>
      </c>
      <c r="C18" s="66">
        <v>803</v>
      </c>
      <c r="D18" s="65">
        <v>3347</v>
      </c>
      <c r="E18" s="66">
        <v>1818</v>
      </c>
      <c r="F18" s="67"/>
      <c r="G18" s="65">
        <f>B18-C18</f>
        <v>501</v>
      </c>
      <c r="H18" s="66">
        <f>D18-E18</f>
        <v>1529</v>
      </c>
      <c r="I18" s="20">
        <f>IF(C18=0, "-", IF(G18/C18&lt;10, G18/C18, "&gt;999%"))</f>
        <v>0.62391033623910341</v>
      </c>
      <c r="J18" s="21">
        <f>IF(E18=0, "-", IF(H18/E18&lt;10, H18/E18, "&gt;999%"))</f>
        <v>0.84103410341034102</v>
      </c>
    </row>
    <row r="19" spans="1:10" x14ac:dyDescent="0.2">
      <c r="A19" s="158" t="s">
        <v>167</v>
      </c>
      <c r="B19" s="65">
        <v>9881</v>
      </c>
      <c r="C19" s="66">
        <v>10451</v>
      </c>
      <c r="D19" s="65">
        <v>25927</v>
      </c>
      <c r="E19" s="66">
        <v>27347</v>
      </c>
      <c r="F19" s="67"/>
      <c r="G19" s="65">
        <f>B19-C19</f>
        <v>-570</v>
      </c>
      <c r="H19" s="66">
        <f>D19-E19</f>
        <v>-1420</v>
      </c>
      <c r="I19" s="20">
        <f>IF(C19=0, "-", IF(G19/C19&lt;10, G19/C19, "&gt;999%"))</f>
        <v>-5.4540235384173762E-2</v>
      </c>
      <c r="J19" s="21">
        <f>IF(E19=0, "-", IF(H19/E19&lt;10, H19/E19, "&gt;999%"))</f>
        <v>-5.1925256883753247E-2</v>
      </c>
    </row>
    <row r="20" spans="1:10" x14ac:dyDescent="0.2">
      <c r="A20" s="158" t="s">
        <v>168</v>
      </c>
      <c r="B20" s="65">
        <v>105</v>
      </c>
      <c r="C20" s="66">
        <v>52</v>
      </c>
      <c r="D20" s="65">
        <v>306</v>
      </c>
      <c r="E20" s="66">
        <v>132</v>
      </c>
      <c r="F20" s="67"/>
      <c r="G20" s="65">
        <f>B20-C20</f>
        <v>53</v>
      </c>
      <c r="H20" s="66">
        <f>D20-E20</f>
        <v>174</v>
      </c>
      <c r="I20" s="20">
        <f>IF(C20=0, "-", IF(G20/C20&lt;10, G20/C20, "&gt;999%"))</f>
        <v>1.0192307692307692</v>
      </c>
      <c r="J20" s="21">
        <f>IF(E20=0, "-", IF(H20/E20&lt;10, H20/E20, "&gt;999%"))</f>
        <v>1.3181818181818181</v>
      </c>
    </row>
    <row r="21" spans="1:10" x14ac:dyDescent="0.2">
      <c r="A21" s="7"/>
      <c r="B21" s="65"/>
      <c r="C21" s="66"/>
      <c r="D21" s="65"/>
      <c r="E21" s="66"/>
      <c r="F21" s="67"/>
      <c r="G21" s="65"/>
      <c r="H21" s="66"/>
      <c r="I21" s="20"/>
      <c r="J21" s="21"/>
    </row>
    <row r="22" spans="1:10" s="139" customFormat="1" x14ac:dyDescent="0.2">
      <c r="A22" s="159" t="s">
        <v>125</v>
      </c>
      <c r="B22" s="65"/>
      <c r="C22" s="66"/>
      <c r="D22" s="65"/>
      <c r="E22" s="66"/>
      <c r="F22" s="67"/>
      <c r="G22" s="65"/>
      <c r="H22" s="66"/>
      <c r="I22" s="20"/>
      <c r="J22" s="21"/>
    </row>
    <row r="23" spans="1:10" x14ac:dyDescent="0.2">
      <c r="A23" s="158" t="s">
        <v>163</v>
      </c>
      <c r="B23" s="65">
        <v>5258</v>
      </c>
      <c r="C23" s="66">
        <v>5204</v>
      </c>
      <c r="D23" s="65">
        <v>14192</v>
      </c>
      <c r="E23" s="66">
        <v>12686</v>
      </c>
      <c r="F23" s="67"/>
      <c r="G23" s="65">
        <f>B23-C23</f>
        <v>54</v>
      </c>
      <c r="H23" s="66">
        <f>D23-E23</f>
        <v>1506</v>
      </c>
      <c r="I23" s="20">
        <f>IF(C23=0, "-", IF(G23/C23&lt;10, G23/C23, "&gt;999%"))</f>
        <v>1.037663335895465E-2</v>
      </c>
      <c r="J23" s="21">
        <f>IF(E23=0, "-", IF(H23/E23&lt;10, H23/E23, "&gt;999%"))</f>
        <v>0.11871354248778181</v>
      </c>
    </row>
    <row r="24" spans="1:10" x14ac:dyDescent="0.2">
      <c r="A24" s="158" t="s">
        <v>164</v>
      </c>
      <c r="B24" s="65">
        <v>1</v>
      </c>
      <c r="C24" s="66">
        <v>0</v>
      </c>
      <c r="D24" s="65">
        <v>2</v>
      </c>
      <c r="E24" s="66">
        <v>0</v>
      </c>
      <c r="F24" s="67"/>
      <c r="G24" s="65">
        <f>B24-C24</f>
        <v>1</v>
      </c>
      <c r="H24" s="66">
        <f>D24-E24</f>
        <v>2</v>
      </c>
      <c r="I24" s="20" t="str">
        <f>IF(C24=0, "-", IF(G24/C24&lt;10, G24/C24, "&gt;999%"))</f>
        <v>-</v>
      </c>
      <c r="J24" s="21" t="str">
        <f>IF(E24=0, "-", IF(H24/E24&lt;10, H24/E24, "&gt;999%"))</f>
        <v>-</v>
      </c>
    </row>
    <row r="25" spans="1:10" x14ac:dyDescent="0.2">
      <c r="A25" s="158" t="s">
        <v>167</v>
      </c>
      <c r="B25" s="65">
        <v>465</v>
      </c>
      <c r="C25" s="66">
        <v>398</v>
      </c>
      <c r="D25" s="65">
        <v>1065</v>
      </c>
      <c r="E25" s="66">
        <v>977</v>
      </c>
      <c r="F25" s="67"/>
      <c r="G25" s="65">
        <f>B25-C25</f>
        <v>67</v>
      </c>
      <c r="H25" s="66">
        <f>D25-E25</f>
        <v>88</v>
      </c>
      <c r="I25" s="20">
        <f>IF(C25=0, "-", IF(G25/C25&lt;10, G25/C25, "&gt;999%"))</f>
        <v>0.16834170854271358</v>
      </c>
      <c r="J25" s="21">
        <f>IF(E25=0, "-", IF(H25/E25&lt;10, H25/E25, "&gt;999%"))</f>
        <v>9.0071647901740021E-2</v>
      </c>
    </row>
    <row r="26" spans="1:10" x14ac:dyDescent="0.2">
      <c r="A26" s="7"/>
      <c r="B26" s="65"/>
      <c r="C26" s="66"/>
      <c r="D26" s="65"/>
      <c r="E26" s="66"/>
      <c r="F26" s="67"/>
      <c r="G26" s="65"/>
      <c r="H26" s="66"/>
      <c r="I26" s="20"/>
      <c r="J26" s="21"/>
    </row>
    <row r="27" spans="1:10" x14ac:dyDescent="0.2">
      <c r="A27" s="7" t="s">
        <v>126</v>
      </c>
      <c r="B27" s="65">
        <v>1149</v>
      </c>
      <c r="C27" s="66">
        <v>981</v>
      </c>
      <c r="D27" s="65">
        <v>2452</v>
      </c>
      <c r="E27" s="66">
        <v>2319</v>
      </c>
      <c r="F27" s="67"/>
      <c r="G27" s="65">
        <f>B27-C27</f>
        <v>168</v>
      </c>
      <c r="H27" s="66">
        <f>D27-E27</f>
        <v>133</v>
      </c>
      <c r="I27" s="20">
        <f>IF(C27=0, "-", IF(G27/C27&lt;10, G27/C27, "&gt;999%"))</f>
        <v>0.17125382262996941</v>
      </c>
      <c r="J27" s="21">
        <f>IF(E27=0, "-", IF(H27/E27&lt;10, H27/E27, "&gt;999%"))</f>
        <v>5.7352307028891762E-2</v>
      </c>
    </row>
    <row r="28" spans="1:10" x14ac:dyDescent="0.2">
      <c r="A28" s="1"/>
      <c r="B28" s="68"/>
      <c r="C28" s="69"/>
      <c r="D28" s="68"/>
      <c r="E28" s="69"/>
      <c r="F28" s="70"/>
      <c r="G28" s="68"/>
      <c r="H28" s="69"/>
      <c r="I28" s="5"/>
      <c r="J28" s="6"/>
    </row>
    <row r="29" spans="1:10" s="43" customFormat="1" x14ac:dyDescent="0.2">
      <c r="A29" s="27" t="s">
        <v>5</v>
      </c>
      <c r="B29" s="71">
        <f>SUM(B6:B28)</f>
        <v>27155</v>
      </c>
      <c r="C29" s="77">
        <f>SUM(C6:C28)</f>
        <v>25800</v>
      </c>
      <c r="D29" s="71">
        <f>SUM(D6:D28)</f>
        <v>69729</v>
      </c>
      <c r="E29" s="77">
        <f>SUM(E6:E28)</f>
        <v>67549</v>
      </c>
      <c r="F29" s="73"/>
      <c r="G29" s="71">
        <f>B29-C29</f>
        <v>1355</v>
      </c>
      <c r="H29" s="72">
        <f>D29-E29</f>
        <v>2180</v>
      </c>
      <c r="I29" s="37">
        <f>IF(C29=0, 0, G29/C29)</f>
        <v>5.2519379844961238E-2</v>
      </c>
      <c r="J29" s="38">
        <f>IF(E29=0, 0, H29/E29)</f>
        <v>3.2272868584286962E-2</v>
      </c>
    </row>
    <row r="30" spans="1:10" s="43" customFormat="1" x14ac:dyDescent="0.2">
      <c r="A30" s="22"/>
      <c r="B30" s="78"/>
      <c r="C30" s="98"/>
      <c r="D30" s="78"/>
      <c r="E30" s="98"/>
      <c r="F30" s="80"/>
      <c r="G30" s="78"/>
      <c r="H30" s="79"/>
      <c r="I30" s="54"/>
      <c r="J30" s="55"/>
    </row>
    <row r="31" spans="1:10" s="139" customFormat="1" x14ac:dyDescent="0.2">
      <c r="A31" s="161" t="s">
        <v>169</v>
      </c>
      <c r="B31" s="74"/>
      <c r="C31" s="75"/>
      <c r="D31" s="74"/>
      <c r="E31" s="75"/>
      <c r="F31" s="76"/>
      <c r="G31" s="74"/>
      <c r="H31" s="75"/>
      <c r="I31" s="23"/>
      <c r="J31" s="24"/>
    </row>
    <row r="32" spans="1:10" x14ac:dyDescent="0.2">
      <c r="A32" s="7" t="s">
        <v>163</v>
      </c>
      <c r="B32" s="65">
        <v>8170</v>
      </c>
      <c r="C32" s="66">
        <v>7911</v>
      </c>
      <c r="D32" s="65">
        <v>21940</v>
      </c>
      <c r="E32" s="66">
        <v>19780</v>
      </c>
      <c r="F32" s="67"/>
      <c r="G32" s="65">
        <f t="shared" ref="G32:G37" si="4">B32-C32</f>
        <v>259</v>
      </c>
      <c r="H32" s="66">
        <f t="shared" ref="H32:H37" si="5">D32-E32</f>
        <v>2160</v>
      </c>
      <c r="I32" s="20">
        <f t="shared" ref="I32:I37" si="6">IF(C32=0, "-", IF(G32/C32&lt;10, G32/C32, "&gt;999%"))</f>
        <v>3.2739223865503729E-2</v>
      </c>
      <c r="J32" s="21">
        <f t="shared" ref="J32:J37" si="7">IF(E32=0, "-", IF(H32/E32&lt;10, H32/E32, "&gt;999%"))</f>
        <v>0.10920121334681497</v>
      </c>
    </row>
    <row r="33" spans="1:10" x14ac:dyDescent="0.2">
      <c r="A33" s="7" t="s">
        <v>164</v>
      </c>
      <c r="B33" s="65">
        <v>1498</v>
      </c>
      <c r="C33" s="66">
        <v>102</v>
      </c>
      <c r="D33" s="65">
        <v>1838</v>
      </c>
      <c r="E33" s="66">
        <v>292</v>
      </c>
      <c r="F33" s="67"/>
      <c r="G33" s="65">
        <f t="shared" si="4"/>
        <v>1396</v>
      </c>
      <c r="H33" s="66">
        <f t="shared" si="5"/>
        <v>1546</v>
      </c>
      <c r="I33" s="20" t="str">
        <f t="shared" si="6"/>
        <v>&gt;999%</v>
      </c>
      <c r="J33" s="21">
        <f t="shared" si="7"/>
        <v>5.2945205479452051</v>
      </c>
    </row>
    <row r="34" spans="1:10" x14ac:dyDescent="0.2">
      <c r="A34" s="7" t="s">
        <v>165</v>
      </c>
      <c r="B34" s="65">
        <v>1816</v>
      </c>
      <c r="C34" s="66">
        <v>1356</v>
      </c>
      <c r="D34" s="65">
        <v>5043</v>
      </c>
      <c r="E34" s="66">
        <v>3384</v>
      </c>
      <c r="F34" s="67"/>
      <c r="G34" s="65">
        <f t="shared" si="4"/>
        <v>460</v>
      </c>
      <c r="H34" s="66">
        <f t="shared" si="5"/>
        <v>1659</v>
      </c>
      <c r="I34" s="20">
        <f t="shared" si="6"/>
        <v>0.33923303834808261</v>
      </c>
      <c r="J34" s="21">
        <f t="shared" si="7"/>
        <v>0.49024822695035464</v>
      </c>
    </row>
    <row r="35" spans="1:10" x14ac:dyDescent="0.2">
      <c r="A35" s="7" t="s">
        <v>166</v>
      </c>
      <c r="B35" s="65">
        <v>0</v>
      </c>
      <c r="C35" s="66">
        <v>0</v>
      </c>
      <c r="D35" s="65">
        <v>3</v>
      </c>
      <c r="E35" s="66">
        <v>0</v>
      </c>
      <c r="F35" s="67"/>
      <c r="G35" s="65">
        <f t="shared" si="4"/>
        <v>0</v>
      </c>
      <c r="H35" s="66">
        <f t="shared" si="5"/>
        <v>3</v>
      </c>
      <c r="I35" s="20" t="str">
        <f t="shared" si="6"/>
        <v>-</v>
      </c>
      <c r="J35" s="21" t="str">
        <f t="shared" si="7"/>
        <v>-</v>
      </c>
    </row>
    <row r="36" spans="1:10" x14ac:dyDescent="0.2">
      <c r="A36" s="7" t="s">
        <v>167</v>
      </c>
      <c r="B36" s="65">
        <v>14412</v>
      </c>
      <c r="C36" s="66">
        <v>15387</v>
      </c>
      <c r="D36" s="65">
        <v>38116</v>
      </c>
      <c r="E36" s="66">
        <v>41600</v>
      </c>
      <c r="F36" s="67"/>
      <c r="G36" s="65">
        <f t="shared" si="4"/>
        <v>-975</v>
      </c>
      <c r="H36" s="66">
        <f t="shared" si="5"/>
        <v>-3484</v>
      </c>
      <c r="I36" s="20">
        <f t="shared" si="6"/>
        <v>-6.3365178397348412E-2</v>
      </c>
      <c r="J36" s="21">
        <f t="shared" si="7"/>
        <v>-8.3750000000000005E-2</v>
      </c>
    </row>
    <row r="37" spans="1:10" x14ac:dyDescent="0.2">
      <c r="A37" s="7" t="s">
        <v>168</v>
      </c>
      <c r="B37" s="65">
        <v>110</v>
      </c>
      <c r="C37" s="66">
        <v>63</v>
      </c>
      <c r="D37" s="65">
        <v>337</v>
      </c>
      <c r="E37" s="66">
        <v>174</v>
      </c>
      <c r="F37" s="67"/>
      <c r="G37" s="65">
        <f t="shared" si="4"/>
        <v>47</v>
      </c>
      <c r="H37" s="66">
        <f t="shared" si="5"/>
        <v>163</v>
      </c>
      <c r="I37" s="20">
        <f t="shared" si="6"/>
        <v>0.74603174603174605</v>
      </c>
      <c r="J37" s="21">
        <f t="shared" si="7"/>
        <v>0.93678160919540232</v>
      </c>
    </row>
    <row r="38" spans="1:10" x14ac:dyDescent="0.2">
      <c r="A38" s="7"/>
      <c r="B38" s="65"/>
      <c r="C38" s="66"/>
      <c r="D38" s="65"/>
      <c r="E38" s="66"/>
      <c r="F38" s="67"/>
      <c r="G38" s="65"/>
      <c r="H38" s="66"/>
      <c r="I38" s="20"/>
      <c r="J38" s="21"/>
    </row>
    <row r="39" spans="1:10" x14ac:dyDescent="0.2">
      <c r="A39" s="7" t="s">
        <v>126</v>
      </c>
      <c r="B39" s="65">
        <v>1149</v>
      </c>
      <c r="C39" s="66">
        <v>981</v>
      </c>
      <c r="D39" s="65">
        <v>2452</v>
      </c>
      <c r="E39" s="66">
        <v>2319</v>
      </c>
      <c r="F39" s="67"/>
      <c r="G39" s="65">
        <f>B39-C39</f>
        <v>168</v>
      </c>
      <c r="H39" s="66">
        <f>D39-E39</f>
        <v>133</v>
      </c>
      <c r="I39" s="20">
        <f>IF(C39=0, "-", IF(G39/C39&lt;10, G39/C39, "&gt;999%"))</f>
        <v>0.17125382262996941</v>
      </c>
      <c r="J39" s="21">
        <f>IF(E39=0, "-", IF(H39/E39&lt;10, H39/E39, "&gt;999%"))</f>
        <v>5.7352307028891762E-2</v>
      </c>
    </row>
    <row r="40" spans="1:10" x14ac:dyDescent="0.2">
      <c r="A40" s="7"/>
      <c r="B40" s="65"/>
      <c r="C40" s="66"/>
      <c r="D40" s="65"/>
      <c r="E40" s="66"/>
      <c r="F40" s="67"/>
      <c r="G40" s="65"/>
      <c r="H40" s="66"/>
      <c r="I40" s="20"/>
      <c r="J40" s="21"/>
    </row>
    <row r="41" spans="1:10" s="43" customFormat="1" x14ac:dyDescent="0.2">
      <c r="A41" s="27" t="s">
        <v>5</v>
      </c>
      <c r="B41" s="71">
        <f>SUM(B30:B40)</f>
        <v>27155</v>
      </c>
      <c r="C41" s="77">
        <f>SUM(C30:C40)</f>
        <v>25800</v>
      </c>
      <c r="D41" s="71">
        <f>SUM(D30:D40)</f>
        <v>69729</v>
      </c>
      <c r="E41" s="77">
        <f>SUM(E30:E40)</f>
        <v>67549</v>
      </c>
      <c r="F41" s="73"/>
      <c r="G41" s="71">
        <f>B41-C41</f>
        <v>1355</v>
      </c>
      <c r="H41" s="72">
        <f>D41-E41</f>
        <v>2180</v>
      </c>
      <c r="I41" s="37">
        <f>IF(C41=0, 0, G41/C41)</f>
        <v>5.2519379844961238E-2</v>
      </c>
      <c r="J41" s="38">
        <f>IF(E41=0, 0, H41/E41)</f>
        <v>3.2272868584286962E-2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142</v>
      </c>
      <c r="C15" s="66">
        <v>149</v>
      </c>
      <c r="D15" s="65">
        <v>238</v>
      </c>
      <c r="E15" s="66">
        <v>388</v>
      </c>
      <c r="F15" s="67"/>
      <c r="G15" s="65">
        <f t="shared" ref="G15:G42" si="0">B15-C15</f>
        <v>-7</v>
      </c>
      <c r="H15" s="66">
        <f t="shared" ref="H15:H42" si="1">D15-E15</f>
        <v>-150</v>
      </c>
      <c r="I15" s="20">
        <f t="shared" ref="I15:I42" si="2">IF(C15=0, "-", IF(G15/C15&lt;10, G15/C15, "&gt;999%"))</f>
        <v>-4.6979865771812082E-2</v>
      </c>
      <c r="J15" s="21">
        <f t="shared" ref="J15:J42" si="3">IF(E15=0, "-", IF(H15/E15&lt;10, H15/E15, "&gt;999%"))</f>
        <v>-0.38659793814432991</v>
      </c>
    </row>
    <row r="16" spans="1:10" x14ac:dyDescent="0.2">
      <c r="A16" s="7" t="s">
        <v>196</v>
      </c>
      <c r="B16" s="65">
        <v>86</v>
      </c>
      <c r="C16" s="66">
        <v>89</v>
      </c>
      <c r="D16" s="65">
        <v>187</v>
      </c>
      <c r="E16" s="66">
        <v>224</v>
      </c>
      <c r="F16" s="67"/>
      <c r="G16" s="65">
        <f t="shared" si="0"/>
        <v>-3</v>
      </c>
      <c r="H16" s="66">
        <f t="shared" si="1"/>
        <v>-37</v>
      </c>
      <c r="I16" s="20">
        <f t="shared" si="2"/>
        <v>-3.3707865168539325E-2</v>
      </c>
      <c r="J16" s="21">
        <f t="shared" si="3"/>
        <v>-0.16517857142857142</v>
      </c>
    </row>
    <row r="17" spans="1:10" x14ac:dyDescent="0.2">
      <c r="A17" s="7" t="s">
        <v>195</v>
      </c>
      <c r="B17" s="65">
        <v>66</v>
      </c>
      <c r="C17" s="66">
        <v>43</v>
      </c>
      <c r="D17" s="65">
        <v>168</v>
      </c>
      <c r="E17" s="66">
        <v>115</v>
      </c>
      <c r="F17" s="67"/>
      <c r="G17" s="65">
        <f t="shared" si="0"/>
        <v>23</v>
      </c>
      <c r="H17" s="66">
        <f t="shared" si="1"/>
        <v>53</v>
      </c>
      <c r="I17" s="20">
        <f t="shared" si="2"/>
        <v>0.53488372093023251</v>
      </c>
      <c r="J17" s="21">
        <f t="shared" si="3"/>
        <v>0.46086956521739131</v>
      </c>
    </row>
    <row r="18" spans="1:10" x14ac:dyDescent="0.2">
      <c r="A18" s="7" t="s">
        <v>194</v>
      </c>
      <c r="B18" s="65">
        <v>0</v>
      </c>
      <c r="C18" s="66">
        <v>0</v>
      </c>
      <c r="D18" s="65">
        <v>0</v>
      </c>
      <c r="E18" s="66">
        <v>13</v>
      </c>
      <c r="F18" s="67"/>
      <c r="G18" s="65">
        <f t="shared" si="0"/>
        <v>0</v>
      </c>
      <c r="H18" s="66">
        <f t="shared" si="1"/>
        <v>-13</v>
      </c>
      <c r="I18" s="20" t="str">
        <f t="shared" si="2"/>
        <v>-</v>
      </c>
      <c r="J18" s="21">
        <f t="shared" si="3"/>
        <v>-1</v>
      </c>
    </row>
    <row r="19" spans="1:10" x14ac:dyDescent="0.2">
      <c r="A19" s="7" t="s">
        <v>193</v>
      </c>
      <c r="B19" s="65">
        <v>2815</v>
      </c>
      <c r="C19" s="66">
        <v>1058</v>
      </c>
      <c r="D19" s="65">
        <v>5647</v>
      </c>
      <c r="E19" s="66">
        <v>2864</v>
      </c>
      <c r="F19" s="67"/>
      <c r="G19" s="65">
        <f t="shared" si="0"/>
        <v>1757</v>
      </c>
      <c r="H19" s="66">
        <f t="shared" si="1"/>
        <v>2783</v>
      </c>
      <c r="I19" s="20">
        <f t="shared" si="2"/>
        <v>1.6606805293005671</v>
      </c>
      <c r="J19" s="21">
        <f t="shared" si="3"/>
        <v>0.97171787709497204</v>
      </c>
    </row>
    <row r="20" spans="1:10" x14ac:dyDescent="0.2">
      <c r="A20" s="7" t="s">
        <v>192</v>
      </c>
      <c r="B20" s="65">
        <v>320</v>
      </c>
      <c r="C20" s="66">
        <v>325</v>
      </c>
      <c r="D20" s="65">
        <v>569</v>
      </c>
      <c r="E20" s="66">
        <v>959</v>
      </c>
      <c r="F20" s="67"/>
      <c r="G20" s="65">
        <f t="shared" si="0"/>
        <v>-5</v>
      </c>
      <c r="H20" s="66">
        <f t="shared" si="1"/>
        <v>-390</v>
      </c>
      <c r="I20" s="20">
        <f t="shared" si="2"/>
        <v>-1.5384615384615385E-2</v>
      </c>
      <c r="J20" s="21">
        <f t="shared" si="3"/>
        <v>-0.40667361835245047</v>
      </c>
    </row>
    <row r="21" spans="1:10" x14ac:dyDescent="0.2">
      <c r="A21" s="7" t="s">
        <v>191</v>
      </c>
      <c r="B21" s="65">
        <v>338</v>
      </c>
      <c r="C21" s="66">
        <v>701</v>
      </c>
      <c r="D21" s="65">
        <v>676</v>
      </c>
      <c r="E21" s="66">
        <v>1991</v>
      </c>
      <c r="F21" s="67"/>
      <c r="G21" s="65">
        <f t="shared" si="0"/>
        <v>-363</v>
      </c>
      <c r="H21" s="66">
        <f t="shared" si="1"/>
        <v>-1315</v>
      </c>
      <c r="I21" s="20">
        <f t="shared" si="2"/>
        <v>-0.51783166904422251</v>
      </c>
      <c r="J21" s="21">
        <f t="shared" si="3"/>
        <v>-0.6604721245605224</v>
      </c>
    </row>
    <row r="22" spans="1:10" x14ac:dyDescent="0.2">
      <c r="A22" s="7" t="s">
        <v>190</v>
      </c>
      <c r="B22" s="65">
        <v>92</v>
      </c>
      <c r="C22" s="66">
        <v>135</v>
      </c>
      <c r="D22" s="65">
        <v>235</v>
      </c>
      <c r="E22" s="66">
        <v>339</v>
      </c>
      <c r="F22" s="67"/>
      <c r="G22" s="65">
        <f t="shared" si="0"/>
        <v>-43</v>
      </c>
      <c r="H22" s="66">
        <f t="shared" si="1"/>
        <v>-104</v>
      </c>
      <c r="I22" s="20">
        <f t="shared" si="2"/>
        <v>-0.31851851851851853</v>
      </c>
      <c r="J22" s="21">
        <f t="shared" si="3"/>
        <v>-0.30678466076696165</v>
      </c>
    </row>
    <row r="23" spans="1:10" x14ac:dyDescent="0.2">
      <c r="A23" s="7" t="s">
        <v>189</v>
      </c>
      <c r="B23" s="65">
        <v>196</v>
      </c>
      <c r="C23" s="66">
        <v>299</v>
      </c>
      <c r="D23" s="65">
        <v>542</v>
      </c>
      <c r="E23" s="66">
        <v>553</v>
      </c>
      <c r="F23" s="67"/>
      <c r="G23" s="65">
        <f t="shared" si="0"/>
        <v>-103</v>
      </c>
      <c r="H23" s="66">
        <f t="shared" si="1"/>
        <v>-11</v>
      </c>
      <c r="I23" s="20">
        <f t="shared" si="2"/>
        <v>-0.34448160535117056</v>
      </c>
      <c r="J23" s="21">
        <f t="shared" si="3"/>
        <v>-1.9891500904159132E-2</v>
      </c>
    </row>
    <row r="24" spans="1:10" x14ac:dyDescent="0.2">
      <c r="A24" s="7" t="s">
        <v>188</v>
      </c>
      <c r="B24" s="65">
        <v>1394</v>
      </c>
      <c r="C24" s="66">
        <v>1330</v>
      </c>
      <c r="D24" s="65">
        <v>3113</v>
      </c>
      <c r="E24" s="66">
        <v>3773</v>
      </c>
      <c r="F24" s="67"/>
      <c r="G24" s="65">
        <f t="shared" si="0"/>
        <v>64</v>
      </c>
      <c r="H24" s="66">
        <f t="shared" si="1"/>
        <v>-660</v>
      </c>
      <c r="I24" s="20">
        <f t="shared" si="2"/>
        <v>4.8120300751879702E-2</v>
      </c>
      <c r="J24" s="21">
        <f t="shared" si="3"/>
        <v>-0.1749271137026239</v>
      </c>
    </row>
    <row r="25" spans="1:10" x14ac:dyDescent="0.2">
      <c r="A25" s="7" t="s">
        <v>187</v>
      </c>
      <c r="B25" s="65">
        <v>255</v>
      </c>
      <c r="C25" s="66">
        <v>355</v>
      </c>
      <c r="D25" s="65">
        <v>547</v>
      </c>
      <c r="E25" s="66">
        <v>803</v>
      </c>
      <c r="F25" s="67"/>
      <c r="G25" s="65">
        <f t="shared" si="0"/>
        <v>-100</v>
      </c>
      <c r="H25" s="66">
        <f t="shared" si="1"/>
        <v>-256</v>
      </c>
      <c r="I25" s="20">
        <f t="shared" si="2"/>
        <v>-0.28169014084507044</v>
      </c>
      <c r="J25" s="21">
        <f t="shared" si="3"/>
        <v>-0.31880448318804483</v>
      </c>
    </row>
    <row r="26" spans="1:10" x14ac:dyDescent="0.2">
      <c r="A26" s="7" t="s">
        <v>186</v>
      </c>
      <c r="B26" s="65">
        <v>341</v>
      </c>
      <c r="C26" s="66">
        <v>163</v>
      </c>
      <c r="D26" s="65">
        <v>544</v>
      </c>
      <c r="E26" s="66">
        <v>475</v>
      </c>
      <c r="F26" s="67"/>
      <c r="G26" s="65">
        <f t="shared" si="0"/>
        <v>178</v>
      </c>
      <c r="H26" s="66">
        <f t="shared" si="1"/>
        <v>69</v>
      </c>
      <c r="I26" s="20">
        <f t="shared" si="2"/>
        <v>1.0920245398773005</v>
      </c>
      <c r="J26" s="21">
        <f t="shared" si="3"/>
        <v>0.14526315789473684</v>
      </c>
    </row>
    <row r="27" spans="1:10" x14ac:dyDescent="0.2">
      <c r="A27" s="7" t="s">
        <v>185</v>
      </c>
      <c r="B27" s="65">
        <v>112</v>
      </c>
      <c r="C27" s="66">
        <v>95</v>
      </c>
      <c r="D27" s="65">
        <v>240</v>
      </c>
      <c r="E27" s="66">
        <v>207</v>
      </c>
      <c r="F27" s="67"/>
      <c r="G27" s="65">
        <f t="shared" si="0"/>
        <v>17</v>
      </c>
      <c r="H27" s="66">
        <f t="shared" si="1"/>
        <v>33</v>
      </c>
      <c r="I27" s="20">
        <f t="shared" si="2"/>
        <v>0.17894736842105263</v>
      </c>
      <c r="J27" s="21">
        <f t="shared" si="3"/>
        <v>0.15942028985507245</v>
      </c>
    </row>
    <row r="28" spans="1:10" x14ac:dyDescent="0.2">
      <c r="A28" s="7" t="s">
        <v>184</v>
      </c>
      <c r="B28" s="65">
        <v>8201</v>
      </c>
      <c r="C28" s="66">
        <v>8552</v>
      </c>
      <c r="D28" s="65">
        <v>22943</v>
      </c>
      <c r="E28" s="66">
        <v>21991</v>
      </c>
      <c r="F28" s="67"/>
      <c r="G28" s="65">
        <f t="shared" si="0"/>
        <v>-351</v>
      </c>
      <c r="H28" s="66">
        <f t="shared" si="1"/>
        <v>952</v>
      </c>
      <c r="I28" s="20">
        <f t="shared" si="2"/>
        <v>-4.1043030869971936E-2</v>
      </c>
      <c r="J28" s="21">
        <f t="shared" si="3"/>
        <v>4.3290436996953299E-2</v>
      </c>
    </row>
    <row r="29" spans="1:10" x14ac:dyDescent="0.2">
      <c r="A29" s="7" t="s">
        <v>183</v>
      </c>
      <c r="B29" s="65">
        <v>3649</v>
      </c>
      <c r="C29" s="66">
        <v>3587</v>
      </c>
      <c r="D29" s="65">
        <v>10147</v>
      </c>
      <c r="E29" s="66">
        <v>9819</v>
      </c>
      <c r="F29" s="67"/>
      <c r="G29" s="65">
        <f t="shared" si="0"/>
        <v>62</v>
      </c>
      <c r="H29" s="66">
        <f t="shared" si="1"/>
        <v>328</v>
      </c>
      <c r="I29" s="20">
        <f t="shared" si="2"/>
        <v>1.7284638974073042E-2</v>
      </c>
      <c r="J29" s="21">
        <f t="shared" si="3"/>
        <v>3.3404623688766677E-2</v>
      </c>
    </row>
    <row r="30" spans="1:10" x14ac:dyDescent="0.2">
      <c r="A30" s="7" t="s">
        <v>182</v>
      </c>
      <c r="B30" s="65">
        <v>325</v>
      </c>
      <c r="C30" s="66">
        <v>719</v>
      </c>
      <c r="D30" s="65">
        <v>1199</v>
      </c>
      <c r="E30" s="66">
        <v>1515</v>
      </c>
      <c r="F30" s="67"/>
      <c r="G30" s="65">
        <f t="shared" si="0"/>
        <v>-394</v>
      </c>
      <c r="H30" s="66">
        <f t="shared" si="1"/>
        <v>-316</v>
      </c>
      <c r="I30" s="20">
        <f t="shared" si="2"/>
        <v>-0.54798331015299029</v>
      </c>
      <c r="J30" s="21">
        <f t="shared" si="3"/>
        <v>-0.20858085808580859</v>
      </c>
    </row>
    <row r="31" spans="1:10" x14ac:dyDescent="0.2">
      <c r="A31" s="7" t="s">
        <v>180</v>
      </c>
      <c r="B31" s="65">
        <v>79</v>
      </c>
      <c r="C31" s="66">
        <v>61</v>
      </c>
      <c r="D31" s="65">
        <v>150</v>
      </c>
      <c r="E31" s="66">
        <v>211</v>
      </c>
      <c r="F31" s="67"/>
      <c r="G31" s="65">
        <f t="shared" si="0"/>
        <v>18</v>
      </c>
      <c r="H31" s="66">
        <f t="shared" si="1"/>
        <v>-61</v>
      </c>
      <c r="I31" s="20">
        <f t="shared" si="2"/>
        <v>0.29508196721311475</v>
      </c>
      <c r="J31" s="21">
        <f t="shared" si="3"/>
        <v>-0.2890995260663507</v>
      </c>
    </row>
    <row r="32" spans="1:10" x14ac:dyDescent="0.2">
      <c r="A32" s="7" t="s">
        <v>179</v>
      </c>
      <c r="B32" s="65">
        <v>179</v>
      </c>
      <c r="C32" s="66">
        <v>51</v>
      </c>
      <c r="D32" s="65">
        <v>284</v>
      </c>
      <c r="E32" s="66">
        <v>178</v>
      </c>
      <c r="F32" s="67"/>
      <c r="G32" s="65">
        <f t="shared" si="0"/>
        <v>128</v>
      </c>
      <c r="H32" s="66">
        <f t="shared" si="1"/>
        <v>106</v>
      </c>
      <c r="I32" s="20">
        <f t="shared" si="2"/>
        <v>2.5098039215686274</v>
      </c>
      <c r="J32" s="21">
        <f t="shared" si="3"/>
        <v>0.5955056179775281</v>
      </c>
    </row>
    <row r="33" spans="1:10" x14ac:dyDescent="0.2">
      <c r="A33" s="7" t="s">
        <v>178</v>
      </c>
      <c r="B33" s="65">
        <v>104</v>
      </c>
      <c r="C33" s="66">
        <v>225</v>
      </c>
      <c r="D33" s="65">
        <v>151</v>
      </c>
      <c r="E33" s="66">
        <v>446</v>
      </c>
      <c r="F33" s="67"/>
      <c r="G33" s="65">
        <f t="shared" si="0"/>
        <v>-121</v>
      </c>
      <c r="H33" s="66">
        <f t="shared" si="1"/>
        <v>-295</v>
      </c>
      <c r="I33" s="20">
        <f t="shared" si="2"/>
        <v>-0.5377777777777778</v>
      </c>
      <c r="J33" s="21">
        <f t="shared" si="3"/>
        <v>-0.66143497757847536</v>
      </c>
    </row>
    <row r="34" spans="1:10" x14ac:dyDescent="0.2">
      <c r="A34" s="7" t="s">
        <v>177</v>
      </c>
      <c r="B34" s="65">
        <v>234</v>
      </c>
      <c r="C34" s="66">
        <v>147</v>
      </c>
      <c r="D34" s="65">
        <v>416</v>
      </c>
      <c r="E34" s="66">
        <v>492</v>
      </c>
      <c r="F34" s="67"/>
      <c r="G34" s="65">
        <f t="shared" si="0"/>
        <v>87</v>
      </c>
      <c r="H34" s="66">
        <f t="shared" si="1"/>
        <v>-76</v>
      </c>
      <c r="I34" s="20">
        <f t="shared" si="2"/>
        <v>0.59183673469387754</v>
      </c>
      <c r="J34" s="21">
        <f t="shared" si="3"/>
        <v>-0.15447154471544716</v>
      </c>
    </row>
    <row r="35" spans="1:10" x14ac:dyDescent="0.2">
      <c r="A35" s="7" t="s">
        <v>176</v>
      </c>
      <c r="B35" s="65">
        <v>248</v>
      </c>
      <c r="C35" s="66">
        <v>294</v>
      </c>
      <c r="D35" s="65">
        <v>800</v>
      </c>
      <c r="E35" s="66">
        <v>1095</v>
      </c>
      <c r="F35" s="67"/>
      <c r="G35" s="65">
        <f t="shared" si="0"/>
        <v>-46</v>
      </c>
      <c r="H35" s="66">
        <f t="shared" si="1"/>
        <v>-295</v>
      </c>
      <c r="I35" s="20">
        <f t="shared" si="2"/>
        <v>-0.15646258503401361</v>
      </c>
      <c r="J35" s="21">
        <f t="shared" si="3"/>
        <v>-0.26940639269406391</v>
      </c>
    </row>
    <row r="36" spans="1:10" x14ac:dyDescent="0.2">
      <c r="A36" s="7" t="s">
        <v>175</v>
      </c>
      <c r="B36" s="65">
        <v>392</v>
      </c>
      <c r="C36" s="66">
        <v>377</v>
      </c>
      <c r="D36" s="65">
        <v>894</v>
      </c>
      <c r="E36" s="66">
        <v>997</v>
      </c>
      <c r="F36" s="67"/>
      <c r="G36" s="65">
        <f t="shared" si="0"/>
        <v>15</v>
      </c>
      <c r="H36" s="66">
        <f t="shared" si="1"/>
        <v>-103</v>
      </c>
      <c r="I36" s="20">
        <f t="shared" si="2"/>
        <v>3.9787798408488062E-2</v>
      </c>
      <c r="J36" s="21">
        <f t="shared" si="3"/>
        <v>-0.10330992978936811</v>
      </c>
    </row>
    <row r="37" spans="1:10" x14ac:dyDescent="0.2">
      <c r="A37" s="7" t="s">
        <v>174</v>
      </c>
      <c r="B37" s="65">
        <v>22</v>
      </c>
      <c r="C37" s="66">
        <v>198</v>
      </c>
      <c r="D37" s="65">
        <v>68</v>
      </c>
      <c r="E37" s="66">
        <v>442</v>
      </c>
      <c r="F37" s="67"/>
      <c r="G37" s="65">
        <f t="shared" si="0"/>
        <v>-176</v>
      </c>
      <c r="H37" s="66">
        <f t="shared" si="1"/>
        <v>-374</v>
      </c>
      <c r="I37" s="20">
        <f t="shared" si="2"/>
        <v>-0.88888888888888884</v>
      </c>
      <c r="J37" s="21">
        <f t="shared" si="3"/>
        <v>-0.84615384615384615</v>
      </c>
    </row>
    <row r="38" spans="1:10" x14ac:dyDescent="0.2">
      <c r="A38" s="7" t="s">
        <v>173</v>
      </c>
      <c r="B38" s="65">
        <v>5723</v>
      </c>
      <c r="C38" s="66">
        <v>5242</v>
      </c>
      <c r="D38" s="65">
        <v>15345</v>
      </c>
      <c r="E38" s="66">
        <v>12951</v>
      </c>
      <c r="F38" s="67"/>
      <c r="G38" s="65">
        <f t="shared" si="0"/>
        <v>481</v>
      </c>
      <c r="H38" s="66">
        <f t="shared" si="1"/>
        <v>2394</v>
      </c>
      <c r="I38" s="20">
        <f t="shared" si="2"/>
        <v>9.1758870660053421E-2</v>
      </c>
      <c r="J38" s="21">
        <f t="shared" si="3"/>
        <v>0.18485059068797777</v>
      </c>
    </row>
    <row r="39" spans="1:10" x14ac:dyDescent="0.2">
      <c r="A39" s="7" t="s">
        <v>172</v>
      </c>
      <c r="B39" s="65">
        <v>191</v>
      </c>
      <c r="C39" s="66">
        <v>158</v>
      </c>
      <c r="D39" s="65">
        <v>387</v>
      </c>
      <c r="E39" s="66">
        <v>558</v>
      </c>
      <c r="F39" s="67"/>
      <c r="G39" s="65">
        <f t="shared" si="0"/>
        <v>33</v>
      </c>
      <c r="H39" s="66">
        <f t="shared" si="1"/>
        <v>-171</v>
      </c>
      <c r="I39" s="20">
        <f t="shared" si="2"/>
        <v>0.20886075949367089</v>
      </c>
      <c r="J39" s="21">
        <f t="shared" si="3"/>
        <v>-0.30645161290322581</v>
      </c>
    </row>
    <row r="40" spans="1:10" x14ac:dyDescent="0.2">
      <c r="A40" s="7" t="s">
        <v>170</v>
      </c>
      <c r="B40" s="65">
        <v>822</v>
      </c>
      <c r="C40" s="66">
        <v>751</v>
      </c>
      <c r="D40" s="65">
        <v>2350</v>
      </c>
      <c r="E40" s="66">
        <v>2436</v>
      </c>
      <c r="F40" s="67"/>
      <c r="G40" s="65">
        <f t="shared" si="0"/>
        <v>71</v>
      </c>
      <c r="H40" s="66">
        <f t="shared" si="1"/>
        <v>-86</v>
      </c>
      <c r="I40" s="20">
        <f t="shared" si="2"/>
        <v>9.4540612516644473E-2</v>
      </c>
      <c r="J40" s="21">
        <f t="shared" si="3"/>
        <v>-3.5303776683087026E-2</v>
      </c>
    </row>
    <row r="41" spans="1:10" x14ac:dyDescent="0.2">
      <c r="A41" s="7" t="s">
        <v>171</v>
      </c>
      <c r="B41" s="65">
        <v>1</v>
      </c>
      <c r="C41" s="66">
        <v>0</v>
      </c>
      <c r="D41" s="65">
        <v>3</v>
      </c>
      <c r="E41" s="66">
        <v>0</v>
      </c>
      <c r="F41" s="67"/>
      <c r="G41" s="65">
        <f t="shared" si="0"/>
        <v>1</v>
      </c>
      <c r="H41" s="66">
        <f t="shared" si="1"/>
        <v>3</v>
      </c>
      <c r="I41" s="20" t="str">
        <f t="shared" si="2"/>
        <v>-</v>
      </c>
      <c r="J41" s="21" t="str">
        <f t="shared" si="3"/>
        <v>-</v>
      </c>
    </row>
    <row r="42" spans="1:10" x14ac:dyDescent="0.2">
      <c r="A42" s="7" t="s">
        <v>181</v>
      </c>
      <c r="B42" s="65">
        <v>828</v>
      </c>
      <c r="C42" s="66">
        <v>696</v>
      </c>
      <c r="D42" s="65">
        <v>1886</v>
      </c>
      <c r="E42" s="66">
        <v>1714</v>
      </c>
      <c r="F42" s="67"/>
      <c r="G42" s="65">
        <f t="shared" si="0"/>
        <v>132</v>
      </c>
      <c r="H42" s="66">
        <f t="shared" si="1"/>
        <v>172</v>
      </c>
      <c r="I42" s="20">
        <f t="shared" si="2"/>
        <v>0.18965517241379309</v>
      </c>
      <c r="J42" s="21">
        <f t="shared" si="3"/>
        <v>0.10035005834305717</v>
      </c>
    </row>
    <row r="43" spans="1:10" x14ac:dyDescent="0.2">
      <c r="A43" s="7"/>
      <c r="B43" s="65"/>
      <c r="C43" s="66"/>
      <c r="D43" s="65"/>
      <c r="E43" s="66"/>
      <c r="F43" s="67"/>
      <c r="G43" s="65"/>
      <c r="H43" s="66"/>
      <c r="I43" s="20"/>
      <c r="J43" s="21"/>
    </row>
    <row r="44" spans="1:10" s="43" customFormat="1" x14ac:dyDescent="0.2">
      <c r="A44" s="27" t="s">
        <v>28</v>
      </c>
      <c r="B44" s="71">
        <f>SUM(B15:B43)</f>
        <v>27155</v>
      </c>
      <c r="C44" s="72">
        <f>SUM(C15:C43)</f>
        <v>25800</v>
      </c>
      <c r="D44" s="71">
        <f>SUM(D15:D43)</f>
        <v>69729</v>
      </c>
      <c r="E44" s="72">
        <f>SUM(E15:E43)</f>
        <v>67549</v>
      </c>
      <c r="F44" s="73"/>
      <c r="G44" s="71">
        <f>B44-C44</f>
        <v>1355</v>
      </c>
      <c r="H44" s="72">
        <f>D44-E44</f>
        <v>2180</v>
      </c>
      <c r="I44" s="37">
        <f>IF(C44=0, "-", G44/C44)</f>
        <v>5.2519379844961238E-2</v>
      </c>
      <c r="J44" s="38">
        <f>IF(E44=0, "-", H44/E44)</f>
        <v>3.2272868584286962E-2</v>
      </c>
    </row>
    <row r="45" spans="1:10" s="43" customFormat="1" x14ac:dyDescent="0.2">
      <c r="A45" s="27" t="s">
        <v>0</v>
      </c>
      <c r="B45" s="71">
        <f>B11+B44</f>
        <v>27155</v>
      </c>
      <c r="C45" s="77">
        <f>C11+C44</f>
        <v>25800</v>
      </c>
      <c r="D45" s="71">
        <f>D11+D44</f>
        <v>69729</v>
      </c>
      <c r="E45" s="77">
        <f>E11+E44</f>
        <v>67549</v>
      </c>
      <c r="F45" s="73"/>
      <c r="G45" s="71">
        <f>B45-C45</f>
        <v>1355</v>
      </c>
      <c r="H45" s="72">
        <f>D45-E45</f>
        <v>2180</v>
      </c>
      <c r="I45" s="37">
        <f>IF(C45=0, "-", G45/C45)</f>
        <v>5.2519379844961238E-2</v>
      </c>
      <c r="J45" s="38">
        <f>IF(E45=0, "-", H45/E45)</f>
        <v>3.2272868584286962E-2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0"/>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198</v>
      </c>
      <c r="B7" s="65">
        <v>31</v>
      </c>
      <c r="C7" s="34">
        <f>IF(B11=0, "-", B7/B11)</f>
        <v>0.16062176165803108</v>
      </c>
      <c r="D7" s="65">
        <v>12</v>
      </c>
      <c r="E7" s="9">
        <f>IF(D11=0, "-", D7/D11)</f>
        <v>5.8823529411764705E-2</v>
      </c>
      <c r="F7" s="81">
        <v>67</v>
      </c>
      <c r="G7" s="34">
        <f>IF(F11=0, "-", F7/F11)</f>
        <v>0.11413969335604771</v>
      </c>
      <c r="H7" s="65">
        <v>37</v>
      </c>
      <c r="I7" s="9">
        <f>IF(H11=0, "-", H7/H11)</f>
        <v>7.047619047619047E-2</v>
      </c>
      <c r="J7" s="8">
        <f>IF(D7=0, "-", IF((B7-D7)/D7&lt;10, (B7-D7)/D7, "&gt;999%"))</f>
        <v>1.5833333333333333</v>
      </c>
      <c r="K7" s="9">
        <f>IF(H7=0, "-", IF((F7-H7)/H7&lt;10, (F7-H7)/H7, "&gt;999%"))</f>
        <v>0.81081081081081086</v>
      </c>
    </row>
    <row r="8" spans="1:11" x14ac:dyDescent="0.2">
      <c r="A8" s="7" t="s">
        <v>199</v>
      </c>
      <c r="B8" s="65">
        <v>140</v>
      </c>
      <c r="C8" s="34">
        <f>IF(B11=0, "-", B8/B11)</f>
        <v>0.72538860103626945</v>
      </c>
      <c r="D8" s="65">
        <v>157</v>
      </c>
      <c r="E8" s="9">
        <f>IF(D11=0, "-", D8/D11)</f>
        <v>0.76960784313725494</v>
      </c>
      <c r="F8" s="81">
        <v>398</v>
      </c>
      <c r="G8" s="34">
        <f>IF(F11=0, "-", F8/F11)</f>
        <v>0.67802385008517885</v>
      </c>
      <c r="H8" s="65">
        <v>433</v>
      </c>
      <c r="I8" s="9">
        <f>IF(H11=0, "-", H8/H11)</f>
        <v>0.82476190476190481</v>
      </c>
      <c r="J8" s="8">
        <f>IF(D8=0, "-", IF((B8-D8)/D8&lt;10, (B8-D8)/D8, "&gt;999%"))</f>
        <v>-0.10828025477707007</v>
      </c>
      <c r="K8" s="9">
        <f>IF(H8=0, "-", IF((F8-H8)/H8&lt;10, (F8-H8)/H8, "&gt;999%"))</f>
        <v>-8.0831408775981523E-2</v>
      </c>
    </row>
    <row r="9" spans="1:11" x14ac:dyDescent="0.2">
      <c r="A9" s="7" t="s">
        <v>200</v>
      </c>
      <c r="B9" s="65">
        <v>22</v>
      </c>
      <c r="C9" s="34">
        <f>IF(B11=0, "-", B9/B11)</f>
        <v>0.11398963730569948</v>
      </c>
      <c r="D9" s="65">
        <v>35</v>
      </c>
      <c r="E9" s="9">
        <f>IF(D11=0, "-", D9/D11)</f>
        <v>0.17156862745098039</v>
      </c>
      <c r="F9" s="81">
        <v>122</v>
      </c>
      <c r="G9" s="34">
        <f>IF(F11=0, "-", F9/F11)</f>
        <v>0.20783645655877342</v>
      </c>
      <c r="H9" s="65">
        <v>55</v>
      </c>
      <c r="I9" s="9">
        <f>IF(H11=0, "-", H9/H11)</f>
        <v>0.10476190476190476</v>
      </c>
      <c r="J9" s="8">
        <f>IF(D9=0, "-", IF((B9-D9)/D9&lt;10, (B9-D9)/D9, "&gt;999%"))</f>
        <v>-0.37142857142857144</v>
      </c>
      <c r="K9" s="9">
        <f>IF(H9=0, "-", IF((F9-H9)/H9&lt;10, (F9-H9)/H9, "&gt;999%"))</f>
        <v>1.2181818181818183</v>
      </c>
    </row>
    <row r="10" spans="1:11" x14ac:dyDescent="0.2">
      <c r="A10" s="2"/>
      <c r="B10" s="68"/>
      <c r="C10" s="33"/>
      <c r="D10" s="68"/>
      <c r="E10" s="6"/>
      <c r="F10" s="82"/>
      <c r="G10" s="33"/>
      <c r="H10" s="68"/>
      <c r="I10" s="6"/>
      <c r="J10" s="5"/>
      <c r="K10" s="6"/>
    </row>
    <row r="11" spans="1:11" s="43" customFormat="1" x14ac:dyDescent="0.2">
      <c r="A11" s="162" t="s">
        <v>591</v>
      </c>
      <c r="B11" s="71">
        <f>SUM(B7:B10)</f>
        <v>193</v>
      </c>
      <c r="C11" s="40">
        <f>B11/27155</f>
        <v>7.1073467133124651E-3</v>
      </c>
      <c r="D11" s="71">
        <f>SUM(D7:D10)</f>
        <v>204</v>
      </c>
      <c r="E11" s="41">
        <f>D11/25800</f>
        <v>7.9069767441860457E-3</v>
      </c>
      <c r="F11" s="77">
        <f>SUM(F7:F10)</f>
        <v>587</v>
      </c>
      <c r="G11" s="42">
        <f>F11/69729</f>
        <v>8.4183051528058626E-3</v>
      </c>
      <c r="H11" s="71">
        <f>SUM(H7:H10)</f>
        <v>525</v>
      </c>
      <c r="I11" s="41">
        <f>H11/67549</f>
        <v>7.7721357829131444E-3</v>
      </c>
      <c r="J11" s="37">
        <f>IF(D11=0, "-", IF((B11-D11)/D11&lt;10, (B11-D11)/D11, "&gt;999%"))</f>
        <v>-5.3921568627450983E-2</v>
      </c>
      <c r="K11" s="38">
        <f>IF(H11=0, "-", IF((F11-H11)/H11&lt;10, (F11-H11)/H11, "&gt;999%"))</f>
        <v>0.1180952380952381</v>
      </c>
    </row>
    <row r="12" spans="1:11" x14ac:dyDescent="0.2">
      <c r="B12" s="83"/>
      <c r="D12" s="83"/>
      <c r="F12" s="83"/>
      <c r="H12" s="83"/>
    </row>
    <row r="13" spans="1:11" s="43" customFormat="1" x14ac:dyDescent="0.2">
      <c r="A13" s="162" t="s">
        <v>591</v>
      </c>
      <c r="B13" s="71">
        <v>193</v>
      </c>
      <c r="C13" s="40">
        <f>B13/27155</f>
        <v>7.1073467133124651E-3</v>
      </c>
      <c r="D13" s="71">
        <v>204</v>
      </c>
      <c r="E13" s="41">
        <f>D13/25800</f>
        <v>7.9069767441860457E-3</v>
      </c>
      <c r="F13" s="77">
        <v>587</v>
      </c>
      <c r="G13" s="42">
        <f>F13/69729</f>
        <v>8.4183051528058626E-3</v>
      </c>
      <c r="H13" s="71">
        <v>525</v>
      </c>
      <c r="I13" s="41">
        <f>H13/67549</f>
        <v>7.7721357829131444E-3</v>
      </c>
      <c r="J13" s="37">
        <f>IF(D13=0, "-", IF((B13-D13)/D13&lt;10, (B13-D13)/D13, "&gt;999%"))</f>
        <v>-5.3921568627450983E-2</v>
      </c>
      <c r="K13" s="38">
        <f>IF(H13=0, "-", IF((F13-H13)/H13&lt;10, (F13-H13)/H13, "&gt;999%"))</f>
        <v>0.1180952380952381</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201</v>
      </c>
      <c r="B18" s="65">
        <v>3</v>
      </c>
      <c r="C18" s="34">
        <f>IF(B32=0, "-", B18/B32)</f>
        <v>3.1813361611876989E-3</v>
      </c>
      <c r="D18" s="65">
        <v>8</v>
      </c>
      <c r="E18" s="9">
        <f>IF(D32=0, "-", D18/D32)</f>
        <v>9.5923261390887284E-3</v>
      </c>
      <c r="F18" s="81">
        <v>4</v>
      </c>
      <c r="G18" s="34">
        <f>IF(F32=0, "-", F18/F32)</f>
        <v>1.4508523757707653E-3</v>
      </c>
      <c r="H18" s="65">
        <v>31</v>
      </c>
      <c r="I18" s="9">
        <f>IF(H32=0, "-", H18/H32)</f>
        <v>1.1235955056179775E-2</v>
      </c>
      <c r="J18" s="8">
        <f t="shared" ref="J18:J30" si="0">IF(D18=0, "-", IF((B18-D18)/D18&lt;10, (B18-D18)/D18, "&gt;999%"))</f>
        <v>-0.625</v>
      </c>
      <c r="K18" s="9">
        <f t="shared" ref="K18:K30" si="1">IF(H18=0, "-", IF((F18-H18)/H18&lt;10, (F18-H18)/H18, "&gt;999%"))</f>
        <v>-0.87096774193548387</v>
      </c>
    </row>
    <row r="19" spans="1:11" x14ac:dyDescent="0.2">
      <c r="A19" s="7" t="s">
        <v>202</v>
      </c>
      <c r="B19" s="65">
        <v>0</v>
      </c>
      <c r="C19" s="34">
        <f>IF(B32=0, "-", B19/B32)</f>
        <v>0</v>
      </c>
      <c r="D19" s="65">
        <v>0</v>
      </c>
      <c r="E19" s="9">
        <f>IF(D32=0, "-", D19/D32)</f>
        <v>0</v>
      </c>
      <c r="F19" s="81">
        <v>0</v>
      </c>
      <c r="G19" s="34">
        <f>IF(F32=0, "-", F19/F32)</f>
        <v>0</v>
      </c>
      <c r="H19" s="65">
        <v>2</v>
      </c>
      <c r="I19" s="9">
        <f>IF(H32=0, "-", H19/H32)</f>
        <v>7.2490032620514677E-4</v>
      </c>
      <c r="J19" s="8" t="str">
        <f t="shared" si="0"/>
        <v>-</v>
      </c>
      <c r="K19" s="9">
        <f t="shared" si="1"/>
        <v>-1</v>
      </c>
    </row>
    <row r="20" spans="1:11" x14ac:dyDescent="0.2">
      <c r="A20" s="7" t="s">
        <v>203</v>
      </c>
      <c r="B20" s="65">
        <v>0</v>
      </c>
      <c r="C20" s="34">
        <f>IF(B32=0, "-", B20/B32)</f>
        <v>0</v>
      </c>
      <c r="D20" s="65">
        <v>13</v>
      </c>
      <c r="E20" s="9">
        <f>IF(D32=0, "-", D20/D32)</f>
        <v>1.5587529976019185E-2</v>
      </c>
      <c r="F20" s="81">
        <v>0</v>
      </c>
      <c r="G20" s="34">
        <f>IF(F32=0, "-", F20/F32)</f>
        <v>0</v>
      </c>
      <c r="H20" s="65">
        <v>129</v>
      </c>
      <c r="I20" s="9">
        <f>IF(H32=0, "-", H20/H32)</f>
        <v>4.6756071040231967E-2</v>
      </c>
      <c r="J20" s="8">
        <f t="shared" si="0"/>
        <v>-1</v>
      </c>
      <c r="K20" s="9">
        <f t="shared" si="1"/>
        <v>-1</v>
      </c>
    </row>
    <row r="21" spans="1:11" x14ac:dyDescent="0.2">
      <c r="A21" s="7" t="s">
        <v>204</v>
      </c>
      <c r="B21" s="65">
        <v>5</v>
      </c>
      <c r="C21" s="34">
        <f>IF(B32=0, "-", B21/B32)</f>
        <v>5.3022269353128317E-3</v>
      </c>
      <c r="D21" s="65">
        <v>0</v>
      </c>
      <c r="E21" s="9">
        <f>IF(D32=0, "-", D21/D32)</f>
        <v>0</v>
      </c>
      <c r="F21" s="81">
        <v>80</v>
      </c>
      <c r="G21" s="34">
        <f>IF(F32=0, "-", F21/F32)</f>
        <v>2.9017047515415305E-2</v>
      </c>
      <c r="H21" s="65">
        <v>0</v>
      </c>
      <c r="I21" s="9">
        <f>IF(H32=0, "-", H21/H32)</f>
        <v>0</v>
      </c>
      <c r="J21" s="8" t="str">
        <f t="shared" si="0"/>
        <v>-</v>
      </c>
      <c r="K21" s="9" t="str">
        <f t="shared" si="1"/>
        <v>-</v>
      </c>
    </row>
    <row r="22" spans="1:11" x14ac:dyDescent="0.2">
      <c r="A22" s="7" t="s">
        <v>205</v>
      </c>
      <c r="B22" s="65">
        <v>69</v>
      </c>
      <c r="C22" s="34">
        <f>IF(B32=0, "-", B22/B32)</f>
        <v>7.3170731707317069E-2</v>
      </c>
      <c r="D22" s="65">
        <v>102</v>
      </c>
      <c r="E22" s="9">
        <f>IF(D32=0, "-", D22/D32)</f>
        <v>0.1223021582733813</v>
      </c>
      <c r="F22" s="81">
        <v>271</v>
      </c>
      <c r="G22" s="34">
        <f>IF(F32=0, "-", F22/F32)</f>
        <v>9.8295248458469348E-2</v>
      </c>
      <c r="H22" s="65">
        <v>372</v>
      </c>
      <c r="I22" s="9">
        <f>IF(H32=0, "-", H22/H32)</f>
        <v>0.1348314606741573</v>
      </c>
      <c r="J22" s="8">
        <f t="shared" si="0"/>
        <v>-0.3235294117647059</v>
      </c>
      <c r="K22" s="9">
        <f t="shared" si="1"/>
        <v>-0.271505376344086</v>
      </c>
    </row>
    <row r="23" spans="1:11" x14ac:dyDescent="0.2">
      <c r="A23" s="7" t="s">
        <v>206</v>
      </c>
      <c r="B23" s="65">
        <v>85</v>
      </c>
      <c r="C23" s="34">
        <f>IF(B32=0, "-", B23/B32)</f>
        <v>9.0137857900318127E-2</v>
      </c>
      <c r="D23" s="65">
        <v>74</v>
      </c>
      <c r="E23" s="9">
        <f>IF(D32=0, "-", D23/D32)</f>
        <v>8.8729016786570747E-2</v>
      </c>
      <c r="F23" s="81">
        <v>342</v>
      </c>
      <c r="G23" s="34">
        <f>IF(F32=0, "-", F23/F32)</f>
        <v>0.12404787812840043</v>
      </c>
      <c r="H23" s="65">
        <v>237</v>
      </c>
      <c r="I23" s="9">
        <f>IF(H32=0, "-", H23/H32)</f>
        <v>8.5900688655309893E-2</v>
      </c>
      <c r="J23" s="8">
        <f t="shared" si="0"/>
        <v>0.14864864864864866</v>
      </c>
      <c r="K23" s="9">
        <f t="shared" si="1"/>
        <v>0.44303797468354428</v>
      </c>
    </row>
    <row r="24" spans="1:11" x14ac:dyDescent="0.2">
      <c r="A24" s="7" t="s">
        <v>207</v>
      </c>
      <c r="B24" s="65">
        <v>341</v>
      </c>
      <c r="C24" s="34">
        <f>IF(B32=0, "-", B24/B32)</f>
        <v>0.36161187698833508</v>
      </c>
      <c r="D24" s="65">
        <v>157</v>
      </c>
      <c r="E24" s="9">
        <f>IF(D32=0, "-", D24/D32)</f>
        <v>0.1882494004796163</v>
      </c>
      <c r="F24" s="81">
        <v>923</v>
      </c>
      <c r="G24" s="34">
        <f>IF(F32=0, "-", F24/F32)</f>
        <v>0.33478418570910412</v>
      </c>
      <c r="H24" s="65">
        <v>516</v>
      </c>
      <c r="I24" s="9">
        <f>IF(H32=0, "-", H24/H32)</f>
        <v>0.18702428416092787</v>
      </c>
      <c r="J24" s="8">
        <f t="shared" si="0"/>
        <v>1.1719745222929936</v>
      </c>
      <c r="K24" s="9">
        <f t="shared" si="1"/>
        <v>0.78875968992248058</v>
      </c>
    </row>
    <row r="25" spans="1:11" x14ac:dyDescent="0.2">
      <c r="A25" s="7" t="s">
        <v>208</v>
      </c>
      <c r="B25" s="65">
        <v>2</v>
      </c>
      <c r="C25" s="34">
        <f>IF(B32=0, "-", B25/B32)</f>
        <v>2.1208907741251328E-3</v>
      </c>
      <c r="D25" s="65">
        <v>31</v>
      </c>
      <c r="E25" s="9">
        <f>IF(D32=0, "-", D25/D32)</f>
        <v>3.7170263788968823E-2</v>
      </c>
      <c r="F25" s="81">
        <v>17</v>
      </c>
      <c r="G25" s="34">
        <f>IF(F32=0, "-", F25/F32)</f>
        <v>6.1661225970257531E-3</v>
      </c>
      <c r="H25" s="65">
        <v>62</v>
      </c>
      <c r="I25" s="9">
        <f>IF(H32=0, "-", H25/H32)</f>
        <v>2.247191011235955E-2</v>
      </c>
      <c r="J25" s="8">
        <f t="shared" si="0"/>
        <v>-0.93548387096774188</v>
      </c>
      <c r="K25" s="9">
        <f t="shared" si="1"/>
        <v>-0.72580645161290325</v>
      </c>
    </row>
    <row r="26" spans="1:11" x14ac:dyDescent="0.2">
      <c r="A26" s="7" t="s">
        <v>209</v>
      </c>
      <c r="B26" s="65">
        <v>341</v>
      </c>
      <c r="C26" s="34">
        <f>IF(B32=0, "-", B26/B32)</f>
        <v>0.36161187698833508</v>
      </c>
      <c r="D26" s="65">
        <v>125</v>
      </c>
      <c r="E26" s="9">
        <f>IF(D32=0, "-", D26/D32)</f>
        <v>0.1498800959232614</v>
      </c>
      <c r="F26" s="81">
        <v>544</v>
      </c>
      <c r="G26" s="34">
        <f>IF(F32=0, "-", F26/F32)</f>
        <v>0.1973159231048241</v>
      </c>
      <c r="H26" s="65">
        <v>383</v>
      </c>
      <c r="I26" s="9">
        <f>IF(H32=0, "-", H26/H32)</f>
        <v>0.13881841246828561</v>
      </c>
      <c r="J26" s="8">
        <f t="shared" si="0"/>
        <v>1.728</v>
      </c>
      <c r="K26" s="9">
        <f t="shared" si="1"/>
        <v>0.42036553524804177</v>
      </c>
    </row>
    <row r="27" spans="1:11" x14ac:dyDescent="0.2">
      <c r="A27" s="7" t="s">
        <v>210</v>
      </c>
      <c r="B27" s="65">
        <v>47</v>
      </c>
      <c r="C27" s="34">
        <f>IF(B32=0, "-", B27/B32)</f>
        <v>4.9840933191940613E-2</v>
      </c>
      <c r="D27" s="65">
        <v>104</v>
      </c>
      <c r="E27" s="9">
        <f>IF(D32=0, "-", D27/D32)</f>
        <v>0.12470023980815348</v>
      </c>
      <c r="F27" s="81">
        <v>154</v>
      </c>
      <c r="G27" s="34">
        <f>IF(F32=0, "-", F27/F32)</f>
        <v>5.5857816467174463E-2</v>
      </c>
      <c r="H27" s="65">
        <v>346</v>
      </c>
      <c r="I27" s="9">
        <f>IF(H32=0, "-", H27/H32)</f>
        <v>0.12540775643349039</v>
      </c>
      <c r="J27" s="8">
        <f t="shared" si="0"/>
        <v>-0.54807692307692313</v>
      </c>
      <c r="K27" s="9">
        <f t="shared" si="1"/>
        <v>-0.55491329479768781</v>
      </c>
    </row>
    <row r="28" spans="1:11" x14ac:dyDescent="0.2">
      <c r="A28" s="7" t="s">
        <v>211</v>
      </c>
      <c r="B28" s="65">
        <v>0</v>
      </c>
      <c r="C28" s="34">
        <f>IF(B32=0, "-", B28/B32)</f>
        <v>0</v>
      </c>
      <c r="D28" s="65">
        <v>0</v>
      </c>
      <c r="E28" s="9">
        <f>IF(D32=0, "-", D28/D32)</f>
        <v>0</v>
      </c>
      <c r="F28" s="81">
        <v>0</v>
      </c>
      <c r="G28" s="34">
        <f>IF(F32=0, "-", F28/F32)</f>
        <v>0</v>
      </c>
      <c r="H28" s="65">
        <v>1</v>
      </c>
      <c r="I28" s="9">
        <f>IF(H32=0, "-", H28/H32)</f>
        <v>3.6245016310257339E-4</v>
      </c>
      <c r="J28" s="8" t="str">
        <f t="shared" si="0"/>
        <v>-</v>
      </c>
      <c r="K28" s="9">
        <f t="shared" si="1"/>
        <v>-1</v>
      </c>
    </row>
    <row r="29" spans="1:11" x14ac:dyDescent="0.2">
      <c r="A29" s="7" t="s">
        <v>212</v>
      </c>
      <c r="B29" s="65">
        <v>29</v>
      </c>
      <c r="C29" s="34">
        <f>IF(B32=0, "-", B29/B32)</f>
        <v>3.0752916224814422E-2</v>
      </c>
      <c r="D29" s="65">
        <v>141</v>
      </c>
      <c r="E29" s="9">
        <f>IF(D32=0, "-", D29/D32)</f>
        <v>0.16906474820143885</v>
      </c>
      <c r="F29" s="81">
        <v>148</v>
      </c>
      <c r="G29" s="34">
        <f>IF(F32=0, "-", F29/F32)</f>
        <v>5.3681537903518317E-2</v>
      </c>
      <c r="H29" s="65">
        <v>341</v>
      </c>
      <c r="I29" s="9">
        <f>IF(H32=0, "-", H29/H32)</f>
        <v>0.12359550561797752</v>
      </c>
      <c r="J29" s="8">
        <f t="shared" si="0"/>
        <v>-0.79432624113475181</v>
      </c>
      <c r="K29" s="9">
        <f t="shared" si="1"/>
        <v>-0.56598240469208216</v>
      </c>
    </row>
    <row r="30" spans="1:11" x14ac:dyDescent="0.2">
      <c r="A30" s="7" t="s">
        <v>213</v>
      </c>
      <c r="B30" s="65">
        <v>21</v>
      </c>
      <c r="C30" s="34">
        <f>IF(B32=0, "-", B30/B32)</f>
        <v>2.2269353128313893E-2</v>
      </c>
      <c r="D30" s="65">
        <v>79</v>
      </c>
      <c r="E30" s="9">
        <f>IF(D32=0, "-", D30/D32)</f>
        <v>9.4724220623501193E-2</v>
      </c>
      <c r="F30" s="81">
        <v>274</v>
      </c>
      <c r="G30" s="34">
        <f>IF(F32=0, "-", F30/F32)</f>
        <v>9.9383387740297424E-2</v>
      </c>
      <c r="H30" s="65">
        <v>339</v>
      </c>
      <c r="I30" s="9">
        <f>IF(H32=0, "-", H30/H32)</f>
        <v>0.12287060529177238</v>
      </c>
      <c r="J30" s="8">
        <f t="shared" si="0"/>
        <v>-0.73417721518987344</v>
      </c>
      <c r="K30" s="9">
        <f t="shared" si="1"/>
        <v>-0.19174041297935104</v>
      </c>
    </row>
    <row r="31" spans="1:11" x14ac:dyDescent="0.2">
      <c r="A31" s="2"/>
      <c r="B31" s="68"/>
      <c r="C31" s="33"/>
      <c r="D31" s="68"/>
      <c r="E31" s="6"/>
      <c r="F31" s="82"/>
      <c r="G31" s="33"/>
      <c r="H31" s="68"/>
      <c r="I31" s="6"/>
      <c r="J31" s="5"/>
      <c r="K31" s="6"/>
    </row>
    <row r="32" spans="1:11" s="43" customFormat="1" x14ac:dyDescent="0.2">
      <c r="A32" s="162" t="s">
        <v>590</v>
      </c>
      <c r="B32" s="71">
        <f>SUM(B18:B31)</f>
        <v>943</v>
      </c>
      <c r="C32" s="40">
        <f>B32/27155</f>
        <v>3.4726569692505982E-2</v>
      </c>
      <c r="D32" s="71">
        <f>SUM(D18:D31)</f>
        <v>834</v>
      </c>
      <c r="E32" s="41">
        <f>D32/25800</f>
        <v>3.2325581395348836E-2</v>
      </c>
      <c r="F32" s="77">
        <f>SUM(F18:F31)</f>
        <v>2757</v>
      </c>
      <c r="G32" s="42">
        <f>F32/69729</f>
        <v>3.9538785871014927E-2</v>
      </c>
      <c r="H32" s="71">
        <f>SUM(H18:H31)</f>
        <v>2759</v>
      </c>
      <c r="I32" s="41">
        <f>H32/67549</f>
        <v>4.0844424047728319E-2</v>
      </c>
      <c r="J32" s="37">
        <f>IF(D32=0, "-", IF((B32-D32)/D32&lt;10, (B32-D32)/D32, "&gt;999%"))</f>
        <v>0.13069544364508393</v>
      </c>
      <c r="K32" s="38">
        <f>IF(H32=0, "-", IF((F32-H32)/H32&lt;10, (F32-H32)/H32, "&gt;999%"))</f>
        <v>-7.2490032620514677E-4</v>
      </c>
    </row>
    <row r="33" spans="1:11" x14ac:dyDescent="0.2">
      <c r="B33" s="83"/>
      <c r="D33" s="83"/>
      <c r="F33" s="83"/>
      <c r="H33" s="83"/>
    </row>
    <row r="34" spans="1:11" x14ac:dyDescent="0.2">
      <c r="A34" s="163" t="s">
        <v>137</v>
      </c>
      <c r="B34" s="61" t="s">
        <v>12</v>
      </c>
      <c r="C34" s="62" t="s">
        <v>13</v>
      </c>
      <c r="D34" s="61" t="s">
        <v>12</v>
      </c>
      <c r="E34" s="63" t="s">
        <v>13</v>
      </c>
      <c r="F34" s="62" t="s">
        <v>12</v>
      </c>
      <c r="G34" s="62" t="s">
        <v>13</v>
      </c>
      <c r="H34" s="61" t="s">
        <v>12</v>
      </c>
      <c r="I34" s="63" t="s">
        <v>13</v>
      </c>
      <c r="J34" s="61"/>
      <c r="K34" s="63"/>
    </row>
    <row r="35" spans="1:11" x14ac:dyDescent="0.2">
      <c r="A35" s="7" t="s">
        <v>214</v>
      </c>
      <c r="B35" s="65">
        <v>15</v>
      </c>
      <c r="C35" s="34">
        <f>IF(B39=0, "-", B35/B39)</f>
        <v>0.3</v>
      </c>
      <c r="D35" s="65">
        <v>16</v>
      </c>
      <c r="E35" s="9">
        <f>IF(D39=0, "-", D35/D39)</f>
        <v>0.38095238095238093</v>
      </c>
      <c r="F35" s="81">
        <v>27</v>
      </c>
      <c r="G35" s="34">
        <f>IF(F39=0, "-", F35/F39)</f>
        <v>0.20149253731343283</v>
      </c>
      <c r="H35" s="65">
        <v>33</v>
      </c>
      <c r="I35" s="9">
        <f>IF(H39=0, "-", H35/H39)</f>
        <v>0.22448979591836735</v>
      </c>
      <c r="J35" s="8">
        <f>IF(D35=0, "-", IF((B35-D35)/D35&lt;10, (B35-D35)/D35, "&gt;999%"))</f>
        <v>-6.25E-2</v>
      </c>
      <c r="K35" s="9">
        <f>IF(H35=0, "-", IF((F35-H35)/H35&lt;10, (F35-H35)/H35, "&gt;999%"))</f>
        <v>-0.18181818181818182</v>
      </c>
    </row>
    <row r="36" spans="1:11" x14ac:dyDescent="0.2">
      <c r="A36" s="7" t="s">
        <v>215</v>
      </c>
      <c r="B36" s="65">
        <v>7</v>
      </c>
      <c r="C36" s="34">
        <f>IF(B39=0, "-", B36/B39)</f>
        <v>0.14000000000000001</v>
      </c>
      <c r="D36" s="65">
        <v>6</v>
      </c>
      <c r="E36" s="9">
        <f>IF(D39=0, "-", D36/D39)</f>
        <v>0.14285714285714285</v>
      </c>
      <c r="F36" s="81">
        <v>18</v>
      </c>
      <c r="G36" s="34">
        <f>IF(F39=0, "-", F36/F39)</f>
        <v>0.13432835820895522</v>
      </c>
      <c r="H36" s="65">
        <v>9</v>
      </c>
      <c r="I36" s="9">
        <f>IF(H39=0, "-", H36/H39)</f>
        <v>6.1224489795918366E-2</v>
      </c>
      <c r="J36" s="8">
        <f>IF(D36=0, "-", IF((B36-D36)/D36&lt;10, (B36-D36)/D36, "&gt;999%"))</f>
        <v>0.16666666666666666</v>
      </c>
      <c r="K36" s="9">
        <f>IF(H36=0, "-", IF((F36-H36)/H36&lt;10, (F36-H36)/H36, "&gt;999%"))</f>
        <v>1</v>
      </c>
    </row>
    <row r="37" spans="1:11" x14ac:dyDescent="0.2">
      <c r="A37" s="7" t="s">
        <v>216</v>
      </c>
      <c r="B37" s="65">
        <v>28</v>
      </c>
      <c r="C37" s="34">
        <f>IF(B39=0, "-", B37/B39)</f>
        <v>0.56000000000000005</v>
      </c>
      <c r="D37" s="65">
        <v>20</v>
      </c>
      <c r="E37" s="9">
        <f>IF(D39=0, "-", D37/D39)</f>
        <v>0.47619047619047616</v>
      </c>
      <c r="F37" s="81">
        <v>89</v>
      </c>
      <c r="G37" s="34">
        <f>IF(F39=0, "-", F37/F39)</f>
        <v>0.66417910447761197</v>
      </c>
      <c r="H37" s="65">
        <v>105</v>
      </c>
      <c r="I37" s="9">
        <f>IF(H39=0, "-", H37/H39)</f>
        <v>0.7142857142857143</v>
      </c>
      <c r="J37" s="8">
        <f>IF(D37=0, "-", IF((B37-D37)/D37&lt;10, (B37-D37)/D37, "&gt;999%"))</f>
        <v>0.4</v>
      </c>
      <c r="K37" s="9">
        <f>IF(H37=0, "-", IF((F37-H37)/H37&lt;10, (F37-H37)/H37, "&gt;999%"))</f>
        <v>-0.15238095238095239</v>
      </c>
    </row>
    <row r="38" spans="1:11" x14ac:dyDescent="0.2">
      <c r="A38" s="2"/>
      <c r="B38" s="68"/>
      <c r="C38" s="33"/>
      <c r="D38" s="68"/>
      <c r="E38" s="6"/>
      <c r="F38" s="82"/>
      <c r="G38" s="33"/>
      <c r="H38" s="68"/>
      <c r="I38" s="6"/>
      <c r="J38" s="5"/>
      <c r="K38" s="6"/>
    </row>
    <row r="39" spans="1:11" s="43" customFormat="1" x14ac:dyDescent="0.2">
      <c r="A39" s="162" t="s">
        <v>589</v>
      </c>
      <c r="B39" s="71">
        <f>SUM(B35:B38)</f>
        <v>50</v>
      </c>
      <c r="C39" s="40">
        <f>B39/27155</f>
        <v>1.8412815319462346E-3</v>
      </c>
      <c r="D39" s="71">
        <f>SUM(D35:D38)</f>
        <v>42</v>
      </c>
      <c r="E39" s="41">
        <f>D39/25800</f>
        <v>1.6279069767441861E-3</v>
      </c>
      <c r="F39" s="77">
        <f>SUM(F35:F38)</f>
        <v>134</v>
      </c>
      <c r="G39" s="42">
        <f>F39/69729</f>
        <v>1.9217255374377948E-3</v>
      </c>
      <c r="H39" s="71">
        <f>SUM(H35:H38)</f>
        <v>147</v>
      </c>
      <c r="I39" s="41">
        <f>H39/67549</f>
        <v>2.1761980192156805E-3</v>
      </c>
      <c r="J39" s="37">
        <f>IF(D39=0, "-", IF((B39-D39)/D39&lt;10, (B39-D39)/D39, "&gt;999%"))</f>
        <v>0.19047619047619047</v>
      </c>
      <c r="K39" s="38">
        <f>IF(H39=0, "-", IF((F39-H39)/H39&lt;10, (F39-H39)/H39, "&gt;999%"))</f>
        <v>-8.8435374149659865E-2</v>
      </c>
    </row>
    <row r="40" spans="1:11" x14ac:dyDescent="0.2">
      <c r="B40" s="83"/>
      <c r="D40" s="83"/>
      <c r="F40" s="83"/>
      <c r="H40" s="83"/>
    </row>
    <row r="41" spans="1:11" s="43" customFormat="1" x14ac:dyDescent="0.2">
      <c r="A41" s="162" t="s">
        <v>588</v>
      </c>
      <c r="B41" s="71">
        <v>993</v>
      </c>
      <c r="C41" s="40">
        <f>B41/27155</f>
        <v>3.6567851224452219E-2</v>
      </c>
      <c r="D41" s="71">
        <v>876</v>
      </c>
      <c r="E41" s="41">
        <f>D41/25800</f>
        <v>3.395348837209302E-2</v>
      </c>
      <c r="F41" s="77">
        <v>2891</v>
      </c>
      <c r="G41" s="42">
        <f>F41/69729</f>
        <v>4.1460511408452722E-2</v>
      </c>
      <c r="H41" s="71">
        <v>2906</v>
      </c>
      <c r="I41" s="41">
        <f>H41/67549</f>
        <v>4.3020622066943993E-2</v>
      </c>
      <c r="J41" s="37">
        <f>IF(D41=0, "-", IF((B41-D41)/D41&lt;10, (B41-D41)/D41, "&gt;999%"))</f>
        <v>0.13356164383561644</v>
      </c>
      <c r="K41" s="38">
        <f>IF(H41=0, "-", IF((F41-H41)/H41&lt;10, (F41-H41)/H41, "&gt;999%"))</f>
        <v>-5.1617343427391603E-3</v>
      </c>
    </row>
    <row r="42" spans="1:11" x14ac:dyDescent="0.2">
      <c r="B42" s="83"/>
      <c r="D42" s="83"/>
      <c r="F42" s="83"/>
      <c r="H42" s="83"/>
    </row>
    <row r="43" spans="1:11" ht="15.75" x14ac:dyDescent="0.25">
      <c r="A43" s="164" t="s">
        <v>113</v>
      </c>
      <c r="B43" s="196" t="s">
        <v>1</v>
      </c>
      <c r="C43" s="200"/>
      <c r="D43" s="200"/>
      <c r="E43" s="197"/>
      <c r="F43" s="196" t="s">
        <v>14</v>
      </c>
      <c r="G43" s="200"/>
      <c r="H43" s="200"/>
      <c r="I43" s="197"/>
      <c r="J43" s="196" t="s">
        <v>15</v>
      </c>
      <c r="K43" s="197"/>
    </row>
    <row r="44" spans="1:11" x14ac:dyDescent="0.2">
      <c r="A44" s="22"/>
      <c r="B44" s="196">
        <f>VALUE(RIGHT($B$2, 4))</f>
        <v>2022</v>
      </c>
      <c r="C44" s="197"/>
      <c r="D44" s="196">
        <f>B44-1</f>
        <v>2021</v>
      </c>
      <c r="E44" s="204"/>
      <c r="F44" s="196">
        <f>B44</f>
        <v>2022</v>
      </c>
      <c r="G44" s="204"/>
      <c r="H44" s="196">
        <f>D44</f>
        <v>2021</v>
      </c>
      <c r="I44" s="204"/>
      <c r="J44" s="140" t="s">
        <v>4</v>
      </c>
      <c r="K44" s="141" t="s">
        <v>2</v>
      </c>
    </row>
    <row r="45" spans="1:11" x14ac:dyDescent="0.2">
      <c r="A45" s="163" t="s">
        <v>138</v>
      </c>
      <c r="B45" s="61" t="s">
        <v>12</v>
      </c>
      <c r="C45" s="62" t="s">
        <v>13</v>
      </c>
      <c r="D45" s="61" t="s">
        <v>12</v>
      </c>
      <c r="E45" s="63" t="s">
        <v>13</v>
      </c>
      <c r="F45" s="62" t="s">
        <v>12</v>
      </c>
      <c r="G45" s="62" t="s">
        <v>13</v>
      </c>
      <c r="H45" s="61" t="s">
        <v>12</v>
      </c>
      <c r="I45" s="63" t="s">
        <v>13</v>
      </c>
      <c r="J45" s="61"/>
      <c r="K45" s="63"/>
    </row>
    <row r="46" spans="1:11" x14ac:dyDescent="0.2">
      <c r="A46" s="7" t="s">
        <v>217</v>
      </c>
      <c r="B46" s="65">
        <v>0</v>
      </c>
      <c r="C46" s="34">
        <f>IF(B64=0, "-", B46/B64)</f>
        <v>0</v>
      </c>
      <c r="D46" s="65">
        <v>6</v>
      </c>
      <c r="E46" s="9">
        <f>IF(D64=0, "-", D46/D64)</f>
        <v>2.4732069249793899E-3</v>
      </c>
      <c r="F46" s="81">
        <v>0</v>
      </c>
      <c r="G46" s="34">
        <f>IF(F64=0, "-", F46/F64)</f>
        <v>0</v>
      </c>
      <c r="H46" s="65">
        <v>15</v>
      </c>
      <c r="I46" s="9">
        <f>IF(H64=0, "-", H46/H64)</f>
        <v>2.2703193582563948E-3</v>
      </c>
      <c r="J46" s="8">
        <f t="shared" ref="J46:J62" si="2">IF(D46=0, "-", IF((B46-D46)/D46&lt;10, (B46-D46)/D46, "&gt;999%"))</f>
        <v>-1</v>
      </c>
      <c r="K46" s="9">
        <f t="shared" ref="K46:K62" si="3">IF(H46=0, "-", IF((F46-H46)/H46&lt;10, (F46-H46)/H46, "&gt;999%"))</f>
        <v>-1</v>
      </c>
    </row>
    <row r="47" spans="1:11" x14ac:dyDescent="0.2">
      <c r="A47" s="7" t="s">
        <v>218</v>
      </c>
      <c r="B47" s="65">
        <v>7</v>
      </c>
      <c r="C47" s="34">
        <f>IF(B64=0, "-", B47/B64)</f>
        <v>3.7293553542887587E-3</v>
      </c>
      <c r="D47" s="65">
        <v>38</v>
      </c>
      <c r="E47" s="9">
        <f>IF(D64=0, "-", D47/D64)</f>
        <v>1.5663643858202802E-2</v>
      </c>
      <c r="F47" s="81">
        <v>35</v>
      </c>
      <c r="G47" s="34">
        <f>IF(F64=0, "-", F47/F64)</f>
        <v>6.6679367498571158E-3</v>
      </c>
      <c r="H47" s="65">
        <v>123</v>
      </c>
      <c r="I47" s="9">
        <f>IF(H64=0, "-", H47/H64)</f>
        <v>1.8616618737702435E-2</v>
      </c>
      <c r="J47" s="8">
        <f t="shared" si="2"/>
        <v>-0.81578947368421051</v>
      </c>
      <c r="K47" s="9">
        <f t="shared" si="3"/>
        <v>-0.71544715447154472</v>
      </c>
    </row>
    <row r="48" spans="1:11" x14ac:dyDescent="0.2">
      <c r="A48" s="7" t="s">
        <v>219</v>
      </c>
      <c r="B48" s="65">
        <v>17</v>
      </c>
      <c r="C48" s="34">
        <f>IF(B64=0, "-", B48/B64)</f>
        <v>9.0570058604155564E-3</v>
      </c>
      <c r="D48" s="65">
        <v>123</v>
      </c>
      <c r="E48" s="9">
        <f>IF(D64=0, "-", D48/D64)</f>
        <v>5.0700741962077495E-2</v>
      </c>
      <c r="F48" s="81">
        <v>70</v>
      </c>
      <c r="G48" s="34">
        <f>IF(F64=0, "-", F48/F64)</f>
        <v>1.3335873499714232E-2</v>
      </c>
      <c r="H48" s="65">
        <v>440</v>
      </c>
      <c r="I48" s="9">
        <f>IF(H64=0, "-", H48/H64)</f>
        <v>6.6596034508854249E-2</v>
      </c>
      <c r="J48" s="8">
        <f t="shared" si="2"/>
        <v>-0.86178861788617889</v>
      </c>
      <c r="K48" s="9">
        <f t="shared" si="3"/>
        <v>-0.84090909090909094</v>
      </c>
    </row>
    <row r="49" spans="1:11" x14ac:dyDescent="0.2">
      <c r="A49" s="7" t="s">
        <v>220</v>
      </c>
      <c r="B49" s="65">
        <v>0</v>
      </c>
      <c r="C49" s="34">
        <f>IF(B64=0, "-", B49/B64)</f>
        <v>0</v>
      </c>
      <c r="D49" s="65">
        <v>0</v>
      </c>
      <c r="E49" s="9">
        <f>IF(D64=0, "-", D49/D64)</f>
        <v>0</v>
      </c>
      <c r="F49" s="81">
        <v>0</v>
      </c>
      <c r="G49" s="34">
        <f>IF(F64=0, "-", F49/F64)</f>
        <v>0</v>
      </c>
      <c r="H49" s="65">
        <v>2</v>
      </c>
      <c r="I49" s="9">
        <f>IF(H64=0, "-", H49/H64)</f>
        <v>3.027092477675193E-4</v>
      </c>
      <c r="J49" s="8" t="str">
        <f t="shared" si="2"/>
        <v>-</v>
      </c>
      <c r="K49" s="9">
        <f t="shared" si="3"/>
        <v>-1</v>
      </c>
    </row>
    <row r="50" spans="1:11" x14ac:dyDescent="0.2">
      <c r="A50" s="7" t="s">
        <v>221</v>
      </c>
      <c r="B50" s="65">
        <v>623</v>
      </c>
      <c r="C50" s="34">
        <f>IF(B64=0, "-", B50/B64)</f>
        <v>0.33191262653169951</v>
      </c>
      <c r="D50" s="65">
        <v>580</v>
      </c>
      <c r="E50" s="9">
        <f>IF(D64=0, "-", D50/D64)</f>
        <v>0.23907666941467437</v>
      </c>
      <c r="F50" s="81">
        <v>1540</v>
      </c>
      <c r="G50" s="34">
        <f>IF(F64=0, "-", F50/F64)</f>
        <v>0.29338921699371306</v>
      </c>
      <c r="H50" s="65">
        <v>1578</v>
      </c>
      <c r="I50" s="9">
        <f>IF(H64=0, "-", H50/H64)</f>
        <v>0.23883759648857272</v>
      </c>
      <c r="J50" s="8">
        <f t="shared" si="2"/>
        <v>7.4137931034482754E-2</v>
      </c>
      <c r="K50" s="9">
        <f t="shared" si="3"/>
        <v>-2.4081115335868188E-2</v>
      </c>
    </row>
    <row r="51" spans="1:11" x14ac:dyDescent="0.2">
      <c r="A51" s="7" t="s">
        <v>222</v>
      </c>
      <c r="B51" s="65">
        <v>13</v>
      </c>
      <c r="C51" s="34">
        <f>IF(B64=0, "-", B51/B64)</f>
        <v>6.9259456579648373E-3</v>
      </c>
      <c r="D51" s="65">
        <v>4</v>
      </c>
      <c r="E51" s="9">
        <f>IF(D64=0, "-", D51/D64)</f>
        <v>1.6488046166529267E-3</v>
      </c>
      <c r="F51" s="81">
        <v>52</v>
      </c>
      <c r="G51" s="34">
        <f>IF(F64=0, "-", F51/F64)</f>
        <v>9.9066488855020004E-3</v>
      </c>
      <c r="H51" s="65">
        <v>21</v>
      </c>
      <c r="I51" s="9">
        <f>IF(H64=0, "-", H51/H64)</f>
        <v>3.1784471015589527E-3</v>
      </c>
      <c r="J51" s="8">
        <f t="shared" si="2"/>
        <v>2.25</v>
      </c>
      <c r="K51" s="9">
        <f t="shared" si="3"/>
        <v>1.4761904761904763</v>
      </c>
    </row>
    <row r="52" spans="1:11" x14ac:dyDescent="0.2">
      <c r="A52" s="7" t="s">
        <v>223</v>
      </c>
      <c r="B52" s="65">
        <v>318</v>
      </c>
      <c r="C52" s="34">
        <f>IF(B64=0, "-", B52/B64)</f>
        <v>0.16941928609483217</v>
      </c>
      <c r="D52" s="65">
        <v>485</v>
      </c>
      <c r="E52" s="9">
        <f>IF(D64=0, "-", D52/D64)</f>
        <v>0.19991755976916736</v>
      </c>
      <c r="F52" s="81">
        <v>994</v>
      </c>
      <c r="G52" s="34">
        <f>IF(F64=0, "-", F52/F64)</f>
        <v>0.18936940369594207</v>
      </c>
      <c r="H52" s="65">
        <v>1444</v>
      </c>
      <c r="I52" s="9">
        <f>IF(H64=0, "-", H52/H64)</f>
        <v>0.21855607688814893</v>
      </c>
      <c r="J52" s="8">
        <f t="shared" si="2"/>
        <v>-0.34432989690721649</v>
      </c>
      <c r="K52" s="9">
        <f t="shared" si="3"/>
        <v>-0.31163434903047094</v>
      </c>
    </row>
    <row r="53" spans="1:11" x14ac:dyDescent="0.2">
      <c r="A53" s="7" t="s">
        <v>224</v>
      </c>
      <c r="B53" s="65">
        <v>307</v>
      </c>
      <c r="C53" s="34">
        <f>IF(B64=0, "-", B53/B64)</f>
        <v>0.1635588705380927</v>
      </c>
      <c r="D53" s="65">
        <v>405</v>
      </c>
      <c r="E53" s="9">
        <f>IF(D64=0, "-", D53/D64)</f>
        <v>0.16694146743610883</v>
      </c>
      <c r="F53" s="81">
        <v>1067</v>
      </c>
      <c r="G53" s="34">
        <f>IF(F64=0, "-", F53/F64)</f>
        <v>0.20327681463135835</v>
      </c>
      <c r="H53" s="65">
        <v>1094</v>
      </c>
      <c r="I53" s="9">
        <f>IF(H64=0, "-", H53/H64)</f>
        <v>0.16558195852883306</v>
      </c>
      <c r="J53" s="8">
        <f t="shared" si="2"/>
        <v>-0.24197530864197531</v>
      </c>
      <c r="K53" s="9">
        <f t="shared" si="3"/>
        <v>-2.4680073126142597E-2</v>
      </c>
    </row>
    <row r="54" spans="1:11" x14ac:dyDescent="0.2">
      <c r="A54" s="7" t="s">
        <v>225</v>
      </c>
      <c r="B54" s="65">
        <v>0</v>
      </c>
      <c r="C54" s="34">
        <f>IF(B64=0, "-", B54/B64)</f>
        <v>0</v>
      </c>
      <c r="D54" s="65">
        <v>0</v>
      </c>
      <c r="E54" s="9">
        <f>IF(D64=0, "-", D54/D64)</f>
        <v>0</v>
      </c>
      <c r="F54" s="81">
        <v>0</v>
      </c>
      <c r="G54" s="34">
        <f>IF(F64=0, "-", F54/F64)</f>
        <v>0</v>
      </c>
      <c r="H54" s="65">
        <v>8</v>
      </c>
      <c r="I54" s="9">
        <f>IF(H64=0, "-", H54/H64)</f>
        <v>1.2108369910700772E-3</v>
      </c>
      <c r="J54" s="8" t="str">
        <f t="shared" si="2"/>
        <v>-</v>
      </c>
      <c r="K54" s="9">
        <f t="shared" si="3"/>
        <v>-1</v>
      </c>
    </row>
    <row r="55" spans="1:11" x14ac:dyDescent="0.2">
      <c r="A55" s="7" t="s">
        <v>226</v>
      </c>
      <c r="B55" s="65">
        <v>6</v>
      </c>
      <c r="C55" s="34">
        <f>IF(B64=0, "-", B55/B64)</f>
        <v>3.1965903036760787E-3</v>
      </c>
      <c r="D55" s="65">
        <v>2</v>
      </c>
      <c r="E55" s="9">
        <f>IF(D64=0, "-", D55/D64)</f>
        <v>8.2440230832646333E-4</v>
      </c>
      <c r="F55" s="81">
        <v>17</v>
      </c>
      <c r="G55" s="34">
        <f>IF(F64=0, "-", F55/F64)</f>
        <v>3.2387121356448846E-3</v>
      </c>
      <c r="H55" s="65">
        <v>2</v>
      </c>
      <c r="I55" s="9">
        <f>IF(H64=0, "-", H55/H64)</f>
        <v>3.027092477675193E-4</v>
      </c>
      <c r="J55" s="8">
        <f t="shared" si="2"/>
        <v>2</v>
      </c>
      <c r="K55" s="9">
        <f t="shared" si="3"/>
        <v>7.5</v>
      </c>
    </row>
    <row r="56" spans="1:11" x14ac:dyDescent="0.2">
      <c r="A56" s="7" t="s">
        <v>227</v>
      </c>
      <c r="B56" s="65">
        <v>37</v>
      </c>
      <c r="C56" s="34">
        <f>IF(B64=0, "-", B56/B64)</f>
        <v>1.9712306872669155E-2</v>
      </c>
      <c r="D56" s="65">
        <v>34</v>
      </c>
      <c r="E56" s="9">
        <f>IF(D64=0, "-", D56/D64)</f>
        <v>1.4014839241549877E-2</v>
      </c>
      <c r="F56" s="81">
        <v>58</v>
      </c>
      <c r="G56" s="34">
        <f>IF(F64=0, "-", F56/F64)</f>
        <v>1.1049723756906077E-2</v>
      </c>
      <c r="H56" s="65">
        <v>92</v>
      </c>
      <c r="I56" s="9">
        <f>IF(H64=0, "-", H56/H64)</f>
        <v>1.3924625397305887E-2</v>
      </c>
      <c r="J56" s="8">
        <f t="shared" si="2"/>
        <v>8.8235294117647065E-2</v>
      </c>
      <c r="K56" s="9">
        <f t="shared" si="3"/>
        <v>-0.36956521739130432</v>
      </c>
    </row>
    <row r="57" spans="1:11" x14ac:dyDescent="0.2">
      <c r="A57" s="7" t="s">
        <v>228</v>
      </c>
      <c r="B57" s="65">
        <v>32</v>
      </c>
      <c r="C57" s="34">
        <f>IF(B64=0, "-", B57/B64)</f>
        <v>1.7048481619605753E-2</v>
      </c>
      <c r="D57" s="65">
        <v>95</v>
      </c>
      <c r="E57" s="9">
        <f>IF(D64=0, "-", D57/D64)</f>
        <v>3.9159109645507006E-2</v>
      </c>
      <c r="F57" s="81">
        <v>177</v>
      </c>
      <c r="G57" s="34">
        <f>IF(F64=0, "-", F57/F64)</f>
        <v>3.3720708706420272E-2</v>
      </c>
      <c r="H57" s="65">
        <v>197</v>
      </c>
      <c r="I57" s="9">
        <f>IF(H64=0, "-", H57/H64)</f>
        <v>2.9816860905100651E-2</v>
      </c>
      <c r="J57" s="8">
        <f t="shared" si="2"/>
        <v>-0.66315789473684206</v>
      </c>
      <c r="K57" s="9">
        <f t="shared" si="3"/>
        <v>-0.10152284263959391</v>
      </c>
    </row>
    <row r="58" spans="1:11" x14ac:dyDescent="0.2">
      <c r="A58" s="7" t="s">
        <v>229</v>
      </c>
      <c r="B58" s="65">
        <v>0</v>
      </c>
      <c r="C58" s="34">
        <f>IF(B64=0, "-", B58/B64)</f>
        <v>0</v>
      </c>
      <c r="D58" s="65">
        <v>23</v>
      </c>
      <c r="E58" s="9">
        <f>IF(D64=0, "-", D58/D64)</f>
        <v>9.4806265457543278E-3</v>
      </c>
      <c r="F58" s="81">
        <v>0</v>
      </c>
      <c r="G58" s="34">
        <f>IF(F64=0, "-", F58/F64)</f>
        <v>0</v>
      </c>
      <c r="H58" s="65">
        <v>67</v>
      </c>
      <c r="I58" s="9">
        <f>IF(H64=0, "-", H58/H64)</f>
        <v>1.0140759800211896E-2</v>
      </c>
      <c r="J58" s="8">
        <f t="shared" si="2"/>
        <v>-1</v>
      </c>
      <c r="K58" s="9">
        <f t="shared" si="3"/>
        <v>-1</v>
      </c>
    </row>
    <row r="59" spans="1:11" x14ac:dyDescent="0.2">
      <c r="A59" s="7" t="s">
        <v>230</v>
      </c>
      <c r="B59" s="65">
        <v>457</v>
      </c>
      <c r="C59" s="34">
        <f>IF(B64=0, "-", B59/B64)</f>
        <v>0.24347362812999468</v>
      </c>
      <c r="D59" s="65">
        <v>626</v>
      </c>
      <c r="E59" s="9">
        <f>IF(D64=0, "-", D59/D64)</f>
        <v>0.25803792250618302</v>
      </c>
      <c r="F59" s="81">
        <v>1149</v>
      </c>
      <c r="G59" s="34">
        <f>IF(F64=0, "-", F59/F64)</f>
        <v>0.21889883787388073</v>
      </c>
      <c r="H59" s="65">
        <v>1507</v>
      </c>
      <c r="I59" s="9">
        <f>IF(H64=0, "-", H59/H64)</f>
        <v>0.2280914181928258</v>
      </c>
      <c r="J59" s="8">
        <f t="shared" si="2"/>
        <v>-0.26996805111821087</v>
      </c>
      <c r="K59" s="9">
        <f t="shared" si="3"/>
        <v>-0.23755806237558064</v>
      </c>
    </row>
    <row r="60" spans="1:11" x14ac:dyDescent="0.2">
      <c r="A60" s="7" t="s">
        <v>231</v>
      </c>
      <c r="B60" s="65">
        <v>2</v>
      </c>
      <c r="C60" s="34">
        <f>IF(B64=0, "-", B60/B64)</f>
        <v>1.0655301012253596E-3</v>
      </c>
      <c r="D60" s="65">
        <v>1</v>
      </c>
      <c r="E60" s="9">
        <f>IF(D64=0, "-", D60/D64)</f>
        <v>4.1220115416323167E-4</v>
      </c>
      <c r="F60" s="81">
        <v>3</v>
      </c>
      <c r="G60" s="34">
        <f>IF(F64=0, "-", F60/F64)</f>
        <v>5.7153743570203847E-4</v>
      </c>
      <c r="H60" s="65">
        <v>4</v>
      </c>
      <c r="I60" s="9">
        <f>IF(H64=0, "-", H60/H64)</f>
        <v>6.054184955350386E-4</v>
      </c>
      <c r="J60" s="8">
        <f t="shared" si="2"/>
        <v>1</v>
      </c>
      <c r="K60" s="9">
        <f t="shared" si="3"/>
        <v>-0.25</v>
      </c>
    </row>
    <row r="61" spans="1:11" x14ac:dyDescent="0.2">
      <c r="A61" s="7" t="s">
        <v>232</v>
      </c>
      <c r="B61" s="65">
        <v>1</v>
      </c>
      <c r="C61" s="34">
        <f>IF(B64=0, "-", B61/B64)</f>
        <v>5.3276505061267978E-4</v>
      </c>
      <c r="D61" s="65">
        <v>2</v>
      </c>
      <c r="E61" s="9">
        <f>IF(D64=0, "-", D61/D64)</f>
        <v>8.2440230832646333E-4</v>
      </c>
      <c r="F61" s="81">
        <v>1</v>
      </c>
      <c r="G61" s="34">
        <f>IF(F64=0, "-", F61/F64)</f>
        <v>1.9051247856734617E-4</v>
      </c>
      <c r="H61" s="65">
        <v>8</v>
      </c>
      <c r="I61" s="9">
        <f>IF(H64=0, "-", H61/H64)</f>
        <v>1.2108369910700772E-3</v>
      </c>
      <c r="J61" s="8">
        <f t="shared" si="2"/>
        <v>-0.5</v>
      </c>
      <c r="K61" s="9">
        <f t="shared" si="3"/>
        <v>-0.875</v>
      </c>
    </row>
    <row r="62" spans="1:11" x14ac:dyDescent="0.2">
      <c r="A62" s="7" t="s">
        <v>233</v>
      </c>
      <c r="B62" s="65">
        <v>57</v>
      </c>
      <c r="C62" s="34">
        <f>IF(B64=0, "-", B62/B64)</f>
        <v>3.0367607884922748E-2</v>
      </c>
      <c r="D62" s="65">
        <v>2</v>
      </c>
      <c r="E62" s="9">
        <f>IF(D64=0, "-", D62/D64)</f>
        <v>8.2440230832646333E-4</v>
      </c>
      <c r="F62" s="81">
        <v>86</v>
      </c>
      <c r="G62" s="34">
        <f>IF(F64=0, "-", F62/F64)</f>
        <v>1.638407315679177E-2</v>
      </c>
      <c r="H62" s="65">
        <v>5</v>
      </c>
      <c r="I62" s="9">
        <f>IF(H64=0, "-", H62/H64)</f>
        <v>7.5677311941879828E-4</v>
      </c>
      <c r="J62" s="8" t="str">
        <f t="shared" si="2"/>
        <v>&gt;999%</v>
      </c>
      <c r="K62" s="9" t="str">
        <f t="shared" si="3"/>
        <v>&gt;999%</v>
      </c>
    </row>
    <row r="63" spans="1:11" x14ac:dyDescent="0.2">
      <c r="A63" s="2"/>
      <c r="B63" s="68"/>
      <c r="C63" s="33"/>
      <c r="D63" s="68"/>
      <c r="E63" s="6"/>
      <c r="F63" s="82"/>
      <c r="G63" s="33"/>
      <c r="H63" s="68"/>
      <c r="I63" s="6"/>
      <c r="J63" s="5"/>
      <c r="K63" s="6"/>
    </row>
    <row r="64" spans="1:11" s="43" customFormat="1" x14ac:dyDescent="0.2">
      <c r="A64" s="162" t="s">
        <v>587</v>
      </c>
      <c r="B64" s="71">
        <f>SUM(B46:B63)</f>
        <v>1877</v>
      </c>
      <c r="C64" s="40">
        <f>B64/27155</f>
        <v>6.9121708709261639E-2</v>
      </c>
      <c r="D64" s="71">
        <f>SUM(D46:D63)</f>
        <v>2426</v>
      </c>
      <c r="E64" s="41">
        <f>D64/25800</f>
        <v>9.4031007751937984E-2</v>
      </c>
      <c r="F64" s="77">
        <f>SUM(F46:F63)</f>
        <v>5249</v>
      </c>
      <c r="G64" s="42">
        <f>F64/69729</f>
        <v>7.5277144373216309E-2</v>
      </c>
      <c r="H64" s="71">
        <f>SUM(H46:H63)</f>
        <v>6607</v>
      </c>
      <c r="I64" s="41">
        <f>H64/67549</f>
        <v>9.7810478319442187E-2</v>
      </c>
      <c r="J64" s="37">
        <f>IF(D64=0, "-", IF((B64-D64)/D64&lt;10, (B64-D64)/D64, "&gt;999%"))</f>
        <v>-0.22629843363561419</v>
      </c>
      <c r="K64" s="38">
        <f>IF(H64=0, "-", IF((F64-H64)/H64&lt;10, (F64-H64)/H64, "&gt;999%"))</f>
        <v>-0.20553957923414559</v>
      </c>
    </row>
    <row r="65" spans="1:11" x14ac:dyDescent="0.2">
      <c r="B65" s="83"/>
      <c r="D65" s="83"/>
      <c r="F65" s="83"/>
      <c r="H65" s="83"/>
    </row>
    <row r="66" spans="1:11" x14ac:dyDescent="0.2">
      <c r="A66" s="163" t="s">
        <v>139</v>
      </c>
      <c r="B66" s="61" t="s">
        <v>12</v>
      </c>
      <c r="C66" s="62" t="s">
        <v>13</v>
      </c>
      <c r="D66" s="61" t="s">
        <v>12</v>
      </c>
      <c r="E66" s="63" t="s">
        <v>13</v>
      </c>
      <c r="F66" s="62" t="s">
        <v>12</v>
      </c>
      <c r="G66" s="62" t="s">
        <v>13</v>
      </c>
      <c r="H66" s="61" t="s">
        <v>12</v>
      </c>
      <c r="I66" s="63" t="s">
        <v>13</v>
      </c>
      <c r="J66" s="61"/>
      <c r="K66" s="63"/>
    </row>
    <row r="67" spans="1:11" x14ac:dyDescent="0.2">
      <c r="A67" s="7" t="s">
        <v>234</v>
      </c>
      <c r="B67" s="65">
        <v>31</v>
      </c>
      <c r="C67" s="34">
        <f>IF(B77=0, "-", B67/B77)</f>
        <v>0.10472972972972973</v>
      </c>
      <c r="D67" s="65">
        <v>8</v>
      </c>
      <c r="E67" s="9">
        <f>IF(D77=0, "-", D67/D77)</f>
        <v>2.2857142857142857E-2</v>
      </c>
      <c r="F67" s="81">
        <v>54</v>
      </c>
      <c r="G67" s="34">
        <f>IF(F77=0, "-", F67/F77)</f>
        <v>7.6813655761024183E-2</v>
      </c>
      <c r="H67" s="65">
        <v>34</v>
      </c>
      <c r="I67" s="9">
        <f>IF(H77=0, "-", H67/H77)</f>
        <v>3.1278748850046001E-2</v>
      </c>
      <c r="J67" s="8">
        <f t="shared" ref="J67:J75" si="4">IF(D67=0, "-", IF((B67-D67)/D67&lt;10, (B67-D67)/D67, "&gt;999%"))</f>
        <v>2.875</v>
      </c>
      <c r="K67" s="9">
        <f t="shared" ref="K67:K75" si="5">IF(H67=0, "-", IF((F67-H67)/H67&lt;10, (F67-H67)/H67, "&gt;999%"))</f>
        <v>0.58823529411764708</v>
      </c>
    </row>
    <row r="68" spans="1:11" x14ac:dyDescent="0.2">
      <c r="A68" s="7" t="s">
        <v>235</v>
      </c>
      <c r="B68" s="65">
        <v>33</v>
      </c>
      <c r="C68" s="34">
        <f>IF(B77=0, "-", B68/B77)</f>
        <v>0.11148648648648649</v>
      </c>
      <c r="D68" s="65">
        <v>91</v>
      </c>
      <c r="E68" s="9">
        <f>IF(D77=0, "-", D68/D77)</f>
        <v>0.26</v>
      </c>
      <c r="F68" s="81">
        <v>103</v>
      </c>
      <c r="G68" s="34">
        <f>IF(F77=0, "-", F68/F77)</f>
        <v>0.1465149359886202</v>
      </c>
      <c r="H68" s="65">
        <v>244</v>
      </c>
      <c r="I68" s="9">
        <f>IF(H77=0, "-", H68/H77)</f>
        <v>0.22447102115915363</v>
      </c>
      <c r="J68" s="8">
        <f t="shared" si="4"/>
        <v>-0.63736263736263732</v>
      </c>
      <c r="K68" s="9">
        <f t="shared" si="5"/>
        <v>-0.57786885245901642</v>
      </c>
    </row>
    <row r="69" spans="1:11" x14ac:dyDescent="0.2">
      <c r="A69" s="7" t="s">
        <v>236</v>
      </c>
      <c r="B69" s="65">
        <v>28</v>
      </c>
      <c r="C69" s="34">
        <f>IF(B77=0, "-", B69/B77)</f>
        <v>9.45945945945946E-2</v>
      </c>
      <c r="D69" s="65">
        <v>63</v>
      </c>
      <c r="E69" s="9">
        <f>IF(D77=0, "-", D69/D77)</f>
        <v>0.18</v>
      </c>
      <c r="F69" s="81">
        <v>137</v>
      </c>
      <c r="G69" s="34">
        <f>IF(F77=0, "-", F69/F77)</f>
        <v>0.19487908961593173</v>
      </c>
      <c r="H69" s="65">
        <v>148</v>
      </c>
      <c r="I69" s="9">
        <f>IF(H77=0, "-", H69/H77)</f>
        <v>0.13615455381784727</v>
      </c>
      <c r="J69" s="8">
        <f t="shared" si="4"/>
        <v>-0.55555555555555558</v>
      </c>
      <c r="K69" s="9">
        <f t="shared" si="5"/>
        <v>-7.4324324324324328E-2</v>
      </c>
    </row>
    <row r="70" spans="1:11" x14ac:dyDescent="0.2">
      <c r="A70" s="7" t="s">
        <v>237</v>
      </c>
      <c r="B70" s="65">
        <v>0</v>
      </c>
      <c r="C70" s="34">
        <f>IF(B77=0, "-", B70/B77)</f>
        <v>0</v>
      </c>
      <c r="D70" s="65">
        <v>2</v>
      </c>
      <c r="E70" s="9">
        <f>IF(D77=0, "-", D70/D77)</f>
        <v>5.7142857142857143E-3</v>
      </c>
      <c r="F70" s="81">
        <v>1</v>
      </c>
      <c r="G70" s="34">
        <f>IF(F77=0, "-", F70/F77)</f>
        <v>1.4224751066856331E-3</v>
      </c>
      <c r="H70" s="65">
        <v>7</v>
      </c>
      <c r="I70" s="9">
        <f>IF(H77=0, "-", H70/H77)</f>
        <v>6.439742410303588E-3</v>
      </c>
      <c r="J70" s="8">
        <f t="shared" si="4"/>
        <v>-1</v>
      </c>
      <c r="K70" s="9">
        <f t="shared" si="5"/>
        <v>-0.8571428571428571</v>
      </c>
    </row>
    <row r="71" spans="1:11" x14ac:dyDescent="0.2">
      <c r="A71" s="7" t="s">
        <v>238</v>
      </c>
      <c r="B71" s="65">
        <v>0</v>
      </c>
      <c r="C71" s="34">
        <f>IF(B77=0, "-", B71/B77)</f>
        <v>0</v>
      </c>
      <c r="D71" s="65">
        <v>4</v>
      </c>
      <c r="E71" s="9">
        <f>IF(D77=0, "-", D71/D77)</f>
        <v>1.1428571428571429E-2</v>
      </c>
      <c r="F71" s="81">
        <v>0</v>
      </c>
      <c r="G71" s="34">
        <f>IF(F77=0, "-", F71/F77)</f>
        <v>0</v>
      </c>
      <c r="H71" s="65">
        <v>11</v>
      </c>
      <c r="I71" s="9">
        <f>IF(H77=0, "-", H71/H77)</f>
        <v>1.0119595216191352E-2</v>
      </c>
      <c r="J71" s="8">
        <f t="shared" si="4"/>
        <v>-1</v>
      </c>
      <c r="K71" s="9">
        <f t="shared" si="5"/>
        <v>-1</v>
      </c>
    </row>
    <row r="72" spans="1:11" x14ac:dyDescent="0.2">
      <c r="A72" s="7" t="s">
        <v>239</v>
      </c>
      <c r="B72" s="65">
        <v>174</v>
      </c>
      <c r="C72" s="34">
        <f>IF(B77=0, "-", B72/B77)</f>
        <v>0.58783783783783783</v>
      </c>
      <c r="D72" s="65">
        <v>149</v>
      </c>
      <c r="E72" s="9">
        <f>IF(D77=0, "-", D72/D77)</f>
        <v>0.42571428571428571</v>
      </c>
      <c r="F72" s="81">
        <v>338</v>
      </c>
      <c r="G72" s="34">
        <f>IF(F77=0, "-", F72/F77)</f>
        <v>0.48079658605974396</v>
      </c>
      <c r="H72" s="65">
        <v>505</v>
      </c>
      <c r="I72" s="9">
        <f>IF(H77=0, "-", H72/H77)</f>
        <v>0.46458141674333026</v>
      </c>
      <c r="J72" s="8">
        <f t="shared" si="4"/>
        <v>0.16778523489932887</v>
      </c>
      <c r="K72" s="9">
        <f t="shared" si="5"/>
        <v>-0.33069306930693071</v>
      </c>
    </row>
    <row r="73" spans="1:11" x14ac:dyDescent="0.2">
      <c r="A73" s="7" t="s">
        <v>240</v>
      </c>
      <c r="B73" s="65">
        <v>7</v>
      </c>
      <c r="C73" s="34">
        <f>IF(B77=0, "-", B73/B77)</f>
        <v>2.364864864864865E-2</v>
      </c>
      <c r="D73" s="65">
        <v>10</v>
      </c>
      <c r="E73" s="9">
        <f>IF(D77=0, "-", D73/D77)</f>
        <v>2.8571428571428571E-2</v>
      </c>
      <c r="F73" s="81">
        <v>24</v>
      </c>
      <c r="G73" s="34">
        <f>IF(F77=0, "-", F73/F77)</f>
        <v>3.4139402560455195E-2</v>
      </c>
      <c r="H73" s="65">
        <v>63</v>
      </c>
      <c r="I73" s="9">
        <f>IF(H77=0, "-", H73/H77)</f>
        <v>5.7957681692732292E-2</v>
      </c>
      <c r="J73" s="8">
        <f t="shared" si="4"/>
        <v>-0.3</v>
      </c>
      <c r="K73" s="9">
        <f t="shared" si="5"/>
        <v>-0.61904761904761907</v>
      </c>
    </row>
    <row r="74" spans="1:11" x14ac:dyDescent="0.2">
      <c r="A74" s="7" t="s">
        <v>241</v>
      </c>
      <c r="B74" s="65">
        <v>5</v>
      </c>
      <c r="C74" s="34">
        <f>IF(B77=0, "-", B74/B77)</f>
        <v>1.6891891891891893E-2</v>
      </c>
      <c r="D74" s="65">
        <v>4</v>
      </c>
      <c r="E74" s="9">
        <f>IF(D77=0, "-", D74/D77)</f>
        <v>1.1428571428571429E-2</v>
      </c>
      <c r="F74" s="81">
        <v>18</v>
      </c>
      <c r="G74" s="34">
        <f>IF(F77=0, "-", F74/F77)</f>
        <v>2.5604551920341393E-2</v>
      </c>
      <c r="H74" s="65">
        <v>21</v>
      </c>
      <c r="I74" s="9">
        <f>IF(H77=0, "-", H74/H77)</f>
        <v>1.9319227230910764E-2</v>
      </c>
      <c r="J74" s="8">
        <f t="shared" si="4"/>
        <v>0.25</v>
      </c>
      <c r="K74" s="9">
        <f t="shared" si="5"/>
        <v>-0.14285714285714285</v>
      </c>
    </row>
    <row r="75" spans="1:11" x14ac:dyDescent="0.2">
      <c r="A75" s="7" t="s">
        <v>242</v>
      </c>
      <c r="B75" s="65">
        <v>18</v>
      </c>
      <c r="C75" s="34">
        <f>IF(B77=0, "-", B75/B77)</f>
        <v>6.0810810810810814E-2</v>
      </c>
      <c r="D75" s="65">
        <v>19</v>
      </c>
      <c r="E75" s="9">
        <f>IF(D77=0, "-", D75/D77)</f>
        <v>5.4285714285714284E-2</v>
      </c>
      <c r="F75" s="81">
        <v>28</v>
      </c>
      <c r="G75" s="34">
        <f>IF(F77=0, "-", F75/F77)</f>
        <v>3.9829302987197723E-2</v>
      </c>
      <c r="H75" s="65">
        <v>54</v>
      </c>
      <c r="I75" s="9">
        <f>IF(H77=0, "-", H75/H77)</f>
        <v>4.9678012879484819E-2</v>
      </c>
      <c r="J75" s="8">
        <f t="shared" si="4"/>
        <v>-5.2631578947368418E-2</v>
      </c>
      <c r="K75" s="9">
        <f t="shared" si="5"/>
        <v>-0.48148148148148145</v>
      </c>
    </row>
    <row r="76" spans="1:11" x14ac:dyDescent="0.2">
      <c r="A76" s="2"/>
      <c r="B76" s="68"/>
      <c r="C76" s="33"/>
      <c r="D76" s="68"/>
      <c r="E76" s="6"/>
      <c r="F76" s="82"/>
      <c r="G76" s="33"/>
      <c r="H76" s="68"/>
      <c r="I76" s="6"/>
      <c r="J76" s="5"/>
      <c r="K76" s="6"/>
    </row>
    <row r="77" spans="1:11" s="43" customFormat="1" x14ac:dyDescent="0.2">
      <c r="A77" s="162" t="s">
        <v>586</v>
      </c>
      <c r="B77" s="71">
        <f>SUM(B67:B76)</f>
        <v>296</v>
      </c>
      <c r="C77" s="40">
        <f>B77/27155</f>
        <v>1.0900386669121709E-2</v>
      </c>
      <c r="D77" s="71">
        <f>SUM(D67:D76)</f>
        <v>350</v>
      </c>
      <c r="E77" s="41">
        <f>D77/25800</f>
        <v>1.3565891472868217E-2</v>
      </c>
      <c r="F77" s="77">
        <f>SUM(F67:F76)</f>
        <v>703</v>
      </c>
      <c r="G77" s="42">
        <f>F77/69729</f>
        <v>1.0081888453871417E-2</v>
      </c>
      <c r="H77" s="71">
        <f>SUM(H67:H76)</f>
        <v>1087</v>
      </c>
      <c r="I77" s="41">
        <f>H77/67549</f>
        <v>1.6092022087669692E-2</v>
      </c>
      <c r="J77" s="37">
        <f>IF(D77=0, "-", IF((B77-D77)/D77&lt;10, (B77-D77)/D77, "&gt;999%"))</f>
        <v>-0.15428571428571428</v>
      </c>
      <c r="K77" s="38">
        <f>IF(H77=0, "-", IF((F77-H77)/H77&lt;10, (F77-H77)/H77, "&gt;999%"))</f>
        <v>-0.35326586936522542</v>
      </c>
    </row>
    <row r="78" spans="1:11" x14ac:dyDescent="0.2">
      <c r="B78" s="83"/>
      <c r="D78" s="83"/>
      <c r="F78" s="83"/>
      <c r="H78" s="83"/>
    </row>
    <row r="79" spans="1:11" s="43" customFormat="1" x14ac:dyDescent="0.2">
      <c r="A79" s="162" t="s">
        <v>585</v>
      </c>
      <c r="B79" s="71">
        <v>2173</v>
      </c>
      <c r="C79" s="40">
        <f>B79/27155</f>
        <v>8.0022095378383354E-2</v>
      </c>
      <c r="D79" s="71">
        <v>2776</v>
      </c>
      <c r="E79" s="41">
        <f>D79/25800</f>
        <v>0.1075968992248062</v>
      </c>
      <c r="F79" s="77">
        <v>5952</v>
      </c>
      <c r="G79" s="42">
        <f>F79/69729</f>
        <v>8.5359032827087719E-2</v>
      </c>
      <c r="H79" s="71">
        <v>7694</v>
      </c>
      <c r="I79" s="41">
        <f>H79/67549</f>
        <v>0.11390250040711188</v>
      </c>
      <c r="J79" s="37">
        <f>IF(D79=0, "-", IF((B79-D79)/D79&lt;10, (B79-D79)/D79, "&gt;999%"))</f>
        <v>-0.21721902017291067</v>
      </c>
      <c r="K79" s="38">
        <f>IF(H79=0, "-", IF((F79-H79)/H79&lt;10, (F79-H79)/H79, "&gt;999%"))</f>
        <v>-0.22641018975825319</v>
      </c>
    </row>
    <row r="80" spans="1:11" x14ac:dyDescent="0.2">
      <c r="B80" s="83"/>
      <c r="D80" s="83"/>
      <c r="F80" s="83"/>
      <c r="H80" s="83"/>
    </row>
    <row r="81" spans="1:11" ht="15.75" x14ac:dyDescent="0.25">
      <c r="A81" s="164" t="s">
        <v>114</v>
      </c>
      <c r="B81" s="196" t="s">
        <v>1</v>
      </c>
      <c r="C81" s="200"/>
      <c r="D81" s="200"/>
      <c r="E81" s="197"/>
      <c r="F81" s="196" t="s">
        <v>14</v>
      </c>
      <c r="G81" s="200"/>
      <c r="H81" s="200"/>
      <c r="I81" s="197"/>
      <c r="J81" s="196" t="s">
        <v>15</v>
      </c>
      <c r="K81" s="197"/>
    </row>
    <row r="82" spans="1:11" x14ac:dyDescent="0.2">
      <c r="A82" s="22"/>
      <c r="B82" s="196">
        <f>VALUE(RIGHT($B$2, 4))</f>
        <v>2022</v>
      </c>
      <c r="C82" s="197"/>
      <c r="D82" s="196">
        <f>B82-1</f>
        <v>2021</v>
      </c>
      <c r="E82" s="204"/>
      <c r="F82" s="196">
        <f>B82</f>
        <v>2022</v>
      </c>
      <c r="G82" s="204"/>
      <c r="H82" s="196">
        <f>D82</f>
        <v>2021</v>
      </c>
      <c r="I82" s="204"/>
      <c r="J82" s="140" t="s">
        <v>4</v>
      </c>
      <c r="K82" s="141" t="s">
        <v>2</v>
      </c>
    </row>
    <row r="83" spans="1:11" x14ac:dyDescent="0.2">
      <c r="A83" s="163" t="s">
        <v>140</v>
      </c>
      <c r="B83" s="61" t="s">
        <v>12</v>
      </c>
      <c r="C83" s="62" t="s">
        <v>13</v>
      </c>
      <c r="D83" s="61" t="s">
        <v>12</v>
      </c>
      <c r="E83" s="63" t="s">
        <v>13</v>
      </c>
      <c r="F83" s="62" t="s">
        <v>12</v>
      </c>
      <c r="G83" s="62" t="s">
        <v>13</v>
      </c>
      <c r="H83" s="61" t="s">
        <v>12</v>
      </c>
      <c r="I83" s="63" t="s">
        <v>13</v>
      </c>
      <c r="J83" s="61"/>
      <c r="K83" s="63"/>
    </row>
    <row r="84" spans="1:11" x14ac:dyDescent="0.2">
      <c r="A84" s="7" t="s">
        <v>243</v>
      </c>
      <c r="B84" s="65">
        <v>0</v>
      </c>
      <c r="C84" s="34">
        <f>IF(B94=0, "-", B84/B94)</f>
        <v>0</v>
      </c>
      <c r="D84" s="65">
        <v>0</v>
      </c>
      <c r="E84" s="9">
        <f>IF(D94=0, "-", D84/D94)</f>
        <v>0</v>
      </c>
      <c r="F84" s="81">
        <v>0</v>
      </c>
      <c r="G84" s="34">
        <f>IF(F94=0, "-", F84/F94)</f>
        <v>0</v>
      </c>
      <c r="H84" s="65">
        <v>1</v>
      </c>
      <c r="I84" s="9">
        <f>IF(H94=0, "-", H84/H94)</f>
        <v>1.026694045174538E-3</v>
      </c>
      <c r="J84" s="8" t="str">
        <f t="shared" ref="J84:J92" si="6">IF(D84=0, "-", IF((B84-D84)/D84&lt;10, (B84-D84)/D84, "&gt;999%"))</f>
        <v>-</v>
      </c>
      <c r="K84" s="9">
        <f t="shared" ref="K84:K92" si="7">IF(H84=0, "-", IF((F84-H84)/H84&lt;10, (F84-H84)/H84, "&gt;999%"))</f>
        <v>-1</v>
      </c>
    </row>
    <row r="85" spans="1:11" x14ac:dyDescent="0.2">
      <c r="A85" s="7" t="s">
        <v>244</v>
      </c>
      <c r="B85" s="65">
        <v>4</v>
      </c>
      <c r="C85" s="34">
        <f>IF(B94=0, "-", B85/B94)</f>
        <v>1.0526315789473684E-2</v>
      </c>
      <c r="D85" s="65">
        <v>2</v>
      </c>
      <c r="E85" s="9">
        <f>IF(D94=0, "-", D85/D94)</f>
        <v>8.2644628099173556E-3</v>
      </c>
      <c r="F85" s="81">
        <v>6</v>
      </c>
      <c r="G85" s="34">
        <f>IF(F94=0, "-", F85/F94)</f>
        <v>4.7732696897374704E-3</v>
      </c>
      <c r="H85" s="65">
        <v>9</v>
      </c>
      <c r="I85" s="9">
        <f>IF(H94=0, "-", H85/H94)</f>
        <v>9.2402464065708418E-3</v>
      </c>
      <c r="J85" s="8">
        <f t="shared" si="6"/>
        <v>1</v>
      </c>
      <c r="K85" s="9">
        <f t="shared" si="7"/>
        <v>-0.33333333333333331</v>
      </c>
    </row>
    <row r="86" spans="1:11" x14ac:dyDescent="0.2">
      <c r="A86" s="7" t="s">
        <v>245</v>
      </c>
      <c r="B86" s="65">
        <v>11</v>
      </c>
      <c r="C86" s="34">
        <f>IF(B94=0, "-", B86/B94)</f>
        <v>2.8947368421052631E-2</v>
      </c>
      <c r="D86" s="65">
        <v>0</v>
      </c>
      <c r="E86" s="9">
        <f>IF(D94=0, "-", D86/D94)</f>
        <v>0</v>
      </c>
      <c r="F86" s="81">
        <v>75</v>
      </c>
      <c r="G86" s="34">
        <f>IF(F94=0, "-", F86/F94)</f>
        <v>5.9665871121718374E-2</v>
      </c>
      <c r="H86" s="65">
        <v>0</v>
      </c>
      <c r="I86" s="9">
        <f>IF(H94=0, "-", H86/H94)</f>
        <v>0</v>
      </c>
      <c r="J86" s="8" t="str">
        <f t="shared" si="6"/>
        <v>-</v>
      </c>
      <c r="K86" s="9" t="str">
        <f t="shared" si="7"/>
        <v>-</v>
      </c>
    </row>
    <row r="87" spans="1:11" x14ac:dyDescent="0.2">
      <c r="A87" s="7" t="s">
        <v>246</v>
      </c>
      <c r="B87" s="65">
        <v>65</v>
      </c>
      <c r="C87" s="34">
        <f>IF(B94=0, "-", B87/B94)</f>
        <v>0.17105263157894737</v>
      </c>
      <c r="D87" s="65">
        <v>51</v>
      </c>
      <c r="E87" s="9">
        <f>IF(D94=0, "-", D87/D94)</f>
        <v>0.21074380165289255</v>
      </c>
      <c r="F87" s="81">
        <v>119</v>
      </c>
      <c r="G87" s="34">
        <f>IF(F94=0, "-", F87/F94)</f>
        <v>9.466984884645982E-2</v>
      </c>
      <c r="H87" s="65">
        <v>109</v>
      </c>
      <c r="I87" s="9">
        <f>IF(H94=0, "-", H87/H94)</f>
        <v>0.11190965092402463</v>
      </c>
      <c r="J87" s="8">
        <f t="shared" si="6"/>
        <v>0.27450980392156865</v>
      </c>
      <c r="K87" s="9">
        <f t="shared" si="7"/>
        <v>9.1743119266055051E-2</v>
      </c>
    </row>
    <row r="88" spans="1:11" x14ac:dyDescent="0.2">
      <c r="A88" s="7" t="s">
        <v>247</v>
      </c>
      <c r="B88" s="65">
        <v>9</v>
      </c>
      <c r="C88" s="34">
        <f>IF(B94=0, "-", B88/B94)</f>
        <v>2.368421052631579E-2</v>
      </c>
      <c r="D88" s="65">
        <v>2</v>
      </c>
      <c r="E88" s="9">
        <f>IF(D94=0, "-", D88/D94)</f>
        <v>8.2644628099173556E-3</v>
      </c>
      <c r="F88" s="81">
        <v>24</v>
      </c>
      <c r="G88" s="34">
        <f>IF(F94=0, "-", F88/F94)</f>
        <v>1.9093078758949882E-2</v>
      </c>
      <c r="H88" s="65">
        <v>6</v>
      </c>
      <c r="I88" s="9">
        <f>IF(H94=0, "-", H88/H94)</f>
        <v>6.1601642710472282E-3</v>
      </c>
      <c r="J88" s="8">
        <f t="shared" si="6"/>
        <v>3.5</v>
      </c>
      <c r="K88" s="9">
        <f t="shared" si="7"/>
        <v>3</v>
      </c>
    </row>
    <row r="89" spans="1:11" x14ac:dyDescent="0.2">
      <c r="A89" s="7" t="s">
        <v>248</v>
      </c>
      <c r="B89" s="65">
        <v>69</v>
      </c>
      <c r="C89" s="34">
        <f>IF(B94=0, "-", B89/B94)</f>
        <v>0.18157894736842106</v>
      </c>
      <c r="D89" s="65">
        <v>31</v>
      </c>
      <c r="E89" s="9">
        <f>IF(D94=0, "-", D89/D94)</f>
        <v>0.128099173553719</v>
      </c>
      <c r="F89" s="81">
        <v>114</v>
      </c>
      <c r="G89" s="34">
        <f>IF(F94=0, "-", F89/F94)</f>
        <v>9.0692124105011929E-2</v>
      </c>
      <c r="H89" s="65">
        <v>112</v>
      </c>
      <c r="I89" s="9">
        <f>IF(H94=0, "-", H89/H94)</f>
        <v>0.11498973305954825</v>
      </c>
      <c r="J89" s="8">
        <f t="shared" si="6"/>
        <v>1.2258064516129032</v>
      </c>
      <c r="K89" s="9">
        <f t="shared" si="7"/>
        <v>1.7857142857142856E-2</v>
      </c>
    </row>
    <row r="90" spans="1:11" x14ac:dyDescent="0.2">
      <c r="A90" s="7" t="s">
        <v>249</v>
      </c>
      <c r="B90" s="65">
        <v>0</v>
      </c>
      <c r="C90" s="34">
        <f>IF(B94=0, "-", B90/B94)</f>
        <v>0</v>
      </c>
      <c r="D90" s="65">
        <v>2</v>
      </c>
      <c r="E90" s="9">
        <f>IF(D94=0, "-", D90/D94)</f>
        <v>8.2644628099173556E-3</v>
      </c>
      <c r="F90" s="81">
        <v>0</v>
      </c>
      <c r="G90" s="34">
        <f>IF(F94=0, "-", F90/F94)</f>
        <v>0</v>
      </c>
      <c r="H90" s="65">
        <v>37</v>
      </c>
      <c r="I90" s="9">
        <f>IF(H94=0, "-", H90/H94)</f>
        <v>3.7987679671457907E-2</v>
      </c>
      <c r="J90" s="8">
        <f t="shared" si="6"/>
        <v>-1</v>
      </c>
      <c r="K90" s="9">
        <f t="shared" si="7"/>
        <v>-1</v>
      </c>
    </row>
    <row r="91" spans="1:11" x14ac:dyDescent="0.2">
      <c r="A91" s="7" t="s">
        <v>250</v>
      </c>
      <c r="B91" s="65">
        <v>197</v>
      </c>
      <c r="C91" s="34">
        <f>IF(B94=0, "-", B91/B94)</f>
        <v>0.51842105263157889</v>
      </c>
      <c r="D91" s="65">
        <v>145</v>
      </c>
      <c r="E91" s="9">
        <f>IF(D94=0, "-", D91/D94)</f>
        <v>0.59917355371900827</v>
      </c>
      <c r="F91" s="81">
        <v>856</v>
      </c>
      <c r="G91" s="34">
        <f>IF(F94=0, "-", F91/F94)</f>
        <v>0.68098647573587912</v>
      </c>
      <c r="H91" s="65">
        <v>667</v>
      </c>
      <c r="I91" s="9">
        <f>IF(H94=0, "-", H91/H94)</f>
        <v>0.6848049281314168</v>
      </c>
      <c r="J91" s="8">
        <f t="shared" si="6"/>
        <v>0.35862068965517241</v>
      </c>
      <c r="K91" s="9">
        <f t="shared" si="7"/>
        <v>0.28335832083958024</v>
      </c>
    </row>
    <row r="92" spans="1:11" x14ac:dyDescent="0.2">
      <c r="A92" s="7" t="s">
        <v>251</v>
      </c>
      <c r="B92" s="65">
        <v>25</v>
      </c>
      <c r="C92" s="34">
        <f>IF(B94=0, "-", B92/B94)</f>
        <v>6.5789473684210523E-2</v>
      </c>
      <c r="D92" s="65">
        <v>9</v>
      </c>
      <c r="E92" s="9">
        <f>IF(D94=0, "-", D92/D94)</f>
        <v>3.71900826446281E-2</v>
      </c>
      <c r="F92" s="81">
        <v>63</v>
      </c>
      <c r="G92" s="34">
        <f>IF(F94=0, "-", F92/F94)</f>
        <v>5.0119331742243436E-2</v>
      </c>
      <c r="H92" s="65">
        <v>33</v>
      </c>
      <c r="I92" s="9">
        <f>IF(H94=0, "-", H92/H94)</f>
        <v>3.3880903490759756E-2</v>
      </c>
      <c r="J92" s="8">
        <f t="shared" si="6"/>
        <v>1.7777777777777777</v>
      </c>
      <c r="K92" s="9">
        <f t="shared" si="7"/>
        <v>0.90909090909090906</v>
      </c>
    </row>
    <row r="93" spans="1:11" x14ac:dyDescent="0.2">
      <c r="A93" s="2"/>
      <c r="B93" s="68"/>
      <c r="C93" s="33"/>
      <c r="D93" s="68"/>
      <c r="E93" s="6"/>
      <c r="F93" s="82"/>
      <c r="G93" s="33"/>
      <c r="H93" s="68"/>
      <c r="I93" s="6"/>
      <c r="J93" s="5"/>
      <c r="K93" s="6"/>
    </row>
    <row r="94" spans="1:11" s="43" customFormat="1" x14ac:dyDescent="0.2">
      <c r="A94" s="162" t="s">
        <v>584</v>
      </c>
      <c r="B94" s="71">
        <f>SUM(B84:B93)</f>
        <v>380</v>
      </c>
      <c r="C94" s="40">
        <f>B94/27155</f>
        <v>1.3993739642791382E-2</v>
      </c>
      <c r="D94" s="71">
        <f>SUM(D84:D93)</f>
        <v>242</v>
      </c>
      <c r="E94" s="41">
        <f>D94/25800</f>
        <v>9.3798449612403096E-3</v>
      </c>
      <c r="F94" s="77">
        <f>SUM(F84:F93)</f>
        <v>1257</v>
      </c>
      <c r="G94" s="42">
        <f>F94/69729</f>
        <v>1.8026932839994837E-2</v>
      </c>
      <c r="H94" s="71">
        <f>SUM(H84:H93)</f>
        <v>974</v>
      </c>
      <c r="I94" s="41">
        <f>H94/67549</f>
        <v>1.4419162385823624E-2</v>
      </c>
      <c r="J94" s="37">
        <f>IF(D94=0, "-", IF((B94-D94)/D94&lt;10, (B94-D94)/D94, "&gt;999%"))</f>
        <v>0.57024793388429751</v>
      </c>
      <c r="K94" s="38">
        <f>IF(H94=0, "-", IF((F94-H94)/H94&lt;10, (F94-H94)/H94, "&gt;999%"))</f>
        <v>0.29055441478439425</v>
      </c>
    </row>
    <row r="95" spans="1:11" x14ac:dyDescent="0.2">
      <c r="B95" s="83"/>
      <c r="D95" s="83"/>
      <c r="F95" s="83"/>
      <c r="H95" s="83"/>
    </row>
    <row r="96" spans="1:11" x14ac:dyDescent="0.2">
      <c r="A96" s="163" t="s">
        <v>141</v>
      </c>
      <c r="B96" s="61" t="s">
        <v>12</v>
      </c>
      <c r="C96" s="62" t="s">
        <v>13</v>
      </c>
      <c r="D96" s="61" t="s">
        <v>12</v>
      </c>
      <c r="E96" s="63" t="s">
        <v>13</v>
      </c>
      <c r="F96" s="62" t="s">
        <v>12</v>
      </c>
      <c r="G96" s="62" t="s">
        <v>13</v>
      </c>
      <c r="H96" s="61" t="s">
        <v>12</v>
      </c>
      <c r="I96" s="63" t="s">
        <v>13</v>
      </c>
      <c r="J96" s="61"/>
      <c r="K96" s="63"/>
    </row>
    <row r="97" spans="1:11" x14ac:dyDescent="0.2">
      <c r="A97" s="7" t="s">
        <v>252</v>
      </c>
      <c r="B97" s="65">
        <v>16</v>
      </c>
      <c r="C97" s="34">
        <f>IF(B116=0, "-", B97/B116)</f>
        <v>9.3348891481913644E-3</v>
      </c>
      <c r="D97" s="65">
        <v>34</v>
      </c>
      <c r="E97" s="9">
        <f>IF(D116=0, "-", D97/D116)</f>
        <v>6.7193675889328064E-2</v>
      </c>
      <c r="F97" s="81">
        <v>35</v>
      </c>
      <c r="G97" s="34">
        <f>IF(F116=0, "-", F97/F116)</f>
        <v>1.524390243902439E-2</v>
      </c>
      <c r="H97" s="65">
        <v>56</v>
      </c>
      <c r="I97" s="9">
        <f>IF(H116=0, "-", H97/H116)</f>
        <v>4.5939294503691552E-2</v>
      </c>
      <c r="J97" s="8">
        <f t="shared" ref="J97:J114" si="8">IF(D97=0, "-", IF((B97-D97)/D97&lt;10, (B97-D97)/D97, "&gt;999%"))</f>
        <v>-0.52941176470588236</v>
      </c>
      <c r="K97" s="9">
        <f t="shared" ref="K97:K114" si="9">IF(H97=0, "-", IF((F97-H97)/H97&lt;10, (F97-H97)/H97, "&gt;999%"))</f>
        <v>-0.375</v>
      </c>
    </row>
    <row r="98" spans="1:11" x14ac:dyDescent="0.2">
      <c r="A98" s="7" t="s">
        <v>253</v>
      </c>
      <c r="B98" s="65">
        <v>17</v>
      </c>
      <c r="C98" s="34">
        <f>IF(B116=0, "-", B98/B116)</f>
        <v>9.9183197199533262E-3</v>
      </c>
      <c r="D98" s="65">
        <v>11</v>
      </c>
      <c r="E98" s="9">
        <f>IF(D116=0, "-", D98/D116)</f>
        <v>2.1739130434782608E-2</v>
      </c>
      <c r="F98" s="81">
        <v>37</v>
      </c>
      <c r="G98" s="34">
        <f>IF(F116=0, "-", F98/F116)</f>
        <v>1.6114982578397212E-2</v>
      </c>
      <c r="H98" s="65">
        <v>38</v>
      </c>
      <c r="I98" s="9">
        <f>IF(H116=0, "-", H98/H116)</f>
        <v>3.1173092698933553E-2</v>
      </c>
      <c r="J98" s="8">
        <f t="shared" si="8"/>
        <v>0.54545454545454541</v>
      </c>
      <c r="K98" s="9">
        <f t="shared" si="9"/>
        <v>-2.6315789473684209E-2</v>
      </c>
    </row>
    <row r="99" spans="1:11" x14ac:dyDescent="0.2">
      <c r="A99" s="7" t="s">
        <v>254</v>
      </c>
      <c r="B99" s="65">
        <v>18</v>
      </c>
      <c r="C99" s="34">
        <f>IF(B116=0, "-", B99/B116)</f>
        <v>1.0501750291715286E-2</v>
      </c>
      <c r="D99" s="65">
        <v>14</v>
      </c>
      <c r="E99" s="9">
        <f>IF(D116=0, "-", D99/D116)</f>
        <v>2.766798418972332E-2</v>
      </c>
      <c r="F99" s="81">
        <v>28</v>
      </c>
      <c r="G99" s="34">
        <f>IF(F116=0, "-", F99/F116)</f>
        <v>1.2195121951219513E-2</v>
      </c>
      <c r="H99" s="65">
        <v>34</v>
      </c>
      <c r="I99" s="9">
        <f>IF(H116=0, "-", H99/H116)</f>
        <v>2.7891714520098441E-2</v>
      </c>
      <c r="J99" s="8">
        <f t="shared" si="8"/>
        <v>0.2857142857142857</v>
      </c>
      <c r="K99" s="9">
        <f t="shared" si="9"/>
        <v>-0.17647058823529413</v>
      </c>
    </row>
    <row r="100" spans="1:11" x14ac:dyDescent="0.2">
      <c r="A100" s="7" t="s">
        <v>255</v>
      </c>
      <c r="B100" s="65">
        <v>159</v>
      </c>
      <c r="C100" s="34">
        <f>IF(B116=0, "-", B100/B116)</f>
        <v>9.2765460910151698E-2</v>
      </c>
      <c r="D100" s="65">
        <v>204</v>
      </c>
      <c r="E100" s="9">
        <f>IF(D116=0, "-", D100/D116)</f>
        <v>0.40316205533596838</v>
      </c>
      <c r="F100" s="81">
        <v>381</v>
      </c>
      <c r="G100" s="34">
        <f>IF(F116=0, "-", F100/F116)</f>
        <v>0.16594076655052264</v>
      </c>
      <c r="H100" s="65">
        <v>352</v>
      </c>
      <c r="I100" s="9">
        <f>IF(H116=0, "-", H100/H116)</f>
        <v>0.28876127973748977</v>
      </c>
      <c r="J100" s="8">
        <f t="shared" si="8"/>
        <v>-0.22058823529411764</v>
      </c>
      <c r="K100" s="9">
        <f t="shared" si="9"/>
        <v>8.2386363636363633E-2</v>
      </c>
    </row>
    <row r="101" spans="1:11" x14ac:dyDescent="0.2">
      <c r="A101" s="7" t="s">
        <v>256</v>
      </c>
      <c r="B101" s="65">
        <v>21</v>
      </c>
      <c r="C101" s="34">
        <f>IF(B116=0, "-", B101/B116)</f>
        <v>1.2252042007001166E-2</v>
      </c>
      <c r="D101" s="65">
        <v>0</v>
      </c>
      <c r="E101" s="9">
        <f>IF(D116=0, "-", D101/D116)</f>
        <v>0</v>
      </c>
      <c r="F101" s="81">
        <v>57</v>
      </c>
      <c r="G101" s="34">
        <f>IF(F116=0, "-", F101/F116)</f>
        <v>2.4825783972125436E-2</v>
      </c>
      <c r="H101" s="65">
        <v>0</v>
      </c>
      <c r="I101" s="9">
        <f>IF(H116=0, "-", H101/H116)</f>
        <v>0</v>
      </c>
      <c r="J101" s="8" t="str">
        <f t="shared" si="8"/>
        <v>-</v>
      </c>
      <c r="K101" s="9" t="str">
        <f t="shared" si="9"/>
        <v>-</v>
      </c>
    </row>
    <row r="102" spans="1:11" x14ac:dyDescent="0.2">
      <c r="A102" s="7" t="s">
        <v>257</v>
      </c>
      <c r="B102" s="65">
        <v>12</v>
      </c>
      <c r="C102" s="34">
        <f>IF(B116=0, "-", B102/B116)</f>
        <v>7.0011668611435242E-3</v>
      </c>
      <c r="D102" s="65">
        <v>0</v>
      </c>
      <c r="E102" s="9">
        <f>IF(D116=0, "-", D102/D116)</f>
        <v>0</v>
      </c>
      <c r="F102" s="81">
        <v>16</v>
      </c>
      <c r="G102" s="34">
        <f>IF(F116=0, "-", F102/F116)</f>
        <v>6.9686411149825784E-3</v>
      </c>
      <c r="H102" s="65">
        <v>0</v>
      </c>
      <c r="I102" s="9">
        <f>IF(H116=0, "-", H102/H116)</f>
        <v>0</v>
      </c>
      <c r="J102" s="8" t="str">
        <f t="shared" si="8"/>
        <v>-</v>
      </c>
      <c r="K102" s="9" t="str">
        <f t="shared" si="9"/>
        <v>-</v>
      </c>
    </row>
    <row r="103" spans="1:11" x14ac:dyDescent="0.2">
      <c r="A103" s="7" t="s">
        <v>258</v>
      </c>
      <c r="B103" s="65">
        <v>1</v>
      </c>
      <c r="C103" s="34">
        <f>IF(B116=0, "-", B103/B116)</f>
        <v>5.8343057176196028E-4</v>
      </c>
      <c r="D103" s="65">
        <v>0</v>
      </c>
      <c r="E103" s="9">
        <f>IF(D116=0, "-", D103/D116)</f>
        <v>0</v>
      </c>
      <c r="F103" s="81">
        <v>3</v>
      </c>
      <c r="G103" s="34">
        <f>IF(F116=0, "-", F103/F116)</f>
        <v>1.3066202090592336E-3</v>
      </c>
      <c r="H103" s="65">
        <v>1</v>
      </c>
      <c r="I103" s="9">
        <f>IF(H116=0, "-", H103/H116)</f>
        <v>8.2034454470877774E-4</v>
      </c>
      <c r="J103" s="8" t="str">
        <f t="shared" si="8"/>
        <v>-</v>
      </c>
      <c r="K103" s="9">
        <f t="shared" si="9"/>
        <v>2</v>
      </c>
    </row>
    <row r="104" spans="1:11" x14ac:dyDescent="0.2">
      <c r="A104" s="7" t="s">
        <v>259</v>
      </c>
      <c r="B104" s="65">
        <v>3</v>
      </c>
      <c r="C104" s="34">
        <f>IF(B116=0, "-", B104/B116)</f>
        <v>1.750291715285881E-3</v>
      </c>
      <c r="D104" s="65">
        <v>1</v>
      </c>
      <c r="E104" s="9">
        <f>IF(D116=0, "-", D104/D116)</f>
        <v>1.976284584980237E-3</v>
      </c>
      <c r="F104" s="81">
        <v>4</v>
      </c>
      <c r="G104" s="34">
        <f>IF(F116=0, "-", F104/F116)</f>
        <v>1.7421602787456446E-3</v>
      </c>
      <c r="H104" s="65">
        <v>3</v>
      </c>
      <c r="I104" s="9">
        <f>IF(H116=0, "-", H104/H116)</f>
        <v>2.4610336341263331E-3</v>
      </c>
      <c r="J104" s="8">
        <f t="shared" si="8"/>
        <v>2</v>
      </c>
      <c r="K104" s="9">
        <f t="shared" si="9"/>
        <v>0.33333333333333331</v>
      </c>
    </row>
    <row r="105" spans="1:11" x14ac:dyDescent="0.2">
      <c r="A105" s="7" t="s">
        <v>260</v>
      </c>
      <c r="B105" s="65">
        <v>19</v>
      </c>
      <c r="C105" s="34">
        <f>IF(B116=0, "-", B105/B116)</f>
        <v>1.1085180863477246E-2</v>
      </c>
      <c r="D105" s="65">
        <v>16</v>
      </c>
      <c r="E105" s="9">
        <f>IF(D116=0, "-", D105/D116)</f>
        <v>3.1620553359683792E-2</v>
      </c>
      <c r="F105" s="81">
        <v>63</v>
      </c>
      <c r="G105" s="34">
        <f>IF(F116=0, "-", F105/F116)</f>
        <v>2.7439024390243903E-2</v>
      </c>
      <c r="H105" s="65">
        <v>64</v>
      </c>
      <c r="I105" s="9">
        <f>IF(H116=0, "-", H105/H116)</f>
        <v>5.2502050861361775E-2</v>
      </c>
      <c r="J105" s="8">
        <f t="shared" si="8"/>
        <v>0.1875</v>
      </c>
      <c r="K105" s="9">
        <f t="shared" si="9"/>
        <v>-1.5625E-2</v>
      </c>
    </row>
    <row r="106" spans="1:11" x14ac:dyDescent="0.2">
      <c r="A106" s="7" t="s">
        <v>261</v>
      </c>
      <c r="B106" s="65">
        <v>1</v>
      </c>
      <c r="C106" s="34">
        <f>IF(B116=0, "-", B106/B116)</f>
        <v>5.8343057176196028E-4</v>
      </c>
      <c r="D106" s="65">
        <v>43</v>
      </c>
      <c r="E106" s="9">
        <f>IF(D116=0, "-", D106/D116)</f>
        <v>8.4980237154150193E-2</v>
      </c>
      <c r="F106" s="81">
        <v>6</v>
      </c>
      <c r="G106" s="34">
        <f>IF(F116=0, "-", F106/F116)</f>
        <v>2.6132404181184671E-3</v>
      </c>
      <c r="H106" s="65">
        <v>96</v>
      </c>
      <c r="I106" s="9">
        <f>IF(H116=0, "-", H106/H116)</f>
        <v>7.8753076292042659E-2</v>
      </c>
      <c r="J106" s="8">
        <f t="shared" si="8"/>
        <v>-0.97674418604651159</v>
      </c>
      <c r="K106" s="9">
        <f t="shared" si="9"/>
        <v>-0.9375</v>
      </c>
    </row>
    <row r="107" spans="1:11" x14ac:dyDescent="0.2">
      <c r="A107" s="7" t="s">
        <v>262</v>
      </c>
      <c r="B107" s="65">
        <v>87</v>
      </c>
      <c r="C107" s="34">
        <f>IF(B116=0, "-", B107/B116)</f>
        <v>5.0758459743290546E-2</v>
      </c>
      <c r="D107" s="65">
        <v>141</v>
      </c>
      <c r="E107" s="9">
        <f>IF(D116=0, "-", D107/D116)</f>
        <v>0.27865612648221344</v>
      </c>
      <c r="F107" s="81">
        <v>181</v>
      </c>
      <c r="G107" s="34">
        <f>IF(F116=0, "-", F107/F116)</f>
        <v>7.8832752613240423E-2</v>
      </c>
      <c r="H107" s="65">
        <v>447</v>
      </c>
      <c r="I107" s="9">
        <f>IF(H116=0, "-", H107/H116)</f>
        <v>0.36669401148482361</v>
      </c>
      <c r="J107" s="8">
        <f t="shared" si="8"/>
        <v>-0.38297872340425532</v>
      </c>
      <c r="K107" s="9">
        <f t="shared" si="9"/>
        <v>-0.59507829977628635</v>
      </c>
    </row>
    <row r="108" spans="1:11" x14ac:dyDescent="0.2">
      <c r="A108" s="7" t="s">
        <v>263</v>
      </c>
      <c r="B108" s="65">
        <v>94</v>
      </c>
      <c r="C108" s="34">
        <f>IF(B116=0, "-", B108/B116)</f>
        <v>5.4842473745624273E-2</v>
      </c>
      <c r="D108" s="65">
        <v>35</v>
      </c>
      <c r="E108" s="9">
        <f>IF(D116=0, "-", D108/D116)</f>
        <v>6.9169960474308304E-2</v>
      </c>
      <c r="F108" s="81">
        <v>187</v>
      </c>
      <c r="G108" s="34">
        <f>IF(F116=0, "-", F108/F116)</f>
        <v>8.1445993031358882E-2</v>
      </c>
      <c r="H108" s="65">
        <v>117</v>
      </c>
      <c r="I108" s="9">
        <f>IF(H116=0, "-", H108/H116)</f>
        <v>9.5980311730926984E-2</v>
      </c>
      <c r="J108" s="8">
        <f t="shared" si="8"/>
        <v>1.6857142857142857</v>
      </c>
      <c r="K108" s="9">
        <f t="shared" si="9"/>
        <v>0.59829059829059827</v>
      </c>
    </row>
    <row r="109" spans="1:11" x14ac:dyDescent="0.2">
      <c r="A109" s="7" t="s">
        <v>264</v>
      </c>
      <c r="B109" s="65">
        <v>23</v>
      </c>
      <c r="C109" s="34">
        <f>IF(B116=0, "-", B109/B116)</f>
        <v>1.3418903150525088E-2</v>
      </c>
      <c r="D109" s="65">
        <v>0</v>
      </c>
      <c r="E109" s="9">
        <f>IF(D116=0, "-", D109/D116)</f>
        <v>0</v>
      </c>
      <c r="F109" s="81">
        <v>23</v>
      </c>
      <c r="G109" s="34">
        <f>IF(F116=0, "-", F109/F116)</f>
        <v>1.0017421602787456E-2</v>
      </c>
      <c r="H109" s="65">
        <v>0</v>
      </c>
      <c r="I109" s="9">
        <f>IF(H116=0, "-", H109/H116)</f>
        <v>0</v>
      </c>
      <c r="J109" s="8" t="str">
        <f t="shared" si="8"/>
        <v>-</v>
      </c>
      <c r="K109" s="9" t="str">
        <f t="shared" si="9"/>
        <v>-</v>
      </c>
    </row>
    <row r="110" spans="1:11" x14ac:dyDescent="0.2">
      <c r="A110" s="7" t="s">
        <v>265</v>
      </c>
      <c r="B110" s="65">
        <v>1218</v>
      </c>
      <c r="C110" s="34">
        <f>IF(B116=0, "-", B110/B116)</f>
        <v>0.7106184364060677</v>
      </c>
      <c r="D110" s="65">
        <v>0</v>
      </c>
      <c r="E110" s="9">
        <f>IF(D116=0, "-", D110/D116)</f>
        <v>0</v>
      </c>
      <c r="F110" s="81">
        <v>1218</v>
      </c>
      <c r="G110" s="34">
        <f>IF(F116=0, "-", F110/F116)</f>
        <v>0.53048780487804881</v>
      </c>
      <c r="H110" s="65">
        <v>0</v>
      </c>
      <c r="I110" s="9">
        <f>IF(H116=0, "-", H110/H116)</f>
        <v>0</v>
      </c>
      <c r="J110" s="8" t="str">
        <f t="shared" si="8"/>
        <v>-</v>
      </c>
      <c r="K110" s="9" t="str">
        <f t="shared" si="9"/>
        <v>-</v>
      </c>
    </row>
    <row r="111" spans="1:11" x14ac:dyDescent="0.2">
      <c r="A111" s="7" t="s">
        <v>266</v>
      </c>
      <c r="B111" s="65">
        <v>13</v>
      </c>
      <c r="C111" s="34">
        <f>IF(B116=0, "-", B111/B116)</f>
        <v>7.5845974329054842E-3</v>
      </c>
      <c r="D111" s="65">
        <v>0</v>
      </c>
      <c r="E111" s="9">
        <f>IF(D116=0, "-", D111/D116)</f>
        <v>0</v>
      </c>
      <c r="F111" s="81">
        <v>28</v>
      </c>
      <c r="G111" s="34">
        <f>IF(F116=0, "-", F111/F116)</f>
        <v>1.2195121951219513E-2</v>
      </c>
      <c r="H111" s="65">
        <v>0</v>
      </c>
      <c r="I111" s="9">
        <f>IF(H116=0, "-", H111/H116)</f>
        <v>0</v>
      </c>
      <c r="J111" s="8" t="str">
        <f t="shared" si="8"/>
        <v>-</v>
      </c>
      <c r="K111" s="9" t="str">
        <f t="shared" si="9"/>
        <v>-</v>
      </c>
    </row>
    <row r="112" spans="1:11" x14ac:dyDescent="0.2">
      <c r="A112" s="7" t="s">
        <v>267</v>
      </c>
      <c r="B112" s="65">
        <v>8</v>
      </c>
      <c r="C112" s="34">
        <f>IF(B116=0, "-", B112/B116)</f>
        <v>4.6674445740956822E-3</v>
      </c>
      <c r="D112" s="65">
        <v>0</v>
      </c>
      <c r="E112" s="9">
        <f>IF(D116=0, "-", D112/D116)</f>
        <v>0</v>
      </c>
      <c r="F112" s="81">
        <v>17</v>
      </c>
      <c r="G112" s="34">
        <f>IF(F116=0, "-", F112/F116)</f>
        <v>7.4041811846689894E-3</v>
      </c>
      <c r="H112" s="65">
        <v>3</v>
      </c>
      <c r="I112" s="9">
        <f>IF(H116=0, "-", H112/H116)</f>
        <v>2.4610336341263331E-3</v>
      </c>
      <c r="J112" s="8" t="str">
        <f t="shared" si="8"/>
        <v>-</v>
      </c>
      <c r="K112" s="9">
        <f t="shared" si="9"/>
        <v>4.666666666666667</v>
      </c>
    </row>
    <row r="113" spans="1:11" x14ac:dyDescent="0.2">
      <c r="A113" s="7" t="s">
        <v>268</v>
      </c>
      <c r="B113" s="65">
        <v>0</v>
      </c>
      <c r="C113" s="34">
        <f>IF(B116=0, "-", B113/B116)</f>
        <v>0</v>
      </c>
      <c r="D113" s="65">
        <v>7</v>
      </c>
      <c r="E113" s="9">
        <f>IF(D116=0, "-", D113/D116)</f>
        <v>1.383399209486166E-2</v>
      </c>
      <c r="F113" s="81">
        <v>0</v>
      </c>
      <c r="G113" s="34">
        <f>IF(F116=0, "-", F113/F116)</f>
        <v>0</v>
      </c>
      <c r="H113" s="65">
        <v>8</v>
      </c>
      <c r="I113" s="9">
        <f>IF(H116=0, "-", H113/H116)</f>
        <v>6.5627563576702219E-3</v>
      </c>
      <c r="J113" s="8">
        <f t="shared" si="8"/>
        <v>-1</v>
      </c>
      <c r="K113" s="9">
        <f t="shared" si="9"/>
        <v>-1</v>
      </c>
    </row>
    <row r="114" spans="1:11" x14ac:dyDescent="0.2">
      <c r="A114" s="7" t="s">
        <v>269</v>
      </c>
      <c r="B114" s="65">
        <v>4</v>
      </c>
      <c r="C114" s="34">
        <f>IF(B116=0, "-", B114/B116)</f>
        <v>2.3337222870478411E-3</v>
      </c>
      <c r="D114" s="65">
        <v>0</v>
      </c>
      <c r="E114" s="9">
        <f>IF(D116=0, "-", D114/D116)</f>
        <v>0</v>
      </c>
      <c r="F114" s="81">
        <v>12</v>
      </c>
      <c r="G114" s="34">
        <f>IF(F116=0, "-", F114/F116)</f>
        <v>5.2264808362369342E-3</v>
      </c>
      <c r="H114" s="65">
        <v>0</v>
      </c>
      <c r="I114" s="9">
        <f>IF(H116=0, "-", H114/H116)</f>
        <v>0</v>
      </c>
      <c r="J114" s="8" t="str">
        <f t="shared" si="8"/>
        <v>-</v>
      </c>
      <c r="K114" s="9" t="str">
        <f t="shared" si="9"/>
        <v>-</v>
      </c>
    </row>
    <row r="115" spans="1:11" x14ac:dyDescent="0.2">
      <c r="A115" s="2"/>
      <c r="B115" s="68"/>
      <c r="C115" s="33"/>
      <c r="D115" s="68"/>
      <c r="E115" s="6"/>
      <c r="F115" s="82"/>
      <c r="G115" s="33"/>
      <c r="H115" s="68"/>
      <c r="I115" s="6"/>
      <c r="J115" s="5"/>
      <c r="K115" s="6"/>
    </row>
    <row r="116" spans="1:11" s="43" customFormat="1" x14ac:dyDescent="0.2">
      <c r="A116" s="162" t="s">
        <v>583</v>
      </c>
      <c r="B116" s="71">
        <f>SUM(B97:B115)</f>
        <v>1714</v>
      </c>
      <c r="C116" s="40">
        <f>B116/27155</f>
        <v>6.3119130915116922E-2</v>
      </c>
      <c r="D116" s="71">
        <f>SUM(D97:D115)</f>
        <v>506</v>
      </c>
      <c r="E116" s="41">
        <f>D116/25800</f>
        <v>1.9612403100775194E-2</v>
      </c>
      <c r="F116" s="77">
        <f>SUM(F97:F115)</f>
        <v>2296</v>
      </c>
      <c r="G116" s="42">
        <f>F116/69729</f>
        <v>3.2927476372814755E-2</v>
      </c>
      <c r="H116" s="71">
        <f>SUM(H97:H115)</f>
        <v>1219</v>
      </c>
      <c r="I116" s="41">
        <f>H116/67549</f>
        <v>1.8046159084516424E-2</v>
      </c>
      <c r="J116" s="37">
        <f>IF(D116=0, "-", IF((B116-D116)/D116&lt;10, (B116-D116)/D116, "&gt;999%"))</f>
        <v>2.3873517786561265</v>
      </c>
      <c r="K116" s="38">
        <f>IF(H116=0, "-", IF((F116-H116)/H116&lt;10, (F116-H116)/H116, "&gt;999%"))</f>
        <v>0.88351107465135359</v>
      </c>
    </row>
    <row r="117" spans="1:11" x14ac:dyDescent="0.2">
      <c r="B117" s="83"/>
      <c r="D117" s="83"/>
      <c r="F117" s="83"/>
      <c r="H117" s="83"/>
    </row>
    <row r="118" spans="1:11" s="43" customFormat="1" x14ac:dyDescent="0.2">
      <c r="A118" s="162" t="s">
        <v>582</v>
      </c>
      <c r="B118" s="71">
        <v>2094</v>
      </c>
      <c r="C118" s="40">
        <f>B118/27155</f>
        <v>7.7112870557908303E-2</v>
      </c>
      <c r="D118" s="71">
        <v>748</v>
      </c>
      <c r="E118" s="41">
        <f>D118/25800</f>
        <v>2.8992248062015506E-2</v>
      </c>
      <c r="F118" s="77">
        <v>3553</v>
      </c>
      <c r="G118" s="42">
        <f>F118/69729</f>
        <v>5.0954409212809589E-2</v>
      </c>
      <c r="H118" s="71">
        <v>2193</v>
      </c>
      <c r="I118" s="41">
        <f>H118/67549</f>
        <v>3.246532147034005E-2</v>
      </c>
      <c r="J118" s="37">
        <f>IF(D118=0, "-", IF((B118-D118)/D118&lt;10, (B118-D118)/D118, "&gt;999%"))</f>
        <v>1.7994652406417113</v>
      </c>
      <c r="K118" s="38">
        <f>IF(H118=0, "-", IF((F118-H118)/H118&lt;10, (F118-H118)/H118, "&gt;999%"))</f>
        <v>0.62015503875968991</v>
      </c>
    </row>
    <row r="119" spans="1:11" x14ac:dyDescent="0.2">
      <c r="B119" s="83"/>
      <c r="D119" s="83"/>
      <c r="F119" s="83"/>
      <c r="H119" s="83"/>
    </row>
    <row r="120" spans="1:11" ht="15.75" x14ac:dyDescent="0.25">
      <c r="A120" s="164" t="s">
        <v>115</v>
      </c>
      <c r="B120" s="196" t="s">
        <v>1</v>
      </c>
      <c r="C120" s="200"/>
      <c r="D120" s="200"/>
      <c r="E120" s="197"/>
      <c r="F120" s="196" t="s">
        <v>14</v>
      </c>
      <c r="G120" s="200"/>
      <c r="H120" s="200"/>
      <c r="I120" s="197"/>
      <c r="J120" s="196" t="s">
        <v>15</v>
      </c>
      <c r="K120" s="197"/>
    </row>
    <row r="121" spans="1:11" x14ac:dyDescent="0.2">
      <c r="A121" s="22"/>
      <c r="B121" s="196">
        <f>VALUE(RIGHT($B$2, 4))</f>
        <v>2022</v>
      </c>
      <c r="C121" s="197"/>
      <c r="D121" s="196">
        <f>B121-1</f>
        <v>2021</v>
      </c>
      <c r="E121" s="204"/>
      <c r="F121" s="196">
        <f>B121</f>
        <v>2022</v>
      </c>
      <c r="G121" s="204"/>
      <c r="H121" s="196">
        <f>D121</f>
        <v>2021</v>
      </c>
      <c r="I121" s="204"/>
      <c r="J121" s="140" t="s">
        <v>4</v>
      </c>
      <c r="K121" s="141" t="s">
        <v>2</v>
      </c>
    </row>
    <row r="122" spans="1:11" x14ac:dyDescent="0.2">
      <c r="A122" s="163" t="s">
        <v>142</v>
      </c>
      <c r="B122" s="61" t="s">
        <v>12</v>
      </c>
      <c r="C122" s="62" t="s">
        <v>13</v>
      </c>
      <c r="D122" s="61" t="s">
        <v>12</v>
      </c>
      <c r="E122" s="63" t="s">
        <v>13</v>
      </c>
      <c r="F122" s="62" t="s">
        <v>12</v>
      </c>
      <c r="G122" s="62" t="s">
        <v>13</v>
      </c>
      <c r="H122" s="61" t="s">
        <v>12</v>
      </c>
      <c r="I122" s="63" t="s">
        <v>13</v>
      </c>
      <c r="J122" s="61"/>
      <c r="K122" s="63"/>
    </row>
    <row r="123" spans="1:11" x14ac:dyDescent="0.2">
      <c r="A123" s="7" t="s">
        <v>270</v>
      </c>
      <c r="B123" s="65">
        <v>39</v>
      </c>
      <c r="C123" s="34">
        <f>IF(B126=0, "-", B123/B126)</f>
        <v>0.49367088607594939</v>
      </c>
      <c r="D123" s="65">
        <v>49</v>
      </c>
      <c r="E123" s="9">
        <f>IF(D126=0, "-", D123/D126)</f>
        <v>0.72058823529411764</v>
      </c>
      <c r="F123" s="81">
        <v>111</v>
      </c>
      <c r="G123" s="34">
        <f>IF(F126=0, "-", F123/F126)</f>
        <v>0.58421052631578951</v>
      </c>
      <c r="H123" s="65">
        <v>130</v>
      </c>
      <c r="I123" s="9">
        <f>IF(H126=0, "-", H123/H126)</f>
        <v>0.74285714285714288</v>
      </c>
      <c r="J123" s="8">
        <f>IF(D123=0, "-", IF((B123-D123)/D123&lt;10, (B123-D123)/D123, "&gt;999%"))</f>
        <v>-0.20408163265306123</v>
      </c>
      <c r="K123" s="9">
        <f>IF(H123=0, "-", IF((F123-H123)/H123&lt;10, (F123-H123)/H123, "&gt;999%"))</f>
        <v>-0.14615384615384616</v>
      </c>
    </row>
    <row r="124" spans="1:11" x14ac:dyDescent="0.2">
      <c r="A124" s="7" t="s">
        <v>271</v>
      </c>
      <c r="B124" s="65">
        <v>40</v>
      </c>
      <c r="C124" s="34">
        <f>IF(B126=0, "-", B124/B126)</f>
        <v>0.50632911392405067</v>
      </c>
      <c r="D124" s="65">
        <v>19</v>
      </c>
      <c r="E124" s="9">
        <f>IF(D126=0, "-", D124/D126)</f>
        <v>0.27941176470588236</v>
      </c>
      <c r="F124" s="81">
        <v>79</v>
      </c>
      <c r="G124" s="34">
        <f>IF(F126=0, "-", F124/F126)</f>
        <v>0.41578947368421054</v>
      </c>
      <c r="H124" s="65">
        <v>45</v>
      </c>
      <c r="I124" s="9">
        <f>IF(H126=0, "-", H124/H126)</f>
        <v>0.25714285714285712</v>
      </c>
      <c r="J124" s="8">
        <f>IF(D124=0, "-", IF((B124-D124)/D124&lt;10, (B124-D124)/D124, "&gt;999%"))</f>
        <v>1.1052631578947369</v>
      </c>
      <c r="K124" s="9">
        <f>IF(H124=0, "-", IF((F124-H124)/H124&lt;10, (F124-H124)/H124, "&gt;999%"))</f>
        <v>0.75555555555555554</v>
      </c>
    </row>
    <row r="125" spans="1:11" x14ac:dyDescent="0.2">
      <c r="A125" s="2"/>
      <c r="B125" s="68"/>
      <c r="C125" s="33"/>
      <c r="D125" s="68"/>
      <c r="E125" s="6"/>
      <c r="F125" s="82"/>
      <c r="G125" s="33"/>
      <c r="H125" s="68"/>
      <c r="I125" s="6"/>
      <c r="J125" s="5"/>
      <c r="K125" s="6"/>
    </row>
    <row r="126" spans="1:11" s="43" customFormat="1" x14ac:dyDescent="0.2">
      <c r="A126" s="162" t="s">
        <v>581</v>
      </c>
      <c r="B126" s="71">
        <f>SUM(B123:B125)</f>
        <v>79</v>
      </c>
      <c r="C126" s="40">
        <f>B126/27155</f>
        <v>2.9092248204750505E-3</v>
      </c>
      <c r="D126" s="71">
        <f>SUM(D123:D125)</f>
        <v>68</v>
      </c>
      <c r="E126" s="41">
        <f>D126/25800</f>
        <v>2.635658914728682E-3</v>
      </c>
      <c r="F126" s="77">
        <f>SUM(F123:F125)</f>
        <v>190</v>
      </c>
      <c r="G126" s="42">
        <f>F126/69729</f>
        <v>2.7248347172625451E-3</v>
      </c>
      <c r="H126" s="71">
        <f>SUM(H123:H125)</f>
        <v>175</v>
      </c>
      <c r="I126" s="41">
        <f>H126/67549</f>
        <v>2.5907119276377148E-3</v>
      </c>
      <c r="J126" s="37">
        <f>IF(D126=0, "-", IF((B126-D126)/D126&lt;10, (B126-D126)/D126, "&gt;999%"))</f>
        <v>0.16176470588235295</v>
      </c>
      <c r="K126" s="38">
        <f>IF(H126=0, "-", IF((F126-H126)/H126&lt;10, (F126-H126)/H126, "&gt;999%"))</f>
        <v>8.5714285714285715E-2</v>
      </c>
    </row>
    <row r="127" spans="1:11" x14ac:dyDescent="0.2">
      <c r="B127" s="83"/>
      <c r="D127" s="83"/>
      <c r="F127" s="83"/>
      <c r="H127" s="83"/>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272</v>
      </c>
      <c r="B129" s="65">
        <v>5</v>
      </c>
      <c r="C129" s="34">
        <f>IF(B140=0, "-", B129/B140)</f>
        <v>6.8493150684931503E-2</v>
      </c>
      <c r="D129" s="65">
        <v>6</v>
      </c>
      <c r="E129" s="9">
        <f>IF(D140=0, "-", D129/D140)</f>
        <v>4.8387096774193547E-2</v>
      </c>
      <c r="F129" s="81">
        <v>11</v>
      </c>
      <c r="G129" s="34">
        <f>IF(F140=0, "-", F129/F140)</f>
        <v>6.25E-2</v>
      </c>
      <c r="H129" s="65">
        <v>11</v>
      </c>
      <c r="I129" s="9">
        <f>IF(H140=0, "-", H129/H140)</f>
        <v>3.8461538461538464E-2</v>
      </c>
      <c r="J129" s="8">
        <f t="shared" ref="J129:J138" si="10">IF(D129=0, "-", IF((B129-D129)/D129&lt;10, (B129-D129)/D129, "&gt;999%"))</f>
        <v>-0.16666666666666666</v>
      </c>
      <c r="K129" s="9">
        <f t="shared" ref="K129:K138" si="11">IF(H129=0, "-", IF((F129-H129)/H129&lt;10, (F129-H129)/H129, "&gt;999%"))</f>
        <v>0</v>
      </c>
    </row>
    <row r="130" spans="1:11" x14ac:dyDescent="0.2">
      <c r="A130" s="7" t="s">
        <v>273</v>
      </c>
      <c r="B130" s="65">
        <v>3</v>
      </c>
      <c r="C130" s="34">
        <f>IF(B140=0, "-", B130/B140)</f>
        <v>4.1095890410958902E-2</v>
      </c>
      <c r="D130" s="65">
        <v>0</v>
      </c>
      <c r="E130" s="9">
        <f>IF(D140=0, "-", D130/D140)</f>
        <v>0</v>
      </c>
      <c r="F130" s="81">
        <v>4</v>
      </c>
      <c r="G130" s="34">
        <f>IF(F140=0, "-", F130/F140)</f>
        <v>2.2727272727272728E-2</v>
      </c>
      <c r="H130" s="65">
        <v>3</v>
      </c>
      <c r="I130" s="9">
        <f>IF(H140=0, "-", H130/H140)</f>
        <v>1.048951048951049E-2</v>
      </c>
      <c r="J130" s="8" t="str">
        <f t="shared" si="10"/>
        <v>-</v>
      </c>
      <c r="K130" s="9">
        <f t="shared" si="11"/>
        <v>0.33333333333333331</v>
      </c>
    </row>
    <row r="131" spans="1:11" x14ac:dyDescent="0.2">
      <c r="A131" s="7" t="s">
        <v>274</v>
      </c>
      <c r="B131" s="65">
        <v>12</v>
      </c>
      <c r="C131" s="34">
        <f>IF(B140=0, "-", B131/B140)</f>
        <v>0.16438356164383561</v>
      </c>
      <c r="D131" s="65">
        <v>13</v>
      </c>
      <c r="E131" s="9">
        <f>IF(D140=0, "-", D131/D140)</f>
        <v>0.10483870967741936</v>
      </c>
      <c r="F131" s="81">
        <v>50</v>
      </c>
      <c r="G131" s="34">
        <f>IF(F140=0, "-", F131/F140)</f>
        <v>0.28409090909090912</v>
      </c>
      <c r="H131" s="65">
        <v>70</v>
      </c>
      <c r="I131" s="9">
        <f>IF(H140=0, "-", H131/H140)</f>
        <v>0.24475524475524477</v>
      </c>
      <c r="J131" s="8">
        <f t="shared" si="10"/>
        <v>-7.6923076923076927E-2</v>
      </c>
      <c r="K131" s="9">
        <f t="shared" si="11"/>
        <v>-0.2857142857142857</v>
      </c>
    </row>
    <row r="132" spans="1:11" x14ac:dyDescent="0.2">
      <c r="A132" s="7" t="s">
        <v>275</v>
      </c>
      <c r="B132" s="65">
        <v>0</v>
      </c>
      <c r="C132" s="34">
        <f>IF(B140=0, "-", B132/B140)</f>
        <v>0</v>
      </c>
      <c r="D132" s="65">
        <v>0</v>
      </c>
      <c r="E132" s="9">
        <f>IF(D140=0, "-", D132/D140)</f>
        <v>0</v>
      </c>
      <c r="F132" s="81">
        <v>2</v>
      </c>
      <c r="G132" s="34">
        <f>IF(F140=0, "-", F132/F140)</f>
        <v>1.1363636363636364E-2</v>
      </c>
      <c r="H132" s="65">
        <v>0</v>
      </c>
      <c r="I132" s="9">
        <f>IF(H140=0, "-", H132/H140)</f>
        <v>0</v>
      </c>
      <c r="J132" s="8" t="str">
        <f t="shared" si="10"/>
        <v>-</v>
      </c>
      <c r="K132" s="9" t="str">
        <f t="shared" si="11"/>
        <v>-</v>
      </c>
    </row>
    <row r="133" spans="1:11" x14ac:dyDescent="0.2">
      <c r="A133" s="7" t="s">
        <v>276</v>
      </c>
      <c r="B133" s="65">
        <v>2</v>
      </c>
      <c r="C133" s="34">
        <f>IF(B140=0, "-", B133/B140)</f>
        <v>2.7397260273972601E-2</v>
      </c>
      <c r="D133" s="65">
        <v>1</v>
      </c>
      <c r="E133" s="9">
        <f>IF(D140=0, "-", D133/D140)</f>
        <v>8.0645161290322578E-3</v>
      </c>
      <c r="F133" s="81">
        <v>2</v>
      </c>
      <c r="G133" s="34">
        <f>IF(F140=0, "-", F133/F140)</f>
        <v>1.1363636363636364E-2</v>
      </c>
      <c r="H133" s="65">
        <v>2</v>
      </c>
      <c r="I133" s="9">
        <f>IF(H140=0, "-", H133/H140)</f>
        <v>6.993006993006993E-3</v>
      </c>
      <c r="J133" s="8">
        <f t="shared" si="10"/>
        <v>1</v>
      </c>
      <c r="K133" s="9">
        <f t="shared" si="11"/>
        <v>0</v>
      </c>
    </row>
    <row r="134" spans="1:11" x14ac:dyDescent="0.2">
      <c r="A134" s="7" t="s">
        <v>277</v>
      </c>
      <c r="B134" s="65">
        <v>3</v>
      </c>
      <c r="C134" s="34">
        <f>IF(B140=0, "-", B134/B140)</f>
        <v>4.1095890410958902E-2</v>
      </c>
      <c r="D134" s="65">
        <v>2</v>
      </c>
      <c r="E134" s="9">
        <f>IF(D140=0, "-", D134/D140)</f>
        <v>1.6129032258064516E-2</v>
      </c>
      <c r="F134" s="81">
        <v>9</v>
      </c>
      <c r="G134" s="34">
        <f>IF(F140=0, "-", F134/F140)</f>
        <v>5.113636363636364E-2</v>
      </c>
      <c r="H134" s="65">
        <v>9</v>
      </c>
      <c r="I134" s="9">
        <f>IF(H140=0, "-", H134/H140)</f>
        <v>3.1468531468531472E-2</v>
      </c>
      <c r="J134" s="8">
        <f t="shared" si="10"/>
        <v>0.5</v>
      </c>
      <c r="K134" s="9">
        <f t="shared" si="11"/>
        <v>0</v>
      </c>
    </row>
    <row r="135" spans="1:11" x14ac:dyDescent="0.2">
      <c r="A135" s="7" t="s">
        <v>278</v>
      </c>
      <c r="B135" s="65">
        <v>4</v>
      </c>
      <c r="C135" s="34">
        <f>IF(B140=0, "-", B135/B140)</f>
        <v>5.4794520547945202E-2</v>
      </c>
      <c r="D135" s="65">
        <v>1</v>
      </c>
      <c r="E135" s="9">
        <f>IF(D140=0, "-", D135/D140)</f>
        <v>8.0645161290322578E-3</v>
      </c>
      <c r="F135" s="81">
        <v>5</v>
      </c>
      <c r="G135" s="34">
        <f>IF(F140=0, "-", F135/F140)</f>
        <v>2.8409090909090908E-2</v>
      </c>
      <c r="H135" s="65">
        <v>4</v>
      </c>
      <c r="I135" s="9">
        <f>IF(H140=0, "-", H135/H140)</f>
        <v>1.3986013986013986E-2</v>
      </c>
      <c r="J135" s="8">
        <f t="shared" si="10"/>
        <v>3</v>
      </c>
      <c r="K135" s="9">
        <f t="shared" si="11"/>
        <v>0.25</v>
      </c>
    </row>
    <row r="136" spans="1:11" x14ac:dyDescent="0.2">
      <c r="A136" s="7" t="s">
        <v>279</v>
      </c>
      <c r="B136" s="65">
        <v>15</v>
      </c>
      <c r="C136" s="34">
        <f>IF(B140=0, "-", B136/B140)</f>
        <v>0.20547945205479451</v>
      </c>
      <c r="D136" s="65">
        <v>60</v>
      </c>
      <c r="E136" s="9">
        <f>IF(D140=0, "-", D136/D140)</f>
        <v>0.4838709677419355</v>
      </c>
      <c r="F136" s="81">
        <v>29</v>
      </c>
      <c r="G136" s="34">
        <f>IF(F140=0, "-", F136/F140)</f>
        <v>0.16477272727272727</v>
      </c>
      <c r="H136" s="65">
        <v>114</v>
      </c>
      <c r="I136" s="9">
        <f>IF(H140=0, "-", H136/H140)</f>
        <v>0.39860139860139859</v>
      </c>
      <c r="J136" s="8">
        <f t="shared" si="10"/>
        <v>-0.75</v>
      </c>
      <c r="K136" s="9">
        <f t="shared" si="11"/>
        <v>-0.74561403508771928</v>
      </c>
    </row>
    <row r="137" spans="1:11" x14ac:dyDescent="0.2">
      <c r="A137" s="7" t="s">
        <v>280</v>
      </c>
      <c r="B137" s="65">
        <v>29</v>
      </c>
      <c r="C137" s="34">
        <f>IF(B140=0, "-", B137/B140)</f>
        <v>0.39726027397260272</v>
      </c>
      <c r="D137" s="65">
        <v>41</v>
      </c>
      <c r="E137" s="9">
        <f>IF(D140=0, "-", D137/D140)</f>
        <v>0.33064516129032256</v>
      </c>
      <c r="F137" s="81">
        <v>61</v>
      </c>
      <c r="G137" s="34">
        <f>IF(F140=0, "-", F137/F140)</f>
        <v>0.34659090909090912</v>
      </c>
      <c r="H137" s="65">
        <v>73</v>
      </c>
      <c r="I137" s="9">
        <f>IF(H140=0, "-", H137/H140)</f>
        <v>0.25524475524475526</v>
      </c>
      <c r="J137" s="8">
        <f t="shared" si="10"/>
        <v>-0.29268292682926828</v>
      </c>
      <c r="K137" s="9">
        <f t="shared" si="11"/>
        <v>-0.16438356164383561</v>
      </c>
    </row>
    <row r="138" spans="1:11" x14ac:dyDescent="0.2">
      <c r="A138" s="7" t="s">
        <v>281</v>
      </c>
      <c r="B138" s="65">
        <v>0</v>
      </c>
      <c r="C138" s="34">
        <f>IF(B140=0, "-", B138/B140)</f>
        <v>0</v>
      </c>
      <c r="D138" s="65">
        <v>0</v>
      </c>
      <c r="E138" s="9">
        <f>IF(D140=0, "-", D138/D140)</f>
        <v>0</v>
      </c>
      <c r="F138" s="81">
        <v>3</v>
      </c>
      <c r="G138" s="34">
        <f>IF(F140=0, "-", F138/F140)</f>
        <v>1.7045454545454544E-2</v>
      </c>
      <c r="H138" s="65">
        <v>0</v>
      </c>
      <c r="I138" s="9">
        <f>IF(H140=0, "-", H138/H140)</f>
        <v>0</v>
      </c>
      <c r="J138" s="8" t="str">
        <f t="shared" si="10"/>
        <v>-</v>
      </c>
      <c r="K138" s="9" t="str">
        <f t="shared" si="11"/>
        <v>-</v>
      </c>
    </row>
    <row r="139" spans="1:11" x14ac:dyDescent="0.2">
      <c r="A139" s="2"/>
      <c r="B139" s="68"/>
      <c r="C139" s="33"/>
      <c r="D139" s="68"/>
      <c r="E139" s="6"/>
      <c r="F139" s="82"/>
      <c r="G139" s="33"/>
      <c r="H139" s="68"/>
      <c r="I139" s="6"/>
      <c r="J139" s="5"/>
      <c r="K139" s="6"/>
    </row>
    <row r="140" spans="1:11" s="43" customFormat="1" x14ac:dyDescent="0.2">
      <c r="A140" s="162" t="s">
        <v>580</v>
      </c>
      <c r="B140" s="71">
        <f>SUM(B129:B139)</f>
        <v>73</v>
      </c>
      <c r="C140" s="40">
        <f>B140/27155</f>
        <v>2.6882710366415027E-3</v>
      </c>
      <c r="D140" s="71">
        <f>SUM(D129:D139)</f>
        <v>124</v>
      </c>
      <c r="E140" s="41">
        <f>D140/25800</f>
        <v>4.806201550387597E-3</v>
      </c>
      <c r="F140" s="77">
        <f>SUM(F129:F139)</f>
        <v>176</v>
      </c>
      <c r="G140" s="42">
        <f>F140/69729</f>
        <v>2.5240574223063575E-3</v>
      </c>
      <c r="H140" s="71">
        <f>SUM(H129:H139)</f>
        <v>286</v>
      </c>
      <c r="I140" s="41">
        <f>H140/67549</f>
        <v>4.2339634931679226E-3</v>
      </c>
      <c r="J140" s="37">
        <f>IF(D140=0, "-", IF((B140-D140)/D140&lt;10, (B140-D140)/D140, "&gt;999%"))</f>
        <v>-0.41129032258064518</v>
      </c>
      <c r="K140" s="38">
        <f>IF(H140=0, "-", IF((F140-H140)/H140&lt;10, (F140-H140)/H140, "&gt;999%"))</f>
        <v>-0.38461538461538464</v>
      </c>
    </row>
    <row r="141" spans="1:11" x14ac:dyDescent="0.2">
      <c r="B141" s="83"/>
      <c r="D141" s="83"/>
      <c r="F141" s="83"/>
      <c r="H141" s="83"/>
    </row>
    <row r="142" spans="1:11" s="43" customFormat="1" x14ac:dyDescent="0.2">
      <c r="A142" s="162" t="s">
        <v>579</v>
      </c>
      <c r="B142" s="71">
        <v>152</v>
      </c>
      <c r="C142" s="40">
        <f>B142/27155</f>
        <v>5.5974958571165532E-3</v>
      </c>
      <c r="D142" s="71">
        <v>192</v>
      </c>
      <c r="E142" s="41">
        <f>D142/25800</f>
        <v>7.4418604651162795E-3</v>
      </c>
      <c r="F142" s="77">
        <v>366</v>
      </c>
      <c r="G142" s="42">
        <f>F142/69729</f>
        <v>5.2488921395689022E-3</v>
      </c>
      <c r="H142" s="71">
        <v>461</v>
      </c>
      <c r="I142" s="41">
        <f>H142/67549</f>
        <v>6.8246754208056374E-3</v>
      </c>
      <c r="J142" s="37">
        <f>IF(D142=0, "-", IF((B142-D142)/D142&lt;10, (B142-D142)/D142, "&gt;999%"))</f>
        <v>-0.20833333333333334</v>
      </c>
      <c r="K142" s="38">
        <f>IF(H142=0, "-", IF((F142-H142)/H142&lt;10, (F142-H142)/H142, "&gt;999%"))</f>
        <v>-0.20607375271149675</v>
      </c>
    </row>
    <row r="143" spans="1:11" x14ac:dyDescent="0.2">
      <c r="B143" s="83"/>
      <c r="D143" s="83"/>
      <c r="F143" s="83"/>
      <c r="H143" s="83"/>
    </row>
    <row r="144" spans="1:11" ht="15.75" x14ac:dyDescent="0.25">
      <c r="A144" s="164" t="s">
        <v>116</v>
      </c>
      <c r="B144" s="196" t="s">
        <v>1</v>
      </c>
      <c r="C144" s="200"/>
      <c r="D144" s="200"/>
      <c r="E144" s="197"/>
      <c r="F144" s="196" t="s">
        <v>14</v>
      </c>
      <c r="G144" s="200"/>
      <c r="H144" s="200"/>
      <c r="I144" s="197"/>
      <c r="J144" s="196" t="s">
        <v>15</v>
      </c>
      <c r="K144" s="197"/>
    </row>
    <row r="145" spans="1:11" x14ac:dyDescent="0.2">
      <c r="A145" s="22"/>
      <c r="B145" s="196">
        <f>VALUE(RIGHT($B$2, 4))</f>
        <v>2022</v>
      </c>
      <c r="C145" s="197"/>
      <c r="D145" s="196">
        <f>B145-1</f>
        <v>2021</v>
      </c>
      <c r="E145" s="204"/>
      <c r="F145" s="196">
        <f>B145</f>
        <v>2022</v>
      </c>
      <c r="G145" s="204"/>
      <c r="H145" s="196">
        <f>D145</f>
        <v>2021</v>
      </c>
      <c r="I145" s="204"/>
      <c r="J145" s="140" t="s">
        <v>4</v>
      </c>
      <c r="K145" s="141" t="s">
        <v>2</v>
      </c>
    </row>
    <row r="146" spans="1:11" x14ac:dyDescent="0.2">
      <c r="A146" s="163" t="s">
        <v>144</v>
      </c>
      <c r="B146" s="61" t="s">
        <v>12</v>
      </c>
      <c r="C146" s="62" t="s">
        <v>13</v>
      </c>
      <c r="D146" s="61" t="s">
        <v>12</v>
      </c>
      <c r="E146" s="63" t="s">
        <v>13</v>
      </c>
      <c r="F146" s="62" t="s">
        <v>12</v>
      </c>
      <c r="G146" s="62" t="s">
        <v>13</v>
      </c>
      <c r="H146" s="61" t="s">
        <v>12</v>
      </c>
      <c r="I146" s="63" t="s">
        <v>13</v>
      </c>
      <c r="J146" s="61"/>
      <c r="K146" s="63"/>
    </row>
    <row r="147" spans="1:11" x14ac:dyDescent="0.2">
      <c r="A147" s="7" t="s">
        <v>282</v>
      </c>
      <c r="B147" s="65">
        <v>3</v>
      </c>
      <c r="C147" s="34">
        <f>IF(B149=0, "-", B147/B149)</f>
        <v>1</v>
      </c>
      <c r="D147" s="65">
        <v>1</v>
      </c>
      <c r="E147" s="9">
        <f>IF(D149=0, "-", D147/D149)</f>
        <v>1</v>
      </c>
      <c r="F147" s="81">
        <v>5</v>
      </c>
      <c r="G147" s="34">
        <f>IF(F149=0, "-", F147/F149)</f>
        <v>1</v>
      </c>
      <c r="H147" s="65">
        <v>12</v>
      </c>
      <c r="I147" s="9">
        <f>IF(H149=0, "-", H147/H149)</f>
        <v>1</v>
      </c>
      <c r="J147" s="8">
        <f>IF(D147=0, "-", IF((B147-D147)/D147&lt;10, (B147-D147)/D147, "&gt;999%"))</f>
        <v>2</v>
      </c>
      <c r="K147" s="9">
        <f>IF(H147=0, "-", IF((F147-H147)/H147&lt;10, (F147-H147)/H147, "&gt;999%"))</f>
        <v>-0.58333333333333337</v>
      </c>
    </row>
    <row r="148" spans="1:11" x14ac:dyDescent="0.2">
      <c r="A148" s="2"/>
      <c r="B148" s="68"/>
      <c r="C148" s="33"/>
      <c r="D148" s="68"/>
      <c r="E148" s="6"/>
      <c r="F148" s="82"/>
      <c r="G148" s="33"/>
      <c r="H148" s="68"/>
      <c r="I148" s="6"/>
      <c r="J148" s="5"/>
      <c r="K148" s="6"/>
    </row>
    <row r="149" spans="1:11" s="43" customFormat="1" x14ac:dyDescent="0.2">
      <c r="A149" s="162" t="s">
        <v>578</v>
      </c>
      <c r="B149" s="71">
        <f>SUM(B147:B148)</f>
        <v>3</v>
      </c>
      <c r="C149" s="40">
        <f>B149/27155</f>
        <v>1.1047689191677407E-4</v>
      </c>
      <c r="D149" s="71">
        <f>SUM(D147:D148)</f>
        <v>1</v>
      </c>
      <c r="E149" s="41">
        <f>D149/25800</f>
        <v>3.8759689922480622E-5</v>
      </c>
      <c r="F149" s="77">
        <f>SUM(F147:F148)</f>
        <v>5</v>
      </c>
      <c r="G149" s="42">
        <f>F149/69729</f>
        <v>7.1706176770066976E-5</v>
      </c>
      <c r="H149" s="71">
        <f>SUM(H147:H148)</f>
        <v>12</v>
      </c>
      <c r="I149" s="41">
        <f>H149/67549</f>
        <v>1.7764881789515758E-4</v>
      </c>
      <c r="J149" s="37">
        <f>IF(D149=0, "-", IF((B149-D149)/D149&lt;10, (B149-D149)/D149, "&gt;999%"))</f>
        <v>2</v>
      </c>
      <c r="K149" s="38">
        <f>IF(H149=0, "-", IF((F149-H149)/H149&lt;10, (F149-H149)/H149, "&gt;999%"))</f>
        <v>-0.58333333333333337</v>
      </c>
    </row>
    <row r="150" spans="1:11" x14ac:dyDescent="0.2">
      <c r="B150" s="83"/>
      <c r="D150" s="83"/>
      <c r="F150" s="83"/>
      <c r="H150" s="83"/>
    </row>
    <row r="151" spans="1:11" x14ac:dyDescent="0.2">
      <c r="A151" s="163" t="s">
        <v>145</v>
      </c>
      <c r="B151" s="61" t="s">
        <v>12</v>
      </c>
      <c r="C151" s="62" t="s">
        <v>13</v>
      </c>
      <c r="D151" s="61" t="s">
        <v>12</v>
      </c>
      <c r="E151" s="63" t="s">
        <v>13</v>
      </c>
      <c r="F151" s="62" t="s">
        <v>12</v>
      </c>
      <c r="G151" s="62" t="s">
        <v>13</v>
      </c>
      <c r="H151" s="61" t="s">
        <v>12</v>
      </c>
      <c r="I151" s="63" t="s">
        <v>13</v>
      </c>
      <c r="J151" s="61"/>
      <c r="K151" s="63"/>
    </row>
    <row r="152" spans="1:11" x14ac:dyDescent="0.2">
      <c r="A152" s="7" t="s">
        <v>283</v>
      </c>
      <c r="B152" s="65">
        <v>1</v>
      </c>
      <c r="C152" s="34">
        <f>IF(B163=0, "-", B152/B163)</f>
        <v>5.5555555555555552E-2</v>
      </c>
      <c r="D152" s="65">
        <v>0</v>
      </c>
      <c r="E152" s="9">
        <f>IF(D163=0, "-", D152/D163)</f>
        <v>0</v>
      </c>
      <c r="F152" s="81">
        <v>1</v>
      </c>
      <c r="G152" s="34">
        <f>IF(F163=0, "-", F152/F163)</f>
        <v>0.02</v>
      </c>
      <c r="H152" s="65">
        <v>2</v>
      </c>
      <c r="I152" s="9">
        <f>IF(H163=0, "-", H152/H163)</f>
        <v>2.7397260273972601E-2</v>
      </c>
      <c r="J152" s="8" t="str">
        <f t="shared" ref="J152:J161" si="12">IF(D152=0, "-", IF((B152-D152)/D152&lt;10, (B152-D152)/D152, "&gt;999%"))</f>
        <v>-</v>
      </c>
      <c r="K152" s="9">
        <f t="shared" ref="K152:K161" si="13">IF(H152=0, "-", IF((F152-H152)/H152&lt;10, (F152-H152)/H152, "&gt;999%"))</f>
        <v>-0.5</v>
      </c>
    </row>
    <row r="153" spans="1:11" x14ac:dyDescent="0.2">
      <c r="A153" s="7" t="s">
        <v>284</v>
      </c>
      <c r="B153" s="65">
        <v>0</v>
      </c>
      <c r="C153" s="34">
        <f>IF(B163=0, "-", B153/B163)</f>
        <v>0</v>
      </c>
      <c r="D153" s="65">
        <v>0</v>
      </c>
      <c r="E153" s="9">
        <f>IF(D163=0, "-", D153/D163)</f>
        <v>0</v>
      </c>
      <c r="F153" s="81">
        <v>0</v>
      </c>
      <c r="G153" s="34">
        <f>IF(F163=0, "-", F153/F163)</f>
        <v>0</v>
      </c>
      <c r="H153" s="65">
        <v>2</v>
      </c>
      <c r="I153" s="9">
        <f>IF(H163=0, "-", H153/H163)</f>
        <v>2.7397260273972601E-2</v>
      </c>
      <c r="J153" s="8" t="str">
        <f t="shared" si="12"/>
        <v>-</v>
      </c>
      <c r="K153" s="9">
        <f t="shared" si="13"/>
        <v>-1</v>
      </c>
    </row>
    <row r="154" spans="1:11" x14ac:dyDescent="0.2">
      <c r="A154" s="7" t="s">
        <v>285</v>
      </c>
      <c r="B154" s="65">
        <v>0</v>
      </c>
      <c r="C154" s="34">
        <f>IF(B163=0, "-", B154/B163)</f>
        <v>0</v>
      </c>
      <c r="D154" s="65">
        <v>0</v>
      </c>
      <c r="E154" s="9">
        <f>IF(D163=0, "-", D154/D163)</f>
        <v>0</v>
      </c>
      <c r="F154" s="81">
        <v>0</v>
      </c>
      <c r="G154" s="34">
        <f>IF(F163=0, "-", F154/F163)</f>
        <v>0</v>
      </c>
      <c r="H154" s="65">
        <v>12</v>
      </c>
      <c r="I154" s="9">
        <f>IF(H163=0, "-", H154/H163)</f>
        <v>0.16438356164383561</v>
      </c>
      <c r="J154" s="8" t="str">
        <f t="shared" si="12"/>
        <v>-</v>
      </c>
      <c r="K154" s="9">
        <f t="shared" si="13"/>
        <v>-1</v>
      </c>
    </row>
    <row r="155" spans="1:11" x14ac:dyDescent="0.2">
      <c r="A155" s="7" t="s">
        <v>286</v>
      </c>
      <c r="B155" s="65">
        <v>3</v>
      </c>
      <c r="C155" s="34">
        <f>IF(B163=0, "-", B155/B163)</f>
        <v>0.16666666666666666</v>
      </c>
      <c r="D155" s="65">
        <v>9</v>
      </c>
      <c r="E155" s="9">
        <f>IF(D163=0, "-", D155/D163)</f>
        <v>0.27272727272727271</v>
      </c>
      <c r="F155" s="81">
        <v>7</v>
      </c>
      <c r="G155" s="34">
        <f>IF(F163=0, "-", F155/F163)</f>
        <v>0.14000000000000001</v>
      </c>
      <c r="H155" s="65">
        <v>14</v>
      </c>
      <c r="I155" s="9">
        <f>IF(H163=0, "-", H155/H163)</f>
        <v>0.19178082191780821</v>
      </c>
      <c r="J155" s="8">
        <f t="shared" si="12"/>
        <v>-0.66666666666666663</v>
      </c>
      <c r="K155" s="9">
        <f t="shared" si="13"/>
        <v>-0.5</v>
      </c>
    </row>
    <row r="156" spans="1:11" x14ac:dyDescent="0.2">
      <c r="A156" s="7" t="s">
        <v>287</v>
      </c>
      <c r="B156" s="65">
        <v>1</v>
      </c>
      <c r="C156" s="34">
        <f>IF(B163=0, "-", B156/B163)</f>
        <v>5.5555555555555552E-2</v>
      </c>
      <c r="D156" s="65">
        <v>0</v>
      </c>
      <c r="E156" s="9">
        <f>IF(D163=0, "-", D156/D163)</f>
        <v>0</v>
      </c>
      <c r="F156" s="81">
        <v>5</v>
      </c>
      <c r="G156" s="34">
        <f>IF(F163=0, "-", F156/F163)</f>
        <v>0.1</v>
      </c>
      <c r="H156" s="65">
        <v>3</v>
      </c>
      <c r="I156" s="9">
        <f>IF(H163=0, "-", H156/H163)</f>
        <v>4.1095890410958902E-2</v>
      </c>
      <c r="J156" s="8" t="str">
        <f t="shared" si="12"/>
        <v>-</v>
      </c>
      <c r="K156" s="9">
        <f t="shared" si="13"/>
        <v>0.66666666666666663</v>
      </c>
    </row>
    <row r="157" spans="1:11" x14ac:dyDescent="0.2">
      <c r="A157" s="7" t="s">
        <v>288</v>
      </c>
      <c r="B157" s="65">
        <v>2</v>
      </c>
      <c r="C157" s="34">
        <f>IF(B163=0, "-", B157/B163)</f>
        <v>0.1111111111111111</v>
      </c>
      <c r="D157" s="65">
        <v>1</v>
      </c>
      <c r="E157" s="9">
        <f>IF(D163=0, "-", D157/D163)</f>
        <v>3.0303030303030304E-2</v>
      </c>
      <c r="F157" s="81">
        <v>2</v>
      </c>
      <c r="G157" s="34">
        <f>IF(F163=0, "-", F157/F163)</f>
        <v>0.04</v>
      </c>
      <c r="H157" s="65">
        <v>8</v>
      </c>
      <c r="I157" s="9">
        <f>IF(H163=0, "-", H157/H163)</f>
        <v>0.1095890410958904</v>
      </c>
      <c r="J157" s="8">
        <f t="shared" si="12"/>
        <v>1</v>
      </c>
      <c r="K157" s="9">
        <f t="shared" si="13"/>
        <v>-0.75</v>
      </c>
    </row>
    <row r="158" spans="1:11" x14ac:dyDescent="0.2">
      <c r="A158" s="7" t="s">
        <v>289</v>
      </c>
      <c r="B158" s="65">
        <v>0</v>
      </c>
      <c r="C158" s="34">
        <f>IF(B163=0, "-", B158/B163)</f>
        <v>0</v>
      </c>
      <c r="D158" s="65">
        <v>2</v>
      </c>
      <c r="E158" s="9">
        <f>IF(D163=0, "-", D158/D163)</f>
        <v>6.0606060606060608E-2</v>
      </c>
      <c r="F158" s="81">
        <v>0</v>
      </c>
      <c r="G158" s="34">
        <f>IF(F163=0, "-", F158/F163)</f>
        <v>0</v>
      </c>
      <c r="H158" s="65">
        <v>3</v>
      </c>
      <c r="I158" s="9">
        <f>IF(H163=0, "-", H158/H163)</f>
        <v>4.1095890410958902E-2</v>
      </c>
      <c r="J158" s="8">
        <f t="shared" si="12"/>
        <v>-1</v>
      </c>
      <c r="K158" s="9">
        <f t="shared" si="13"/>
        <v>-1</v>
      </c>
    </row>
    <row r="159" spans="1:11" x14ac:dyDescent="0.2">
      <c r="A159" s="7" t="s">
        <v>290</v>
      </c>
      <c r="B159" s="65">
        <v>8</v>
      </c>
      <c r="C159" s="34">
        <f>IF(B163=0, "-", B159/B163)</f>
        <v>0.44444444444444442</v>
      </c>
      <c r="D159" s="65">
        <v>21</v>
      </c>
      <c r="E159" s="9">
        <f>IF(D163=0, "-", D159/D163)</f>
        <v>0.63636363636363635</v>
      </c>
      <c r="F159" s="81">
        <v>28</v>
      </c>
      <c r="G159" s="34">
        <f>IF(F163=0, "-", F159/F163)</f>
        <v>0.56000000000000005</v>
      </c>
      <c r="H159" s="65">
        <v>23</v>
      </c>
      <c r="I159" s="9">
        <f>IF(H163=0, "-", H159/H163)</f>
        <v>0.31506849315068491</v>
      </c>
      <c r="J159" s="8">
        <f t="shared" si="12"/>
        <v>-0.61904761904761907</v>
      </c>
      <c r="K159" s="9">
        <f t="shared" si="13"/>
        <v>0.21739130434782608</v>
      </c>
    </row>
    <row r="160" spans="1:11" x14ac:dyDescent="0.2">
      <c r="A160" s="7" t="s">
        <v>291</v>
      </c>
      <c r="B160" s="65">
        <v>1</v>
      </c>
      <c r="C160" s="34">
        <f>IF(B163=0, "-", B160/B163)</f>
        <v>5.5555555555555552E-2</v>
      </c>
      <c r="D160" s="65">
        <v>0</v>
      </c>
      <c r="E160" s="9">
        <f>IF(D163=0, "-", D160/D163)</f>
        <v>0</v>
      </c>
      <c r="F160" s="81">
        <v>4</v>
      </c>
      <c r="G160" s="34">
        <f>IF(F163=0, "-", F160/F163)</f>
        <v>0.08</v>
      </c>
      <c r="H160" s="65">
        <v>6</v>
      </c>
      <c r="I160" s="9">
        <f>IF(H163=0, "-", H160/H163)</f>
        <v>8.2191780821917804E-2</v>
      </c>
      <c r="J160" s="8" t="str">
        <f t="shared" si="12"/>
        <v>-</v>
      </c>
      <c r="K160" s="9">
        <f t="shared" si="13"/>
        <v>-0.33333333333333331</v>
      </c>
    </row>
    <row r="161" spans="1:11" x14ac:dyDescent="0.2">
      <c r="A161" s="7" t="s">
        <v>292</v>
      </c>
      <c r="B161" s="65">
        <v>2</v>
      </c>
      <c r="C161" s="34">
        <f>IF(B163=0, "-", B161/B163)</f>
        <v>0.1111111111111111</v>
      </c>
      <c r="D161" s="65">
        <v>0</v>
      </c>
      <c r="E161" s="9">
        <f>IF(D163=0, "-", D161/D163)</f>
        <v>0</v>
      </c>
      <c r="F161" s="81">
        <v>3</v>
      </c>
      <c r="G161" s="34">
        <f>IF(F163=0, "-", F161/F163)</f>
        <v>0.06</v>
      </c>
      <c r="H161" s="65">
        <v>0</v>
      </c>
      <c r="I161" s="9">
        <f>IF(H163=0, "-", H161/H163)</f>
        <v>0</v>
      </c>
      <c r="J161" s="8" t="str">
        <f t="shared" si="12"/>
        <v>-</v>
      </c>
      <c r="K161" s="9" t="str">
        <f t="shared" si="13"/>
        <v>-</v>
      </c>
    </row>
    <row r="162" spans="1:11" x14ac:dyDescent="0.2">
      <c r="A162" s="2"/>
      <c r="B162" s="68"/>
      <c r="C162" s="33"/>
      <c r="D162" s="68"/>
      <c r="E162" s="6"/>
      <c r="F162" s="82"/>
      <c r="G162" s="33"/>
      <c r="H162" s="68"/>
      <c r="I162" s="6"/>
      <c r="J162" s="5"/>
      <c r="K162" s="6"/>
    </row>
    <row r="163" spans="1:11" s="43" customFormat="1" x14ac:dyDescent="0.2">
      <c r="A163" s="162" t="s">
        <v>577</v>
      </c>
      <c r="B163" s="71">
        <f>SUM(B152:B162)</f>
        <v>18</v>
      </c>
      <c r="C163" s="40">
        <f>B163/27155</f>
        <v>6.628613515006444E-4</v>
      </c>
      <c r="D163" s="71">
        <f>SUM(D152:D162)</f>
        <v>33</v>
      </c>
      <c r="E163" s="41">
        <f>D163/25800</f>
        <v>1.2790697674418604E-3</v>
      </c>
      <c r="F163" s="77">
        <f>SUM(F152:F162)</f>
        <v>50</v>
      </c>
      <c r="G163" s="42">
        <f>F163/69729</f>
        <v>7.170617677006697E-4</v>
      </c>
      <c r="H163" s="71">
        <f>SUM(H152:H162)</f>
        <v>73</v>
      </c>
      <c r="I163" s="41">
        <f>H163/67549</f>
        <v>1.0806969755288753E-3</v>
      </c>
      <c r="J163" s="37">
        <f>IF(D163=0, "-", IF((B163-D163)/D163&lt;10, (B163-D163)/D163, "&gt;999%"))</f>
        <v>-0.45454545454545453</v>
      </c>
      <c r="K163" s="38">
        <f>IF(H163=0, "-", IF((F163-H163)/H163&lt;10, (F163-H163)/H163, "&gt;999%"))</f>
        <v>-0.31506849315068491</v>
      </c>
    </row>
    <row r="164" spans="1:11" x14ac:dyDescent="0.2">
      <c r="B164" s="83"/>
      <c r="D164" s="83"/>
      <c r="F164" s="83"/>
      <c r="H164" s="83"/>
    </row>
    <row r="165" spans="1:11" s="43" customFormat="1" x14ac:dyDescent="0.2">
      <c r="A165" s="162" t="s">
        <v>576</v>
      </c>
      <c r="B165" s="71">
        <v>21</v>
      </c>
      <c r="C165" s="40">
        <f>B165/27155</f>
        <v>7.7333824341741853E-4</v>
      </c>
      <c r="D165" s="71">
        <v>34</v>
      </c>
      <c r="E165" s="41">
        <f>D165/25800</f>
        <v>1.317829457364341E-3</v>
      </c>
      <c r="F165" s="77">
        <v>55</v>
      </c>
      <c r="G165" s="42">
        <f>F165/69729</f>
        <v>7.8876794447073676E-4</v>
      </c>
      <c r="H165" s="71">
        <v>85</v>
      </c>
      <c r="I165" s="41">
        <f>H165/67549</f>
        <v>1.258345793424033E-3</v>
      </c>
      <c r="J165" s="37">
        <f>IF(D165=0, "-", IF((B165-D165)/D165&lt;10, (B165-D165)/D165, "&gt;999%"))</f>
        <v>-0.38235294117647056</v>
      </c>
      <c r="K165" s="38">
        <f>IF(H165=0, "-", IF((F165-H165)/H165&lt;10, (F165-H165)/H165, "&gt;999%"))</f>
        <v>-0.35294117647058826</v>
      </c>
    </row>
    <row r="166" spans="1:11" x14ac:dyDescent="0.2">
      <c r="B166" s="83"/>
      <c r="D166" s="83"/>
      <c r="F166" s="83"/>
      <c r="H166" s="83"/>
    </row>
    <row r="167" spans="1:11" ht="15.75" x14ac:dyDescent="0.25">
      <c r="A167" s="164" t="s">
        <v>117</v>
      </c>
      <c r="B167" s="196" t="s">
        <v>1</v>
      </c>
      <c r="C167" s="200"/>
      <c r="D167" s="200"/>
      <c r="E167" s="197"/>
      <c r="F167" s="196" t="s">
        <v>14</v>
      </c>
      <c r="G167" s="200"/>
      <c r="H167" s="200"/>
      <c r="I167" s="197"/>
      <c r="J167" s="196" t="s">
        <v>15</v>
      </c>
      <c r="K167" s="197"/>
    </row>
    <row r="168" spans="1:11" x14ac:dyDescent="0.2">
      <c r="A168" s="22"/>
      <c r="B168" s="196">
        <f>VALUE(RIGHT($B$2, 4))</f>
        <v>2022</v>
      </c>
      <c r="C168" s="197"/>
      <c r="D168" s="196">
        <f>B168-1</f>
        <v>2021</v>
      </c>
      <c r="E168" s="204"/>
      <c r="F168" s="196">
        <f>B168</f>
        <v>2022</v>
      </c>
      <c r="G168" s="204"/>
      <c r="H168" s="196">
        <f>D168</f>
        <v>2021</v>
      </c>
      <c r="I168" s="204"/>
      <c r="J168" s="140" t="s">
        <v>4</v>
      </c>
      <c r="K168" s="141" t="s">
        <v>2</v>
      </c>
    </row>
    <row r="169" spans="1:11" x14ac:dyDescent="0.2">
      <c r="A169" s="163" t="s">
        <v>146</v>
      </c>
      <c r="B169" s="61" t="s">
        <v>12</v>
      </c>
      <c r="C169" s="62" t="s">
        <v>13</v>
      </c>
      <c r="D169" s="61" t="s">
        <v>12</v>
      </c>
      <c r="E169" s="63" t="s">
        <v>13</v>
      </c>
      <c r="F169" s="62" t="s">
        <v>12</v>
      </c>
      <c r="G169" s="62" t="s">
        <v>13</v>
      </c>
      <c r="H169" s="61" t="s">
        <v>12</v>
      </c>
      <c r="I169" s="63" t="s">
        <v>13</v>
      </c>
      <c r="J169" s="61"/>
      <c r="K169" s="63"/>
    </row>
    <row r="170" spans="1:11" x14ac:dyDescent="0.2">
      <c r="A170" s="7" t="s">
        <v>293</v>
      </c>
      <c r="B170" s="65">
        <v>37</v>
      </c>
      <c r="C170" s="34">
        <f>IF(B180=0, "-", B170/B180)</f>
        <v>0.1434108527131783</v>
      </c>
      <c r="D170" s="65">
        <v>43</v>
      </c>
      <c r="E170" s="9">
        <f>IF(D180=0, "-", D170/D180)</f>
        <v>0.17622950819672131</v>
      </c>
      <c r="F170" s="81">
        <v>121</v>
      </c>
      <c r="G170" s="34">
        <f>IF(F180=0, "-", F170/F180)</f>
        <v>0.17360114777618366</v>
      </c>
      <c r="H170" s="65">
        <v>97</v>
      </c>
      <c r="I170" s="9">
        <f>IF(H180=0, "-", H170/H180)</f>
        <v>0.14222873900293256</v>
      </c>
      <c r="J170" s="8">
        <f t="shared" ref="J170:J178" si="14">IF(D170=0, "-", IF((B170-D170)/D170&lt;10, (B170-D170)/D170, "&gt;999%"))</f>
        <v>-0.13953488372093023</v>
      </c>
      <c r="K170" s="9">
        <f t="shared" ref="K170:K178" si="15">IF(H170=0, "-", IF((F170-H170)/H170&lt;10, (F170-H170)/H170, "&gt;999%"))</f>
        <v>0.24742268041237114</v>
      </c>
    </row>
    <row r="171" spans="1:11" x14ac:dyDescent="0.2">
      <c r="A171" s="7" t="s">
        <v>294</v>
      </c>
      <c r="B171" s="65">
        <v>0</v>
      </c>
      <c r="C171" s="34">
        <f>IF(B180=0, "-", B171/B180)</f>
        <v>0</v>
      </c>
      <c r="D171" s="65">
        <v>12</v>
      </c>
      <c r="E171" s="9">
        <f>IF(D180=0, "-", D171/D180)</f>
        <v>4.9180327868852458E-2</v>
      </c>
      <c r="F171" s="81">
        <v>0</v>
      </c>
      <c r="G171" s="34">
        <f>IF(F180=0, "-", F171/F180)</f>
        <v>0</v>
      </c>
      <c r="H171" s="65">
        <v>35</v>
      </c>
      <c r="I171" s="9">
        <f>IF(H180=0, "-", H171/H180)</f>
        <v>5.1319648093841645E-2</v>
      </c>
      <c r="J171" s="8">
        <f t="shared" si="14"/>
        <v>-1</v>
      </c>
      <c r="K171" s="9">
        <f t="shared" si="15"/>
        <v>-1</v>
      </c>
    </row>
    <row r="172" spans="1:11" x14ac:dyDescent="0.2">
      <c r="A172" s="7" t="s">
        <v>295</v>
      </c>
      <c r="B172" s="65">
        <v>45</v>
      </c>
      <c r="C172" s="34">
        <f>IF(B180=0, "-", B172/B180)</f>
        <v>0.1744186046511628</v>
      </c>
      <c r="D172" s="65">
        <v>0</v>
      </c>
      <c r="E172" s="9">
        <f>IF(D180=0, "-", D172/D180)</f>
        <v>0</v>
      </c>
      <c r="F172" s="81">
        <v>104</v>
      </c>
      <c r="G172" s="34">
        <f>IF(F180=0, "-", F172/F180)</f>
        <v>0.14921090387374461</v>
      </c>
      <c r="H172" s="65">
        <v>0</v>
      </c>
      <c r="I172" s="9">
        <f>IF(H180=0, "-", H172/H180)</f>
        <v>0</v>
      </c>
      <c r="J172" s="8" t="str">
        <f t="shared" si="14"/>
        <v>-</v>
      </c>
      <c r="K172" s="9" t="str">
        <f t="shared" si="15"/>
        <v>-</v>
      </c>
    </row>
    <row r="173" spans="1:11" x14ac:dyDescent="0.2">
      <c r="A173" s="7" t="s">
        <v>296</v>
      </c>
      <c r="B173" s="65">
        <v>146</v>
      </c>
      <c r="C173" s="34">
        <f>IF(B180=0, "-", B173/B180)</f>
        <v>0.56589147286821706</v>
      </c>
      <c r="D173" s="65">
        <v>155</v>
      </c>
      <c r="E173" s="9">
        <f>IF(D180=0, "-", D173/D180)</f>
        <v>0.63524590163934425</v>
      </c>
      <c r="F173" s="81">
        <v>388</v>
      </c>
      <c r="G173" s="34">
        <f>IF(F180=0, "-", F173/F180)</f>
        <v>0.55667144906743182</v>
      </c>
      <c r="H173" s="65">
        <v>438</v>
      </c>
      <c r="I173" s="9">
        <f>IF(H180=0, "-", H173/H180)</f>
        <v>0.64222873900293254</v>
      </c>
      <c r="J173" s="8">
        <f t="shared" si="14"/>
        <v>-5.8064516129032261E-2</v>
      </c>
      <c r="K173" s="9">
        <f t="shared" si="15"/>
        <v>-0.11415525114155251</v>
      </c>
    </row>
    <row r="174" spans="1:11" x14ac:dyDescent="0.2">
      <c r="A174" s="7" t="s">
        <v>297</v>
      </c>
      <c r="B174" s="65">
        <v>14</v>
      </c>
      <c r="C174" s="34">
        <f>IF(B180=0, "-", B174/B180)</f>
        <v>5.4263565891472867E-2</v>
      </c>
      <c r="D174" s="65">
        <v>8</v>
      </c>
      <c r="E174" s="9">
        <f>IF(D180=0, "-", D174/D180)</f>
        <v>3.2786885245901641E-2</v>
      </c>
      <c r="F174" s="81">
        <v>51</v>
      </c>
      <c r="G174" s="34">
        <f>IF(F180=0, "-", F174/F180)</f>
        <v>7.3170731707317069E-2</v>
      </c>
      <c r="H174" s="65">
        <v>40</v>
      </c>
      <c r="I174" s="9">
        <f>IF(H180=0, "-", H174/H180)</f>
        <v>5.865102639296188E-2</v>
      </c>
      <c r="J174" s="8">
        <f t="shared" si="14"/>
        <v>0.75</v>
      </c>
      <c r="K174" s="9">
        <f t="shared" si="15"/>
        <v>0.27500000000000002</v>
      </c>
    </row>
    <row r="175" spans="1:11" x14ac:dyDescent="0.2">
      <c r="A175" s="7" t="s">
        <v>298</v>
      </c>
      <c r="B175" s="65">
        <v>0</v>
      </c>
      <c r="C175" s="34">
        <f>IF(B180=0, "-", B175/B180)</f>
        <v>0</v>
      </c>
      <c r="D175" s="65">
        <v>2</v>
      </c>
      <c r="E175" s="9">
        <f>IF(D180=0, "-", D175/D180)</f>
        <v>8.1967213114754103E-3</v>
      </c>
      <c r="F175" s="81">
        <v>0</v>
      </c>
      <c r="G175" s="34">
        <f>IF(F180=0, "-", F175/F180)</f>
        <v>0</v>
      </c>
      <c r="H175" s="65">
        <v>2</v>
      </c>
      <c r="I175" s="9">
        <f>IF(H180=0, "-", H175/H180)</f>
        <v>2.9325513196480938E-3</v>
      </c>
      <c r="J175" s="8">
        <f t="shared" si="14"/>
        <v>-1</v>
      </c>
      <c r="K175" s="9">
        <f t="shared" si="15"/>
        <v>-1</v>
      </c>
    </row>
    <row r="176" spans="1:11" x14ac:dyDescent="0.2">
      <c r="A176" s="7" t="s">
        <v>299</v>
      </c>
      <c r="B176" s="65">
        <v>4</v>
      </c>
      <c r="C176" s="34">
        <f>IF(B180=0, "-", B176/B180)</f>
        <v>1.5503875968992248E-2</v>
      </c>
      <c r="D176" s="65">
        <v>4</v>
      </c>
      <c r="E176" s="9">
        <f>IF(D180=0, "-", D176/D180)</f>
        <v>1.6393442622950821E-2</v>
      </c>
      <c r="F176" s="81">
        <v>9</v>
      </c>
      <c r="G176" s="34">
        <f>IF(F180=0, "-", F176/F180)</f>
        <v>1.2912482065997131E-2</v>
      </c>
      <c r="H176" s="65">
        <v>21</v>
      </c>
      <c r="I176" s="9">
        <f>IF(H180=0, "-", H176/H180)</f>
        <v>3.0791788856304986E-2</v>
      </c>
      <c r="J176" s="8">
        <f t="shared" si="14"/>
        <v>0</v>
      </c>
      <c r="K176" s="9">
        <f t="shared" si="15"/>
        <v>-0.5714285714285714</v>
      </c>
    </row>
    <row r="177" spans="1:11" x14ac:dyDescent="0.2">
      <c r="A177" s="7" t="s">
        <v>300</v>
      </c>
      <c r="B177" s="65">
        <v>1</v>
      </c>
      <c r="C177" s="34">
        <f>IF(B180=0, "-", B177/B180)</f>
        <v>3.875968992248062E-3</v>
      </c>
      <c r="D177" s="65">
        <v>0</v>
      </c>
      <c r="E177" s="9">
        <f>IF(D180=0, "-", D177/D180)</f>
        <v>0</v>
      </c>
      <c r="F177" s="81">
        <v>4</v>
      </c>
      <c r="G177" s="34">
        <f>IF(F180=0, "-", F177/F180)</f>
        <v>5.7388809182209472E-3</v>
      </c>
      <c r="H177" s="65">
        <v>0</v>
      </c>
      <c r="I177" s="9">
        <f>IF(H180=0, "-", H177/H180)</f>
        <v>0</v>
      </c>
      <c r="J177" s="8" t="str">
        <f t="shared" si="14"/>
        <v>-</v>
      </c>
      <c r="K177" s="9" t="str">
        <f t="shared" si="15"/>
        <v>-</v>
      </c>
    </row>
    <row r="178" spans="1:11" x14ac:dyDescent="0.2">
      <c r="A178" s="7" t="s">
        <v>301</v>
      </c>
      <c r="B178" s="65">
        <v>11</v>
      </c>
      <c r="C178" s="34">
        <f>IF(B180=0, "-", B178/B180)</f>
        <v>4.2635658914728682E-2</v>
      </c>
      <c r="D178" s="65">
        <v>20</v>
      </c>
      <c r="E178" s="9">
        <f>IF(D180=0, "-", D178/D180)</f>
        <v>8.1967213114754092E-2</v>
      </c>
      <c r="F178" s="81">
        <v>20</v>
      </c>
      <c r="G178" s="34">
        <f>IF(F180=0, "-", F178/F180)</f>
        <v>2.8694404591104734E-2</v>
      </c>
      <c r="H178" s="65">
        <v>49</v>
      </c>
      <c r="I178" s="9">
        <f>IF(H180=0, "-", H178/H180)</f>
        <v>7.1847507331378305E-2</v>
      </c>
      <c r="J178" s="8">
        <f t="shared" si="14"/>
        <v>-0.45</v>
      </c>
      <c r="K178" s="9">
        <f t="shared" si="15"/>
        <v>-0.59183673469387754</v>
      </c>
    </row>
    <row r="179" spans="1:11" x14ac:dyDescent="0.2">
      <c r="A179" s="2"/>
      <c r="B179" s="68"/>
      <c r="C179" s="33"/>
      <c r="D179" s="68"/>
      <c r="E179" s="6"/>
      <c r="F179" s="82"/>
      <c r="G179" s="33"/>
      <c r="H179" s="68"/>
      <c r="I179" s="6"/>
      <c r="J179" s="5"/>
      <c r="K179" s="6"/>
    </row>
    <row r="180" spans="1:11" s="43" customFormat="1" x14ac:dyDescent="0.2">
      <c r="A180" s="162" t="s">
        <v>575</v>
      </c>
      <c r="B180" s="71">
        <f>SUM(B170:B179)</f>
        <v>258</v>
      </c>
      <c r="C180" s="40">
        <f>B180/27155</f>
        <v>9.5010127048425711E-3</v>
      </c>
      <c r="D180" s="71">
        <f>SUM(D170:D179)</f>
        <v>244</v>
      </c>
      <c r="E180" s="41">
        <f>D180/25800</f>
        <v>9.4573643410852705E-3</v>
      </c>
      <c r="F180" s="77">
        <f>SUM(F170:F179)</f>
        <v>697</v>
      </c>
      <c r="G180" s="42">
        <f>F180/69729</f>
        <v>9.9958410417473366E-3</v>
      </c>
      <c r="H180" s="71">
        <f>SUM(H170:H179)</f>
        <v>682</v>
      </c>
      <c r="I180" s="41">
        <f>H180/67549</f>
        <v>1.0096374483708122E-2</v>
      </c>
      <c r="J180" s="37">
        <f>IF(D180=0, "-", IF((B180-D180)/D180&lt;10, (B180-D180)/D180, "&gt;999%"))</f>
        <v>5.737704918032787E-2</v>
      </c>
      <c r="K180" s="38">
        <f>IF(H180=0, "-", IF((F180-H180)/H180&lt;10, (F180-H180)/H180, "&gt;999%"))</f>
        <v>2.1994134897360705E-2</v>
      </c>
    </row>
    <row r="181" spans="1:11" x14ac:dyDescent="0.2">
      <c r="B181" s="83"/>
      <c r="D181" s="83"/>
      <c r="F181" s="83"/>
      <c r="H181" s="83"/>
    </row>
    <row r="182" spans="1:11" x14ac:dyDescent="0.2">
      <c r="A182" s="163" t="s">
        <v>147</v>
      </c>
      <c r="B182" s="61" t="s">
        <v>12</v>
      </c>
      <c r="C182" s="62" t="s">
        <v>13</v>
      </c>
      <c r="D182" s="61" t="s">
        <v>12</v>
      </c>
      <c r="E182" s="63" t="s">
        <v>13</v>
      </c>
      <c r="F182" s="62" t="s">
        <v>12</v>
      </c>
      <c r="G182" s="62" t="s">
        <v>13</v>
      </c>
      <c r="H182" s="61" t="s">
        <v>12</v>
      </c>
      <c r="I182" s="63" t="s">
        <v>13</v>
      </c>
      <c r="J182" s="61"/>
      <c r="K182" s="63"/>
    </row>
    <row r="183" spans="1:11" x14ac:dyDescent="0.2">
      <c r="A183" s="7" t="s">
        <v>302</v>
      </c>
      <c r="B183" s="65">
        <v>0</v>
      </c>
      <c r="C183" s="34">
        <f>IF(B189=0, "-", B183/B189)</f>
        <v>0</v>
      </c>
      <c r="D183" s="65">
        <v>3</v>
      </c>
      <c r="E183" s="9">
        <f>IF(D189=0, "-", D183/D189)</f>
        <v>7.3170731707317069E-2</v>
      </c>
      <c r="F183" s="81">
        <v>1</v>
      </c>
      <c r="G183" s="34">
        <f>IF(F189=0, "-", F183/F189)</f>
        <v>1.0638297872340425E-2</v>
      </c>
      <c r="H183" s="65">
        <v>4</v>
      </c>
      <c r="I183" s="9">
        <f>IF(H189=0, "-", H183/H189)</f>
        <v>4.2105263157894736E-2</v>
      </c>
      <c r="J183" s="8">
        <f>IF(D183=0, "-", IF((B183-D183)/D183&lt;10, (B183-D183)/D183, "&gt;999%"))</f>
        <v>-1</v>
      </c>
      <c r="K183" s="9">
        <f>IF(H183=0, "-", IF((F183-H183)/H183&lt;10, (F183-H183)/H183, "&gt;999%"))</f>
        <v>-0.75</v>
      </c>
    </row>
    <row r="184" spans="1:11" x14ac:dyDescent="0.2">
      <c r="A184" s="7" t="s">
        <v>303</v>
      </c>
      <c r="B184" s="65">
        <v>6</v>
      </c>
      <c r="C184" s="34">
        <f>IF(B189=0, "-", B184/B189)</f>
        <v>0.17647058823529413</v>
      </c>
      <c r="D184" s="65">
        <v>6</v>
      </c>
      <c r="E184" s="9">
        <f>IF(D189=0, "-", D184/D189)</f>
        <v>0.14634146341463414</v>
      </c>
      <c r="F184" s="81">
        <v>20</v>
      </c>
      <c r="G184" s="34">
        <f>IF(F189=0, "-", F184/F189)</f>
        <v>0.21276595744680851</v>
      </c>
      <c r="H184" s="65">
        <v>16</v>
      </c>
      <c r="I184" s="9">
        <f>IF(H189=0, "-", H184/H189)</f>
        <v>0.16842105263157894</v>
      </c>
      <c r="J184" s="8">
        <f>IF(D184=0, "-", IF((B184-D184)/D184&lt;10, (B184-D184)/D184, "&gt;999%"))</f>
        <v>0</v>
      </c>
      <c r="K184" s="9">
        <f>IF(H184=0, "-", IF((F184-H184)/H184&lt;10, (F184-H184)/H184, "&gt;999%"))</f>
        <v>0.25</v>
      </c>
    </row>
    <row r="185" spans="1:11" x14ac:dyDescent="0.2">
      <c r="A185" s="7" t="s">
        <v>304</v>
      </c>
      <c r="B185" s="65">
        <v>20</v>
      </c>
      <c r="C185" s="34">
        <f>IF(B189=0, "-", B185/B189)</f>
        <v>0.58823529411764708</v>
      </c>
      <c r="D185" s="65">
        <v>17</v>
      </c>
      <c r="E185" s="9">
        <f>IF(D189=0, "-", D185/D189)</f>
        <v>0.41463414634146339</v>
      </c>
      <c r="F185" s="81">
        <v>58</v>
      </c>
      <c r="G185" s="34">
        <f>IF(F189=0, "-", F185/F189)</f>
        <v>0.61702127659574468</v>
      </c>
      <c r="H185" s="65">
        <v>34</v>
      </c>
      <c r="I185" s="9">
        <f>IF(H189=0, "-", H185/H189)</f>
        <v>0.35789473684210527</v>
      </c>
      <c r="J185" s="8">
        <f>IF(D185=0, "-", IF((B185-D185)/D185&lt;10, (B185-D185)/D185, "&gt;999%"))</f>
        <v>0.17647058823529413</v>
      </c>
      <c r="K185" s="9">
        <f>IF(H185=0, "-", IF((F185-H185)/H185&lt;10, (F185-H185)/H185, "&gt;999%"))</f>
        <v>0.70588235294117652</v>
      </c>
    </row>
    <row r="186" spans="1:11" x14ac:dyDescent="0.2">
      <c r="A186" s="7" t="s">
        <v>305</v>
      </c>
      <c r="B186" s="65">
        <v>4</v>
      </c>
      <c r="C186" s="34">
        <f>IF(B189=0, "-", B186/B189)</f>
        <v>0.11764705882352941</v>
      </c>
      <c r="D186" s="65">
        <v>6</v>
      </c>
      <c r="E186" s="9">
        <f>IF(D189=0, "-", D186/D189)</f>
        <v>0.14634146341463414</v>
      </c>
      <c r="F186" s="81">
        <v>9</v>
      </c>
      <c r="G186" s="34">
        <f>IF(F189=0, "-", F186/F189)</f>
        <v>9.5744680851063829E-2</v>
      </c>
      <c r="H186" s="65">
        <v>28</v>
      </c>
      <c r="I186" s="9">
        <f>IF(H189=0, "-", H186/H189)</f>
        <v>0.29473684210526313</v>
      </c>
      <c r="J186" s="8">
        <f>IF(D186=0, "-", IF((B186-D186)/D186&lt;10, (B186-D186)/D186, "&gt;999%"))</f>
        <v>-0.33333333333333331</v>
      </c>
      <c r="K186" s="9">
        <f>IF(H186=0, "-", IF((F186-H186)/H186&lt;10, (F186-H186)/H186, "&gt;999%"))</f>
        <v>-0.6785714285714286</v>
      </c>
    </row>
    <row r="187" spans="1:11" x14ac:dyDescent="0.2">
      <c r="A187" s="7" t="s">
        <v>306</v>
      </c>
      <c r="B187" s="65">
        <v>4</v>
      </c>
      <c r="C187" s="34">
        <f>IF(B189=0, "-", B187/B189)</f>
        <v>0.11764705882352941</v>
      </c>
      <c r="D187" s="65">
        <v>9</v>
      </c>
      <c r="E187" s="9">
        <f>IF(D189=0, "-", D187/D189)</f>
        <v>0.21951219512195122</v>
      </c>
      <c r="F187" s="81">
        <v>6</v>
      </c>
      <c r="G187" s="34">
        <f>IF(F189=0, "-", F187/F189)</f>
        <v>6.3829787234042548E-2</v>
      </c>
      <c r="H187" s="65">
        <v>13</v>
      </c>
      <c r="I187" s="9">
        <f>IF(H189=0, "-", H187/H189)</f>
        <v>0.1368421052631579</v>
      </c>
      <c r="J187" s="8">
        <f>IF(D187=0, "-", IF((B187-D187)/D187&lt;10, (B187-D187)/D187, "&gt;999%"))</f>
        <v>-0.55555555555555558</v>
      </c>
      <c r="K187" s="9">
        <f>IF(H187=0, "-", IF((F187-H187)/H187&lt;10, (F187-H187)/H187, "&gt;999%"))</f>
        <v>-0.53846153846153844</v>
      </c>
    </row>
    <row r="188" spans="1:11" x14ac:dyDescent="0.2">
      <c r="A188" s="2"/>
      <c r="B188" s="68"/>
      <c r="C188" s="33"/>
      <c r="D188" s="68"/>
      <c r="E188" s="6"/>
      <c r="F188" s="82"/>
      <c r="G188" s="33"/>
      <c r="H188" s="68"/>
      <c r="I188" s="6"/>
      <c r="J188" s="5"/>
      <c r="K188" s="6"/>
    </row>
    <row r="189" spans="1:11" s="43" customFormat="1" x14ac:dyDescent="0.2">
      <c r="A189" s="162" t="s">
        <v>574</v>
      </c>
      <c r="B189" s="71">
        <f>SUM(B183:B188)</f>
        <v>34</v>
      </c>
      <c r="C189" s="40">
        <f>B189/27155</f>
        <v>1.2520714417234395E-3</v>
      </c>
      <c r="D189" s="71">
        <f>SUM(D183:D188)</f>
        <v>41</v>
      </c>
      <c r="E189" s="41">
        <f>D189/25800</f>
        <v>1.5891472868217054E-3</v>
      </c>
      <c r="F189" s="77">
        <f>SUM(F183:F188)</f>
        <v>94</v>
      </c>
      <c r="G189" s="42">
        <f>F189/69729</f>
        <v>1.3480761232772592E-3</v>
      </c>
      <c r="H189" s="71">
        <f>SUM(H183:H188)</f>
        <v>95</v>
      </c>
      <c r="I189" s="41">
        <f>H189/67549</f>
        <v>1.4063864750033309E-3</v>
      </c>
      <c r="J189" s="37">
        <f>IF(D189=0, "-", IF((B189-D189)/D189&lt;10, (B189-D189)/D189, "&gt;999%"))</f>
        <v>-0.17073170731707318</v>
      </c>
      <c r="K189" s="38">
        <f>IF(H189=0, "-", IF((F189-H189)/H189&lt;10, (F189-H189)/H189, "&gt;999%"))</f>
        <v>-1.0526315789473684E-2</v>
      </c>
    </row>
    <row r="190" spans="1:11" x14ac:dyDescent="0.2">
      <c r="B190" s="83"/>
      <c r="D190" s="83"/>
      <c r="F190" s="83"/>
      <c r="H190" s="83"/>
    </row>
    <row r="191" spans="1:11" s="43" customFormat="1" x14ac:dyDescent="0.2">
      <c r="A191" s="162" t="s">
        <v>573</v>
      </c>
      <c r="B191" s="71">
        <v>292</v>
      </c>
      <c r="C191" s="40">
        <f>B191/27155</f>
        <v>1.0753084146566011E-2</v>
      </c>
      <c r="D191" s="71">
        <v>285</v>
      </c>
      <c r="E191" s="41">
        <f>D191/25800</f>
        <v>1.1046511627906977E-2</v>
      </c>
      <c r="F191" s="77">
        <v>791</v>
      </c>
      <c r="G191" s="42">
        <f>F191/69729</f>
        <v>1.1343917165024595E-2</v>
      </c>
      <c r="H191" s="71">
        <v>777</v>
      </c>
      <c r="I191" s="41">
        <f>H191/67549</f>
        <v>1.1502760958711455E-2</v>
      </c>
      <c r="J191" s="37">
        <f>IF(D191=0, "-", IF((B191-D191)/D191&lt;10, (B191-D191)/D191, "&gt;999%"))</f>
        <v>2.456140350877193E-2</v>
      </c>
      <c r="K191" s="38">
        <f>IF(H191=0, "-", IF((F191-H191)/H191&lt;10, (F191-H191)/H191, "&gt;999%"))</f>
        <v>1.8018018018018018E-2</v>
      </c>
    </row>
    <row r="192" spans="1:11" x14ac:dyDescent="0.2">
      <c r="B192" s="83"/>
      <c r="D192" s="83"/>
      <c r="F192" s="83"/>
      <c r="H192" s="83"/>
    </row>
    <row r="193" spans="1:11" ht="15.75" x14ac:dyDescent="0.25">
      <c r="A193" s="164" t="s">
        <v>118</v>
      </c>
      <c r="B193" s="196" t="s">
        <v>1</v>
      </c>
      <c r="C193" s="200"/>
      <c r="D193" s="200"/>
      <c r="E193" s="197"/>
      <c r="F193" s="196" t="s">
        <v>14</v>
      </c>
      <c r="G193" s="200"/>
      <c r="H193" s="200"/>
      <c r="I193" s="197"/>
      <c r="J193" s="196" t="s">
        <v>15</v>
      </c>
      <c r="K193" s="197"/>
    </row>
    <row r="194" spans="1:11" x14ac:dyDescent="0.2">
      <c r="A194" s="22"/>
      <c r="B194" s="196">
        <f>VALUE(RIGHT($B$2, 4))</f>
        <v>2022</v>
      </c>
      <c r="C194" s="197"/>
      <c r="D194" s="196">
        <f>B194-1</f>
        <v>2021</v>
      </c>
      <c r="E194" s="204"/>
      <c r="F194" s="196">
        <f>B194</f>
        <v>2022</v>
      </c>
      <c r="G194" s="204"/>
      <c r="H194" s="196">
        <f>D194</f>
        <v>2021</v>
      </c>
      <c r="I194" s="204"/>
      <c r="J194" s="140" t="s">
        <v>4</v>
      </c>
      <c r="K194" s="141" t="s">
        <v>2</v>
      </c>
    </row>
    <row r="195" spans="1:11" x14ac:dyDescent="0.2">
      <c r="A195" s="163" t="s">
        <v>148</v>
      </c>
      <c r="B195" s="61" t="s">
        <v>12</v>
      </c>
      <c r="C195" s="62" t="s">
        <v>13</v>
      </c>
      <c r="D195" s="61" t="s">
        <v>12</v>
      </c>
      <c r="E195" s="63" t="s">
        <v>13</v>
      </c>
      <c r="F195" s="62" t="s">
        <v>12</v>
      </c>
      <c r="G195" s="62" t="s">
        <v>13</v>
      </c>
      <c r="H195" s="61" t="s">
        <v>12</v>
      </c>
      <c r="I195" s="63" t="s">
        <v>13</v>
      </c>
      <c r="J195" s="61"/>
      <c r="K195" s="63"/>
    </row>
    <row r="196" spans="1:11" x14ac:dyDescent="0.2">
      <c r="A196" s="7" t="s">
        <v>307</v>
      </c>
      <c r="B196" s="65">
        <v>16</v>
      </c>
      <c r="C196" s="34">
        <f>IF(B205=0, "-", B196/B205)</f>
        <v>0.1951219512195122</v>
      </c>
      <c r="D196" s="65">
        <v>16</v>
      </c>
      <c r="E196" s="9">
        <f>IF(D205=0, "-", D196/D205)</f>
        <v>0.13793103448275862</v>
      </c>
      <c r="F196" s="81">
        <v>69</v>
      </c>
      <c r="G196" s="34">
        <f>IF(F205=0, "-", F196/F205)</f>
        <v>0.22549019607843138</v>
      </c>
      <c r="H196" s="65">
        <v>49</v>
      </c>
      <c r="I196" s="9">
        <f>IF(H205=0, "-", H196/H205)</f>
        <v>8.7813620071684584E-2</v>
      </c>
      <c r="J196" s="8">
        <f t="shared" ref="J196:J203" si="16">IF(D196=0, "-", IF((B196-D196)/D196&lt;10, (B196-D196)/D196, "&gt;999%"))</f>
        <v>0</v>
      </c>
      <c r="K196" s="9">
        <f t="shared" ref="K196:K203" si="17">IF(H196=0, "-", IF((F196-H196)/H196&lt;10, (F196-H196)/H196, "&gt;999%"))</f>
        <v>0.40816326530612246</v>
      </c>
    </row>
    <row r="197" spans="1:11" x14ac:dyDescent="0.2">
      <c r="A197" s="7" t="s">
        <v>308</v>
      </c>
      <c r="B197" s="65">
        <v>42</v>
      </c>
      <c r="C197" s="34">
        <f>IF(B205=0, "-", B197/B205)</f>
        <v>0.51219512195121952</v>
      </c>
      <c r="D197" s="65">
        <v>40</v>
      </c>
      <c r="E197" s="9">
        <f>IF(D205=0, "-", D197/D205)</f>
        <v>0.34482758620689657</v>
      </c>
      <c r="F197" s="81">
        <v>148</v>
      </c>
      <c r="G197" s="34">
        <f>IF(F205=0, "-", F197/F205)</f>
        <v>0.48366013071895425</v>
      </c>
      <c r="H197" s="65">
        <v>348</v>
      </c>
      <c r="I197" s="9">
        <f>IF(H205=0, "-", H197/H205)</f>
        <v>0.62365591397849462</v>
      </c>
      <c r="J197" s="8">
        <f t="shared" si="16"/>
        <v>0.05</v>
      </c>
      <c r="K197" s="9">
        <f t="shared" si="17"/>
        <v>-0.57471264367816088</v>
      </c>
    </row>
    <row r="198" spans="1:11" x14ac:dyDescent="0.2">
      <c r="A198" s="7" t="s">
        <v>309</v>
      </c>
      <c r="B198" s="65">
        <v>0</v>
      </c>
      <c r="C198" s="34">
        <f>IF(B205=0, "-", B198/B205)</f>
        <v>0</v>
      </c>
      <c r="D198" s="65">
        <v>14</v>
      </c>
      <c r="E198" s="9">
        <f>IF(D205=0, "-", D198/D205)</f>
        <v>0.1206896551724138</v>
      </c>
      <c r="F198" s="81">
        <v>0</v>
      </c>
      <c r="G198" s="34">
        <f>IF(F205=0, "-", F198/F205)</f>
        <v>0</v>
      </c>
      <c r="H198" s="65">
        <v>48</v>
      </c>
      <c r="I198" s="9">
        <f>IF(H205=0, "-", H198/H205)</f>
        <v>8.6021505376344093E-2</v>
      </c>
      <c r="J198" s="8">
        <f t="shared" si="16"/>
        <v>-1</v>
      </c>
      <c r="K198" s="9">
        <f t="shared" si="17"/>
        <v>-1</v>
      </c>
    </row>
    <row r="199" spans="1:11" x14ac:dyDescent="0.2">
      <c r="A199" s="7" t="s">
        <v>310</v>
      </c>
      <c r="B199" s="65">
        <v>4</v>
      </c>
      <c r="C199" s="34">
        <f>IF(B205=0, "-", B199/B205)</f>
        <v>4.878048780487805E-2</v>
      </c>
      <c r="D199" s="65">
        <v>16</v>
      </c>
      <c r="E199" s="9">
        <f>IF(D205=0, "-", D199/D205)</f>
        <v>0.13793103448275862</v>
      </c>
      <c r="F199" s="81">
        <v>20</v>
      </c>
      <c r="G199" s="34">
        <f>IF(F205=0, "-", F199/F205)</f>
        <v>6.535947712418301E-2</v>
      </c>
      <c r="H199" s="65">
        <v>47</v>
      </c>
      <c r="I199" s="9">
        <f>IF(H205=0, "-", H199/H205)</f>
        <v>8.4229390681003588E-2</v>
      </c>
      <c r="J199" s="8">
        <f t="shared" si="16"/>
        <v>-0.75</v>
      </c>
      <c r="K199" s="9">
        <f t="shared" si="17"/>
        <v>-0.57446808510638303</v>
      </c>
    </row>
    <row r="200" spans="1:11" x14ac:dyDescent="0.2">
      <c r="A200" s="7" t="s">
        <v>311</v>
      </c>
      <c r="B200" s="65">
        <v>7</v>
      </c>
      <c r="C200" s="34">
        <f>IF(B205=0, "-", B200/B205)</f>
        <v>8.5365853658536592E-2</v>
      </c>
      <c r="D200" s="65">
        <v>4</v>
      </c>
      <c r="E200" s="9">
        <f>IF(D205=0, "-", D200/D205)</f>
        <v>3.4482758620689655E-2</v>
      </c>
      <c r="F200" s="81">
        <v>13</v>
      </c>
      <c r="G200" s="34">
        <f>IF(F205=0, "-", F200/F205)</f>
        <v>4.2483660130718956E-2</v>
      </c>
      <c r="H200" s="65">
        <v>8</v>
      </c>
      <c r="I200" s="9">
        <f>IF(H205=0, "-", H200/H205)</f>
        <v>1.4336917562724014E-2</v>
      </c>
      <c r="J200" s="8">
        <f t="shared" si="16"/>
        <v>0.75</v>
      </c>
      <c r="K200" s="9">
        <f t="shared" si="17"/>
        <v>0.625</v>
      </c>
    </row>
    <row r="201" spans="1:11" x14ac:dyDescent="0.2">
      <c r="A201" s="7" t="s">
        <v>312</v>
      </c>
      <c r="B201" s="65">
        <v>0</v>
      </c>
      <c r="C201" s="34">
        <f>IF(B205=0, "-", B201/B205)</f>
        <v>0</v>
      </c>
      <c r="D201" s="65">
        <v>3</v>
      </c>
      <c r="E201" s="9">
        <f>IF(D205=0, "-", D201/D205)</f>
        <v>2.5862068965517241E-2</v>
      </c>
      <c r="F201" s="81">
        <v>6</v>
      </c>
      <c r="G201" s="34">
        <f>IF(F205=0, "-", F201/F205)</f>
        <v>1.9607843137254902E-2</v>
      </c>
      <c r="H201" s="65">
        <v>6</v>
      </c>
      <c r="I201" s="9">
        <f>IF(H205=0, "-", H201/H205)</f>
        <v>1.0752688172043012E-2</v>
      </c>
      <c r="J201" s="8">
        <f t="shared" si="16"/>
        <v>-1</v>
      </c>
      <c r="K201" s="9">
        <f t="shared" si="17"/>
        <v>0</v>
      </c>
    </row>
    <row r="202" spans="1:11" x14ac:dyDescent="0.2">
      <c r="A202" s="7" t="s">
        <v>313</v>
      </c>
      <c r="B202" s="65">
        <v>13</v>
      </c>
      <c r="C202" s="34">
        <f>IF(B205=0, "-", B202/B205)</f>
        <v>0.15853658536585366</v>
      </c>
      <c r="D202" s="65">
        <v>6</v>
      </c>
      <c r="E202" s="9">
        <f>IF(D205=0, "-", D202/D205)</f>
        <v>5.1724137931034482E-2</v>
      </c>
      <c r="F202" s="81">
        <v>50</v>
      </c>
      <c r="G202" s="34">
        <f>IF(F205=0, "-", F202/F205)</f>
        <v>0.16339869281045752</v>
      </c>
      <c r="H202" s="65">
        <v>18</v>
      </c>
      <c r="I202" s="9">
        <f>IF(H205=0, "-", H202/H205)</f>
        <v>3.2258064516129031E-2</v>
      </c>
      <c r="J202" s="8">
        <f t="shared" si="16"/>
        <v>1.1666666666666667</v>
      </c>
      <c r="K202" s="9">
        <f t="shared" si="17"/>
        <v>1.7777777777777777</v>
      </c>
    </row>
    <row r="203" spans="1:11" x14ac:dyDescent="0.2">
      <c r="A203" s="7" t="s">
        <v>314</v>
      </c>
      <c r="B203" s="65">
        <v>0</v>
      </c>
      <c r="C203" s="34">
        <f>IF(B205=0, "-", B203/B205)</f>
        <v>0</v>
      </c>
      <c r="D203" s="65">
        <v>17</v>
      </c>
      <c r="E203" s="9">
        <f>IF(D205=0, "-", D203/D205)</f>
        <v>0.14655172413793102</v>
      </c>
      <c r="F203" s="81">
        <v>0</v>
      </c>
      <c r="G203" s="34">
        <f>IF(F205=0, "-", F203/F205)</f>
        <v>0</v>
      </c>
      <c r="H203" s="65">
        <v>34</v>
      </c>
      <c r="I203" s="9">
        <f>IF(H205=0, "-", H203/H205)</f>
        <v>6.093189964157706E-2</v>
      </c>
      <c r="J203" s="8">
        <f t="shared" si="16"/>
        <v>-1</v>
      </c>
      <c r="K203" s="9">
        <f t="shared" si="17"/>
        <v>-1</v>
      </c>
    </row>
    <row r="204" spans="1:11" x14ac:dyDescent="0.2">
      <c r="A204" s="2"/>
      <c r="B204" s="68"/>
      <c r="C204" s="33"/>
      <c r="D204" s="68"/>
      <c r="E204" s="6"/>
      <c r="F204" s="82"/>
      <c r="G204" s="33"/>
      <c r="H204" s="68"/>
      <c r="I204" s="6"/>
      <c r="J204" s="5"/>
      <c r="K204" s="6"/>
    </row>
    <row r="205" spans="1:11" s="43" customFormat="1" x14ac:dyDescent="0.2">
      <c r="A205" s="162" t="s">
        <v>572</v>
      </c>
      <c r="B205" s="71">
        <f>SUM(B196:B204)</f>
        <v>82</v>
      </c>
      <c r="C205" s="40">
        <f>B205/27155</f>
        <v>3.0197017123918249E-3</v>
      </c>
      <c r="D205" s="71">
        <f>SUM(D196:D204)</f>
        <v>116</v>
      </c>
      <c r="E205" s="41">
        <f>D205/25800</f>
        <v>4.4961240310077517E-3</v>
      </c>
      <c r="F205" s="77">
        <f>SUM(F196:F204)</f>
        <v>306</v>
      </c>
      <c r="G205" s="42">
        <f>F205/69729</f>
        <v>4.3884180183280984E-3</v>
      </c>
      <c r="H205" s="71">
        <f>SUM(H196:H204)</f>
        <v>558</v>
      </c>
      <c r="I205" s="41">
        <f>H205/67549</f>
        <v>8.2606700321248283E-3</v>
      </c>
      <c r="J205" s="37">
        <f>IF(D205=0, "-", IF((B205-D205)/D205&lt;10, (B205-D205)/D205, "&gt;999%"))</f>
        <v>-0.29310344827586204</v>
      </c>
      <c r="K205" s="38">
        <f>IF(H205=0, "-", IF((F205-H205)/H205&lt;10, (F205-H205)/H205, "&gt;999%"))</f>
        <v>-0.45161290322580644</v>
      </c>
    </row>
    <row r="206" spans="1:11" x14ac:dyDescent="0.2">
      <c r="B206" s="83"/>
      <c r="D206" s="83"/>
      <c r="F206" s="83"/>
      <c r="H206" s="83"/>
    </row>
    <row r="207" spans="1:11" x14ac:dyDescent="0.2">
      <c r="A207" s="163" t="s">
        <v>149</v>
      </c>
      <c r="B207" s="61" t="s">
        <v>12</v>
      </c>
      <c r="C207" s="62" t="s">
        <v>13</v>
      </c>
      <c r="D207" s="61" t="s">
        <v>12</v>
      </c>
      <c r="E207" s="63" t="s">
        <v>13</v>
      </c>
      <c r="F207" s="62" t="s">
        <v>12</v>
      </c>
      <c r="G207" s="62" t="s">
        <v>13</v>
      </c>
      <c r="H207" s="61" t="s">
        <v>12</v>
      </c>
      <c r="I207" s="63" t="s">
        <v>13</v>
      </c>
      <c r="J207" s="61"/>
      <c r="K207" s="63"/>
    </row>
    <row r="208" spans="1:11" x14ac:dyDescent="0.2">
      <c r="A208" s="7" t="s">
        <v>315</v>
      </c>
      <c r="B208" s="65">
        <v>0</v>
      </c>
      <c r="C208" s="34">
        <f>IF(B226=0, "-", B208/B226)</f>
        <v>0</v>
      </c>
      <c r="D208" s="65">
        <v>1</v>
      </c>
      <c r="E208" s="9">
        <f>IF(D226=0, "-", D208/D226)</f>
        <v>7.5187969924812026E-3</v>
      </c>
      <c r="F208" s="81">
        <v>0</v>
      </c>
      <c r="G208" s="34">
        <f>IF(F226=0, "-", F208/F226)</f>
        <v>0</v>
      </c>
      <c r="H208" s="65">
        <v>1</v>
      </c>
      <c r="I208" s="9">
        <f>IF(H226=0, "-", H208/H226)</f>
        <v>3.134796238244514E-3</v>
      </c>
      <c r="J208" s="8">
        <f t="shared" ref="J208:J224" si="18">IF(D208=0, "-", IF((B208-D208)/D208&lt;10, (B208-D208)/D208, "&gt;999%"))</f>
        <v>-1</v>
      </c>
      <c r="K208" s="9">
        <f t="shared" ref="K208:K224" si="19">IF(H208=0, "-", IF((F208-H208)/H208&lt;10, (F208-H208)/H208, "&gt;999%"))</f>
        <v>-1</v>
      </c>
    </row>
    <row r="209" spans="1:11" x14ac:dyDescent="0.2">
      <c r="A209" s="7" t="s">
        <v>316</v>
      </c>
      <c r="B209" s="65">
        <v>0</v>
      </c>
      <c r="C209" s="34">
        <f>IF(B226=0, "-", B209/B226)</f>
        <v>0</v>
      </c>
      <c r="D209" s="65">
        <v>0</v>
      </c>
      <c r="E209" s="9">
        <f>IF(D226=0, "-", D209/D226)</f>
        <v>0</v>
      </c>
      <c r="F209" s="81">
        <v>1</v>
      </c>
      <c r="G209" s="34">
        <f>IF(F226=0, "-", F209/F226)</f>
        <v>3.7453183520599251E-3</v>
      </c>
      <c r="H209" s="65">
        <v>1</v>
      </c>
      <c r="I209" s="9">
        <f>IF(H226=0, "-", H209/H226)</f>
        <v>3.134796238244514E-3</v>
      </c>
      <c r="J209" s="8" t="str">
        <f t="shared" si="18"/>
        <v>-</v>
      </c>
      <c r="K209" s="9">
        <f t="shared" si="19"/>
        <v>0</v>
      </c>
    </row>
    <row r="210" spans="1:11" x14ac:dyDescent="0.2">
      <c r="A210" s="7" t="s">
        <v>317</v>
      </c>
      <c r="B210" s="65">
        <v>2</v>
      </c>
      <c r="C210" s="34">
        <f>IF(B226=0, "-", B210/B226)</f>
        <v>2.0408163265306121E-2</v>
      </c>
      <c r="D210" s="65">
        <v>0</v>
      </c>
      <c r="E210" s="9">
        <f>IF(D226=0, "-", D210/D226)</f>
        <v>0</v>
      </c>
      <c r="F210" s="81">
        <v>8</v>
      </c>
      <c r="G210" s="34">
        <f>IF(F226=0, "-", F210/F226)</f>
        <v>2.9962546816479401E-2</v>
      </c>
      <c r="H210" s="65">
        <v>0</v>
      </c>
      <c r="I210" s="9">
        <f>IF(H226=0, "-", H210/H226)</f>
        <v>0</v>
      </c>
      <c r="J210" s="8" t="str">
        <f t="shared" si="18"/>
        <v>-</v>
      </c>
      <c r="K210" s="9" t="str">
        <f t="shared" si="19"/>
        <v>-</v>
      </c>
    </row>
    <row r="211" spans="1:11" x14ac:dyDescent="0.2">
      <c r="A211" s="7" t="s">
        <v>318</v>
      </c>
      <c r="B211" s="65">
        <v>1</v>
      </c>
      <c r="C211" s="34">
        <f>IF(B226=0, "-", B211/B226)</f>
        <v>1.020408163265306E-2</v>
      </c>
      <c r="D211" s="65">
        <v>2</v>
      </c>
      <c r="E211" s="9">
        <f>IF(D226=0, "-", D211/D226)</f>
        <v>1.5037593984962405E-2</v>
      </c>
      <c r="F211" s="81">
        <v>2</v>
      </c>
      <c r="G211" s="34">
        <f>IF(F226=0, "-", F211/F226)</f>
        <v>7.4906367041198503E-3</v>
      </c>
      <c r="H211" s="65">
        <v>2</v>
      </c>
      <c r="I211" s="9">
        <f>IF(H226=0, "-", H211/H226)</f>
        <v>6.269592476489028E-3</v>
      </c>
      <c r="J211" s="8">
        <f t="shared" si="18"/>
        <v>-0.5</v>
      </c>
      <c r="K211" s="9">
        <f t="shared" si="19"/>
        <v>0</v>
      </c>
    </row>
    <row r="212" spans="1:11" x14ac:dyDescent="0.2">
      <c r="A212" s="7" t="s">
        <v>319</v>
      </c>
      <c r="B212" s="65">
        <v>28</v>
      </c>
      <c r="C212" s="34">
        <f>IF(B226=0, "-", B212/B226)</f>
        <v>0.2857142857142857</v>
      </c>
      <c r="D212" s="65">
        <v>41</v>
      </c>
      <c r="E212" s="9">
        <f>IF(D226=0, "-", D212/D226)</f>
        <v>0.30827067669172931</v>
      </c>
      <c r="F212" s="81">
        <v>72</v>
      </c>
      <c r="G212" s="34">
        <f>IF(F226=0, "-", F212/F226)</f>
        <v>0.2696629213483146</v>
      </c>
      <c r="H212" s="65">
        <v>78</v>
      </c>
      <c r="I212" s="9">
        <f>IF(H226=0, "-", H212/H226)</f>
        <v>0.2445141065830721</v>
      </c>
      <c r="J212" s="8">
        <f t="shared" si="18"/>
        <v>-0.31707317073170732</v>
      </c>
      <c r="K212" s="9">
        <f t="shared" si="19"/>
        <v>-7.6923076923076927E-2</v>
      </c>
    </row>
    <row r="213" spans="1:11" x14ac:dyDescent="0.2">
      <c r="A213" s="7" t="s">
        <v>320</v>
      </c>
      <c r="B213" s="65">
        <v>5</v>
      </c>
      <c r="C213" s="34">
        <f>IF(B226=0, "-", B213/B226)</f>
        <v>5.1020408163265307E-2</v>
      </c>
      <c r="D213" s="65">
        <v>3</v>
      </c>
      <c r="E213" s="9">
        <f>IF(D226=0, "-", D213/D226)</f>
        <v>2.2556390977443608E-2</v>
      </c>
      <c r="F213" s="81">
        <v>20</v>
      </c>
      <c r="G213" s="34">
        <f>IF(F226=0, "-", F213/F226)</f>
        <v>7.4906367041198504E-2</v>
      </c>
      <c r="H213" s="65">
        <v>6</v>
      </c>
      <c r="I213" s="9">
        <f>IF(H226=0, "-", H213/H226)</f>
        <v>1.8808777429467086E-2</v>
      </c>
      <c r="J213" s="8">
        <f t="shared" si="18"/>
        <v>0.66666666666666663</v>
      </c>
      <c r="K213" s="9">
        <f t="shared" si="19"/>
        <v>2.3333333333333335</v>
      </c>
    </row>
    <row r="214" spans="1:11" x14ac:dyDescent="0.2">
      <c r="A214" s="7" t="s">
        <v>321</v>
      </c>
      <c r="B214" s="65">
        <v>7</v>
      </c>
      <c r="C214" s="34">
        <f>IF(B226=0, "-", B214/B226)</f>
        <v>7.1428571428571425E-2</v>
      </c>
      <c r="D214" s="65">
        <v>0</v>
      </c>
      <c r="E214" s="9">
        <f>IF(D226=0, "-", D214/D226)</f>
        <v>0</v>
      </c>
      <c r="F214" s="81">
        <v>19</v>
      </c>
      <c r="G214" s="34">
        <f>IF(F226=0, "-", F214/F226)</f>
        <v>7.116104868913857E-2</v>
      </c>
      <c r="H214" s="65">
        <v>0</v>
      </c>
      <c r="I214" s="9">
        <f>IF(H226=0, "-", H214/H226)</f>
        <v>0</v>
      </c>
      <c r="J214" s="8" t="str">
        <f t="shared" si="18"/>
        <v>-</v>
      </c>
      <c r="K214" s="9" t="str">
        <f t="shared" si="19"/>
        <v>-</v>
      </c>
    </row>
    <row r="215" spans="1:11" x14ac:dyDescent="0.2">
      <c r="A215" s="7" t="s">
        <v>322</v>
      </c>
      <c r="B215" s="65">
        <v>0</v>
      </c>
      <c r="C215" s="34">
        <f>IF(B226=0, "-", B215/B226)</f>
        <v>0</v>
      </c>
      <c r="D215" s="65">
        <v>0</v>
      </c>
      <c r="E215" s="9">
        <f>IF(D226=0, "-", D215/D226)</f>
        <v>0</v>
      </c>
      <c r="F215" s="81">
        <v>1</v>
      </c>
      <c r="G215" s="34">
        <f>IF(F226=0, "-", F215/F226)</f>
        <v>3.7453183520599251E-3</v>
      </c>
      <c r="H215" s="65">
        <v>3</v>
      </c>
      <c r="I215" s="9">
        <f>IF(H226=0, "-", H215/H226)</f>
        <v>9.4043887147335428E-3</v>
      </c>
      <c r="J215" s="8" t="str">
        <f t="shared" si="18"/>
        <v>-</v>
      </c>
      <c r="K215" s="9">
        <f t="shared" si="19"/>
        <v>-0.66666666666666663</v>
      </c>
    </row>
    <row r="216" spans="1:11" x14ac:dyDescent="0.2">
      <c r="A216" s="7" t="s">
        <v>323</v>
      </c>
      <c r="B216" s="65">
        <v>0</v>
      </c>
      <c r="C216" s="34">
        <f>IF(B226=0, "-", B216/B226)</f>
        <v>0</v>
      </c>
      <c r="D216" s="65">
        <v>1</v>
      </c>
      <c r="E216" s="9">
        <f>IF(D226=0, "-", D216/D226)</f>
        <v>7.5187969924812026E-3</v>
      </c>
      <c r="F216" s="81">
        <v>3</v>
      </c>
      <c r="G216" s="34">
        <f>IF(F226=0, "-", F216/F226)</f>
        <v>1.1235955056179775E-2</v>
      </c>
      <c r="H216" s="65">
        <v>1</v>
      </c>
      <c r="I216" s="9">
        <f>IF(H226=0, "-", H216/H226)</f>
        <v>3.134796238244514E-3</v>
      </c>
      <c r="J216" s="8">
        <f t="shared" si="18"/>
        <v>-1</v>
      </c>
      <c r="K216" s="9">
        <f t="shared" si="19"/>
        <v>2</v>
      </c>
    </row>
    <row r="217" spans="1:11" x14ac:dyDescent="0.2">
      <c r="A217" s="7" t="s">
        <v>324</v>
      </c>
      <c r="B217" s="65">
        <v>0</v>
      </c>
      <c r="C217" s="34">
        <f>IF(B226=0, "-", B217/B226)</f>
        <v>0</v>
      </c>
      <c r="D217" s="65">
        <v>11</v>
      </c>
      <c r="E217" s="9">
        <f>IF(D226=0, "-", D217/D226)</f>
        <v>8.2706766917293228E-2</v>
      </c>
      <c r="F217" s="81">
        <v>0</v>
      </c>
      <c r="G217" s="34">
        <f>IF(F226=0, "-", F217/F226)</f>
        <v>0</v>
      </c>
      <c r="H217" s="65">
        <v>20</v>
      </c>
      <c r="I217" s="9">
        <f>IF(H226=0, "-", H217/H226)</f>
        <v>6.2695924764890276E-2</v>
      </c>
      <c r="J217" s="8">
        <f t="shared" si="18"/>
        <v>-1</v>
      </c>
      <c r="K217" s="9">
        <f t="shared" si="19"/>
        <v>-1</v>
      </c>
    </row>
    <row r="218" spans="1:11" x14ac:dyDescent="0.2">
      <c r="A218" s="7" t="s">
        <v>325</v>
      </c>
      <c r="B218" s="65">
        <v>1</v>
      </c>
      <c r="C218" s="34">
        <f>IF(B226=0, "-", B218/B226)</f>
        <v>1.020408163265306E-2</v>
      </c>
      <c r="D218" s="65">
        <v>1</v>
      </c>
      <c r="E218" s="9">
        <f>IF(D226=0, "-", D218/D226)</f>
        <v>7.5187969924812026E-3</v>
      </c>
      <c r="F218" s="81">
        <v>4</v>
      </c>
      <c r="G218" s="34">
        <f>IF(F226=0, "-", F218/F226)</f>
        <v>1.4981273408239701E-2</v>
      </c>
      <c r="H218" s="65">
        <v>2</v>
      </c>
      <c r="I218" s="9">
        <f>IF(H226=0, "-", H218/H226)</f>
        <v>6.269592476489028E-3</v>
      </c>
      <c r="J218" s="8">
        <f t="shared" si="18"/>
        <v>0</v>
      </c>
      <c r="K218" s="9">
        <f t="shared" si="19"/>
        <v>1</v>
      </c>
    </row>
    <row r="219" spans="1:11" x14ac:dyDescent="0.2">
      <c r="A219" s="7" t="s">
        <v>326</v>
      </c>
      <c r="B219" s="65">
        <v>4</v>
      </c>
      <c r="C219" s="34">
        <f>IF(B226=0, "-", B219/B226)</f>
        <v>4.0816326530612242E-2</v>
      </c>
      <c r="D219" s="65">
        <v>2</v>
      </c>
      <c r="E219" s="9">
        <f>IF(D226=0, "-", D219/D226)</f>
        <v>1.5037593984962405E-2</v>
      </c>
      <c r="F219" s="81">
        <v>12</v>
      </c>
      <c r="G219" s="34">
        <f>IF(F226=0, "-", F219/F226)</f>
        <v>4.49438202247191E-2</v>
      </c>
      <c r="H219" s="65">
        <v>4</v>
      </c>
      <c r="I219" s="9">
        <f>IF(H226=0, "-", H219/H226)</f>
        <v>1.2539184952978056E-2</v>
      </c>
      <c r="J219" s="8">
        <f t="shared" si="18"/>
        <v>1</v>
      </c>
      <c r="K219" s="9">
        <f t="shared" si="19"/>
        <v>2</v>
      </c>
    </row>
    <row r="220" spans="1:11" x14ac:dyDescent="0.2">
      <c r="A220" s="7" t="s">
        <v>327</v>
      </c>
      <c r="B220" s="65">
        <v>27</v>
      </c>
      <c r="C220" s="34">
        <f>IF(B226=0, "-", B220/B226)</f>
        <v>0.27551020408163263</v>
      </c>
      <c r="D220" s="65">
        <v>48</v>
      </c>
      <c r="E220" s="9">
        <f>IF(D226=0, "-", D220/D226)</f>
        <v>0.36090225563909772</v>
      </c>
      <c r="F220" s="81">
        <v>69</v>
      </c>
      <c r="G220" s="34">
        <f>IF(F226=0, "-", F220/F226)</f>
        <v>0.25842696629213485</v>
      </c>
      <c r="H220" s="65">
        <v>125</v>
      </c>
      <c r="I220" s="9">
        <f>IF(H226=0, "-", H220/H226)</f>
        <v>0.39184952978056425</v>
      </c>
      <c r="J220" s="8">
        <f t="shared" si="18"/>
        <v>-0.4375</v>
      </c>
      <c r="K220" s="9">
        <f t="shared" si="19"/>
        <v>-0.44800000000000001</v>
      </c>
    </row>
    <row r="221" spans="1:11" x14ac:dyDescent="0.2">
      <c r="A221" s="7" t="s">
        <v>328</v>
      </c>
      <c r="B221" s="65">
        <v>6</v>
      </c>
      <c r="C221" s="34">
        <f>IF(B226=0, "-", B221/B226)</f>
        <v>6.1224489795918366E-2</v>
      </c>
      <c r="D221" s="65">
        <v>13</v>
      </c>
      <c r="E221" s="9">
        <f>IF(D226=0, "-", D221/D226)</f>
        <v>9.7744360902255634E-2</v>
      </c>
      <c r="F221" s="81">
        <v>21</v>
      </c>
      <c r="G221" s="34">
        <f>IF(F226=0, "-", F221/F226)</f>
        <v>7.8651685393258425E-2</v>
      </c>
      <c r="H221" s="65">
        <v>43</v>
      </c>
      <c r="I221" s="9">
        <f>IF(H226=0, "-", H221/H226)</f>
        <v>0.13479623824451412</v>
      </c>
      <c r="J221" s="8">
        <f t="shared" si="18"/>
        <v>-0.53846153846153844</v>
      </c>
      <c r="K221" s="9">
        <f t="shared" si="19"/>
        <v>-0.51162790697674421</v>
      </c>
    </row>
    <row r="222" spans="1:11" x14ac:dyDescent="0.2">
      <c r="A222" s="7" t="s">
        <v>329</v>
      </c>
      <c r="B222" s="65">
        <v>5</v>
      </c>
      <c r="C222" s="34">
        <f>IF(B226=0, "-", B222/B226)</f>
        <v>5.1020408163265307E-2</v>
      </c>
      <c r="D222" s="65">
        <v>4</v>
      </c>
      <c r="E222" s="9">
        <f>IF(D226=0, "-", D222/D226)</f>
        <v>3.007518796992481E-2</v>
      </c>
      <c r="F222" s="81">
        <v>7</v>
      </c>
      <c r="G222" s="34">
        <f>IF(F226=0, "-", F222/F226)</f>
        <v>2.6217228464419477E-2</v>
      </c>
      <c r="H222" s="65">
        <v>12</v>
      </c>
      <c r="I222" s="9">
        <f>IF(H226=0, "-", H222/H226)</f>
        <v>3.7617554858934171E-2</v>
      </c>
      <c r="J222" s="8">
        <f t="shared" si="18"/>
        <v>0.25</v>
      </c>
      <c r="K222" s="9">
        <f t="shared" si="19"/>
        <v>-0.41666666666666669</v>
      </c>
    </row>
    <row r="223" spans="1:11" x14ac:dyDescent="0.2">
      <c r="A223" s="7" t="s">
        <v>330</v>
      </c>
      <c r="B223" s="65">
        <v>3</v>
      </c>
      <c r="C223" s="34">
        <f>IF(B226=0, "-", B223/B226)</f>
        <v>3.0612244897959183E-2</v>
      </c>
      <c r="D223" s="65">
        <v>4</v>
      </c>
      <c r="E223" s="9">
        <f>IF(D226=0, "-", D223/D226)</f>
        <v>3.007518796992481E-2</v>
      </c>
      <c r="F223" s="81">
        <v>5</v>
      </c>
      <c r="G223" s="34">
        <f>IF(F226=0, "-", F223/F226)</f>
        <v>1.8726591760299626E-2</v>
      </c>
      <c r="H223" s="65">
        <v>15</v>
      </c>
      <c r="I223" s="9">
        <f>IF(H226=0, "-", H223/H226)</f>
        <v>4.7021943573667714E-2</v>
      </c>
      <c r="J223" s="8">
        <f t="shared" si="18"/>
        <v>-0.25</v>
      </c>
      <c r="K223" s="9">
        <f t="shared" si="19"/>
        <v>-0.66666666666666663</v>
      </c>
    </row>
    <row r="224" spans="1:11" x14ac:dyDescent="0.2">
      <c r="A224" s="7" t="s">
        <v>331</v>
      </c>
      <c r="B224" s="65">
        <v>9</v>
      </c>
      <c r="C224" s="34">
        <f>IF(B226=0, "-", B224/B226)</f>
        <v>9.1836734693877556E-2</v>
      </c>
      <c r="D224" s="65">
        <v>2</v>
      </c>
      <c r="E224" s="9">
        <f>IF(D226=0, "-", D224/D226)</f>
        <v>1.5037593984962405E-2</v>
      </c>
      <c r="F224" s="81">
        <v>23</v>
      </c>
      <c r="G224" s="34">
        <f>IF(F226=0, "-", F224/F226)</f>
        <v>8.6142322097378279E-2</v>
      </c>
      <c r="H224" s="65">
        <v>6</v>
      </c>
      <c r="I224" s="9">
        <f>IF(H226=0, "-", H224/H226)</f>
        <v>1.8808777429467086E-2</v>
      </c>
      <c r="J224" s="8">
        <f t="shared" si="18"/>
        <v>3.5</v>
      </c>
      <c r="K224" s="9">
        <f t="shared" si="19"/>
        <v>2.8333333333333335</v>
      </c>
    </row>
    <row r="225" spans="1:11" x14ac:dyDescent="0.2">
      <c r="A225" s="2"/>
      <c r="B225" s="68"/>
      <c r="C225" s="33"/>
      <c r="D225" s="68"/>
      <c r="E225" s="6"/>
      <c r="F225" s="82"/>
      <c r="G225" s="33"/>
      <c r="H225" s="68"/>
      <c r="I225" s="6"/>
      <c r="J225" s="5"/>
      <c r="K225" s="6"/>
    </row>
    <row r="226" spans="1:11" s="43" customFormat="1" x14ac:dyDescent="0.2">
      <c r="A226" s="162" t="s">
        <v>571</v>
      </c>
      <c r="B226" s="71">
        <f>SUM(B208:B225)</f>
        <v>98</v>
      </c>
      <c r="C226" s="40">
        <f>B226/27155</f>
        <v>3.60891180261462E-3</v>
      </c>
      <c r="D226" s="71">
        <f>SUM(D208:D225)</f>
        <v>133</v>
      </c>
      <c r="E226" s="41">
        <f>D226/25800</f>
        <v>5.1550387596899228E-3</v>
      </c>
      <c r="F226" s="77">
        <f>SUM(F208:F225)</f>
        <v>267</v>
      </c>
      <c r="G226" s="42">
        <f>F226/69729</f>
        <v>3.8291098395215762E-3</v>
      </c>
      <c r="H226" s="71">
        <f>SUM(H208:H225)</f>
        <v>319</v>
      </c>
      <c r="I226" s="41">
        <f>H226/67549</f>
        <v>4.7224977423796057E-3</v>
      </c>
      <c r="J226" s="37">
        <f>IF(D226=0, "-", IF((B226-D226)/D226&lt;10, (B226-D226)/D226, "&gt;999%"))</f>
        <v>-0.26315789473684209</v>
      </c>
      <c r="K226" s="38">
        <f>IF(H226=0, "-", IF((F226-H226)/H226&lt;10, (F226-H226)/H226, "&gt;999%"))</f>
        <v>-0.16300940438871472</v>
      </c>
    </row>
    <row r="227" spans="1:11" x14ac:dyDescent="0.2">
      <c r="B227" s="83"/>
      <c r="D227" s="83"/>
      <c r="F227" s="83"/>
      <c r="H227" s="83"/>
    </row>
    <row r="228" spans="1:11" x14ac:dyDescent="0.2">
      <c r="A228" s="163" t="s">
        <v>150</v>
      </c>
      <c r="B228" s="61" t="s">
        <v>12</v>
      </c>
      <c r="C228" s="62" t="s">
        <v>13</v>
      </c>
      <c r="D228" s="61" t="s">
        <v>12</v>
      </c>
      <c r="E228" s="63" t="s">
        <v>13</v>
      </c>
      <c r="F228" s="62" t="s">
        <v>12</v>
      </c>
      <c r="G228" s="62" t="s">
        <v>13</v>
      </c>
      <c r="H228" s="61" t="s">
        <v>12</v>
      </c>
      <c r="I228" s="63" t="s">
        <v>13</v>
      </c>
      <c r="J228" s="61"/>
      <c r="K228" s="63"/>
    </row>
    <row r="229" spans="1:11" x14ac:dyDescent="0.2">
      <c r="A229" s="7" t="s">
        <v>332</v>
      </c>
      <c r="B229" s="65">
        <v>2</v>
      </c>
      <c r="C229" s="34">
        <f>IF(B242=0, "-", B229/B242)</f>
        <v>0.05</v>
      </c>
      <c r="D229" s="65">
        <v>3</v>
      </c>
      <c r="E229" s="9">
        <f>IF(D242=0, "-", D229/D242)</f>
        <v>0.15</v>
      </c>
      <c r="F229" s="81">
        <v>4</v>
      </c>
      <c r="G229" s="34">
        <f>IF(F242=0, "-", F229/F242)</f>
        <v>5.1948051948051951E-2</v>
      </c>
      <c r="H229" s="65">
        <v>8</v>
      </c>
      <c r="I229" s="9">
        <f>IF(H242=0, "-", H229/H242)</f>
        <v>0.1038961038961039</v>
      </c>
      <c r="J229" s="8">
        <f t="shared" ref="J229:J240" si="20">IF(D229=0, "-", IF((B229-D229)/D229&lt;10, (B229-D229)/D229, "&gt;999%"))</f>
        <v>-0.33333333333333331</v>
      </c>
      <c r="K229" s="9">
        <f t="shared" ref="K229:K240" si="21">IF(H229=0, "-", IF((F229-H229)/H229&lt;10, (F229-H229)/H229, "&gt;999%"))</f>
        <v>-0.5</v>
      </c>
    </row>
    <row r="230" spans="1:11" x14ac:dyDescent="0.2">
      <c r="A230" s="7" t="s">
        <v>333</v>
      </c>
      <c r="B230" s="65">
        <v>0</v>
      </c>
      <c r="C230" s="34">
        <f>IF(B242=0, "-", B230/B242)</f>
        <v>0</v>
      </c>
      <c r="D230" s="65">
        <v>1</v>
      </c>
      <c r="E230" s="9">
        <f>IF(D242=0, "-", D230/D242)</f>
        <v>0.05</v>
      </c>
      <c r="F230" s="81">
        <v>0</v>
      </c>
      <c r="G230" s="34">
        <f>IF(F242=0, "-", F230/F242)</f>
        <v>0</v>
      </c>
      <c r="H230" s="65">
        <v>2</v>
      </c>
      <c r="I230" s="9">
        <f>IF(H242=0, "-", H230/H242)</f>
        <v>2.5974025974025976E-2</v>
      </c>
      <c r="J230" s="8">
        <f t="shared" si="20"/>
        <v>-1</v>
      </c>
      <c r="K230" s="9">
        <f t="shared" si="21"/>
        <v>-1</v>
      </c>
    </row>
    <row r="231" spans="1:11" x14ac:dyDescent="0.2">
      <c r="A231" s="7" t="s">
        <v>334</v>
      </c>
      <c r="B231" s="65">
        <v>1</v>
      </c>
      <c r="C231" s="34">
        <f>IF(B242=0, "-", B231/B242)</f>
        <v>2.5000000000000001E-2</v>
      </c>
      <c r="D231" s="65">
        <v>1</v>
      </c>
      <c r="E231" s="9">
        <f>IF(D242=0, "-", D231/D242)</f>
        <v>0.05</v>
      </c>
      <c r="F231" s="81">
        <v>7</v>
      </c>
      <c r="G231" s="34">
        <f>IF(F242=0, "-", F231/F242)</f>
        <v>9.0909090909090912E-2</v>
      </c>
      <c r="H231" s="65">
        <v>6</v>
      </c>
      <c r="I231" s="9">
        <f>IF(H242=0, "-", H231/H242)</f>
        <v>7.792207792207792E-2</v>
      </c>
      <c r="J231" s="8">
        <f t="shared" si="20"/>
        <v>0</v>
      </c>
      <c r="K231" s="9">
        <f t="shared" si="21"/>
        <v>0.16666666666666666</v>
      </c>
    </row>
    <row r="232" spans="1:11" x14ac:dyDescent="0.2">
      <c r="A232" s="7" t="s">
        <v>335</v>
      </c>
      <c r="B232" s="65">
        <v>2</v>
      </c>
      <c r="C232" s="34">
        <f>IF(B242=0, "-", B232/B242)</f>
        <v>0.05</v>
      </c>
      <c r="D232" s="65">
        <v>1</v>
      </c>
      <c r="E232" s="9">
        <f>IF(D242=0, "-", D232/D242)</f>
        <v>0.05</v>
      </c>
      <c r="F232" s="81">
        <v>5</v>
      </c>
      <c r="G232" s="34">
        <f>IF(F242=0, "-", F232/F242)</f>
        <v>6.4935064935064929E-2</v>
      </c>
      <c r="H232" s="65">
        <v>4</v>
      </c>
      <c r="I232" s="9">
        <f>IF(H242=0, "-", H232/H242)</f>
        <v>5.1948051948051951E-2</v>
      </c>
      <c r="J232" s="8">
        <f t="shared" si="20"/>
        <v>1</v>
      </c>
      <c r="K232" s="9">
        <f t="shared" si="21"/>
        <v>0.25</v>
      </c>
    </row>
    <row r="233" spans="1:11" x14ac:dyDescent="0.2">
      <c r="A233" s="7" t="s">
        <v>336</v>
      </c>
      <c r="B233" s="65">
        <v>6</v>
      </c>
      <c r="C233" s="34">
        <f>IF(B242=0, "-", B233/B242)</f>
        <v>0.15</v>
      </c>
      <c r="D233" s="65">
        <v>3</v>
      </c>
      <c r="E233" s="9">
        <f>IF(D242=0, "-", D233/D242)</f>
        <v>0.15</v>
      </c>
      <c r="F233" s="81">
        <v>13</v>
      </c>
      <c r="G233" s="34">
        <f>IF(F242=0, "-", F233/F242)</f>
        <v>0.16883116883116883</v>
      </c>
      <c r="H233" s="65">
        <v>11</v>
      </c>
      <c r="I233" s="9">
        <f>IF(H242=0, "-", H233/H242)</f>
        <v>0.14285714285714285</v>
      </c>
      <c r="J233" s="8">
        <f t="shared" si="20"/>
        <v>1</v>
      </c>
      <c r="K233" s="9">
        <f t="shared" si="21"/>
        <v>0.18181818181818182</v>
      </c>
    </row>
    <row r="234" spans="1:11" x14ac:dyDescent="0.2">
      <c r="A234" s="7" t="s">
        <v>337</v>
      </c>
      <c r="B234" s="65">
        <v>0</v>
      </c>
      <c r="C234" s="34">
        <f>IF(B242=0, "-", B234/B242)</f>
        <v>0</v>
      </c>
      <c r="D234" s="65">
        <v>2</v>
      </c>
      <c r="E234" s="9">
        <f>IF(D242=0, "-", D234/D242)</f>
        <v>0.1</v>
      </c>
      <c r="F234" s="81">
        <v>0</v>
      </c>
      <c r="G234" s="34">
        <f>IF(F242=0, "-", F234/F242)</f>
        <v>0</v>
      </c>
      <c r="H234" s="65">
        <v>8</v>
      </c>
      <c r="I234" s="9">
        <f>IF(H242=0, "-", H234/H242)</f>
        <v>0.1038961038961039</v>
      </c>
      <c r="J234" s="8">
        <f t="shared" si="20"/>
        <v>-1</v>
      </c>
      <c r="K234" s="9">
        <f t="shared" si="21"/>
        <v>-1</v>
      </c>
    </row>
    <row r="235" spans="1:11" x14ac:dyDescent="0.2">
      <c r="A235" s="7" t="s">
        <v>338</v>
      </c>
      <c r="B235" s="65">
        <v>2</v>
      </c>
      <c r="C235" s="34">
        <f>IF(B242=0, "-", B235/B242)</f>
        <v>0.05</v>
      </c>
      <c r="D235" s="65">
        <v>0</v>
      </c>
      <c r="E235" s="9">
        <f>IF(D242=0, "-", D235/D242)</f>
        <v>0</v>
      </c>
      <c r="F235" s="81">
        <v>2</v>
      </c>
      <c r="G235" s="34">
        <f>IF(F242=0, "-", F235/F242)</f>
        <v>2.5974025974025976E-2</v>
      </c>
      <c r="H235" s="65">
        <v>0</v>
      </c>
      <c r="I235" s="9">
        <f>IF(H242=0, "-", H235/H242)</f>
        <v>0</v>
      </c>
      <c r="J235" s="8" t="str">
        <f t="shared" si="20"/>
        <v>-</v>
      </c>
      <c r="K235" s="9" t="str">
        <f t="shared" si="21"/>
        <v>-</v>
      </c>
    </row>
    <row r="236" spans="1:11" x14ac:dyDescent="0.2">
      <c r="A236" s="7" t="s">
        <v>339</v>
      </c>
      <c r="B236" s="65">
        <v>1</v>
      </c>
      <c r="C236" s="34">
        <f>IF(B242=0, "-", B236/B242)</f>
        <v>2.5000000000000001E-2</v>
      </c>
      <c r="D236" s="65">
        <v>1</v>
      </c>
      <c r="E236" s="9">
        <f>IF(D242=0, "-", D236/D242)</f>
        <v>0.05</v>
      </c>
      <c r="F236" s="81">
        <v>2</v>
      </c>
      <c r="G236" s="34">
        <f>IF(F242=0, "-", F236/F242)</f>
        <v>2.5974025974025976E-2</v>
      </c>
      <c r="H236" s="65">
        <v>5</v>
      </c>
      <c r="I236" s="9">
        <f>IF(H242=0, "-", H236/H242)</f>
        <v>6.4935064935064929E-2</v>
      </c>
      <c r="J236" s="8">
        <f t="shared" si="20"/>
        <v>0</v>
      </c>
      <c r="K236" s="9">
        <f t="shared" si="21"/>
        <v>-0.6</v>
      </c>
    </row>
    <row r="237" spans="1:11" x14ac:dyDescent="0.2">
      <c r="A237" s="7" t="s">
        <v>340</v>
      </c>
      <c r="B237" s="65">
        <v>0</v>
      </c>
      <c r="C237" s="34">
        <f>IF(B242=0, "-", B237/B242)</f>
        <v>0</v>
      </c>
      <c r="D237" s="65">
        <v>0</v>
      </c>
      <c r="E237" s="9">
        <f>IF(D242=0, "-", D237/D242)</f>
        <v>0</v>
      </c>
      <c r="F237" s="81">
        <v>0</v>
      </c>
      <c r="G237" s="34">
        <f>IF(F242=0, "-", F237/F242)</f>
        <v>0</v>
      </c>
      <c r="H237" s="65">
        <v>3</v>
      </c>
      <c r="I237" s="9">
        <f>IF(H242=0, "-", H237/H242)</f>
        <v>3.896103896103896E-2</v>
      </c>
      <c r="J237" s="8" t="str">
        <f t="shared" si="20"/>
        <v>-</v>
      </c>
      <c r="K237" s="9">
        <f t="shared" si="21"/>
        <v>-1</v>
      </c>
    </row>
    <row r="238" spans="1:11" x14ac:dyDescent="0.2">
      <c r="A238" s="7" t="s">
        <v>341</v>
      </c>
      <c r="B238" s="65">
        <v>0</v>
      </c>
      <c r="C238" s="34">
        <f>IF(B242=0, "-", B238/B242)</f>
        <v>0</v>
      </c>
      <c r="D238" s="65">
        <v>0</v>
      </c>
      <c r="E238" s="9">
        <f>IF(D242=0, "-", D238/D242)</f>
        <v>0</v>
      </c>
      <c r="F238" s="81">
        <v>3</v>
      </c>
      <c r="G238" s="34">
        <f>IF(F242=0, "-", F238/F242)</f>
        <v>3.896103896103896E-2</v>
      </c>
      <c r="H238" s="65">
        <v>0</v>
      </c>
      <c r="I238" s="9">
        <f>IF(H242=0, "-", H238/H242)</f>
        <v>0</v>
      </c>
      <c r="J238" s="8" t="str">
        <f t="shared" si="20"/>
        <v>-</v>
      </c>
      <c r="K238" s="9" t="str">
        <f t="shared" si="21"/>
        <v>-</v>
      </c>
    </row>
    <row r="239" spans="1:11" x14ac:dyDescent="0.2">
      <c r="A239" s="7" t="s">
        <v>342</v>
      </c>
      <c r="B239" s="65">
        <v>26</v>
      </c>
      <c r="C239" s="34">
        <f>IF(B242=0, "-", B239/B242)</f>
        <v>0.65</v>
      </c>
      <c r="D239" s="65">
        <v>8</v>
      </c>
      <c r="E239" s="9">
        <f>IF(D242=0, "-", D239/D242)</f>
        <v>0.4</v>
      </c>
      <c r="F239" s="81">
        <v>39</v>
      </c>
      <c r="G239" s="34">
        <f>IF(F242=0, "-", F239/F242)</f>
        <v>0.50649350649350644</v>
      </c>
      <c r="H239" s="65">
        <v>29</v>
      </c>
      <c r="I239" s="9">
        <f>IF(H242=0, "-", H239/H242)</f>
        <v>0.37662337662337664</v>
      </c>
      <c r="J239" s="8">
        <f t="shared" si="20"/>
        <v>2.25</v>
      </c>
      <c r="K239" s="9">
        <f t="shared" si="21"/>
        <v>0.34482758620689657</v>
      </c>
    </row>
    <row r="240" spans="1:11" x14ac:dyDescent="0.2">
      <c r="A240" s="7" t="s">
        <v>343</v>
      </c>
      <c r="B240" s="65">
        <v>0</v>
      </c>
      <c r="C240" s="34">
        <f>IF(B242=0, "-", B240/B242)</f>
        <v>0</v>
      </c>
      <c r="D240" s="65">
        <v>0</v>
      </c>
      <c r="E240" s="9">
        <f>IF(D242=0, "-", D240/D242)</f>
        <v>0</v>
      </c>
      <c r="F240" s="81">
        <v>2</v>
      </c>
      <c r="G240" s="34">
        <f>IF(F242=0, "-", F240/F242)</f>
        <v>2.5974025974025976E-2</v>
      </c>
      <c r="H240" s="65">
        <v>1</v>
      </c>
      <c r="I240" s="9">
        <f>IF(H242=0, "-", H240/H242)</f>
        <v>1.2987012987012988E-2</v>
      </c>
      <c r="J240" s="8" t="str">
        <f t="shared" si="20"/>
        <v>-</v>
      </c>
      <c r="K240" s="9">
        <f t="shared" si="21"/>
        <v>1</v>
      </c>
    </row>
    <row r="241" spans="1:11" x14ac:dyDescent="0.2">
      <c r="A241" s="2"/>
      <c r="B241" s="68"/>
      <c r="C241" s="33"/>
      <c r="D241" s="68"/>
      <c r="E241" s="6"/>
      <c r="F241" s="82"/>
      <c r="G241" s="33"/>
      <c r="H241" s="68"/>
      <c r="I241" s="6"/>
      <c r="J241" s="5"/>
      <c r="K241" s="6"/>
    </row>
    <row r="242" spans="1:11" s="43" customFormat="1" x14ac:dyDescent="0.2">
      <c r="A242" s="162" t="s">
        <v>570</v>
      </c>
      <c r="B242" s="71">
        <f>SUM(B229:B241)</f>
        <v>40</v>
      </c>
      <c r="C242" s="40">
        <f>B242/27155</f>
        <v>1.4730252255569876E-3</v>
      </c>
      <c r="D242" s="71">
        <f>SUM(D229:D241)</f>
        <v>20</v>
      </c>
      <c r="E242" s="41">
        <f>D242/25800</f>
        <v>7.7519379844961239E-4</v>
      </c>
      <c r="F242" s="77">
        <f>SUM(F229:F241)</f>
        <v>77</v>
      </c>
      <c r="G242" s="42">
        <f>F242/69729</f>
        <v>1.1042751222590313E-3</v>
      </c>
      <c r="H242" s="71">
        <f>SUM(H229:H241)</f>
        <v>77</v>
      </c>
      <c r="I242" s="41">
        <f>H242/67549</f>
        <v>1.1399132481605945E-3</v>
      </c>
      <c r="J242" s="37">
        <f>IF(D242=0, "-", IF((B242-D242)/D242&lt;10, (B242-D242)/D242, "&gt;999%"))</f>
        <v>1</v>
      </c>
      <c r="K242" s="38">
        <f>IF(H242=0, "-", IF((F242-H242)/H242&lt;10, (F242-H242)/H242, "&gt;999%"))</f>
        <v>0</v>
      </c>
    </row>
    <row r="243" spans="1:11" x14ac:dyDescent="0.2">
      <c r="B243" s="83"/>
      <c r="D243" s="83"/>
      <c r="F243" s="83"/>
      <c r="H243" s="83"/>
    </row>
    <row r="244" spans="1:11" s="43" customFormat="1" x14ac:dyDescent="0.2">
      <c r="A244" s="162" t="s">
        <v>569</v>
      </c>
      <c r="B244" s="71">
        <v>220</v>
      </c>
      <c r="C244" s="40">
        <f>B244/27155</f>
        <v>8.1016387405634313E-3</v>
      </c>
      <c r="D244" s="71">
        <v>269</v>
      </c>
      <c r="E244" s="41">
        <f>D244/25800</f>
        <v>1.0426356589147286E-2</v>
      </c>
      <c r="F244" s="77">
        <v>650</v>
      </c>
      <c r="G244" s="42">
        <f>F244/69729</f>
        <v>9.3218029801087066E-3</v>
      </c>
      <c r="H244" s="71">
        <v>954</v>
      </c>
      <c r="I244" s="41">
        <f>H244/67549</f>
        <v>1.4123081022665029E-2</v>
      </c>
      <c r="J244" s="37">
        <f>IF(D244=0, "-", IF((B244-D244)/D244&lt;10, (B244-D244)/D244, "&gt;999%"))</f>
        <v>-0.18215613382899629</v>
      </c>
      <c r="K244" s="38">
        <f>IF(H244=0, "-", IF((F244-H244)/H244&lt;10, (F244-H244)/H244, "&gt;999%"))</f>
        <v>-0.31865828092243187</v>
      </c>
    </row>
    <row r="245" spans="1:11" x14ac:dyDescent="0.2">
      <c r="B245" s="83"/>
      <c r="D245" s="83"/>
      <c r="F245" s="83"/>
      <c r="H245" s="83"/>
    </row>
    <row r="246" spans="1:11" x14ac:dyDescent="0.2">
      <c r="A246" s="27" t="s">
        <v>567</v>
      </c>
      <c r="B246" s="71">
        <f>B250-B248</f>
        <v>3815</v>
      </c>
      <c r="C246" s="40">
        <f>B246/27155</f>
        <v>0.14048978088749769</v>
      </c>
      <c r="D246" s="71">
        <f>D250-D248</f>
        <v>4135</v>
      </c>
      <c r="E246" s="41">
        <f>D246/25800</f>
        <v>0.16027131782945736</v>
      </c>
      <c r="F246" s="77">
        <f>F250-F248</f>
        <v>11048</v>
      </c>
      <c r="G246" s="42">
        <f>F246/69729</f>
        <v>0.15844196819113998</v>
      </c>
      <c r="H246" s="71">
        <f>H250-H248</f>
        <v>12292</v>
      </c>
      <c r="I246" s="41">
        <f>H246/67549</f>
        <v>0.18197160579727309</v>
      </c>
      <c r="J246" s="37">
        <f>IF(D246=0, "-", IF((B246-D246)/D246&lt;10, (B246-D246)/D246, "&gt;999%"))</f>
        <v>-7.7388149939540504E-2</v>
      </c>
      <c r="K246" s="38">
        <f>IF(H246=0, "-", IF((F246-H246)/H246&lt;10, (F246-H246)/H246, "&gt;999%"))</f>
        <v>-0.10120403514480963</v>
      </c>
    </row>
    <row r="247" spans="1:11" x14ac:dyDescent="0.2">
      <c r="A247" s="27"/>
      <c r="B247" s="71"/>
      <c r="C247" s="40"/>
      <c r="D247" s="71"/>
      <c r="E247" s="41"/>
      <c r="F247" s="77"/>
      <c r="G247" s="42"/>
      <c r="H247" s="71"/>
      <c r="I247" s="41"/>
      <c r="J247" s="37"/>
      <c r="K247" s="38"/>
    </row>
    <row r="248" spans="1:11" x14ac:dyDescent="0.2">
      <c r="A248" s="27" t="s">
        <v>568</v>
      </c>
      <c r="B248" s="71">
        <v>2323</v>
      </c>
      <c r="C248" s="40">
        <f>B248/27155</f>
        <v>8.5545939974222052E-2</v>
      </c>
      <c r="D248" s="71">
        <v>1249</v>
      </c>
      <c r="E248" s="41">
        <f>D248/25800</f>
        <v>4.8410852713178291E-2</v>
      </c>
      <c r="F248" s="77">
        <v>3797</v>
      </c>
      <c r="G248" s="42">
        <f>F248/69729</f>
        <v>5.4453670639188857E-2</v>
      </c>
      <c r="H248" s="71">
        <v>3303</v>
      </c>
      <c r="I248" s="41">
        <f>H248/67549</f>
        <v>4.8897837125642128E-2</v>
      </c>
      <c r="J248" s="37">
        <f>IF(D248=0, "-", IF((B248-D248)/D248&lt;10, (B248-D248)/D248, "&gt;999%"))</f>
        <v>0.85988791032826262</v>
      </c>
      <c r="K248" s="38">
        <f>IF(H248=0, "-", IF((F248-H248)/H248&lt;10, (F248-H248)/H248, "&gt;999%"))</f>
        <v>0.14956100514683621</v>
      </c>
    </row>
    <row r="249" spans="1:11" x14ac:dyDescent="0.2">
      <c r="A249" s="27"/>
      <c r="B249" s="71"/>
      <c r="C249" s="40"/>
      <c r="D249" s="71"/>
      <c r="E249" s="41"/>
      <c r="F249" s="77"/>
      <c r="G249" s="42"/>
      <c r="H249" s="71"/>
      <c r="I249" s="41"/>
      <c r="J249" s="37"/>
      <c r="K249" s="38"/>
    </row>
    <row r="250" spans="1:11" x14ac:dyDescent="0.2">
      <c r="A250" s="27" t="s">
        <v>566</v>
      </c>
      <c r="B250" s="71">
        <v>6138</v>
      </c>
      <c r="C250" s="40">
        <f>B250/27155</f>
        <v>0.22603572086171975</v>
      </c>
      <c r="D250" s="71">
        <v>5384</v>
      </c>
      <c r="E250" s="41">
        <f>D250/25800</f>
        <v>0.20868217054263566</v>
      </c>
      <c r="F250" s="77">
        <v>14845</v>
      </c>
      <c r="G250" s="42">
        <f>F250/69729</f>
        <v>0.21289563883032883</v>
      </c>
      <c r="H250" s="71">
        <v>15595</v>
      </c>
      <c r="I250" s="41">
        <f>H250/67549</f>
        <v>0.23086944292291522</v>
      </c>
      <c r="J250" s="37">
        <f>IF(D250=0, "-", IF((B250-D250)/D250&lt;10, (B250-D250)/D250, "&gt;999%"))</f>
        <v>0.14004457652303121</v>
      </c>
      <c r="K250" s="38">
        <f>IF(H250=0, "-", IF((F250-H250)/H250&lt;10, (F250-H250)/H250, "&gt;999%"))</f>
        <v>-4.8092337287592178E-2</v>
      </c>
    </row>
  </sheetData>
  <mergeCells count="58">
    <mergeCell ref="B1:K1"/>
    <mergeCell ref="B2:K2"/>
    <mergeCell ref="B193:E193"/>
    <mergeCell ref="F193:I193"/>
    <mergeCell ref="J193:K193"/>
    <mergeCell ref="B194:C194"/>
    <mergeCell ref="D194:E194"/>
    <mergeCell ref="F194:G194"/>
    <mergeCell ref="H194:I194"/>
    <mergeCell ref="B167:E167"/>
    <mergeCell ref="F167:I167"/>
    <mergeCell ref="J167:K167"/>
    <mergeCell ref="B168:C168"/>
    <mergeCell ref="D168:E168"/>
    <mergeCell ref="F168:G168"/>
    <mergeCell ref="H168:I168"/>
    <mergeCell ref="B144:E144"/>
    <mergeCell ref="F144:I144"/>
    <mergeCell ref="J144:K144"/>
    <mergeCell ref="B145:C145"/>
    <mergeCell ref="D145:E145"/>
    <mergeCell ref="F145:G145"/>
    <mergeCell ref="H145:I145"/>
    <mergeCell ref="B120:E120"/>
    <mergeCell ref="F120:I120"/>
    <mergeCell ref="J120:K120"/>
    <mergeCell ref="B121:C121"/>
    <mergeCell ref="D121:E121"/>
    <mergeCell ref="F121:G121"/>
    <mergeCell ref="H121:I121"/>
    <mergeCell ref="B81:E81"/>
    <mergeCell ref="F81:I81"/>
    <mergeCell ref="J81:K81"/>
    <mergeCell ref="B82:C82"/>
    <mergeCell ref="D82:E82"/>
    <mergeCell ref="F82:G82"/>
    <mergeCell ref="H82:I82"/>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9" max="16383" man="1"/>
    <brk id="166" max="16383" man="1"/>
    <brk id="20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19.140625" bestFit="1" customWidth="1"/>
    <col min="2" max="11" width="8.42578125" customWidth="1"/>
  </cols>
  <sheetData>
    <row r="1" spans="1:11" s="52" customFormat="1" ht="20.25" x14ac:dyDescent="0.3">
      <c r="A1" s="4" t="s">
        <v>10</v>
      </c>
      <c r="B1" s="198" t="s">
        <v>619</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16</v>
      </c>
      <c r="C7" s="39">
        <f>IF(B50=0, "-", B7/B50)</f>
        <v>2.606712284131639E-3</v>
      </c>
      <c r="D7" s="65">
        <v>41</v>
      </c>
      <c r="E7" s="21">
        <f>IF(D50=0, "-", D7/D50)</f>
        <v>7.615156017830609E-3</v>
      </c>
      <c r="F7" s="81">
        <v>35</v>
      </c>
      <c r="G7" s="39">
        <f>IF(F50=0, "-", F7/F50)</f>
        <v>2.3576961940047153E-3</v>
      </c>
      <c r="H7" s="65">
        <v>72</v>
      </c>
      <c r="I7" s="21">
        <f>IF(H50=0, "-", H7/H50)</f>
        <v>4.6168643796088487E-3</v>
      </c>
      <c r="J7" s="20">
        <f t="shared" ref="J7:J48" si="0">IF(D7=0, "-", IF((B7-D7)/D7&lt;10, (B7-D7)/D7, "&gt;999%"))</f>
        <v>-0.6097560975609756</v>
      </c>
      <c r="K7" s="21">
        <f t="shared" ref="K7:K48" si="1">IF(H7=0, "-", IF((F7-H7)/H7&lt;10, (F7-H7)/H7, "&gt;999%"))</f>
        <v>-0.51388888888888884</v>
      </c>
    </row>
    <row r="8" spans="1:11" x14ac:dyDescent="0.2">
      <c r="A8" s="7" t="s">
        <v>32</v>
      </c>
      <c r="B8" s="65">
        <v>0</v>
      </c>
      <c r="C8" s="39">
        <f>IF(B50=0, "-", B8/B50)</f>
        <v>0</v>
      </c>
      <c r="D8" s="65">
        <v>0</v>
      </c>
      <c r="E8" s="21">
        <f>IF(D50=0, "-", D8/D50)</f>
        <v>0</v>
      </c>
      <c r="F8" s="81">
        <v>1</v>
      </c>
      <c r="G8" s="39">
        <f>IF(F50=0, "-", F8/F50)</f>
        <v>6.7362748400134721E-5</v>
      </c>
      <c r="H8" s="65">
        <v>1</v>
      </c>
      <c r="I8" s="21">
        <f>IF(H50=0, "-", H8/H50)</f>
        <v>6.412311638345624E-5</v>
      </c>
      <c r="J8" s="20" t="str">
        <f t="shared" si="0"/>
        <v>-</v>
      </c>
      <c r="K8" s="21">
        <f t="shared" si="1"/>
        <v>0</v>
      </c>
    </row>
    <row r="9" spans="1:11" x14ac:dyDescent="0.2">
      <c r="A9" s="7" t="s">
        <v>33</v>
      </c>
      <c r="B9" s="65">
        <v>2</v>
      </c>
      <c r="C9" s="39">
        <f>IF(B50=0, "-", B9/B50)</f>
        <v>3.2583903551645487E-4</v>
      </c>
      <c r="D9" s="65">
        <v>3</v>
      </c>
      <c r="E9" s="21">
        <f>IF(D50=0, "-", D9/D50)</f>
        <v>5.5720653789004455E-4</v>
      </c>
      <c r="F9" s="81">
        <v>4</v>
      </c>
      <c r="G9" s="39">
        <f>IF(F50=0, "-", F9/F50)</f>
        <v>2.6945099360053889E-4</v>
      </c>
      <c r="H9" s="65">
        <v>8</v>
      </c>
      <c r="I9" s="21">
        <f>IF(H50=0, "-", H9/H50)</f>
        <v>5.1298493106764992E-4</v>
      </c>
      <c r="J9" s="20">
        <f t="shared" si="0"/>
        <v>-0.33333333333333331</v>
      </c>
      <c r="K9" s="21">
        <f t="shared" si="1"/>
        <v>-0.5</v>
      </c>
    </row>
    <row r="10" spans="1:11" x14ac:dyDescent="0.2">
      <c r="A10" s="7" t="s">
        <v>34</v>
      </c>
      <c r="B10" s="65">
        <v>93</v>
      </c>
      <c r="C10" s="39">
        <f>IF(B50=0, "-", B10/B50)</f>
        <v>1.5151515151515152E-2</v>
      </c>
      <c r="D10" s="65">
        <v>58</v>
      </c>
      <c r="E10" s="21">
        <f>IF(D50=0, "-", D10/D50)</f>
        <v>1.0772659732540862E-2</v>
      </c>
      <c r="F10" s="81">
        <v>172</v>
      </c>
      <c r="G10" s="39">
        <f>IF(F50=0, "-", F10/F50)</f>
        <v>1.1586392724823173E-2</v>
      </c>
      <c r="H10" s="65">
        <v>159</v>
      </c>
      <c r="I10" s="21">
        <f>IF(H50=0, "-", H10/H50)</f>
        <v>1.0195575504969542E-2</v>
      </c>
      <c r="J10" s="20">
        <f t="shared" si="0"/>
        <v>0.60344827586206895</v>
      </c>
      <c r="K10" s="21">
        <f t="shared" si="1"/>
        <v>8.1761006289308172E-2</v>
      </c>
    </row>
    <row r="11" spans="1:11" x14ac:dyDescent="0.2">
      <c r="A11" s="7" t="s">
        <v>35</v>
      </c>
      <c r="B11" s="65">
        <v>1</v>
      </c>
      <c r="C11" s="39">
        <f>IF(B50=0, "-", B11/B50)</f>
        <v>1.6291951775822744E-4</v>
      </c>
      <c r="D11" s="65">
        <v>1</v>
      </c>
      <c r="E11" s="21">
        <f>IF(D50=0, "-", D11/D50)</f>
        <v>1.8573551263001485E-4</v>
      </c>
      <c r="F11" s="81">
        <v>7</v>
      </c>
      <c r="G11" s="39">
        <f>IF(F50=0, "-", F11/F50)</f>
        <v>4.7153923880094309E-4</v>
      </c>
      <c r="H11" s="65">
        <v>8</v>
      </c>
      <c r="I11" s="21">
        <f>IF(H50=0, "-", H11/H50)</f>
        <v>5.1298493106764992E-4</v>
      </c>
      <c r="J11" s="20">
        <f t="shared" si="0"/>
        <v>0</v>
      </c>
      <c r="K11" s="21">
        <f t="shared" si="1"/>
        <v>-0.125</v>
      </c>
    </row>
    <row r="12" spans="1:11" x14ac:dyDescent="0.2">
      <c r="A12" s="7" t="s">
        <v>36</v>
      </c>
      <c r="B12" s="65">
        <v>320</v>
      </c>
      <c r="C12" s="39">
        <f>IF(B50=0, "-", B12/B50)</f>
        <v>5.2134245682632779E-2</v>
      </c>
      <c r="D12" s="65">
        <v>443</v>
      </c>
      <c r="E12" s="21">
        <f>IF(D50=0, "-", D12/D50)</f>
        <v>8.2280832095096582E-2</v>
      </c>
      <c r="F12" s="81">
        <v>923</v>
      </c>
      <c r="G12" s="39">
        <f>IF(F50=0, "-", F12/F50)</f>
        <v>6.2175816773324351E-2</v>
      </c>
      <c r="H12" s="65">
        <v>987</v>
      </c>
      <c r="I12" s="21">
        <f>IF(H50=0, "-", H12/H50)</f>
        <v>6.3289515870471311E-2</v>
      </c>
      <c r="J12" s="20">
        <f t="shared" si="0"/>
        <v>-0.27765237020316025</v>
      </c>
      <c r="K12" s="21">
        <f t="shared" si="1"/>
        <v>-6.4842958459979741E-2</v>
      </c>
    </row>
    <row r="13" spans="1:11" x14ac:dyDescent="0.2">
      <c r="A13" s="7" t="s">
        <v>37</v>
      </c>
      <c r="B13" s="65">
        <v>7</v>
      </c>
      <c r="C13" s="39">
        <f>IF(B50=0, "-", B13/B50)</f>
        <v>1.140436624307592E-3</v>
      </c>
      <c r="D13" s="65">
        <v>0</v>
      </c>
      <c r="E13" s="21">
        <f>IF(D50=0, "-", D13/D50)</f>
        <v>0</v>
      </c>
      <c r="F13" s="81">
        <v>19</v>
      </c>
      <c r="G13" s="39">
        <f>IF(F50=0, "-", F13/F50)</f>
        <v>1.2798922196025598E-3</v>
      </c>
      <c r="H13" s="65">
        <v>0</v>
      </c>
      <c r="I13" s="21">
        <f>IF(H50=0, "-", H13/H50)</f>
        <v>0</v>
      </c>
      <c r="J13" s="20" t="str">
        <f t="shared" si="0"/>
        <v>-</v>
      </c>
      <c r="K13" s="21" t="str">
        <f t="shared" si="1"/>
        <v>-</v>
      </c>
    </row>
    <row r="14" spans="1:11" x14ac:dyDescent="0.2">
      <c r="A14" s="7" t="s">
        <v>38</v>
      </c>
      <c r="B14" s="65">
        <v>3</v>
      </c>
      <c r="C14" s="39">
        <f>IF(B50=0, "-", B14/B50)</f>
        <v>4.8875855327468231E-4</v>
      </c>
      <c r="D14" s="65">
        <v>1</v>
      </c>
      <c r="E14" s="21">
        <f>IF(D50=0, "-", D14/D50)</f>
        <v>1.8573551263001485E-4</v>
      </c>
      <c r="F14" s="81">
        <v>5</v>
      </c>
      <c r="G14" s="39">
        <f>IF(F50=0, "-", F14/F50)</f>
        <v>3.3681374200067362E-4</v>
      </c>
      <c r="H14" s="65">
        <v>12</v>
      </c>
      <c r="I14" s="21">
        <f>IF(H50=0, "-", H14/H50)</f>
        <v>7.6947739660147482E-4</v>
      </c>
      <c r="J14" s="20">
        <f t="shared" si="0"/>
        <v>2</v>
      </c>
      <c r="K14" s="21">
        <f t="shared" si="1"/>
        <v>-0.58333333333333337</v>
      </c>
    </row>
    <row r="15" spans="1:11" x14ac:dyDescent="0.2">
      <c r="A15" s="7" t="s">
        <v>39</v>
      </c>
      <c r="B15" s="65">
        <v>7</v>
      </c>
      <c r="C15" s="39">
        <f>IF(B50=0, "-", B15/B50)</f>
        <v>1.140436624307592E-3</v>
      </c>
      <c r="D15" s="65">
        <v>6</v>
      </c>
      <c r="E15" s="21">
        <f>IF(D50=0, "-", D15/D50)</f>
        <v>1.1144130757800891E-3</v>
      </c>
      <c r="F15" s="81">
        <v>18</v>
      </c>
      <c r="G15" s="39">
        <f>IF(F50=0, "-", F15/F50)</f>
        <v>1.2125294712024251E-3</v>
      </c>
      <c r="H15" s="65">
        <v>9</v>
      </c>
      <c r="I15" s="21">
        <f>IF(H50=0, "-", H15/H50)</f>
        <v>5.7710804745110609E-4</v>
      </c>
      <c r="J15" s="20">
        <f t="shared" si="0"/>
        <v>0.16666666666666666</v>
      </c>
      <c r="K15" s="21">
        <f t="shared" si="1"/>
        <v>1</v>
      </c>
    </row>
    <row r="16" spans="1:11" x14ac:dyDescent="0.2">
      <c r="A16" s="7" t="s">
        <v>42</v>
      </c>
      <c r="B16" s="65">
        <v>6</v>
      </c>
      <c r="C16" s="39">
        <f>IF(B50=0, "-", B16/B50)</f>
        <v>9.7751710654936461E-4</v>
      </c>
      <c r="D16" s="65">
        <v>3</v>
      </c>
      <c r="E16" s="21">
        <f>IF(D50=0, "-", D16/D50)</f>
        <v>5.5720653789004455E-4</v>
      </c>
      <c r="F16" s="81">
        <v>13</v>
      </c>
      <c r="G16" s="39">
        <f>IF(F50=0, "-", F16/F50)</f>
        <v>8.7571572920175139E-4</v>
      </c>
      <c r="H16" s="65">
        <v>11</v>
      </c>
      <c r="I16" s="21">
        <f>IF(H50=0, "-", H16/H50)</f>
        <v>7.0535428021801854E-4</v>
      </c>
      <c r="J16" s="20">
        <f t="shared" si="0"/>
        <v>1</v>
      </c>
      <c r="K16" s="21">
        <f t="shared" si="1"/>
        <v>0.18181818181818182</v>
      </c>
    </row>
    <row r="17" spans="1:11" x14ac:dyDescent="0.2">
      <c r="A17" s="7" t="s">
        <v>43</v>
      </c>
      <c r="B17" s="65">
        <v>31</v>
      </c>
      <c r="C17" s="39">
        <f>IF(B50=0, "-", B17/B50)</f>
        <v>5.0505050505050509E-3</v>
      </c>
      <c r="D17" s="65">
        <v>12</v>
      </c>
      <c r="E17" s="21">
        <f>IF(D50=0, "-", D17/D50)</f>
        <v>2.2288261515601782E-3</v>
      </c>
      <c r="F17" s="81">
        <v>67</v>
      </c>
      <c r="G17" s="39">
        <f>IF(F50=0, "-", F17/F50)</f>
        <v>4.5133041428090269E-3</v>
      </c>
      <c r="H17" s="65">
        <v>37</v>
      </c>
      <c r="I17" s="21">
        <f>IF(H50=0, "-", H17/H50)</f>
        <v>2.3725553061878808E-3</v>
      </c>
      <c r="J17" s="20">
        <f t="shared" si="0"/>
        <v>1.5833333333333333</v>
      </c>
      <c r="K17" s="21">
        <f t="shared" si="1"/>
        <v>0.81081081081081086</v>
      </c>
    </row>
    <row r="18" spans="1:11" x14ac:dyDescent="0.2">
      <c r="A18" s="7" t="s">
        <v>45</v>
      </c>
      <c r="B18" s="65">
        <v>52</v>
      </c>
      <c r="C18" s="39">
        <f>IF(B50=0, "-", B18/B50)</f>
        <v>8.4718149234278266E-3</v>
      </c>
      <c r="D18" s="65">
        <v>86</v>
      </c>
      <c r="E18" s="21">
        <f>IF(D50=0, "-", D18/D50)</f>
        <v>1.5973254086181277E-2</v>
      </c>
      <c r="F18" s="81">
        <v>187</v>
      </c>
      <c r="G18" s="39">
        <f>IF(F50=0, "-", F18/F50)</f>
        <v>1.2596833950825193E-2</v>
      </c>
      <c r="H18" s="65">
        <v>503</v>
      </c>
      <c r="I18" s="21">
        <f>IF(H50=0, "-", H18/H50)</f>
        <v>3.225392754087849E-2</v>
      </c>
      <c r="J18" s="20">
        <f t="shared" si="0"/>
        <v>-0.39534883720930231</v>
      </c>
      <c r="K18" s="21">
        <f t="shared" si="1"/>
        <v>-0.62823061630218691</v>
      </c>
    </row>
    <row r="19" spans="1:11" x14ac:dyDescent="0.2">
      <c r="A19" s="7" t="s">
        <v>48</v>
      </c>
      <c r="B19" s="65">
        <v>1</v>
      </c>
      <c r="C19" s="39">
        <f>IF(B50=0, "-", B19/B50)</f>
        <v>1.6291951775822744E-4</v>
      </c>
      <c r="D19" s="65">
        <v>0</v>
      </c>
      <c r="E19" s="21">
        <f>IF(D50=0, "-", D19/D50)</f>
        <v>0</v>
      </c>
      <c r="F19" s="81">
        <v>5</v>
      </c>
      <c r="G19" s="39">
        <f>IF(F50=0, "-", F19/F50)</f>
        <v>3.3681374200067362E-4</v>
      </c>
      <c r="H19" s="65">
        <v>1</v>
      </c>
      <c r="I19" s="21">
        <f>IF(H50=0, "-", H19/H50)</f>
        <v>6.412311638345624E-5</v>
      </c>
      <c r="J19" s="20" t="str">
        <f t="shared" si="0"/>
        <v>-</v>
      </c>
      <c r="K19" s="21">
        <f t="shared" si="1"/>
        <v>4</v>
      </c>
    </row>
    <row r="20" spans="1:11" x14ac:dyDescent="0.2">
      <c r="A20" s="7" t="s">
        <v>51</v>
      </c>
      <c r="B20" s="65">
        <v>58</v>
      </c>
      <c r="C20" s="39">
        <f>IF(B50=0, "-", B20/B50)</f>
        <v>9.4493320299771921E-3</v>
      </c>
      <c r="D20" s="65">
        <v>181</v>
      </c>
      <c r="E20" s="21">
        <f>IF(D50=0, "-", D20/D50)</f>
        <v>3.3618127786032688E-2</v>
      </c>
      <c r="F20" s="81">
        <v>197</v>
      </c>
      <c r="G20" s="39">
        <f>IF(F50=0, "-", F20/F50)</f>
        <v>1.327046143482654E-2</v>
      </c>
      <c r="H20" s="65">
        <v>677</v>
      </c>
      <c r="I20" s="21">
        <f>IF(H50=0, "-", H20/H50)</f>
        <v>4.3411349791599871E-2</v>
      </c>
      <c r="J20" s="20">
        <f t="shared" si="0"/>
        <v>-0.6795580110497238</v>
      </c>
      <c r="K20" s="21">
        <f t="shared" si="1"/>
        <v>-0.70901033973412109</v>
      </c>
    </row>
    <row r="21" spans="1:11" x14ac:dyDescent="0.2">
      <c r="A21" s="7" t="s">
        <v>52</v>
      </c>
      <c r="B21" s="65">
        <v>697</v>
      </c>
      <c r="C21" s="39">
        <f>IF(B50=0, "-", B21/B50)</f>
        <v>0.11355490387748453</v>
      </c>
      <c r="D21" s="65">
        <v>610</v>
      </c>
      <c r="E21" s="21">
        <f>IF(D50=0, "-", D21/D50)</f>
        <v>0.11329866270430906</v>
      </c>
      <c r="F21" s="81">
        <v>1851</v>
      </c>
      <c r="G21" s="39">
        <f>IF(F50=0, "-", F21/F50)</f>
        <v>0.12468844728864938</v>
      </c>
      <c r="H21" s="65">
        <v>1684</v>
      </c>
      <c r="I21" s="21">
        <f>IF(H50=0, "-", H21/H50)</f>
        <v>0.10798332798974031</v>
      </c>
      <c r="J21" s="20">
        <f t="shared" si="0"/>
        <v>0.14262295081967213</v>
      </c>
      <c r="K21" s="21">
        <f t="shared" si="1"/>
        <v>9.9168646080760092E-2</v>
      </c>
    </row>
    <row r="22" spans="1:11" x14ac:dyDescent="0.2">
      <c r="A22" s="7" t="s">
        <v>58</v>
      </c>
      <c r="B22" s="65">
        <v>5</v>
      </c>
      <c r="C22" s="39">
        <f>IF(B50=0, "-", B22/B50)</f>
        <v>8.1459758879113718E-4</v>
      </c>
      <c r="D22" s="65">
        <v>2</v>
      </c>
      <c r="E22" s="21">
        <f>IF(D50=0, "-", D22/D50)</f>
        <v>3.714710252600297E-4</v>
      </c>
      <c r="F22" s="81">
        <v>7</v>
      </c>
      <c r="G22" s="39">
        <f>IF(F50=0, "-", F22/F50)</f>
        <v>4.7153923880094309E-4</v>
      </c>
      <c r="H22" s="65">
        <v>8</v>
      </c>
      <c r="I22" s="21">
        <f>IF(H50=0, "-", H22/H50)</f>
        <v>5.1298493106764992E-4</v>
      </c>
      <c r="J22" s="20">
        <f t="shared" si="0"/>
        <v>1.5</v>
      </c>
      <c r="K22" s="21">
        <f t="shared" si="1"/>
        <v>-0.125</v>
      </c>
    </row>
    <row r="23" spans="1:11" x14ac:dyDescent="0.2">
      <c r="A23" s="7" t="s">
        <v>61</v>
      </c>
      <c r="B23" s="65">
        <v>712</v>
      </c>
      <c r="C23" s="39">
        <f>IF(B50=0, "-", B23/B50)</f>
        <v>0.11599869664385794</v>
      </c>
      <c r="D23" s="65">
        <v>948</v>
      </c>
      <c r="E23" s="21">
        <f>IF(D50=0, "-", D23/D50)</f>
        <v>0.1760772659732541</v>
      </c>
      <c r="F23" s="81">
        <v>2162</v>
      </c>
      <c r="G23" s="39">
        <f>IF(F50=0, "-", F23/F50)</f>
        <v>0.14563826204109129</v>
      </c>
      <c r="H23" s="65">
        <v>2817</v>
      </c>
      <c r="I23" s="21">
        <f>IF(H50=0, "-", H23/H50)</f>
        <v>0.18063481885219621</v>
      </c>
      <c r="J23" s="20">
        <f t="shared" si="0"/>
        <v>-0.24894514767932491</v>
      </c>
      <c r="K23" s="21">
        <f t="shared" si="1"/>
        <v>-0.23251686190983314</v>
      </c>
    </row>
    <row r="24" spans="1:11" x14ac:dyDescent="0.2">
      <c r="A24" s="7" t="s">
        <v>62</v>
      </c>
      <c r="B24" s="65">
        <v>0</v>
      </c>
      <c r="C24" s="39">
        <f>IF(B50=0, "-", B24/B50)</f>
        <v>0</v>
      </c>
      <c r="D24" s="65">
        <v>2</v>
      </c>
      <c r="E24" s="21">
        <f>IF(D50=0, "-", D24/D50)</f>
        <v>3.714710252600297E-4</v>
      </c>
      <c r="F24" s="81">
        <v>0</v>
      </c>
      <c r="G24" s="39">
        <f>IF(F50=0, "-", F24/F50)</f>
        <v>0</v>
      </c>
      <c r="H24" s="65">
        <v>8</v>
      </c>
      <c r="I24" s="21">
        <f>IF(H50=0, "-", H24/H50)</f>
        <v>5.1298493106764992E-4</v>
      </c>
      <c r="J24" s="20">
        <f t="shared" si="0"/>
        <v>-1</v>
      </c>
      <c r="K24" s="21">
        <f t="shared" si="1"/>
        <v>-1</v>
      </c>
    </row>
    <row r="25" spans="1:11" x14ac:dyDescent="0.2">
      <c r="A25" s="7" t="s">
        <v>64</v>
      </c>
      <c r="B25" s="65">
        <v>14</v>
      </c>
      <c r="C25" s="39">
        <f>IF(B50=0, "-", B25/B50)</f>
        <v>2.2808732486151841E-3</v>
      </c>
      <c r="D25" s="65">
        <v>8</v>
      </c>
      <c r="E25" s="21">
        <f>IF(D50=0, "-", D25/D50)</f>
        <v>1.4858841010401188E-3</v>
      </c>
      <c r="F25" s="81">
        <v>51</v>
      </c>
      <c r="G25" s="39">
        <f>IF(F50=0, "-", F25/F50)</f>
        <v>3.4355001684068711E-3</v>
      </c>
      <c r="H25" s="65">
        <v>40</v>
      </c>
      <c r="I25" s="21">
        <f>IF(H50=0, "-", H25/H50)</f>
        <v>2.5649246553382495E-3</v>
      </c>
      <c r="J25" s="20">
        <f t="shared" si="0"/>
        <v>0.75</v>
      </c>
      <c r="K25" s="21">
        <f t="shared" si="1"/>
        <v>0.27500000000000002</v>
      </c>
    </row>
    <row r="26" spans="1:11" x14ac:dyDescent="0.2">
      <c r="A26" s="7" t="s">
        <v>65</v>
      </c>
      <c r="B26" s="65">
        <v>22</v>
      </c>
      <c r="C26" s="39">
        <f>IF(B50=0, "-", B26/B50)</f>
        <v>3.5842293906810036E-3</v>
      </c>
      <c r="D26" s="65">
        <v>76</v>
      </c>
      <c r="E26" s="21">
        <f>IF(D50=0, "-", D26/D50)</f>
        <v>1.4115898959881129E-2</v>
      </c>
      <c r="F26" s="81">
        <v>74</v>
      </c>
      <c r="G26" s="39">
        <f>IF(F50=0, "-", F26/F50)</f>
        <v>4.9848433816099694E-3</v>
      </c>
      <c r="H26" s="65">
        <v>200</v>
      </c>
      <c r="I26" s="21">
        <f>IF(H50=0, "-", H26/H50)</f>
        <v>1.2824623276691247E-2</v>
      </c>
      <c r="J26" s="20">
        <f t="shared" si="0"/>
        <v>-0.71052631578947367</v>
      </c>
      <c r="K26" s="21">
        <f t="shared" si="1"/>
        <v>-0.63</v>
      </c>
    </row>
    <row r="27" spans="1:11" x14ac:dyDescent="0.2">
      <c r="A27" s="7" t="s">
        <v>66</v>
      </c>
      <c r="B27" s="65">
        <v>5</v>
      </c>
      <c r="C27" s="39">
        <f>IF(B50=0, "-", B27/B50)</f>
        <v>8.1459758879113718E-4</v>
      </c>
      <c r="D27" s="65">
        <v>3</v>
      </c>
      <c r="E27" s="21">
        <f>IF(D50=0, "-", D27/D50)</f>
        <v>5.5720653789004455E-4</v>
      </c>
      <c r="F27" s="81">
        <v>16</v>
      </c>
      <c r="G27" s="39">
        <f>IF(F50=0, "-", F27/F50)</f>
        <v>1.0778039744021555E-3</v>
      </c>
      <c r="H27" s="65">
        <v>6</v>
      </c>
      <c r="I27" s="21">
        <f>IF(H50=0, "-", H27/H50)</f>
        <v>3.8473869830073741E-4</v>
      </c>
      <c r="J27" s="20">
        <f t="shared" si="0"/>
        <v>0.66666666666666663</v>
      </c>
      <c r="K27" s="21">
        <f t="shared" si="1"/>
        <v>1.6666666666666667</v>
      </c>
    </row>
    <row r="28" spans="1:11" x14ac:dyDescent="0.2">
      <c r="A28" s="7" t="s">
        <v>69</v>
      </c>
      <c r="B28" s="65">
        <v>5</v>
      </c>
      <c r="C28" s="39">
        <f>IF(B50=0, "-", B28/B50)</f>
        <v>8.1459758879113718E-4</v>
      </c>
      <c r="D28" s="65">
        <v>4</v>
      </c>
      <c r="E28" s="21">
        <f>IF(D50=0, "-", D28/D50)</f>
        <v>7.429420505200594E-4</v>
      </c>
      <c r="F28" s="81">
        <v>11</v>
      </c>
      <c r="G28" s="39">
        <f>IF(F50=0, "-", F28/F50)</f>
        <v>7.4099023240148203E-4</v>
      </c>
      <c r="H28" s="65">
        <v>12</v>
      </c>
      <c r="I28" s="21">
        <f>IF(H50=0, "-", H28/H50)</f>
        <v>7.6947739660147482E-4</v>
      </c>
      <c r="J28" s="20">
        <f t="shared" si="0"/>
        <v>0.25</v>
      </c>
      <c r="K28" s="21">
        <f t="shared" si="1"/>
        <v>-8.3333333333333329E-2</v>
      </c>
    </row>
    <row r="29" spans="1:11" x14ac:dyDescent="0.2">
      <c r="A29" s="7" t="s">
        <v>70</v>
      </c>
      <c r="B29" s="65">
        <v>461</v>
      </c>
      <c r="C29" s="39">
        <f>IF(B50=0, "-", B29/B50)</f>
        <v>7.5105897686542841E-2</v>
      </c>
      <c r="D29" s="65">
        <v>546</v>
      </c>
      <c r="E29" s="21">
        <f>IF(D50=0, "-", D29/D50)</f>
        <v>0.10141158989598811</v>
      </c>
      <c r="F29" s="81">
        <v>1548</v>
      </c>
      <c r="G29" s="39">
        <f>IF(F50=0, "-", F29/F50)</f>
        <v>0.10427753452340856</v>
      </c>
      <c r="H29" s="65">
        <v>1487</v>
      </c>
      <c r="I29" s="21">
        <f>IF(H50=0, "-", H29/H50)</f>
        <v>9.535107406219942E-2</v>
      </c>
      <c r="J29" s="20">
        <f t="shared" si="0"/>
        <v>-0.15567765567765568</v>
      </c>
      <c r="K29" s="21">
        <f t="shared" si="1"/>
        <v>4.10221923335575E-2</v>
      </c>
    </row>
    <row r="30" spans="1:11" x14ac:dyDescent="0.2">
      <c r="A30" s="7" t="s">
        <v>71</v>
      </c>
      <c r="B30" s="65">
        <v>1</v>
      </c>
      <c r="C30" s="39">
        <f>IF(B50=0, "-", B30/B50)</f>
        <v>1.6291951775822744E-4</v>
      </c>
      <c r="D30" s="65">
        <v>1</v>
      </c>
      <c r="E30" s="21">
        <f>IF(D50=0, "-", D30/D50)</f>
        <v>1.8573551263001485E-4</v>
      </c>
      <c r="F30" s="81">
        <v>2</v>
      </c>
      <c r="G30" s="39">
        <f>IF(F50=0, "-", F30/F50)</f>
        <v>1.3472549680026944E-4</v>
      </c>
      <c r="H30" s="65">
        <v>5</v>
      </c>
      <c r="I30" s="21">
        <f>IF(H50=0, "-", H30/H50)</f>
        <v>3.2061558191728119E-4</v>
      </c>
      <c r="J30" s="20">
        <f t="shared" si="0"/>
        <v>0</v>
      </c>
      <c r="K30" s="21">
        <f t="shared" si="1"/>
        <v>-0.6</v>
      </c>
    </row>
    <row r="31" spans="1:11" x14ac:dyDescent="0.2">
      <c r="A31" s="7" t="s">
        <v>72</v>
      </c>
      <c r="B31" s="65">
        <v>422</v>
      </c>
      <c r="C31" s="39">
        <f>IF(B50=0, "-", B31/B50)</f>
        <v>6.8752036493971977E-2</v>
      </c>
      <c r="D31" s="65">
        <v>478</v>
      </c>
      <c r="E31" s="21">
        <f>IF(D50=0, "-", D31/D50)</f>
        <v>8.8781575037147106E-2</v>
      </c>
      <c r="F31" s="81">
        <v>882</v>
      </c>
      <c r="G31" s="39">
        <f>IF(F50=0, "-", F31/F50)</f>
        <v>5.9413944088918827E-2</v>
      </c>
      <c r="H31" s="65">
        <v>1444</v>
      </c>
      <c r="I31" s="21">
        <f>IF(H50=0, "-", H31/H50)</f>
        <v>9.2593780057710809E-2</v>
      </c>
      <c r="J31" s="20">
        <f t="shared" si="0"/>
        <v>-0.11715481171548117</v>
      </c>
      <c r="K31" s="21">
        <f t="shared" si="1"/>
        <v>-0.38919667590027701</v>
      </c>
    </row>
    <row r="32" spans="1:11" x14ac:dyDescent="0.2">
      <c r="A32" s="7" t="s">
        <v>74</v>
      </c>
      <c r="B32" s="65">
        <v>26</v>
      </c>
      <c r="C32" s="39">
        <f>IF(B50=0, "-", B32/B50)</f>
        <v>4.2359074617139133E-3</v>
      </c>
      <c r="D32" s="65">
        <v>26</v>
      </c>
      <c r="E32" s="21">
        <f>IF(D50=0, "-", D32/D50)</f>
        <v>4.8291233283803865E-3</v>
      </c>
      <c r="F32" s="81">
        <v>79</v>
      </c>
      <c r="G32" s="39">
        <f>IF(F50=0, "-", F32/F50)</f>
        <v>5.321657123610643E-3</v>
      </c>
      <c r="H32" s="65">
        <v>54</v>
      </c>
      <c r="I32" s="21">
        <f>IF(H50=0, "-", H32/H50)</f>
        <v>3.4626482847066368E-3</v>
      </c>
      <c r="J32" s="20">
        <f t="shared" si="0"/>
        <v>0</v>
      </c>
      <c r="K32" s="21">
        <f t="shared" si="1"/>
        <v>0.46296296296296297</v>
      </c>
    </row>
    <row r="33" spans="1:11" x14ac:dyDescent="0.2">
      <c r="A33" s="7" t="s">
        <v>75</v>
      </c>
      <c r="B33" s="65">
        <v>341</v>
      </c>
      <c r="C33" s="39">
        <f>IF(B50=0, "-", B33/B50)</f>
        <v>5.5555555555555552E-2</v>
      </c>
      <c r="D33" s="65">
        <v>157</v>
      </c>
      <c r="E33" s="21">
        <f>IF(D50=0, "-", D33/D50)</f>
        <v>2.9160475482912333E-2</v>
      </c>
      <c r="F33" s="81">
        <v>923</v>
      </c>
      <c r="G33" s="39">
        <f>IF(F50=0, "-", F33/F50)</f>
        <v>6.2175816773324351E-2</v>
      </c>
      <c r="H33" s="65">
        <v>516</v>
      </c>
      <c r="I33" s="21">
        <f>IF(H50=0, "-", H33/H50)</f>
        <v>3.3087528053863419E-2</v>
      </c>
      <c r="J33" s="20">
        <f t="shared" si="0"/>
        <v>1.1719745222929936</v>
      </c>
      <c r="K33" s="21">
        <f t="shared" si="1"/>
        <v>0.78875968992248058</v>
      </c>
    </row>
    <row r="34" spans="1:11" x14ac:dyDescent="0.2">
      <c r="A34" s="7" t="s">
        <v>76</v>
      </c>
      <c r="B34" s="65">
        <v>40</v>
      </c>
      <c r="C34" s="39">
        <f>IF(B50=0, "-", B34/B50)</f>
        <v>6.5167807103290974E-3</v>
      </c>
      <c r="D34" s="65">
        <v>28</v>
      </c>
      <c r="E34" s="21">
        <f>IF(D50=0, "-", D34/D50)</f>
        <v>5.2005943536404158E-3</v>
      </c>
      <c r="F34" s="81">
        <v>120</v>
      </c>
      <c r="G34" s="39">
        <f>IF(F50=0, "-", F34/F50)</f>
        <v>8.0835298080161669E-3</v>
      </c>
      <c r="H34" s="65">
        <v>134</v>
      </c>
      <c r="I34" s="21">
        <f>IF(H50=0, "-", H34/H50)</f>
        <v>8.5924975953831362E-3</v>
      </c>
      <c r="J34" s="20">
        <f t="shared" si="0"/>
        <v>0.42857142857142855</v>
      </c>
      <c r="K34" s="21">
        <f t="shared" si="1"/>
        <v>-0.1044776119402985</v>
      </c>
    </row>
    <row r="35" spans="1:11" x14ac:dyDescent="0.2">
      <c r="A35" s="7" t="s">
        <v>77</v>
      </c>
      <c r="B35" s="65">
        <v>22</v>
      </c>
      <c r="C35" s="39">
        <f>IF(B50=0, "-", B35/B50)</f>
        <v>3.5842293906810036E-3</v>
      </c>
      <c r="D35" s="65">
        <v>35</v>
      </c>
      <c r="E35" s="21">
        <f>IF(D50=0, "-", D35/D50)</f>
        <v>6.5007429420505204E-3</v>
      </c>
      <c r="F35" s="81">
        <v>122</v>
      </c>
      <c r="G35" s="39">
        <f>IF(F50=0, "-", F35/F50)</f>
        <v>8.2182553048164367E-3</v>
      </c>
      <c r="H35" s="65">
        <v>55</v>
      </c>
      <c r="I35" s="21">
        <f>IF(H50=0, "-", H35/H50)</f>
        <v>3.5267714010900932E-3</v>
      </c>
      <c r="J35" s="20">
        <f t="shared" si="0"/>
        <v>-0.37142857142857144</v>
      </c>
      <c r="K35" s="21">
        <f t="shared" si="1"/>
        <v>1.2181818181818183</v>
      </c>
    </row>
    <row r="36" spans="1:11" x14ac:dyDescent="0.2">
      <c r="A36" s="7" t="s">
        <v>78</v>
      </c>
      <c r="B36" s="65">
        <v>18</v>
      </c>
      <c r="C36" s="39">
        <f>IF(B50=0, "-", B36/B50)</f>
        <v>2.9325513196480938E-3</v>
      </c>
      <c r="D36" s="65">
        <v>22</v>
      </c>
      <c r="E36" s="21">
        <f>IF(D50=0, "-", D36/D50)</f>
        <v>4.0861812778603271E-3</v>
      </c>
      <c r="F36" s="81">
        <v>37</v>
      </c>
      <c r="G36" s="39">
        <f>IF(F50=0, "-", F36/F50)</f>
        <v>2.4924216908049847E-3</v>
      </c>
      <c r="H36" s="65">
        <v>60</v>
      </c>
      <c r="I36" s="21">
        <f>IF(H50=0, "-", H36/H50)</f>
        <v>3.8473869830073742E-3</v>
      </c>
      <c r="J36" s="20">
        <f t="shared" si="0"/>
        <v>-0.18181818181818182</v>
      </c>
      <c r="K36" s="21">
        <f t="shared" si="1"/>
        <v>-0.38333333333333336</v>
      </c>
    </row>
    <row r="37" spans="1:11" x14ac:dyDescent="0.2">
      <c r="A37" s="7" t="s">
        <v>79</v>
      </c>
      <c r="B37" s="65">
        <v>9</v>
      </c>
      <c r="C37" s="39">
        <f>IF(B50=0, "-", B37/B50)</f>
        <v>1.4662756598240469E-3</v>
      </c>
      <c r="D37" s="65">
        <v>2</v>
      </c>
      <c r="E37" s="21">
        <f>IF(D50=0, "-", D37/D50)</f>
        <v>3.714710252600297E-4</v>
      </c>
      <c r="F37" s="81">
        <v>24</v>
      </c>
      <c r="G37" s="39">
        <f>IF(F50=0, "-", F37/F50)</f>
        <v>1.6167059616032334E-3</v>
      </c>
      <c r="H37" s="65">
        <v>14</v>
      </c>
      <c r="I37" s="21">
        <f>IF(H50=0, "-", H37/H50)</f>
        <v>8.9772362936838728E-4</v>
      </c>
      <c r="J37" s="20">
        <f t="shared" si="0"/>
        <v>3.5</v>
      </c>
      <c r="K37" s="21">
        <f t="shared" si="1"/>
        <v>0.7142857142857143</v>
      </c>
    </row>
    <row r="38" spans="1:11" x14ac:dyDescent="0.2">
      <c r="A38" s="7" t="s">
        <v>80</v>
      </c>
      <c r="B38" s="65">
        <v>23</v>
      </c>
      <c r="C38" s="39">
        <f>IF(B50=0, "-", B38/B50)</f>
        <v>3.747148908439231E-3</v>
      </c>
      <c r="D38" s="65">
        <v>0</v>
      </c>
      <c r="E38" s="21">
        <f>IF(D50=0, "-", D38/D50)</f>
        <v>0</v>
      </c>
      <c r="F38" s="81">
        <v>23</v>
      </c>
      <c r="G38" s="39">
        <f>IF(F50=0, "-", F38/F50)</f>
        <v>1.5493432132030987E-3</v>
      </c>
      <c r="H38" s="65">
        <v>0</v>
      </c>
      <c r="I38" s="21">
        <f>IF(H50=0, "-", H38/H50)</f>
        <v>0</v>
      </c>
      <c r="J38" s="20" t="str">
        <f t="shared" si="0"/>
        <v>-</v>
      </c>
      <c r="K38" s="21" t="str">
        <f t="shared" si="1"/>
        <v>-</v>
      </c>
    </row>
    <row r="39" spans="1:11" x14ac:dyDescent="0.2">
      <c r="A39" s="7" t="s">
        <v>81</v>
      </c>
      <c r="B39" s="65">
        <v>64</v>
      </c>
      <c r="C39" s="39">
        <f>IF(B50=0, "-", B39/B50)</f>
        <v>1.0426849136526556E-2</v>
      </c>
      <c r="D39" s="65">
        <v>57</v>
      </c>
      <c r="E39" s="21">
        <f>IF(D50=0, "-", D39/D50)</f>
        <v>1.0586924219910848E-2</v>
      </c>
      <c r="F39" s="81">
        <v>116</v>
      </c>
      <c r="G39" s="39">
        <f>IF(F50=0, "-", F39/F50)</f>
        <v>7.8140788144156273E-3</v>
      </c>
      <c r="H39" s="65">
        <v>135</v>
      </c>
      <c r="I39" s="21">
        <f>IF(H50=0, "-", H39/H50)</f>
        <v>8.6566207117665921E-3</v>
      </c>
      <c r="J39" s="20">
        <f t="shared" si="0"/>
        <v>0.12280701754385964</v>
      </c>
      <c r="K39" s="21">
        <f t="shared" si="1"/>
        <v>-0.14074074074074075</v>
      </c>
    </row>
    <row r="40" spans="1:11" x14ac:dyDescent="0.2">
      <c r="A40" s="7" t="s">
        <v>83</v>
      </c>
      <c r="B40" s="65">
        <v>6</v>
      </c>
      <c r="C40" s="39">
        <f>IF(B50=0, "-", B40/B50)</f>
        <v>9.7751710654936461E-4</v>
      </c>
      <c r="D40" s="65">
        <v>2</v>
      </c>
      <c r="E40" s="21">
        <f>IF(D50=0, "-", D40/D50)</f>
        <v>3.714710252600297E-4</v>
      </c>
      <c r="F40" s="81">
        <v>17</v>
      </c>
      <c r="G40" s="39">
        <f>IF(F50=0, "-", F40/F50)</f>
        <v>1.1451667228022904E-3</v>
      </c>
      <c r="H40" s="65">
        <v>2</v>
      </c>
      <c r="I40" s="21">
        <f>IF(H50=0, "-", H40/H50)</f>
        <v>1.2824623276691248E-4</v>
      </c>
      <c r="J40" s="20">
        <f t="shared" si="0"/>
        <v>2</v>
      </c>
      <c r="K40" s="21">
        <f t="shared" si="1"/>
        <v>7.5</v>
      </c>
    </row>
    <row r="41" spans="1:11" x14ac:dyDescent="0.2">
      <c r="A41" s="7" t="s">
        <v>84</v>
      </c>
      <c r="B41" s="65">
        <v>2</v>
      </c>
      <c r="C41" s="39">
        <f>IF(B50=0, "-", B41/B50)</f>
        <v>3.2583903551645487E-4</v>
      </c>
      <c r="D41" s="65">
        <v>0</v>
      </c>
      <c r="E41" s="21">
        <f>IF(D50=0, "-", D41/D50)</f>
        <v>0</v>
      </c>
      <c r="F41" s="81">
        <v>5</v>
      </c>
      <c r="G41" s="39">
        <f>IF(F50=0, "-", F41/F50)</f>
        <v>3.3681374200067362E-4</v>
      </c>
      <c r="H41" s="65">
        <v>1</v>
      </c>
      <c r="I41" s="21">
        <f>IF(H50=0, "-", H41/H50)</f>
        <v>6.412311638345624E-5</v>
      </c>
      <c r="J41" s="20" t="str">
        <f t="shared" si="0"/>
        <v>-</v>
      </c>
      <c r="K41" s="21">
        <f t="shared" si="1"/>
        <v>4</v>
      </c>
    </row>
    <row r="42" spans="1:11" x14ac:dyDescent="0.2">
      <c r="A42" s="7" t="s">
        <v>87</v>
      </c>
      <c r="B42" s="65">
        <v>148</v>
      </c>
      <c r="C42" s="39">
        <f>IF(B50=0, "-", B42/B50)</f>
        <v>2.4112088628217662E-2</v>
      </c>
      <c r="D42" s="65">
        <v>115</v>
      </c>
      <c r="E42" s="21">
        <f>IF(D50=0, "-", D42/D50)</f>
        <v>2.1359583952451709E-2</v>
      </c>
      <c r="F42" s="81">
        <v>268</v>
      </c>
      <c r="G42" s="39">
        <f>IF(F50=0, "-", F42/F50)</f>
        <v>1.8053216571236107E-2</v>
      </c>
      <c r="H42" s="65">
        <v>311</v>
      </c>
      <c r="I42" s="21">
        <f>IF(H50=0, "-", H42/H50)</f>
        <v>1.9942289195254891E-2</v>
      </c>
      <c r="J42" s="20">
        <f t="shared" si="0"/>
        <v>0.28695652173913044</v>
      </c>
      <c r="K42" s="21">
        <f t="shared" si="1"/>
        <v>-0.13826366559485531</v>
      </c>
    </row>
    <row r="43" spans="1:11" x14ac:dyDescent="0.2">
      <c r="A43" s="7" t="s">
        <v>89</v>
      </c>
      <c r="B43" s="65">
        <v>45</v>
      </c>
      <c r="C43" s="39">
        <f>IF(B50=0, "-", B43/B50)</f>
        <v>7.331378299120235E-3</v>
      </c>
      <c r="D43" s="65">
        <v>126</v>
      </c>
      <c r="E43" s="21">
        <f>IF(D50=0, "-", D43/D50)</f>
        <v>2.3402674591381872E-2</v>
      </c>
      <c r="F43" s="81">
        <v>227</v>
      </c>
      <c r="G43" s="39">
        <f>IF(F50=0, "-", F43/F50)</f>
        <v>1.5291343886830582E-2</v>
      </c>
      <c r="H43" s="65">
        <v>319</v>
      </c>
      <c r="I43" s="21">
        <f>IF(H50=0, "-", H43/H50)</f>
        <v>2.0455274126322538E-2</v>
      </c>
      <c r="J43" s="20">
        <f t="shared" si="0"/>
        <v>-0.6428571428571429</v>
      </c>
      <c r="K43" s="21">
        <f t="shared" si="1"/>
        <v>-0.2884012539184953</v>
      </c>
    </row>
    <row r="44" spans="1:11" x14ac:dyDescent="0.2">
      <c r="A44" s="7" t="s">
        <v>90</v>
      </c>
      <c r="B44" s="65">
        <v>388</v>
      </c>
      <c r="C44" s="39">
        <f>IF(B50=0, "-", B44/B50)</f>
        <v>6.321277289019224E-2</v>
      </c>
      <c r="D44" s="65">
        <v>229</v>
      </c>
      <c r="E44" s="21">
        <f>IF(D50=0, "-", D44/D50)</f>
        <v>4.2533432392273404E-2</v>
      </c>
      <c r="F44" s="81">
        <v>698</v>
      </c>
      <c r="G44" s="39">
        <f>IF(F50=0, "-", F44/F50)</f>
        <v>4.701919838329404E-2</v>
      </c>
      <c r="H44" s="65">
        <v>729</v>
      </c>
      <c r="I44" s="21">
        <f>IF(H50=0, "-", H44/H50)</f>
        <v>4.6745751843539594E-2</v>
      </c>
      <c r="J44" s="20">
        <f t="shared" si="0"/>
        <v>0.69432314410480345</v>
      </c>
      <c r="K44" s="21">
        <f t="shared" si="1"/>
        <v>-4.2524005486968448E-2</v>
      </c>
    </row>
    <row r="45" spans="1:11" x14ac:dyDescent="0.2">
      <c r="A45" s="7" t="s">
        <v>91</v>
      </c>
      <c r="B45" s="65">
        <v>1218</v>
      </c>
      <c r="C45" s="39">
        <f>IF(B50=0, "-", B45/B50)</f>
        <v>0.19843597262952101</v>
      </c>
      <c r="D45" s="65">
        <v>0</v>
      </c>
      <c r="E45" s="21">
        <f>IF(D50=0, "-", D45/D50)</f>
        <v>0</v>
      </c>
      <c r="F45" s="81">
        <v>1218</v>
      </c>
      <c r="G45" s="39">
        <f>IF(F50=0, "-", F45/F50)</f>
        <v>8.2047827551364097E-2</v>
      </c>
      <c r="H45" s="65">
        <v>0</v>
      </c>
      <c r="I45" s="21">
        <f>IF(H50=0, "-", H45/H50)</f>
        <v>0</v>
      </c>
      <c r="J45" s="20" t="str">
        <f t="shared" si="0"/>
        <v>-</v>
      </c>
      <c r="K45" s="21" t="str">
        <f t="shared" si="1"/>
        <v>-</v>
      </c>
    </row>
    <row r="46" spans="1:11" x14ac:dyDescent="0.2">
      <c r="A46" s="7" t="s">
        <v>92</v>
      </c>
      <c r="B46" s="65">
        <v>699</v>
      </c>
      <c r="C46" s="39">
        <f>IF(B50=0, "-", B46/B50)</f>
        <v>0.11388074291300097</v>
      </c>
      <c r="D46" s="65">
        <v>942</v>
      </c>
      <c r="E46" s="21">
        <f>IF(D50=0, "-", D46/D50)</f>
        <v>0.17496285289747399</v>
      </c>
      <c r="F46" s="81">
        <v>2192</v>
      </c>
      <c r="G46" s="39">
        <f>IF(F50=0, "-", F46/F50)</f>
        <v>0.14765914449309531</v>
      </c>
      <c r="H46" s="65">
        <v>2598</v>
      </c>
      <c r="I46" s="21">
        <f>IF(H50=0, "-", H46/H50)</f>
        <v>0.1665918563642193</v>
      </c>
      <c r="J46" s="20">
        <f t="shared" si="0"/>
        <v>-0.25796178343949044</v>
      </c>
      <c r="K46" s="21">
        <f t="shared" si="1"/>
        <v>-0.15627405696689761</v>
      </c>
    </row>
    <row r="47" spans="1:11" x14ac:dyDescent="0.2">
      <c r="A47" s="7" t="s">
        <v>94</v>
      </c>
      <c r="B47" s="65">
        <v>136</v>
      </c>
      <c r="C47" s="39">
        <f>IF(B50=0, "-", B47/B50)</f>
        <v>2.2157054415118931E-2</v>
      </c>
      <c r="D47" s="65">
        <v>123</v>
      </c>
      <c r="E47" s="21">
        <f>IF(D50=0, "-", D47/D50)</f>
        <v>2.2845468053491826E-2</v>
      </c>
      <c r="F47" s="81">
        <v>490</v>
      </c>
      <c r="G47" s="39">
        <f>IF(F50=0, "-", F47/F50)</f>
        <v>3.3007746716066017E-2</v>
      </c>
      <c r="H47" s="65">
        <v>460</v>
      </c>
      <c r="I47" s="21">
        <f>IF(H50=0, "-", H47/H50)</f>
        <v>2.9496633536389868E-2</v>
      </c>
      <c r="J47" s="20">
        <f t="shared" si="0"/>
        <v>0.10569105691056911</v>
      </c>
      <c r="K47" s="21">
        <f t="shared" si="1"/>
        <v>6.5217391304347824E-2</v>
      </c>
    </row>
    <row r="48" spans="1:11" x14ac:dyDescent="0.2">
      <c r="A48" s="7" t="s">
        <v>95</v>
      </c>
      <c r="B48" s="65">
        <v>12</v>
      </c>
      <c r="C48" s="39">
        <f>IF(B50=0, "-", B48/B50)</f>
        <v>1.9550342130987292E-3</v>
      </c>
      <c r="D48" s="65">
        <v>7</v>
      </c>
      <c r="E48" s="21">
        <f>IF(D50=0, "-", D48/D50)</f>
        <v>1.3001485884101039E-3</v>
      </c>
      <c r="F48" s="81">
        <v>29</v>
      </c>
      <c r="G48" s="39">
        <f>IF(F50=0, "-", F48/F50)</f>
        <v>1.9535197036039068E-3</v>
      </c>
      <c r="H48" s="65">
        <v>11</v>
      </c>
      <c r="I48" s="21">
        <f>IF(H50=0, "-", H48/H50)</f>
        <v>7.0535428021801854E-4</v>
      </c>
      <c r="J48" s="20">
        <f t="shared" si="0"/>
        <v>0.7142857142857143</v>
      </c>
      <c r="K48" s="21">
        <f t="shared" si="1"/>
        <v>1.6363636363636365</v>
      </c>
    </row>
    <row r="49" spans="1:11" x14ac:dyDescent="0.2">
      <c r="A49" s="2"/>
      <c r="B49" s="68"/>
      <c r="C49" s="33"/>
      <c r="D49" s="68"/>
      <c r="E49" s="6"/>
      <c r="F49" s="82"/>
      <c r="G49" s="33"/>
      <c r="H49" s="68"/>
      <c r="I49" s="6"/>
      <c r="J49" s="5"/>
      <c r="K49" s="6"/>
    </row>
    <row r="50" spans="1:11" s="43" customFormat="1" x14ac:dyDescent="0.2">
      <c r="A50" s="162" t="s">
        <v>566</v>
      </c>
      <c r="B50" s="71">
        <f>SUM(B7:B49)</f>
        <v>6138</v>
      </c>
      <c r="C50" s="40">
        <v>1</v>
      </c>
      <c r="D50" s="71">
        <f>SUM(D7:D49)</f>
        <v>5384</v>
      </c>
      <c r="E50" s="41">
        <v>1</v>
      </c>
      <c r="F50" s="77">
        <f>SUM(F7:F49)</f>
        <v>14845</v>
      </c>
      <c r="G50" s="42">
        <v>1</v>
      </c>
      <c r="H50" s="71">
        <f>SUM(H7:H49)</f>
        <v>15595</v>
      </c>
      <c r="I50" s="41">
        <v>1</v>
      </c>
      <c r="J50" s="37">
        <f>IF(D50=0, "-", (B50-D50)/D50)</f>
        <v>0.14004457652303121</v>
      </c>
      <c r="K50" s="38">
        <f>IF(H50=0, "-", (F50-H50)/H50)</f>
        <v>-4.8092337287592178E-2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2022-04-04T19:54:08Z</dcterms:modified>
</cp:coreProperties>
</file>