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Sep21\"/>
    </mc:Choice>
  </mc:AlternateContent>
  <xr:revisionPtr revIDLastSave="0" documentId="13_ncr:1_{A23502A5-8EFB-4881-867E-31F692F04507}" xr6:coauthVersionLast="46" xr6:coauthVersionMax="46" xr10:uidLastSave="{00000000-0000-0000-0000-000000000000}"/>
  <bookViews>
    <workbookView xWindow="1170" yWindow="1170" windowWidth="2341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H15" i="49"/>
  <c r="J15" i="49" s="1"/>
  <c r="G15" i="49"/>
  <c r="I15" i="49" s="1"/>
  <c r="H16" i="49"/>
  <c r="J16" i="49" s="1"/>
  <c r="G16" i="49"/>
  <c r="I16" i="49" s="1"/>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I28" i="49"/>
  <c r="H28" i="49"/>
  <c r="J28" i="49" s="1"/>
  <c r="G28" i="49"/>
  <c r="H29" i="49"/>
  <c r="J29" i="49" s="1"/>
  <c r="G29" i="49"/>
  <c r="I29" i="49" s="1"/>
  <c r="H30" i="49"/>
  <c r="J30" i="49" s="1"/>
  <c r="G30" i="49"/>
  <c r="I30" i="49" s="1"/>
  <c r="H31" i="49"/>
  <c r="J31" i="49" s="1"/>
  <c r="G31" i="49"/>
  <c r="I31" i="49" s="1"/>
  <c r="I32" i="49"/>
  <c r="H32" i="49"/>
  <c r="J32" i="49" s="1"/>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I40" i="49"/>
  <c r="H40" i="49"/>
  <c r="J40" i="49" s="1"/>
  <c r="G40" i="49"/>
  <c r="H41" i="49"/>
  <c r="J41" i="49" s="1"/>
  <c r="G41" i="49"/>
  <c r="I41" i="49" s="1"/>
  <c r="I44" i="49"/>
  <c r="H44" i="49"/>
  <c r="J44" i="49" s="1"/>
  <c r="G44" i="49"/>
  <c r="H45" i="49"/>
  <c r="J45" i="49" s="1"/>
  <c r="G45" i="49"/>
  <c r="I45" i="49" s="1"/>
  <c r="I46" i="49"/>
  <c r="H46" i="49"/>
  <c r="J46" i="49" s="1"/>
  <c r="G46" i="49"/>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I55" i="49"/>
  <c r="H55" i="49"/>
  <c r="J55" i="49" s="1"/>
  <c r="G55" i="49"/>
  <c r="H56" i="49"/>
  <c r="J56" i="49" s="1"/>
  <c r="G56" i="49"/>
  <c r="I56" i="49" s="1"/>
  <c r="I57" i="49"/>
  <c r="H57" i="49"/>
  <c r="J57" i="49" s="1"/>
  <c r="G57" i="49"/>
  <c r="H58" i="49"/>
  <c r="J58" i="49" s="1"/>
  <c r="G58" i="49"/>
  <c r="I58" i="49" s="1"/>
  <c r="I59" i="49"/>
  <c r="H59" i="49"/>
  <c r="J59" i="49" s="1"/>
  <c r="G59" i="49"/>
  <c r="I60" i="49"/>
  <c r="H60" i="49"/>
  <c r="J60" i="49" s="1"/>
  <c r="G60" i="49"/>
  <c r="H61" i="49"/>
  <c r="J61" i="49" s="1"/>
  <c r="G61" i="49"/>
  <c r="I61" i="49" s="1"/>
  <c r="H62" i="49"/>
  <c r="J62" i="49" s="1"/>
  <c r="G62" i="49"/>
  <c r="I62" i="49" s="1"/>
  <c r="H63" i="49"/>
  <c r="J63" i="49" s="1"/>
  <c r="G63" i="49"/>
  <c r="I63" i="49" s="1"/>
  <c r="H64" i="49"/>
  <c r="J64" i="49" s="1"/>
  <c r="G64" i="49"/>
  <c r="I64" i="49" s="1"/>
  <c r="I65" i="49"/>
  <c r="H65" i="49"/>
  <c r="J65" i="49" s="1"/>
  <c r="G65" i="49"/>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I73" i="49"/>
  <c r="H73" i="49"/>
  <c r="J73" i="49" s="1"/>
  <c r="G73" i="49"/>
  <c r="H74" i="49"/>
  <c r="J74" i="49" s="1"/>
  <c r="G74" i="49"/>
  <c r="I74" i="49" s="1"/>
  <c r="J77" i="49"/>
  <c r="I77" i="49"/>
  <c r="H77" i="49"/>
  <c r="G77" i="49"/>
  <c r="J78" i="49"/>
  <c r="I78" i="49"/>
  <c r="H78" i="49"/>
  <c r="G78" i="49"/>
  <c r="H81" i="49"/>
  <c r="J81" i="49" s="1"/>
  <c r="G81" i="49"/>
  <c r="I81" i="49" s="1"/>
  <c r="H82" i="49"/>
  <c r="J82" i="49" s="1"/>
  <c r="G82" i="49"/>
  <c r="I82" i="49" s="1"/>
  <c r="I85" i="49"/>
  <c r="H85" i="49"/>
  <c r="J85" i="49" s="1"/>
  <c r="G85" i="49"/>
  <c r="H86" i="49"/>
  <c r="J86" i="49" s="1"/>
  <c r="G86" i="49"/>
  <c r="I86" i="49" s="1"/>
  <c r="I87" i="49"/>
  <c r="H87" i="49"/>
  <c r="J87" i="49" s="1"/>
  <c r="G87" i="49"/>
  <c r="H88" i="49"/>
  <c r="J88" i="49" s="1"/>
  <c r="G88" i="49"/>
  <c r="I88" i="49" s="1"/>
  <c r="H89" i="49"/>
  <c r="J89" i="49" s="1"/>
  <c r="G89" i="49"/>
  <c r="I89" i="49" s="1"/>
  <c r="H92" i="49"/>
  <c r="J92" i="49" s="1"/>
  <c r="G92" i="49"/>
  <c r="I92" i="49" s="1"/>
  <c r="I93" i="49"/>
  <c r="H93" i="49"/>
  <c r="J93" i="49" s="1"/>
  <c r="G93" i="49"/>
  <c r="H94" i="49"/>
  <c r="J94" i="49" s="1"/>
  <c r="G94" i="49"/>
  <c r="I94" i="49" s="1"/>
  <c r="I97" i="49"/>
  <c r="H97" i="49"/>
  <c r="J97" i="49" s="1"/>
  <c r="G97" i="49"/>
  <c r="J98" i="49"/>
  <c r="I98" i="49"/>
  <c r="H98" i="49"/>
  <c r="G98" i="49"/>
  <c r="I99" i="49"/>
  <c r="H99" i="49"/>
  <c r="J99" i="49" s="1"/>
  <c r="G99" i="49"/>
  <c r="H102" i="49"/>
  <c r="J102" i="49" s="1"/>
  <c r="G102" i="49"/>
  <c r="I102" i="49" s="1"/>
  <c r="H103" i="49"/>
  <c r="J103" i="49" s="1"/>
  <c r="G103" i="49"/>
  <c r="I103" i="49" s="1"/>
  <c r="I106" i="49"/>
  <c r="H106" i="49"/>
  <c r="J106" i="49" s="1"/>
  <c r="G106" i="49"/>
  <c r="H107" i="49"/>
  <c r="J107" i="49" s="1"/>
  <c r="G107" i="49"/>
  <c r="I107" i="49" s="1"/>
  <c r="H108" i="49"/>
  <c r="J108" i="49" s="1"/>
  <c r="G108" i="49"/>
  <c r="I108" i="49" s="1"/>
  <c r="H109" i="49"/>
  <c r="J109" i="49" s="1"/>
  <c r="G109" i="49"/>
  <c r="I109" i="49" s="1"/>
  <c r="I112" i="49"/>
  <c r="H112" i="49"/>
  <c r="J112" i="49" s="1"/>
  <c r="G112" i="49"/>
  <c r="H113" i="49"/>
  <c r="J113" i="49" s="1"/>
  <c r="G113" i="49"/>
  <c r="I113" i="49" s="1"/>
  <c r="H114" i="49"/>
  <c r="J114" i="49" s="1"/>
  <c r="G114" i="49"/>
  <c r="I114" i="49" s="1"/>
  <c r="I117" i="49"/>
  <c r="H117" i="49"/>
  <c r="J117" i="49" s="1"/>
  <c r="G117" i="49"/>
  <c r="H118" i="49"/>
  <c r="J118" i="49" s="1"/>
  <c r="G118" i="49"/>
  <c r="I118" i="49" s="1"/>
  <c r="I119" i="49"/>
  <c r="H119" i="49"/>
  <c r="J119" i="49" s="1"/>
  <c r="G119" i="49"/>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J128" i="49"/>
  <c r="I128" i="49"/>
  <c r="H128" i="49"/>
  <c r="G128" i="49"/>
  <c r="H129" i="49"/>
  <c r="J129" i="49" s="1"/>
  <c r="G129" i="49"/>
  <c r="I129" i="49" s="1"/>
  <c r="H130" i="49"/>
  <c r="J130" i="49" s="1"/>
  <c r="G130" i="49"/>
  <c r="I130" i="49" s="1"/>
  <c r="H131" i="49"/>
  <c r="J131" i="49" s="1"/>
  <c r="G131" i="49"/>
  <c r="I131" i="49" s="1"/>
  <c r="H134" i="49"/>
  <c r="J134" i="49" s="1"/>
  <c r="G134" i="49"/>
  <c r="I134" i="49" s="1"/>
  <c r="H135" i="49"/>
  <c r="J135" i="49" s="1"/>
  <c r="G135" i="49"/>
  <c r="I135" i="49" s="1"/>
  <c r="H138" i="49"/>
  <c r="J138" i="49" s="1"/>
  <c r="G138" i="49"/>
  <c r="I138" i="49" s="1"/>
  <c r="H139" i="49"/>
  <c r="J139" i="49" s="1"/>
  <c r="G139" i="49"/>
  <c r="I139" i="49" s="1"/>
  <c r="H140" i="49"/>
  <c r="J140" i="49" s="1"/>
  <c r="G140" i="49"/>
  <c r="I140" i="49" s="1"/>
  <c r="H141" i="49"/>
  <c r="J141" i="49" s="1"/>
  <c r="G141" i="49"/>
  <c r="I141" i="49" s="1"/>
  <c r="H144" i="49"/>
  <c r="J144" i="49" s="1"/>
  <c r="G144" i="49"/>
  <c r="I144" i="49" s="1"/>
  <c r="H145" i="49"/>
  <c r="J145" i="49" s="1"/>
  <c r="G145" i="49"/>
  <c r="I145" i="49" s="1"/>
  <c r="J146" i="49"/>
  <c r="I146" i="49"/>
  <c r="H146" i="49"/>
  <c r="G146" i="49"/>
  <c r="J147" i="49"/>
  <c r="I147" i="49"/>
  <c r="H147" i="49"/>
  <c r="G147" i="49"/>
  <c r="H148" i="49"/>
  <c r="J148" i="49" s="1"/>
  <c r="G148" i="49"/>
  <c r="I148" i="49" s="1"/>
  <c r="H151" i="49"/>
  <c r="J151" i="49" s="1"/>
  <c r="G151" i="49"/>
  <c r="I151" i="49" s="1"/>
  <c r="H152" i="49"/>
  <c r="J152" i="49" s="1"/>
  <c r="G152" i="49"/>
  <c r="I152" i="49" s="1"/>
  <c r="H153" i="49"/>
  <c r="J153" i="49" s="1"/>
  <c r="G153" i="49"/>
  <c r="I153" i="49" s="1"/>
  <c r="J154" i="49"/>
  <c r="I154" i="49"/>
  <c r="H154" i="49"/>
  <c r="G154" i="49"/>
  <c r="H155" i="49"/>
  <c r="J155" i="49" s="1"/>
  <c r="G155" i="49"/>
  <c r="I155" i="49" s="1"/>
  <c r="H156" i="49"/>
  <c r="J156" i="49" s="1"/>
  <c r="G156" i="49"/>
  <c r="I156" i="49" s="1"/>
  <c r="J157" i="49"/>
  <c r="I157" i="49"/>
  <c r="H157" i="49"/>
  <c r="G157" i="49"/>
  <c r="J158" i="49"/>
  <c r="I158" i="49"/>
  <c r="H158" i="49"/>
  <c r="G158" i="49"/>
  <c r="H159" i="49"/>
  <c r="J159" i="49" s="1"/>
  <c r="G159" i="49"/>
  <c r="I159" i="49" s="1"/>
  <c r="H162" i="49"/>
  <c r="J162" i="49" s="1"/>
  <c r="G162" i="49"/>
  <c r="I162" i="49" s="1"/>
  <c r="H163" i="49"/>
  <c r="J163" i="49" s="1"/>
  <c r="G163" i="49"/>
  <c r="I163" i="49" s="1"/>
  <c r="H164" i="49"/>
  <c r="J164" i="49" s="1"/>
  <c r="G164" i="49"/>
  <c r="I164" i="49" s="1"/>
  <c r="H165" i="49"/>
  <c r="J165" i="49" s="1"/>
  <c r="G165" i="49"/>
  <c r="I165"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I189" i="49"/>
  <c r="H189" i="49"/>
  <c r="J189" i="49" s="1"/>
  <c r="G189" i="49"/>
  <c r="H190" i="49"/>
  <c r="J190" i="49" s="1"/>
  <c r="G190" i="49"/>
  <c r="I190" i="49" s="1"/>
  <c r="H191" i="49"/>
  <c r="J191" i="49" s="1"/>
  <c r="G191" i="49"/>
  <c r="I191" i="49" s="1"/>
  <c r="H192" i="49"/>
  <c r="J192" i="49" s="1"/>
  <c r="G192" i="49"/>
  <c r="I192" i="49" s="1"/>
  <c r="H193" i="49"/>
  <c r="J193" i="49" s="1"/>
  <c r="G193" i="49"/>
  <c r="I193" i="49" s="1"/>
  <c r="H194" i="49"/>
  <c r="J194" i="49" s="1"/>
  <c r="G194" i="49"/>
  <c r="I194" i="49" s="1"/>
  <c r="H195" i="49"/>
  <c r="J195" i="49" s="1"/>
  <c r="G195" i="49"/>
  <c r="I195" i="49" s="1"/>
  <c r="J196" i="49"/>
  <c r="I196" i="49"/>
  <c r="H196" i="49"/>
  <c r="G196" i="49"/>
  <c r="H197" i="49"/>
  <c r="J197" i="49" s="1"/>
  <c r="G197" i="49"/>
  <c r="I197" i="49" s="1"/>
  <c r="I198" i="49"/>
  <c r="H198" i="49"/>
  <c r="J198" i="49" s="1"/>
  <c r="G198" i="49"/>
  <c r="J199" i="49"/>
  <c r="I199" i="49"/>
  <c r="H199" i="49"/>
  <c r="G199" i="49"/>
  <c r="J200" i="49"/>
  <c r="I200" i="49"/>
  <c r="H200" i="49"/>
  <c r="G200" i="49"/>
  <c r="H201" i="49"/>
  <c r="J201" i="49" s="1"/>
  <c r="G201" i="49"/>
  <c r="I201" i="49" s="1"/>
  <c r="H202" i="49"/>
  <c r="J202" i="49" s="1"/>
  <c r="G202" i="49"/>
  <c r="I202" i="49" s="1"/>
  <c r="H203" i="49"/>
  <c r="J203" i="49" s="1"/>
  <c r="G203" i="49"/>
  <c r="I203" i="49" s="1"/>
  <c r="H204" i="49"/>
  <c r="J204" i="49" s="1"/>
  <c r="G204" i="49"/>
  <c r="I204" i="49" s="1"/>
  <c r="I207" i="49"/>
  <c r="H207" i="49"/>
  <c r="J207" i="49" s="1"/>
  <c r="G207" i="49"/>
  <c r="H208" i="49"/>
  <c r="J208" i="49" s="1"/>
  <c r="G208" i="49"/>
  <c r="I208" i="49" s="1"/>
  <c r="J209" i="49"/>
  <c r="I209" i="49"/>
  <c r="H209" i="49"/>
  <c r="G209" i="49"/>
  <c r="J210" i="49"/>
  <c r="I210" i="49"/>
  <c r="H210" i="49"/>
  <c r="G210" i="49"/>
  <c r="J211" i="49"/>
  <c r="I211" i="49"/>
  <c r="H211" i="49"/>
  <c r="G211" i="49"/>
  <c r="H212" i="49"/>
  <c r="J212" i="49" s="1"/>
  <c r="G212" i="49"/>
  <c r="I212" i="49" s="1"/>
  <c r="I215" i="49"/>
  <c r="H215" i="49"/>
  <c r="J215" i="49" s="1"/>
  <c r="G215" i="49"/>
  <c r="I216" i="49"/>
  <c r="H216" i="49"/>
  <c r="J216" i="49" s="1"/>
  <c r="G216" i="49"/>
  <c r="I217" i="49"/>
  <c r="H217" i="49"/>
  <c r="J217" i="49" s="1"/>
  <c r="G217" i="49"/>
  <c r="I218" i="49"/>
  <c r="H218" i="49"/>
  <c r="J218" i="49" s="1"/>
  <c r="G218" i="49"/>
  <c r="I219" i="49"/>
  <c r="H219" i="49"/>
  <c r="J219" i="49" s="1"/>
  <c r="G219" i="49"/>
  <c r="H222" i="49"/>
  <c r="J222" i="49" s="1"/>
  <c r="G222" i="49"/>
  <c r="I222" i="49" s="1"/>
  <c r="H223" i="49"/>
  <c r="J223" i="49" s="1"/>
  <c r="G223" i="49"/>
  <c r="I223" i="49" s="1"/>
  <c r="H226" i="49"/>
  <c r="J226" i="49" s="1"/>
  <c r="G226" i="49"/>
  <c r="I226" i="49" s="1"/>
  <c r="H227" i="49"/>
  <c r="J227" i="49" s="1"/>
  <c r="G227" i="49"/>
  <c r="I227" i="49" s="1"/>
  <c r="H228" i="49"/>
  <c r="J228" i="49" s="1"/>
  <c r="G228" i="49"/>
  <c r="I228" i="49" s="1"/>
  <c r="H229" i="49"/>
  <c r="J229" i="49" s="1"/>
  <c r="G229" i="49"/>
  <c r="I229" i="49" s="1"/>
  <c r="H232" i="49"/>
  <c r="J232" i="49" s="1"/>
  <c r="G232" i="49"/>
  <c r="I232" i="49" s="1"/>
  <c r="H233" i="49"/>
  <c r="J233" i="49" s="1"/>
  <c r="G233" i="49"/>
  <c r="I233" i="49" s="1"/>
  <c r="H234" i="49"/>
  <c r="J234" i="49" s="1"/>
  <c r="G234" i="49"/>
  <c r="I234" i="49" s="1"/>
  <c r="H235" i="49"/>
  <c r="J235" i="49" s="1"/>
  <c r="G235" i="49"/>
  <c r="I235" i="49" s="1"/>
  <c r="H238" i="49"/>
  <c r="J238" i="49" s="1"/>
  <c r="G238" i="49"/>
  <c r="I238" i="49" s="1"/>
  <c r="H239" i="49"/>
  <c r="J239" i="49" s="1"/>
  <c r="G239" i="49"/>
  <c r="I239" i="49" s="1"/>
  <c r="H242" i="49"/>
  <c r="J242" i="49" s="1"/>
  <c r="G242" i="49"/>
  <c r="I242" i="49" s="1"/>
  <c r="H243" i="49"/>
  <c r="J243" i="49" s="1"/>
  <c r="G243" i="49"/>
  <c r="I243" i="49" s="1"/>
  <c r="H244" i="49"/>
  <c r="J244" i="49" s="1"/>
  <c r="G244" i="49"/>
  <c r="I244" i="49" s="1"/>
  <c r="I245" i="49"/>
  <c r="H245" i="49"/>
  <c r="J245" i="49" s="1"/>
  <c r="G245" i="49"/>
  <c r="H246" i="49"/>
  <c r="J246" i="49" s="1"/>
  <c r="G246" i="49"/>
  <c r="I246" i="49" s="1"/>
  <c r="H249" i="49"/>
  <c r="J249" i="49" s="1"/>
  <c r="G249" i="49"/>
  <c r="I249" i="49" s="1"/>
  <c r="H250" i="49"/>
  <c r="J250" i="49" s="1"/>
  <c r="G250" i="49"/>
  <c r="I250" i="49" s="1"/>
  <c r="I251" i="49"/>
  <c r="H251" i="49"/>
  <c r="J251" i="49" s="1"/>
  <c r="G251" i="49"/>
  <c r="I252" i="49"/>
  <c r="H252" i="49"/>
  <c r="J252" i="49" s="1"/>
  <c r="G252" i="49"/>
  <c r="H253" i="49"/>
  <c r="J253" i="49" s="1"/>
  <c r="G253" i="49"/>
  <c r="I253" i="49" s="1"/>
  <c r="I254" i="49"/>
  <c r="H254" i="49"/>
  <c r="J254" i="49" s="1"/>
  <c r="G254" i="49"/>
  <c r="I255" i="49"/>
  <c r="H255" i="49"/>
  <c r="J255" i="49" s="1"/>
  <c r="G255" i="49"/>
  <c r="H256" i="49"/>
  <c r="J256" i="49" s="1"/>
  <c r="G256" i="49"/>
  <c r="I256" i="49" s="1"/>
  <c r="H259" i="49"/>
  <c r="J259" i="49" s="1"/>
  <c r="G259" i="49"/>
  <c r="I259" i="49" s="1"/>
  <c r="H260" i="49"/>
  <c r="J260" i="49" s="1"/>
  <c r="G260" i="49"/>
  <c r="I260" i="49" s="1"/>
  <c r="H261" i="49"/>
  <c r="J261" i="49" s="1"/>
  <c r="G261" i="49"/>
  <c r="I261" i="49" s="1"/>
  <c r="H262" i="49"/>
  <c r="J262" i="49" s="1"/>
  <c r="G262" i="49"/>
  <c r="I262" i="49" s="1"/>
  <c r="I263" i="49"/>
  <c r="H263" i="49"/>
  <c r="J263" i="49" s="1"/>
  <c r="G263" i="49"/>
  <c r="H264" i="49"/>
  <c r="J264" i="49" s="1"/>
  <c r="G264" i="49"/>
  <c r="I264" i="49" s="1"/>
  <c r="H265" i="49"/>
  <c r="J265" i="49" s="1"/>
  <c r="G265" i="49"/>
  <c r="I265" i="49" s="1"/>
  <c r="H268" i="49"/>
  <c r="J268" i="49" s="1"/>
  <c r="G268" i="49"/>
  <c r="I268" i="49" s="1"/>
  <c r="H269" i="49"/>
  <c r="J269" i="49" s="1"/>
  <c r="G269" i="49"/>
  <c r="I269" i="49" s="1"/>
  <c r="H272" i="49"/>
  <c r="J272" i="49" s="1"/>
  <c r="G272" i="49"/>
  <c r="I272" i="49" s="1"/>
  <c r="H273" i="49"/>
  <c r="J273" i="49" s="1"/>
  <c r="G273" i="49"/>
  <c r="I273" i="49" s="1"/>
  <c r="J274" i="49"/>
  <c r="I274" i="49"/>
  <c r="H274" i="49"/>
  <c r="G274" i="49"/>
  <c r="I275" i="49"/>
  <c r="H275" i="49"/>
  <c r="J275" i="49" s="1"/>
  <c r="G275" i="49"/>
  <c r="H276" i="49"/>
  <c r="J276" i="49" s="1"/>
  <c r="G276" i="49"/>
  <c r="I276"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J282" i="49"/>
  <c r="I282" i="49"/>
  <c r="H282" i="49"/>
  <c r="G282" i="49"/>
  <c r="H283" i="49"/>
  <c r="J283" i="49" s="1"/>
  <c r="G283" i="49"/>
  <c r="I283" i="49" s="1"/>
  <c r="H286" i="49"/>
  <c r="J286" i="49" s="1"/>
  <c r="G286" i="49"/>
  <c r="I286" i="49" s="1"/>
  <c r="H287" i="49"/>
  <c r="J287" i="49" s="1"/>
  <c r="G287" i="49"/>
  <c r="I287" i="49" s="1"/>
  <c r="H288" i="49"/>
  <c r="J288" i="49" s="1"/>
  <c r="G288" i="49"/>
  <c r="I288"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301" i="49"/>
  <c r="J301" i="49" s="1"/>
  <c r="G301" i="49"/>
  <c r="I301" i="49" s="1"/>
  <c r="H302" i="49"/>
  <c r="J302" i="49" s="1"/>
  <c r="G302" i="49"/>
  <c r="I302" i="49" s="1"/>
  <c r="J303" i="49"/>
  <c r="I303" i="49"/>
  <c r="H303" i="49"/>
  <c r="G303" i="49"/>
  <c r="H304" i="49"/>
  <c r="J304" i="49" s="1"/>
  <c r="G304" i="49"/>
  <c r="I304" i="49" s="1"/>
  <c r="H305" i="49"/>
  <c r="J305" i="49" s="1"/>
  <c r="G305" i="49"/>
  <c r="I305" i="49" s="1"/>
  <c r="H306" i="49"/>
  <c r="J306" i="49" s="1"/>
  <c r="G306" i="49"/>
  <c r="I306" i="49" s="1"/>
  <c r="H307" i="49"/>
  <c r="J307" i="49" s="1"/>
  <c r="G307" i="49"/>
  <c r="I307" i="49" s="1"/>
  <c r="H308" i="49"/>
  <c r="J308" i="49" s="1"/>
  <c r="G308" i="49"/>
  <c r="I308" i="49" s="1"/>
  <c r="I311" i="49"/>
  <c r="H311" i="49"/>
  <c r="J311" i="49" s="1"/>
  <c r="G311" i="49"/>
  <c r="H312" i="49"/>
  <c r="J312" i="49" s="1"/>
  <c r="G312" i="49"/>
  <c r="I312" i="49" s="1"/>
  <c r="I313" i="49"/>
  <c r="H313" i="49"/>
  <c r="J313" i="49" s="1"/>
  <c r="G313" i="49"/>
  <c r="H314" i="49"/>
  <c r="J314" i="49" s="1"/>
  <c r="G314" i="49"/>
  <c r="I314" i="49" s="1"/>
  <c r="H315" i="49"/>
  <c r="J315" i="49" s="1"/>
  <c r="G315" i="49"/>
  <c r="I315" i="49" s="1"/>
  <c r="I316" i="49"/>
  <c r="H316" i="49"/>
  <c r="J316" i="49" s="1"/>
  <c r="G316" i="49"/>
  <c r="I317" i="49"/>
  <c r="H317" i="49"/>
  <c r="J317" i="49" s="1"/>
  <c r="G317" i="49"/>
  <c r="H318" i="49"/>
  <c r="J318" i="49" s="1"/>
  <c r="G318" i="49"/>
  <c r="I318" i="49" s="1"/>
  <c r="H319" i="49"/>
  <c r="J319" i="49" s="1"/>
  <c r="G319" i="49"/>
  <c r="I319" i="49" s="1"/>
  <c r="H320" i="49"/>
  <c r="J320" i="49" s="1"/>
  <c r="G320" i="49"/>
  <c r="I320" i="49" s="1"/>
  <c r="H321" i="49"/>
  <c r="J321" i="49" s="1"/>
  <c r="G321" i="49"/>
  <c r="I321" i="49" s="1"/>
  <c r="H322" i="49"/>
  <c r="J322" i="49" s="1"/>
  <c r="G322" i="49"/>
  <c r="I322" i="49" s="1"/>
  <c r="I325" i="49"/>
  <c r="H325" i="49"/>
  <c r="J325" i="49" s="1"/>
  <c r="G325" i="49"/>
  <c r="H326" i="49"/>
  <c r="J326" i="49" s="1"/>
  <c r="G326" i="49"/>
  <c r="I326" i="49" s="1"/>
  <c r="H327" i="49"/>
  <c r="J327" i="49" s="1"/>
  <c r="G327" i="49"/>
  <c r="I327" i="49" s="1"/>
  <c r="H330" i="49"/>
  <c r="J330" i="49" s="1"/>
  <c r="G330" i="49"/>
  <c r="I330" i="49" s="1"/>
  <c r="H331" i="49"/>
  <c r="J331" i="49" s="1"/>
  <c r="G331" i="49"/>
  <c r="I331" i="49" s="1"/>
  <c r="H334" i="49"/>
  <c r="J334" i="49" s="1"/>
  <c r="G334" i="49"/>
  <c r="I334" i="49" s="1"/>
  <c r="H335" i="49"/>
  <c r="J335" i="49" s="1"/>
  <c r="G335" i="49"/>
  <c r="I335" i="49" s="1"/>
  <c r="H336" i="49"/>
  <c r="J336" i="49" s="1"/>
  <c r="G336" i="49"/>
  <c r="I336" i="49" s="1"/>
  <c r="I339" i="49"/>
  <c r="H339" i="49"/>
  <c r="J339" i="49" s="1"/>
  <c r="G339" i="49"/>
  <c r="H340" i="49"/>
  <c r="J340" i="49" s="1"/>
  <c r="G340" i="49"/>
  <c r="I340" i="49" s="1"/>
  <c r="H341" i="49"/>
  <c r="J341" i="49" s="1"/>
  <c r="G341" i="49"/>
  <c r="I341" i="49" s="1"/>
  <c r="H342" i="49"/>
  <c r="J342" i="49" s="1"/>
  <c r="G342" i="49"/>
  <c r="I342" i="49" s="1"/>
  <c r="H343" i="49"/>
  <c r="J343" i="49" s="1"/>
  <c r="G343" i="49"/>
  <c r="I343"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J353" i="49"/>
  <c r="I353" i="49"/>
  <c r="H353" i="49"/>
  <c r="G353" i="49"/>
  <c r="H354" i="49"/>
  <c r="J354" i="49" s="1"/>
  <c r="G354" i="49"/>
  <c r="I354" i="49" s="1"/>
  <c r="H355" i="49"/>
  <c r="J355" i="49" s="1"/>
  <c r="G355" i="49"/>
  <c r="I355" i="49" s="1"/>
  <c r="H356" i="49"/>
  <c r="J356" i="49" s="1"/>
  <c r="G356" i="49"/>
  <c r="I356" i="49" s="1"/>
  <c r="H357" i="49"/>
  <c r="J357" i="49" s="1"/>
  <c r="G357" i="49"/>
  <c r="I357" i="49" s="1"/>
  <c r="H358" i="49"/>
  <c r="J358" i="49" s="1"/>
  <c r="G358" i="49"/>
  <c r="I358" i="49" s="1"/>
  <c r="H361" i="49"/>
  <c r="J361" i="49" s="1"/>
  <c r="G361" i="49"/>
  <c r="I361" i="49" s="1"/>
  <c r="H362" i="49"/>
  <c r="J362" i="49" s="1"/>
  <c r="G362" i="49"/>
  <c r="I362" i="49" s="1"/>
  <c r="I365" i="49"/>
  <c r="H365" i="49"/>
  <c r="J365" i="49" s="1"/>
  <c r="G365" i="49"/>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J375" i="49"/>
  <c r="I375" i="49"/>
  <c r="H375" i="49"/>
  <c r="G375" i="49"/>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I385" i="49"/>
  <c r="H385" i="49"/>
  <c r="J385" i="49" s="1"/>
  <c r="G385" i="49"/>
  <c r="H386" i="49"/>
  <c r="J386" i="49" s="1"/>
  <c r="G386" i="49"/>
  <c r="I386" i="49" s="1"/>
  <c r="H387" i="49"/>
  <c r="J387" i="49" s="1"/>
  <c r="G387" i="49"/>
  <c r="I387" i="49" s="1"/>
  <c r="I388" i="49"/>
  <c r="H388" i="49"/>
  <c r="J388" i="49" s="1"/>
  <c r="G388" i="49"/>
  <c r="I389" i="49"/>
  <c r="H389" i="49"/>
  <c r="J389" i="49" s="1"/>
  <c r="G389" i="49"/>
  <c r="I390" i="49"/>
  <c r="H390" i="49"/>
  <c r="J390" i="49" s="1"/>
  <c r="G390" i="49"/>
  <c r="H391" i="49"/>
  <c r="J391" i="49" s="1"/>
  <c r="G391" i="49"/>
  <c r="I391" i="49" s="1"/>
  <c r="H394" i="49"/>
  <c r="J394" i="49" s="1"/>
  <c r="G394" i="49"/>
  <c r="I394" i="49" s="1"/>
  <c r="I395" i="49"/>
  <c r="H395" i="49"/>
  <c r="J395" i="49" s="1"/>
  <c r="G395" i="49"/>
  <c r="H396" i="49"/>
  <c r="J396" i="49" s="1"/>
  <c r="G396" i="49"/>
  <c r="I396"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I405" i="49"/>
  <c r="H405" i="49"/>
  <c r="J405" i="49" s="1"/>
  <c r="G405" i="49"/>
  <c r="H406" i="49"/>
  <c r="J406" i="49" s="1"/>
  <c r="G406" i="49"/>
  <c r="I406" i="49" s="1"/>
  <c r="H407" i="49"/>
  <c r="J407" i="49" s="1"/>
  <c r="G407" i="49"/>
  <c r="I407" i="49" s="1"/>
  <c r="H410" i="49"/>
  <c r="J410" i="49" s="1"/>
  <c r="G410" i="49"/>
  <c r="I410" i="49" s="1"/>
  <c r="H411" i="49"/>
  <c r="J411" i="49" s="1"/>
  <c r="G411" i="49"/>
  <c r="I411" i="49" s="1"/>
  <c r="H412" i="49"/>
  <c r="J412" i="49" s="1"/>
  <c r="G412" i="49"/>
  <c r="I412" i="49" s="1"/>
  <c r="H413" i="49"/>
  <c r="J413" i="49" s="1"/>
  <c r="G413" i="49"/>
  <c r="I413" i="49" s="1"/>
  <c r="I416" i="49"/>
  <c r="H416" i="49"/>
  <c r="J416" i="49" s="1"/>
  <c r="G416" i="49"/>
  <c r="H417" i="49"/>
  <c r="J417" i="49" s="1"/>
  <c r="G417" i="49"/>
  <c r="I417" i="49" s="1"/>
  <c r="H418" i="49"/>
  <c r="J418" i="49" s="1"/>
  <c r="G418" i="49"/>
  <c r="I418" i="49" s="1"/>
  <c r="H419" i="49"/>
  <c r="J419" i="49" s="1"/>
  <c r="G419" i="49"/>
  <c r="I419" i="49" s="1"/>
  <c r="H420" i="49"/>
  <c r="J420" i="49" s="1"/>
  <c r="G420" i="49"/>
  <c r="I420"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J435" i="49"/>
  <c r="I435" i="49"/>
  <c r="H435" i="49"/>
  <c r="G435" i="49"/>
  <c r="J436" i="49"/>
  <c r="I436" i="49"/>
  <c r="H436" i="49"/>
  <c r="G436" i="49"/>
  <c r="H439" i="49"/>
  <c r="J439" i="49" s="1"/>
  <c r="G439" i="49"/>
  <c r="I439" i="49" s="1"/>
  <c r="I440" i="49"/>
  <c r="H440" i="49"/>
  <c r="J440" i="49" s="1"/>
  <c r="G440" i="49"/>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I452" i="49"/>
  <c r="H452" i="49"/>
  <c r="J452" i="49" s="1"/>
  <c r="G452" i="49"/>
  <c r="H453" i="49"/>
  <c r="J453" i="49" s="1"/>
  <c r="G453" i="49"/>
  <c r="I453" i="49" s="1"/>
  <c r="H454" i="49"/>
  <c r="J454" i="49" s="1"/>
  <c r="G454" i="49"/>
  <c r="I454" i="49" s="1"/>
  <c r="H455" i="49"/>
  <c r="J455" i="49" s="1"/>
  <c r="G455" i="49"/>
  <c r="I455" i="49" s="1"/>
  <c r="I456" i="49"/>
  <c r="H456" i="49"/>
  <c r="J456" i="49" s="1"/>
  <c r="G456" i="49"/>
  <c r="I457" i="49"/>
  <c r="H457" i="49"/>
  <c r="J457" i="49" s="1"/>
  <c r="G457" i="49"/>
  <c r="I458" i="49"/>
  <c r="H458" i="49"/>
  <c r="J458" i="49" s="1"/>
  <c r="G458" i="49"/>
  <c r="H459" i="49"/>
  <c r="J459" i="49" s="1"/>
  <c r="G459" i="49"/>
  <c r="I459" i="49" s="1"/>
  <c r="H460" i="49"/>
  <c r="J460" i="49" s="1"/>
  <c r="G460" i="49"/>
  <c r="I460"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I469" i="49"/>
  <c r="H469" i="49"/>
  <c r="J469" i="49" s="1"/>
  <c r="G469" i="49"/>
  <c r="J470" i="49"/>
  <c r="I470" i="49"/>
  <c r="H470" i="49"/>
  <c r="G470" i="49"/>
  <c r="H471" i="49"/>
  <c r="J471" i="49" s="1"/>
  <c r="G471" i="49"/>
  <c r="I471" i="49" s="1"/>
  <c r="H474" i="49"/>
  <c r="J474" i="49" s="1"/>
  <c r="G474" i="49"/>
  <c r="I474" i="49" s="1"/>
  <c r="I475" i="49"/>
  <c r="H475" i="49"/>
  <c r="J475" i="49" s="1"/>
  <c r="G475" i="49"/>
  <c r="I476" i="49"/>
  <c r="H476" i="49"/>
  <c r="J476" i="49" s="1"/>
  <c r="G476" i="49"/>
  <c r="H477" i="49"/>
  <c r="J477" i="49" s="1"/>
  <c r="G477" i="49"/>
  <c r="I477" i="49" s="1"/>
  <c r="J480" i="49"/>
  <c r="I480" i="49"/>
  <c r="H480" i="49"/>
  <c r="G480" i="49"/>
  <c r="I481" i="49"/>
  <c r="H481" i="49"/>
  <c r="J481" i="49" s="1"/>
  <c r="G481" i="49"/>
  <c r="I482" i="49"/>
  <c r="H482" i="49"/>
  <c r="J482" i="49" s="1"/>
  <c r="G482" i="49"/>
  <c r="H483" i="49"/>
  <c r="J483" i="49" s="1"/>
  <c r="G483" i="49"/>
  <c r="I483" i="49" s="1"/>
  <c r="H484" i="49"/>
  <c r="J484" i="49" s="1"/>
  <c r="G484" i="49"/>
  <c r="I484" i="49" s="1"/>
  <c r="H485" i="49"/>
  <c r="J485" i="49" s="1"/>
  <c r="G485" i="49"/>
  <c r="I485" i="49" s="1"/>
  <c r="H486" i="49"/>
  <c r="J486" i="49" s="1"/>
  <c r="G486" i="49"/>
  <c r="I486" i="49" s="1"/>
  <c r="I487" i="49"/>
  <c r="H487" i="49"/>
  <c r="J487" i="49" s="1"/>
  <c r="G487" i="49"/>
  <c r="H488" i="49"/>
  <c r="J488" i="49" s="1"/>
  <c r="G488" i="49"/>
  <c r="I488" i="49" s="1"/>
  <c r="H489" i="49"/>
  <c r="J489" i="49" s="1"/>
  <c r="G489" i="49"/>
  <c r="I489" i="49" s="1"/>
  <c r="H490" i="49"/>
  <c r="J490" i="49" s="1"/>
  <c r="G490" i="49"/>
  <c r="I490" i="49" s="1"/>
  <c r="H491" i="49"/>
  <c r="J491" i="49" s="1"/>
  <c r="G491" i="49"/>
  <c r="I491" i="49" s="1"/>
  <c r="I494" i="49"/>
  <c r="H494" i="49"/>
  <c r="J494" i="49" s="1"/>
  <c r="G494" i="49"/>
  <c r="I495" i="49"/>
  <c r="H495" i="49"/>
  <c r="J495" i="49" s="1"/>
  <c r="G495" i="49"/>
  <c r="J496" i="49"/>
  <c r="I496" i="49"/>
  <c r="H496" i="49"/>
  <c r="G496" i="49"/>
  <c r="I497" i="49"/>
  <c r="H497" i="49"/>
  <c r="J497" i="49" s="1"/>
  <c r="G497" i="49"/>
  <c r="H500" i="49"/>
  <c r="J500" i="49" s="1"/>
  <c r="G500" i="49"/>
  <c r="I500" i="49" s="1"/>
  <c r="H501" i="49"/>
  <c r="J501" i="49" s="1"/>
  <c r="G501" i="49"/>
  <c r="I501"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I509" i="49"/>
  <c r="H509" i="49"/>
  <c r="J509" i="49" s="1"/>
  <c r="G509" i="49"/>
  <c r="I510" i="49"/>
  <c r="H510" i="49"/>
  <c r="J510" i="49" s="1"/>
  <c r="G510" i="49"/>
  <c r="H511" i="49"/>
  <c r="J511" i="49" s="1"/>
  <c r="G511" i="49"/>
  <c r="I511" i="49" s="1"/>
  <c r="H512" i="49"/>
  <c r="J512" i="49" s="1"/>
  <c r="G512" i="49"/>
  <c r="I512" i="49" s="1"/>
  <c r="H515" i="49"/>
  <c r="J515" i="49" s="1"/>
  <c r="G515" i="49"/>
  <c r="I515" i="49" s="1"/>
  <c r="H516" i="49"/>
  <c r="J516" i="49" s="1"/>
  <c r="G516" i="49"/>
  <c r="I516" i="49" s="1"/>
  <c r="H517" i="49"/>
  <c r="J517" i="49" s="1"/>
  <c r="G517" i="49"/>
  <c r="I517" i="49" s="1"/>
  <c r="I518" i="49"/>
  <c r="H518" i="49"/>
  <c r="J518" i="49" s="1"/>
  <c r="G518" i="49"/>
  <c r="I519" i="49"/>
  <c r="H519" i="49"/>
  <c r="J519" i="49" s="1"/>
  <c r="G519" i="49"/>
  <c r="H520" i="49"/>
  <c r="J520" i="49" s="1"/>
  <c r="G520" i="49"/>
  <c r="I520" i="49" s="1"/>
  <c r="I523" i="49"/>
  <c r="H523" i="49"/>
  <c r="J523" i="49" s="1"/>
  <c r="G523" i="49"/>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J548" i="49"/>
  <c r="I548" i="49"/>
  <c r="H548" i="49"/>
  <c r="G548" i="49"/>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J558" i="49"/>
  <c r="I558" i="49"/>
  <c r="H558" i="49"/>
  <c r="G558" i="49"/>
  <c r="H559" i="49"/>
  <c r="J559" i="49" s="1"/>
  <c r="G559" i="49"/>
  <c r="I559" i="49" s="1"/>
  <c r="I560" i="49"/>
  <c r="H560" i="49"/>
  <c r="J560" i="49" s="1"/>
  <c r="G560" i="49"/>
  <c r="H561" i="49"/>
  <c r="J561" i="49" s="1"/>
  <c r="G561" i="49"/>
  <c r="I561" i="49" s="1"/>
  <c r="H562" i="49"/>
  <c r="J562" i="49" s="1"/>
  <c r="G562" i="49"/>
  <c r="I562" i="49" s="1"/>
  <c r="H563" i="49"/>
  <c r="J563" i="49" s="1"/>
  <c r="G563" i="49"/>
  <c r="I563" i="49" s="1"/>
  <c r="H564" i="49"/>
  <c r="J564" i="49" s="1"/>
  <c r="G564" i="49"/>
  <c r="I564" i="49" s="1"/>
  <c r="I565" i="49"/>
  <c r="H565" i="49"/>
  <c r="J565" i="49" s="1"/>
  <c r="G565" i="49"/>
  <c r="H566" i="49"/>
  <c r="J566" i="49" s="1"/>
  <c r="G566" i="49"/>
  <c r="I566" i="49" s="1"/>
  <c r="J567" i="49"/>
  <c r="I567" i="49"/>
  <c r="H567" i="49"/>
  <c r="G567" i="49"/>
  <c r="H568" i="49"/>
  <c r="J568" i="49" s="1"/>
  <c r="G568" i="49"/>
  <c r="I568" i="49" s="1"/>
  <c r="H571" i="49"/>
  <c r="J571" i="49" s="1"/>
  <c r="G571" i="49"/>
  <c r="I571" i="49" s="1"/>
  <c r="H572" i="49"/>
  <c r="J572" i="49" s="1"/>
  <c r="G572" i="49"/>
  <c r="I572" i="49" s="1"/>
  <c r="H573" i="49"/>
  <c r="J573" i="49" s="1"/>
  <c r="G573" i="49"/>
  <c r="I573" i="49" s="1"/>
  <c r="H576" i="49"/>
  <c r="J576" i="49" s="1"/>
  <c r="G576" i="49"/>
  <c r="I576" i="49" s="1"/>
  <c r="H577" i="49"/>
  <c r="J577" i="49" s="1"/>
  <c r="G577" i="49"/>
  <c r="I577" i="49" s="1"/>
  <c r="I578" i="49"/>
  <c r="H578" i="49"/>
  <c r="J578" i="49" s="1"/>
  <c r="G578" i="49"/>
  <c r="H579" i="49"/>
  <c r="J579" i="49" s="1"/>
  <c r="G579" i="49"/>
  <c r="I579" i="49" s="1"/>
  <c r="H580" i="49"/>
  <c r="J580" i="49" s="1"/>
  <c r="G580" i="49"/>
  <c r="I580" i="49" s="1"/>
  <c r="J581" i="49"/>
  <c r="I581" i="49"/>
  <c r="H581" i="49"/>
  <c r="G581" i="49"/>
  <c r="I582" i="49"/>
  <c r="H582" i="49"/>
  <c r="J582" i="49" s="1"/>
  <c r="G582" i="49"/>
  <c r="H583" i="49"/>
  <c r="J583" i="49" s="1"/>
  <c r="G583" i="49"/>
  <c r="I583" i="49" s="1"/>
  <c r="I584" i="49"/>
  <c r="H584" i="49"/>
  <c r="J584" i="49" s="1"/>
  <c r="G584" i="49"/>
  <c r="H585" i="49"/>
  <c r="J585" i="49" s="1"/>
  <c r="G585" i="49"/>
  <c r="I585" i="49" s="1"/>
  <c r="H586" i="49"/>
  <c r="J586" i="49" s="1"/>
  <c r="G586" i="49"/>
  <c r="I586" i="49" s="1"/>
  <c r="H587" i="49"/>
  <c r="J587" i="49" s="1"/>
  <c r="G587" i="49"/>
  <c r="I587" i="49" s="1"/>
  <c r="H588" i="49"/>
  <c r="J588" i="49" s="1"/>
  <c r="G588" i="49"/>
  <c r="I588" i="49" s="1"/>
  <c r="J589" i="49"/>
  <c r="I589" i="49"/>
  <c r="H589" i="49"/>
  <c r="G589" i="49"/>
  <c r="H590" i="49"/>
  <c r="J590" i="49" s="1"/>
  <c r="G590" i="49"/>
  <c r="I590" i="49" s="1"/>
  <c r="H591" i="49"/>
  <c r="J591" i="49" s="1"/>
  <c r="G591" i="49"/>
  <c r="I591" i="49" s="1"/>
  <c r="H592" i="49"/>
  <c r="J592" i="49" s="1"/>
  <c r="G592" i="49"/>
  <c r="I592" i="49" s="1"/>
  <c r="H593" i="49"/>
  <c r="J593" i="49" s="1"/>
  <c r="G593" i="49"/>
  <c r="I593" i="49" s="1"/>
  <c r="H594" i="49"/>
  <c r="J594" i="49" s="1"/>
  <c r="G594" i="49"/>
  <c r="I594" i="49" s="1"/>
  <c r="H595" i="49"/>
  <c r="J595" i="49" s="1"/>
  <c r="G595" i="49"/>
  <c r="I595" i="49" s="1"/>
  <c r="H596" i="49"/>
  <c r="J596" i="49" s="1"/>
  <c r="G596" i="49"/>
  <c r="I596" i="49" s="1"/>
  <c r="H597" i="49"/>
  <c r="J597" i="49" s="1"/>
  <c r="G597" i="49"/>
  <c r="I597" i="49" s="1"/>
  <c r="H600" i="49"/>
  <c r="J600" i="49" s="1"/>
  <c r="G600" i="49"/>
  <c r="I600" i="49" s="1"/>
  <c r="H601" i="49"/>
  <c r="J601" i="49" s="1"/>
  <c r="G601" i="49"/>
  <c r="I601" i="49" s="1"/>
  <c r="J602" i="49"/>
  <c r="I602" i="49"/>
  <c r="H602" i="49"/>
  <c r="G602" i="49"/>
  <c r="I603" i="49"/>
  <c r="H603" i="49"/>
  <c r="J603" i="49" s="1"/>
  <c r="G603" i="49"/>
  <c r="H604" i="49"/>
  <c r="J604" i="49" s="1"/>
  <c r="G604" i="49"/>
  <c r="I604" i="49" s="1"/>
  <c r="H605" i="49"/>
  <c r="J605" i="49" s="1"/>
  <c r="G605" i="49"/>
  <c r="I605" i="49" s="1"/>
  <c r="H606" i="49"/>
  <c r="J606" i="49" s="1"/>
  <c r="G606" i="49"/>
  <c r="I606" i="49" s="1"/>
  <c r="H607" i="49"/>
  <c r="J607" i="49" s="1"/>
  <c r="G607" i="49"/>
  <c r="I607" i="49" s="1"/>
  <c r="H610" i="49"/>
  <c r="J610" i="49" s="1"/>
  <c r="G610" i="49"/>
  <c r="I610" i="49" s="1"/>
  <c r="H611" i="49"/>
  <c r="J611" i="49" s="1"/>
  <c r="G611" i="49"/>
  <c r="I611" i="49" s="1"/>
  <c r="H612" i="49"/>
  <c r="J612" i="49" s="1"/>
  <c r="G612" i="49"/>
  <c r="I612" i="49" s="1"/>
  <c r="H615" i="49"/>
  <c r="J615" i="49" s="1"/>
  <c r="G615" i="49"/>
  <c r="I615" i="49" s="1"/>
  <c r="H616" i="49"/>
  <c r="J616" i="49" s="1"/>
  <c r="G616" i="49"/>
  <c r="I61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5"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4"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8"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5"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H59" i="53"/>
  <c r="I56" i="53" s="1"/>
  <c r="F59" i="53"/>
  <c r="G57" i="53" s="1"/>
  <c r="D59" i="53"/>
  <c r="E56" i="53" s="1"/>
  <c r="B59" i="53"/>
  <c r="C57" i="53" s="1"/>
  <c r="K41" i="53"/>
  <c r="J41" i="53"/>
  <c r="I61" i="53"/>
  <c r="G61" i="53"/>
  <c r="E61" i="53"/>
  <c r="C61" i="53"/>
  <c r="B5" i="54"/>
  <c r="D5" i="54" s="1"/>
  <c r="H5" i="54" s="1"/>
  <c r="K8" i="54"/>
  <c r="J8" i="54"/>
  <c r="K9" i="54"/>
  <c r="J9" i="54"/>
  <c r="K10" i="54"/>
  <c r="J10" i="54"/>
  <c r="K11" i="54"/>
  <c r="J11" i="54"/>
  <c r="K12" i="54"/>
  <c r="J12" i="54"/>
  <c r="K13" i="54"/>
  <c r="J13" i="54"/>
  <c r="H15" i="54"/>
  <c r="I12" i="54" s="1"/>
  <c r="F15" i="54"/>
  <c r="G13" i="54" s="1"/>
  <c r="D15" i="54"/>
  <c r="E11" i="54" s="1"/>
  <c r="B15" i="54"/>
  <c r="C13" i="54" s="1"/>
  <c r="K7" i="54"/>
  <c r="J7" i="54"/>
  <c r="H20" i="54"/>
  <c r="F20" i="54"/>
  <c r="G20" i="54" s="1"/>
  <c r="D20" i="54"/>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40"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4" i="54" s="1"/>
  <c r="F58" i="54"/>
  <c r="G56" i="54" s="1"/>
  <c r="D58" i="54"/>
  <c r="E55"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H82" i="54"/>
  <c r="I79" i="54" s="1"/>
  <c r="F82" i="54"/>
  <c r="G80" i="54" s="1"/>
  <c r="D82" i="54"/>
  <c r="E75" i="54" s="1"/>
  <c r="B82" i="54"/>
  <c r="C80" i="54" s="1"/>
  <c r="K61" i="54"/>
  <c r="J61" i="54"/>
  <c r="I84" i="54"/>
  <c r="G84" i="54"/>
  <c r="E84" i="54"/>
  <c r="C84"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K21" i="55"/>
  <c r="J21" i="55"/>
  <c r="H23" i="55"/>
  <c r="I20" i="55" s="1"/>
  <c r="F23" i="55"/>
  <c r="G21" i="55" s="1"/>
  <c r="D23" i="55"/>
  <c r="E19" i="55" s="1"/>
  <c r="B23" i="55"/>
  <c r="C21" i="55" s="1"/>
  <c r="K7" i="55"/>
  <c r="J7" i="55"/>
  <c r="I25" i="55"/>
  <c r="G25" i="55"/>
  <c r="E25" i="55"/>
  <c r="C25" i="55"/>
  <c r="K25" i="55"/>
  <c r="J25" i="55"/>
  <c r="B28" i="55"/>
  <c r="F28" i="55" s="1"/>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K53" i="55"/>
  <c r="J53" i="55"/>
  <c r="K54" i="55"/>
  <c r="J54" i="55"/>
  <c r="H56" i="55"/>
  <c r="I53" i="55" s="1"/>
  <c r="F56" i="55"/>
  <c r="G54" i="55" s="1"/>
  <c r="D56" i="55"/>
  <c r="E53" i="55" s="1"/>
  <c r="B56" i="55"/>
  <c r="C54" i="55" s="1"/>
  <c r="K30" i="55"/>
  <c r="J30" i="55"/>
  <c r="K60" i="55"/>
  <c r="J60" i="55"/>
  <c r="K61" i="55"/>
  <c r="J61" i="55"/>
  <c r="K62" i="55"/>
  <c r="J62" i="55"/>
  <c r="K63" i="55"/>
  <c r="J63" i="55"/>
  <c r="K64" i="55"/>
  <c r="J64" i="55"/>
  <c r="K65" i="55"/>
  <c r="J65" i="55"/>
  <c r="K66" i="55"/>
  <c r="J66" i="55"/>
  <c r="K67" i="55"/>
  <c r="J67" i="55"/>
  <c r="K68" i="55"/>
  <c r="J68" i="55"/>
  <c r="K69" i="55"/>
  <c r="J69" i="55"/>
  <c r="H71" i="55"/>
  <c r="I68" i="55" s="1"/>
  <c r="F71" i="55"/>
  <c r="G69" i="55" s="1"/>
  <c r="D71" i="55"/>
  <c r="E68" i="55" s="1"/>
  <c r="B71" i="55"/>
  <c r="C69" i="55" s="1"/>
  <c r="K59" i="55"/>
  <c r="J59" i="55"/>
  <c r="I73" i="55"/>
  <c r="G73" i="55"/>
  <c r="E73" i="55"/>
  <c r="C73" i="55"/>
  <c r="J73" i="55"/>
  <c r="K73" i="55"/>
  <c r="B76" i="55"/>
  <c r="F76" i="55" s="1"/>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K98" i="55"/>
  <c r="J98" i="55"/>
  <c r="H100" i="55"/>
  <c r="I97" i="55" s="1"/>
  <c r="F100" i="55"/>
  <c r="G98" i="55" s="1"/>
  <c r="D100" i="55"/>
  <c r="E97" i="55" s="1"/>
  <c r="B100" i="55"/>
  <c r="C98" i="55" s="1"/>
  <c r="K78" i="55"/>
  <c r="J78"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H118" i="55"/>
  <c r="I115" i="55" s="1"/>
  <c r="F118" i="55"/>
  <c r="G116" i="55" s="1"/>
  <c r="D118" i="55"/>
  <c r="E114" i="55" s="1"/>
  <c r="B118" i="55"/>
  <c r="C116" i="55" s="1"/>
  <c r="K103" i="55"/>
  <c r="J103" i="55"/>
  <c r="I120" i="55"/>
  <c r="G120" i="55"/>
  <c r="E120" i="55"/>
  <c r="C120" i="55"/>
  <c r="K120" i="55"/>
  <c r="J120" i="55"/>
  <c r="B123" i="55"/>
  <c r="F123" i="55" s="1"/>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H152" i="55"/>
  <c r="I149" i="55" s="1"/>
  <c r="F152" i="55"/>
  <c r="G150" i="55" s="1"/>
  <c r="D152" i="55"/>
  <c r="E149" i="55" s="1"/>
  <c r="B152" i="55"/>
  <c r="C150" i="55" s="1"/>
  <c r="K125" i="55"/>
  <c r="J12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H175" i="55"/>
  <c r="I172" i="55" s="1"/>
  <c r="F175" i="55"/>
  <c r="G173" i="55" s="1"/>
  <c r="D175" i="55"/>
  <c r="E172" i="55" s="1"/>
  <c r="B175" i="55"/>
  <c r="C173" i="55" s="1"/>
  <c r="K155" i="55"/>
  <c r="J155" i="55"/>
  <c r="I177" i="55"/>
  <c r="G177" i="55"/>
  <c r="E177" i="55"/>
  <c r="C177" i="55"/>
  <c r="J177" i="55"/>
  <c r="K177" i="55"/>
  <c r="B180" i="55"/>
  <c r="D180" i="55" s="1"/>
  <c r="H180" i="55" s="1"/>
  <c r="K183" i="55"/>
  <c r="J183" i="55"/>
  <c r="H185" i="55"/>
  <c r="I185" i="55" s="1"/>
  <c r="F185" i="55"/>
  <c r="G183" i="55" s="1"/>
  <c r="D185" i="55"/>
  <c r="E185" i="55" s="1"/>
  <c r="B185" i="55"/>
  <c r="C183" i="55" s="1"/>
  <c r="K182" i="55"/>
  <c r="J182" i="55"/>
  <c r="K189" i="55"/>
  <c r="J189" i="55"/>
  <c r="K190" i="55"/>
  <c r="J190" i="55"/>
  <c r="K191" i="55"/>
  <c r="J191" i="55"/>
  <c r="K192" i="55"/>
  <c r="J192" i="55"/>
  <c r="K193" i="55"/>
  <c r="J193" i="55"/>
  <c r="K194" i="55"/>
  <c r="J194" i="55"/>
  <c r="K195" i="55"/>
  <c r="J195" i="55"/>
  <c r="K196" i="55"/>
  <c r="J196" i="55"/>
  <c r="K197" i="55"/>
  <c r="J197" i="55"/>
  <c r="K198" i="55"/>
  <c r="J198" i="55"/>
  <c r="K199" i="55"/>
  <c r="J199" i="55"/>
  <c r="H201" i="55"/>
  <c r="I198" i="55" s="1"/>
  <c r="F201" i="55"/>
  <c r="G199" i="55" s="1"/>
  <c r="D201" i="55"/>
  <c r="E196" i="55" s="1"/>
  <c r="B201" i="55"/>
  <c r="C199" i="55" s="1"/>
  <c r="K188" i="55"/>
  <c r="J188" i="55"/>
  <c r="I203" i="55"/>
  <c r="G203" i="55"/>
  <c r="E203" i="55"/>
  <c r="C203" i="55"/>
  <c r="J203" i="55"/>
  <c r="K203" i="55"/>
  <c r="I207" i="55"/>
  <c r="G207" i="55"/>
  <c r="E207" i="55"/>
  <c r="C207" i="55"/>
  <c r="H205" i="55"/>
  <c r="K205" i="55" s="1"/>
  <c r="F205" i="55"/>
  <c r="G205" i="55" s="1"/>
  <c r="D205" i="55"/>
  <c r="E205" i="55" s="1"/>
  <c r="B205" i="55"/>
  <c r="C205" i="55" s="1"/>
  <c r="K207" i="55"/>
  <c r="J207" i="55"/>
  <c r="K209" i="55"/>
  <c r="J209" i="55"/>
  <c r="I209" i="55"/>
  <c r="G209" i="55"/>
  <c r="E209" i="55"/>
  <c r="C209" i="55"/>
  <c r="D5" i="48"/>
  <c r="H5" i="48" s="1"/>
  <c r="B5" i="48"/>
  <c r="F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8" i="48" s="1"/>
  <c r="B41" i="48"/>
  <c r="C39" i="48" s="1"/>
  <c r="K36" i="48"/>
  <c r="J36" i="48"/>
  <c r="I43" i="48"/>
  <c r="G43" i="48"/>
  <c r="E43" i="48"/>
  <c r="C43" i="48"/>
  <c r="K43" i="48"/>
  <c r="J43" i="48"/>
  <c r="B46" i="48"/>
  <c r="F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5" i="48" s="1"/>
  <c r="B68" i="48"/>
  <c r="C66" i="48" s="1"/>
  <c r="K48" i="48"/>
  <c r="J48" i="48"/>
  <c r="K72" i="48"/>
  <c r="J72" i="48"/>
  <c r="K73" i="48"/>
  <c r="J73" i="48"/>
  <c r="K74" i="48"/>
  <c r="J74" i="48"/>
  <c r="K75" i="48"/>
  <c r="J75" i="48"/>
  <c r="K76" i="48"/>
  <c r="J76" i="48"/>
  <c r="K77" i="48"/>
  <c r="J77" i="48"/>
  <c r="K78" i="48"/>
  <c r="J78" i="48"/>
  <c r="K79" i="48"/>
  <c r="J79" i="48"/>
  <c r="K80" i="48"/>
  <c r="J80" i="48"/>
  <c r="H82" i="48"/>
  <c r="I79" i="48" s="1"/>
  <c r="F82" i="48"/>
  <c r="G80" i="48" s="1"/>
  <c r="D82" i="48"/>
  <c r="E78" i="48" s="1"/>
  <c r="B82" i="48"/>
  <c r="C80" i="48" s="1"/>
  <c r="K71" i="48"/>
  <c r="J71" i="48"/>
  <c r="I84" i="48"/>
  <c r="G84" i="48"/>
  <c r="E84" i="48"/>
  <c r="C84" i="48"/>
  <c r="K84" i="48"/>
  <c r="J84" i="48"/>
  <c r="B87" i="48"/>
  <c r="D87" i="48" s="1"/>
  <c r="H87" i="48" s="1"/>
  <c r="K90" i="48"/>
  <c r="J90" i="48"/>
  <c r="K91" i="48"/>
  <c r="J91" i="48"/>
  <c r="K92" i="48"/>
  <c r="J92" i="48"/>
  <c r="K93" i="48"/>
  <c r="J93" i="48"/>
  <c r="K94" i="48"/>
  <c r="J94" i="48"/>
  <c r="K95" i="48"/>
  <c r="J95" i="48"/>
  <c r="K96" i="48"/>
  <c r="J96" i="48"/>
  <c r="K97" i="48"/>
  <c r="J97" i="48"/>
  <c r="K98" i="48"/>
  <c r="J98" i="48"/>
  <c r="K99" i="48"/>
  <c r="J99" i="48"/>
  <c r="H101" i="48"/>
  <c r="I98" i="48" s="1"/>
  <c r="F101" i="48"/>
  <c r="G99" i="48" s="1"/>
  <c r="D101" i="48"/>
  <c r="E98" i="48" s="1"/>
  <c r="B101" i="48"/>
  <c r="C99" i="48" s="1"/>
  <c r="K89" i="48"/>
  <c r="J89"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K120" i="48"/>
  <c r="J120" i="48"/>
  <c r="H122" i="48"/>
  <c r="I118" i="48" s="1"/>
  <c r="F122" i="48"/>
  <c r="G120" i="48" s="1"/>
  <c r="D122" i="48"/>
  <c r="E118" i="48" s="1"/>
  <c r="B122" i="48"/>
  <c r="C120" i="48" s="1"/>
  <c r="K104" i="48"/>
  <c r="J104" i="48"/>
  <c r="I124" i="48"/>
  <c r="G124" i="48"/>
  <c r="E124" i="48"/>
  <c r="C124" i="48"/>
  <c r="J124" i="48"/>
  <c r="K124" i="48"/>
  <c r="B127" i="48"/>
  <c r="D127" i="48" s="1"/>
  <c r="H127" i="48" s="1"/>
  <c r="K130" i="48"/>
  <c r="J130" i="48"/>
  <c r="K131" i="48"/>
  <c r="J131" i="48"/>
  <c r="H133" i="48"/>
  <c r="I130" i="48" s="1"/>
  <c r="F133" i="48"/>
  <c r="G131" i="48" s="1"/>
  <c r="D133" i="48"/>
  <c r="E130" i="48" s="1"/>
  <c r="B133" i="48"/>
  <c r="C131" i="48" s="1"/>
  <c r="K129" i="48"/>
  <c r="J129" i="48"/>
  <c r="K137" i="48"/>
  <c r="J137" i="48"/>
  <c r="K138" i="48"/>
  <c r="J138" i="48"/>
  <c r="K139" i="48"/>
  <c r="J139" i="48"/>
  <c r="K140" i="48"/>
  <c r="J140" i="48"/>
  <c r="K141" i="48"/>
  <c r="J141" i="48"/>
  <c r="K142" i="48"/>
  <c r="J142" i="48"/>
  <c r="K143" i="48"/>
  <c r="J143" i="48"/>
  <c r="K144" i="48"/>
  <c r="J144" i="48"/>
  <c r="K145" i="48"/>
  <c r="J145" i="48"/>
  <c r="K146" i="48"/>
  <c r="J146" i="48"/>
  <c r="K147" i="48"/>
  <c r="J147" i="48"/>
  <c r="H149" i="48"/>
  <c r="I146" i="48" s="1"/>
  <c r="F149" i="48"/>
  <c r="G147" i="48" s="1"/>
  <c r="D149" i="48"/>
  <c r="E140" i="48" s="1"/>
  <c r="B149" i="48"/>
  <c r="C147" i="48" s="1"/>
  <c r="K136" i="48"/>
  <c r="J136" i="48"/>
  <c r="I151" i="48"/>
  <c r="G151" i="48"/>
  <c r="E151" i="48"/>
  <c r="C151" i="48"/>
  <c r="K151" i="48"/>
  <c r="J151" i="48"/>
  <c r="B154" i="48"/>
  <c r="D154" i="48" s="1"/>
  <c r="H154" i="48" s="1"/>
  <c r="G158" i="48"/>
  <c r="G156" i="48"/>
  <c r="H158" i="48"/>
  <c r="K158" i="48" s="1"/>
  <c r="F158" i="48"/>
  <c r="D158" i="48"/>
  <c r="E158" i="48" s="1"/>
  <c r="B158" i="48"/>
  <c r="C156" i="48" s="1"/>
  <c r="K156" i="48"/>
  <c r="J156" i="48"/>
  <c r="K162" i="48"/>
  <c r="J162" i="48"/>
  <c r="K163" i="48"/>
  <c r="J163" i="48"/>
  <c r="K164" i="48"/>
  <c r="J164" i="48"/>
  <c r="K165" i="48"/>
  <c r="J165" i="48"/>
  <c r="K166" i="48"/>
  <c r="J166" i="48"/>
  <c r="K167" i="48"/>
  <c r="J167" i="48"/>
  <c r="K168" i="48"/>
  <c r="J168" i="48"/>
  <c r="K169" i="48"/>
  <c r="J169" i="48"/>
  <c r="K170" i="48"/>
  <c r="J170" i="48"/>
  <c r="K171" i="48"/>
  <c r="J171" i="48"/>
  <c r="K172" i="48"/>
  <c r="J172" i="48"/>
  <c r="H174" i="48"/>
  <c r="I170" i="48" s="1"/>
  <c r="F174" i="48"/>
  <c r="G172" i="48" s="1"/>
  <c r="D174" i="48"/>
  <c r="E168" i="48" s="1"/>
  <c r="B174" i="48"/>
  <c r="C172" i="48" s="1"/>
  <c r="K161" i="48"/>
  <c r="J161" i="48"/>
  <c r="I176" i="48"/>
  <c r="G176" i="48"/>
  <c r="E176" i="48"/>
  <c r="C176" i="48"/>
  <c r="J176" i="48"/>
  <c r="K176" i="48"/>
  <c r="B179" i="48"/>
  <c r="D179" i="48" s="1"/>
  <c r="H179" i="48" s="1"/>
  <c r="K182" i="48"/>
  <c r="J182" i="48"/>
  <c r="K183" i="48"/>
  <c r="J183" i="48"/>
  <c r="K184" i="48"/>
  <c r="J184" i="48"/>
  <c r="K185" i="48"/>
  <c r="J185" i="48"/>
  <c r="K186" i="48"/>
  <c r="J186" i="48"/>
  <c r="K187" i="48"/>
  <c r="J187" i="48"/>
  <c r="K188" i="48"/>
  <c r="J188" i="48"/>
  <c r="K189" i="48"/>
  <c r="J189" i="48"/>
  <c r="H191" i="48"/>
  <c r="I188" i="48" s="1"/>
  <c r="F191" i="48"/>
  <c r="G189" i="48" s="1"/>
  <c r="D191" i="48"/>
  <c r="E187" i="48" s="1"/>
  <c r="B191" i="48"/>
  <c r="C189" i="48" s="1"/>
  <c r="K181" i="48"/>
  <c r="J181" i="48"/>
  <c r="K195" i="48"/>
  <c r="J195" i="48"/>
  <c r="K196" i="48"/>
  <c r="J196" i="48"/>
  <c r="K197" i="48"/>
  <c r="J197" i="48"/>
  <c r="K198" i="48"/>
  <c r="J198" i="48"/>
  <c r="H200" i="48"/>
  <c r="I196" i="48" s="1"/>
  <c r="F200" i="48"/>
  <c r="G198" i="48" s="1"/>
  <c r="D200" i="48"/>
  <c r="E196" i="48" s="1"/>
  <c r="B200" i="48"/>
  <c r="C198" i="48" s="1"/>
  <c r="K194" i="48"/>
  <c r="J194" i="48"/>
  <c r="I202" i="48"/>
  <c r="G202" i="48"/>
  <c r="E202" i="48"/>
  <c r="C202" i="48"/>
  <c r="K202" i="48"/>
  <c r="J202" i="48"/>
  <c r="B205" i="48"/>
  <c r="D205" i="48" s="1"/>
  <c r="H205" i="48" s="1"/>
  <c r="K208" i="48"/>
  <c r="J208" i="48"/>
  <c r="K209" i="48"/>
  <c r="J209" i="48"/>
  <c r="K210" i="48"/>
  <c r="J210" i="48"/>
  <c r="K211" i="48"/>
  <c r="J211" i="48"/>
  <c r="K212" i="48"/>
  <c r="J212" i="48"/>
  <c r="K213" i="48"/>
  <c r="J213" i="48"/>
  <c r="K214" i="48"/>
  <c r="J214" i="48"/>
  <c r="K215" i="48"/>
  <c r="J215" i="48"/>
  <c r="K216" i="48"/>
  <c r="J216" i="48"/>
  <c r="H218" i="48"/>
  <c r="I215" i="48" s="1"/>
  <c r="F218" i="48"/>
  <c r="G216" i="48" s="1"/>
  <c r="D218" i="48"/>
  <c r="E215" i="48" s="1"/>
  <c r="B218" i="48"/>
  <c r="C216" i="48" s="1"/>
  <c r="K207" i="48"/>
  <c r="J207"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H241" i="48"/>
  <c r="I238" i="48" s="1"/>
  <c r="F241" i="48"/>
  <c r="G239" i="48" s="1"/>
  <c r="D241" i="48"/>
  <c r="E238" i="48" s="1"/>
  <c r="B241" i="48"/>
  <c r="C239" i="48" s="1"/>
  <c r="K221" i="48"/>
  <c r="J221" i="48"/>
  <c r="K245" i="48"/>
  <c r="J245" i="48"/>
  <c r="K246" i="48"/>
  <c r="J246" i="48"/>
  <c r="K247" i="48"/>
  <c r="J247" i="48"/>
  <c r="K248" i="48"/>
  <c r="J248" i="48"/>
  <c r="K249" i="48"/>
  <c r="J249" i="48"/>
  <c r="K250" i="48"/>
  <c r="J250" i="48"/>
  <c r="K251" i="48"/>
  <c r="J251" i="48"/>
  <c r="K252" i="48"/>
  <c r="J252" i="48"/>
  <c r="K253" i="48"/>
  <c r="J253" i="48"/>
  <c r="K254" i="48"/>
  <c r="J254" i="48"/>
  <c r="K255" i="48"/>
  <c r="J255" i="48"/>
  <c r="K256" i="48"/>
  <c r="J256" i="48"/>
  <c r="K257" i="48"/>
  <c r="J257" i="48"/>
  <c r="K258" i="48"/>
  <c r="J258" i="48"/>
  <c r="K259" i="48"/>
  <c r="J259" i="48"/>
  <c r="H261" i="48"/>
  <c r="I258" i="48" s="1"/>
  <c r="F261" i="48"/>
  <c r="G259" i="48" s="1"/>
  <c r="D261" i="48"/>
  <c r="E257" i="48" s="1"/>
  <c r="B261" i="48"/>
  <c r="C259" i="48" s="1"/>
  <c r="K244" i="48"/>
  <c r="J244" i="48"/>
  <c r="I263" i="48"/>
  <c r="G263" i="48"/>
  <c r="E263" i="48"/>
  <c r="C263" i="48"/>
  <c r="J263" i="48"/>
  <c r="K263" i="48"/>
  <c r="I267" i="48"/>
  <c r="G267" i="48"/>
  <c r="E267" i="48"/>
  <c r="C267" i="48"/>
  <c r="H265" i="48"/>
  <c r="I265" i="48" s="1"/>
  <c r="F265" i="48"/>
  <c r="G265" i="48" s="1"/>
  <c r="D265" i="48"/>
  <c r="E265" i="48" s="1"/>
  <c r="B265" i="48"/>
  <c r="C265" i="48" s="1"/>
  <c r="K267" i="48"/>
  <c r="J267" i="48"/>
  <c r="K269" i="48"/>
  <c r="J269" i="48"/>
  <c r="I269" i="48"/>
  <c r="G269" i="48"/>
  <c r="E269" i="48"/>
  <c r="C269" i="48"/>
  <c r="K84" i="54"/>
  <c r="J84" i="54"/>
  <c r="K61" i="53"/>
  <c r="J6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J11" i="47"/>
  <c r="I11" i="47"/>
  <c r="H11" i="47"/>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I24" i="47"/>
  <c r="H24" i="47"/>
  <c r="J24" i="47" s="1"/>
  <c r="G24" i="47"/>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 i="26"/>
  <c r="J7" i="26" s="1"/>
  <c r="G7" i="26"/>
  <c r="I7" i="26" s="1"/>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H47" i="26"/>
  <c r="J47" i="26" s="1"/>
  <c r="G47" i="26"/>
  <c r="I47" i="26" s="1"/>
  <c r="H48" i="26"/>
  <c r="J48" i="26" s="1"/>
  <c r="G48" i="26"/>
  <c r="I48" i="26" s="1"/>
  <c r="I49" i="26"/>
  <c r="H49" i="26"/>
  <c r="J49" i="26" s="1"/>
  <c r="G49" i="26"/>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I58" i="26"/>
  <c r="H58" i="26"/>
  <c r="J58" i="26" s="1"/>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C158" i="48"/>
  <c r="D46" i="48"/>
  <c r="H46" i="48" s="1"/>
  <c r="D16" i="48"/>
  <c r="H16" i="48" s="1"/>
  <c r="C7" i="56"/>
  <c r="G7" i="56"/>
  <c r="D5" i="56"/>
  <c r="H5" i="56" s="1"/>
  <c r="E7" i="56"/>
  <c r="I7" i="56"/>
  <c r="C8" i="56"/>
  <c r="G8" i="56"/>
  <c r="E8" i="56"/>
  <c r="I8" i="56"/>
  <c r="C9" i="56"/>
  <c r="G9" i="56"/>
  <c r="E9" i="56"/>
  <c r="I9" i="56"/>
  <c r="E10" i="56"/>
  <c r="I10" i="56"/>
  <c r="C10" i="56"/>
  <c r="G10" i="56"/>
  <c r="C11" i="56"/>
  <c r="G11" i="56"/>
  <c r="E11" i="56"/>
  <c r="I11" i="56"/>
  <c r="C12" i="56"/>
  <c r="G12" i="56"/>
  <c r="E12" i="56"/>
  <c r="I12" i="56"/>
  <c r="E13" i="56"/>
  <c r="I13" i="56"/>
  <c r="C13" i="56"/>
  <c r="G13" i="56"/>
  <c r="C14" i="56"/>
  <c r="G14" i="56"/>
  <c r="E14" i="56"/>
  <c r="I14" i="56"/>
  <c r="E15" i="56"/>
  <c r="I15" i="56"/>
  <c r="C15" i="56"/>
  <c r="G15" i="56"/>
  <c r="C16" i="56"/>
  <c r="G16" i="56"/>
  <c r="E16" i="56"/>
  <c r="I16" i="56"/>
  <c r="E17" i="56"/>
  <c r="I17" i="56"/>
  <c r="C17" i="56"/>
  <c r="G17" i="56"/>
  <c r="C18" i="56"/>
  <c r="G18" i="56"/>
  <c r="E18" i="56"/>
  <c r="I18" i="56"/>
  <c r="C19" i="56"/>
  <c r="G19" i="56"/>
  <c r="E19" i="56"/>
  <c r="I19" i="56"/>
  <c r="E20" i="56"/>
  <c r="I20" i="56"/>
  <c r="C20" i="56"/>
  <c r="G20" i="56"/>
  <c r="C21" i="56"/>
  <c r="G21" i="56"/>
  <c r="E21" i="56"/>
  <c r="I21" i="56"/>
  <c r="E22" i="56"/>
  <c r="I22" i="56"/>
  <c r="C22" i="56"/>
  <c r="G22" i="56"/>
  <c r="E23" i="56"/>
  <c r="I23" i="56"/>
  <c r="C23" i="56"/>
  <c r="G23" i="56"/>
  <c r="E24" i="56"/>
  <c r="I24" i="56"/>
  <c r="C24" i="56"/>
  <c r="G24" i="56"/>
  <c r="E25" i="56"/>
  <c r="I25" i="56"/>
  <c r="C25" i="56"/>
  <c r="G25" i="56"/>
  <c r="C26" i="56"/>
  <c r="G26" i="56"/>
  <c r="E26" i="56"/>
  <c r="I26" i="56"/>
  <c r="E27" i="56"/>
  <c r="I27" i="56"/>
  <c r="C27" i="56"/>
  <c r="G27" i="56"/>
  <c r="C28" i="56"/>
  <c r="G28" i="56"/>
  <c r="E28" i="56"/>
  <c r="I28" i="56"/>
  <c r="C29" i="56"/>
  <c r="G29" i="56"/>
  <c r="J32" i="56"/>
  <c r="K32" i="56"/>
  <c r="E30" i="56"/>
  <c r="I30" i="56"/>
  <c r="C7" i="57"/>
  <c r="G7" i="57"/>
  <c r="D5" i="57"/>
  <c r="H5" i="57" s="1"/>
  <c r="E7" i="57"/>
  <c r="I7" i="57"/>
  <c r="C8" i="57"/>
  <c r="G8" i="57"/>
  <c r="E8" i="57"/>
  <c r="I8" i="57"/>
  <c r="C9" i="57"/>
  <c r="G9" i="57"/>
  <c r="E9" i="57"/>
  <c r="I9" i="57"/>
  <c r="C10" i="57"/>
  <c r="G10" i="57"/>
  <c r="E10" i="57"/>
  <c r="I10" i="57"/>
  <c r="E11" i="57"/>
  <c r="I11" i="57"/>
  <c r="C11" i="57"/>
  <c r="G11" i="57"/>
  <c r="E12" i="57"/>
  <c r="I12" i="57"/>
  <c r="C12" i="57"/>
  <c r="G12" i="57"/>
  <c r="C13" i="57"/>
  <c r="G13" i="57"/>
  <c r="E13" i="57"/>
  <c r="I13" i="57"/>
  <c r="E14" i="57"/>
  <c r="I14" i="57"/>
  <c r="C14" i="57"/>
  <c r="G14" i="57"/>
  <c r="C15" i="57"/>
  <c r="G15" i="57"/>
  <c r="E15" i="57"/>
  <c r="I15" i="57"/>
  <c r="C16" i="57"/>
  <c r="G16" i="57"/>
  <c r="E16" i="57"/>
  <c r="I16" i="57"/>
  <c r="E17" i="57"/>
  <c r="I17" i="57"/>
  <c r="C17" i="57"/>
  <c r="G17" i="57"/>
  <c r="C18" i="57"/>
  <c r="G18" i="57"/>
  <c r="E18" i="57"/>
  <c r="I18" i="57"/>
  <c r="C19" i="57"/>
  <c r="G19" i="57"/>
  <c r="E19" i="57"/>
  <c r="I19" i="57"/>
  <c r="C20" i="57"/>
  <c r="G20" i="57"/>
  <c r="E20" i="57"/>
  <c r="I20" i="57"/>
  <c r="C21" i="57"/>
  <c r="G21" i="57"/>
  <c r="E21" i="57"/>
  <c r="I21" i="57"/>
  <c r="C22" i="57"/>
  <c r="G22" i="57"/>
  <c r="E22" i="57"/>
  <c r="I22" i="57"/>
  <c r="C23" i="57"/>
  <c r="G23" i="57"/>
  <c r="E23" i="57"/>
  <c r="I23" i="57"/>
  <c r="C24" i="57"/>
  <c r="G24" i="57"/>
  <c r="E24" i="57"/>
  <c r="I24" i="57"/>
  <c r="C25" i="57"/>
  <c r="G25" i="57"/>
  <c r="E25" i="57"/>
  <c r="C26" i="57"/>
  <c r="G26" i="57"/>
  <c r="K29" i="57"/>
  <c r="I26" i="57"/>
  <c r="J29" i="57"/>
  <c r="E27" i="57"/>
  <c r="I27" i="57"/>
  <c r="C7" i="58"/>
  <c r="G7" i="58"/>
  <c r="D5" i="58"/>
  <c r="H5" i="58" s="1"/>
  <c r="E7" i="58"/>
  <c r="I7" i="58"/>
  <c r="C8" i="58"/>
  <c r="G8" i="58"/>
  <c r="E8" i="58"/>
  <c r="I8" i="58"/>
  <c r="E9" i="58"/>
  <c r="I9" i="58"/>
  <c r="C9" i="58"/>
  <c r="G9" i="58"/>
  <c r="C10" i="58"/>
  <c r="G10" i="58"/>
  <c r="E10" i="58"/>
  <c r="I10" i="58"/>
  <c r="C11" i="58"/>
  <c r="G11" i="58"/>
  <c r="E11" i="58"/>
  <c r="I11" i="58"/>
  <c r="C12" i="58"/>
  <c r="G12" i="58"/>
  <c r="E12" i="58"/>
  <c r="I12" i="58"/>
  <c r="E13" i="58"/>
  <c r="I13" i="58"/>
  <c r="C13" i="58"/>
  <c r="G13" i="58"/>
  <c r="E14" i="58"/>
  <c r="I14" i="58"/>
  <c r="C14" i="58"/>
  <c r="G14" i="58"/>
  <c r="C15" i="58"/>
  <c r="G15" i="58"/>
  <c r="E15" i="58"/>
  <c r="I15" i="58"/>
  <c r="E16" i="58"/>
  <c r="I16" i="58"/>
  <c r="C16" i="58"/>
  <c r="G16" i="58"/>
  <c r="E17" i="58"/>
  <c r="I17" i="58"/>
  <c r="C17" i="58"/>
  <c r="G17" i="58"/>
  <c r="C18" i="58"/>
  <c r="G18" i="58"/>
  <c r="E18" i="58"/>
  <c r="I18" i="58"/>
  <c r="E19" i="58"/>
  <c r="I19" i="58"/>
  <c r="C19" i="58"/>
  <c r="G19" i="58"/>
  <c r="E20" i="58"/>
  <c r="I20" i="58"/>
  <c r="C20" i="58"/>
  <c r="G20" i="58"/>
  <c r="C21" i="58"/>
  <c r="G21" i="58"/>
  <c r="E21" i="58"/>
  <c r="I21" i="58"/>
  <c r="E22" i="58"/>
  <c r="I22" i="58"/>
  <c r="C22" i="58"/>
  <c r="G22" i="58"/>
  <c r="E23" i="58"/>
  <c r="I23" i="58"/>
  <c r="C23" i="58"/>
  <c r="G23" i="58"/>
  <c r="E24" i="58"/>
  <c r="I24" i="58"/>
  <c r="C24" i="58"/>
  <c r="G24" i="58"/>
  <c r="E25" i="58"/>
  <c r="I25" i="58"/>
  <c r="C25" i="58"/>
  <c r="G25" i="58"/>
  <c r="E26" i="58"/>
  <c r="I26" i="58"/>
  <c r="C26" i="58"/>
  <c r="G26" i="58"/>
  <c r="G27" i="58"/>
  <c r="C27" i="58"/>
  <c r="E27" i="58"/>
  <c r="I27" i="58"/>
  <c r="E28" i="58"/>
  <c r="I28" i="58"/>
  <c r="C28" i="58"/>
  <c r="G28" i="58"/>
  <c r="C29" i="58"/>
  <c r="G29" i="58"/>
  <c r="E29" i="58"/>
  <c r="I29" i="58"/>
  <c r="C30" i="58"/>
  <c r="G30" i="58"/>
  <c r="E30" i="58"/>
  <c r="I30" i="58"/>
  <c r="C31" i="58"/>
  <c r="G31" i="58"/>
  <c r="E31" i="58"/>
  <c r="I31" i="58"/>
  <c r="E32" i="58"/>
  <c r="I32" i="58"/>
  <c r="C32" i="58"/>
  <c r="G32" i="58"/>
  <c r="C33" i="58"/>
  <c r="G33" i="58"/>
  <c r="E33" i="58"/>
  <c r="I33" i="58"/>
  <c r="E34" i="58"/>
  <c r="I34" i="58"/>
  <c r="C34" i="58"/>
  <c r="G34" i="58"/>
  <c r="E35" i="58"/>
  <c r="I35" i="58"/>
  <c r="C35" i="58"/>
  <c r="G35" i="58"/>
  <c r="C36" i="58"/>
  <c r="G36" i="58"/>
  <c r="E36" i="58"/>
  <c r="I36" i="58"/>
  <c r="C37" i="58"/>
  <c r="G37" i="58"/>
  <c r="E37" i="58"/>
  <c r="I37" i="58"/>
  <c r="E38" i="58"/>
  <c r="I38" i="58"/>
  <c r="C38" i="58"/>
  <c r="G38" i="58"/>
  <c r="E39" i="58"/>
  <c r="I39" i="58"/>
  <c r="C39" i="58"/>
  <c r="G39" i="58"/>
  <c r="C40" i="58"/>
  <c r="G40" i="58"/>
  <c r="E40" i="58"/>
  <c r="I40" i="58"/>
  <c r="C41" i="58"/>
  <c r="G41" i="58"/>
  <c r="E41" i="58"/>
  <c r="I41" i="58"/>
  <c r="E42" i="58"/>
  <c r="I42" i="58"/>
  <c r="C42" i="58"/>
  <c r="G42" i="58"/>
  <c r="E43" i="58"/>
  <c r="I43" i="58"/>
  <c r="C43" i="58"/>
  <c r="G43" i="58"/>
  <c r="C44" i="58"/>
  <c r="G44" i="58"/>
  <c r="I44" i="58"/>
  <c r="C45" i="58"/>
  <c r="G45" i="58"/>
  <c r="J48" i="58"/>
  <c r="E45" i="58"/>
  <c r="K48" i="58"/>
  <c r="E46" i="58"/>
  <c r="I46" i="58"/>
  <c r="E7" i="50"/>
  <c r="I7" i="50"/>
  <c r="C7" i="50"/>
  <c r="G7" i="50"/>
  <c r="C8" i="50"/>
  <c r="G8" i="50"/>
  <c r="E8" i="50"/>
  <c r="I8" i="50"/>
  <c r="E9" i="50"/>
  <c r="I9" i="50"/>
  <c r="C9" i="50"/>
  <c r="G9" i="50"/>
  <c r="E10" i="50"/>
  <c r="I10" i="50"/>
  <c r="C10" i="50"/>
  <c r="G10" i="50"/>
  <c r="C11" i="50"/>
  <c r="G11" i="50"/>
  <c r="E11" i="50"/>
  <c r="I11" i="50"/>
  <c r="C12" i="50"/>
  <c r="G12" i="50"/>
  <c r="E12" i="50"/>
  <c r="I12" i="50"/>
  <c r="E13" i="50"/>
  <c r="I13" i="50"/>
  <c r="C13" i="50"/>
  <c r="G13" i="50"/>
  <c r="C14" i="50"/>
  <c r="G14" i="50"/>
  <c r="E14" i="50"/>
  <c r="I14" i="50"/>
  <c r="C15" i="50"/>
  <c r="G15" i="50"/>
  <c r="E15" i="50"/>
  <c r="I15" i="50"/>
  <c r="E16" i="50"/>
  <c r="I16" i="50"/>
  <c r="C16" i="50"/>
  <c r="G16" i="50"/>
  <c r="E17" i="50"/>
  <c r="I17" i="50"/>
  <c r="C17" i="50"/>
  <c r="G17" i="50"/>
  <c r="C18" i="50"/>
  <c r="G18" i="50"/>
  <c r="E18" i="50"/>
  <c r="I18" i="50"/>
  <c r="E19" i="50"/>
  <c r="I19" i="50"/>
  <c r="C19" i="50"/>
  <c r="G19" i="50"/>
  <c r="C20" i="50"/>
  <c r="G20" i="50"/>
  <c r="E20" i="50"/>
  <c r="I20" i="50"/>
  <c r="C21" i="50"/>
  <c r="G21" i="50"/>
  <c r="E21" i="50"/>
  <c r="I21" i="50"/>
  <c r="E22" i="50"/>
  <c r="I22" i="50"/>
  <c r="C22" i="50"/>
  <c r="G22" i="50"/>
  <c r="E23" i="50"/>
  <c r="I23" i="50"/>
  <c r="C23" i="50"/>
  <c r="G23" i="50"/>
  <c r="C24" i="50"/>
  <c r="G24" i="50"/>
  <c r="E24" i="50"/>
  <c r="I24" i="50"/>
  <c r="E25" i="50"/>
  <c r="I25" i="50"/>
  <c r="C25" i="50"/>
  <c r="G25" i="50"/>
  <c r="E26" i="50"/>
  <c r="I26" i="50"/>
  <c r="C26" i="50"/>
  <c r="G26" i="50"/>
  <c r="C27" i="50"/>
  <c r="G27" i="50"/>
  <c r="E27" i="50"/>
  <c r="I27" i="50"/>
  <c r="E28" i="50"/>
  <c r="I28" i="50"/>
  <c r="C28" i="50"/>
  <c r="G28" i="50"/>
  <c r="E29" i="50"/>
  <c r="I29" i="50"/>
  <c r="C29" i="50"/>
  <c r="G29" i="50"/>
  <c r="C30" i="50"/>
  <c r="G30" i="50"/>
  <c r="E30" i="50"/>
  <c r="I30" i="50"/>
  <c r="E31" i="50"/>
  <c r="I31" i="50"/>
  <c r="C31" i="50"/>
  <c r="G31" i="50"/>
  <c r="C32" i="50"/>
  <c r="G32" i="50"/>
  <c r="E32" i="50"/>
  <c r="I32" i="50"/>
  <c r="C33" i="50"/>
  <c r="G33" i="50"/>
  <c r="E33" i="50"/>
  <c r="I33" i="50"/>
  <c r="C34" i="50"/>
  <c r="G34" i="50"/>
  <c r="E34" i="50"/>
  <c r="I34" i="50"/>
  <c r="E35" i="50"/>
  <c r="I35" i="50"/>
  <c r="C35" i="50"/>
  <c r="G35" i="50"/>
  <c r="C36" i="50"/>
  <c r="G36" i="50"/>
  <c r="E36" i="50"/>
  <c r="I36" i="50"/>
  <c r="C37" i="50"/>
  <c r="G37" i="50"/>
  <c r="E37" i="50"/>
  <c r="I37" i="50"/>
  <c r="E38" i="50"/>
  <c r="I38" i="50"/>
  <c r="C38" i="50"/>
  <c r="G38" i="50"/>
  <c r="E39" i="50"/>
  <c r="I39" i="50"/>
  <c r="C39" i="50"/>
  <c r="G39" i="50"/>
  <c r="C40" i="50"/>
  <c r="G40" i="50"/>
  <c r="E40" i="50"/>
  <c r="I40" i="50"/>
  <c r="E41" i="50"/>
  <c r="I41" i="50"/>
  <c r="C41" i="50"/>
  <c r="G41" i="50"/>
  <c r="C42" i="50"/>
  <c r="G42" i="50"/>
  <c r="E42" i="50"/>
  <c r="I42" i="50"/>
  <c r="C43" i="50"/>
  <c r="G43" i="50"/>
  <c r="E43" i="50"/>
  <c r="I43" i="50"/>
  <c r="C44" i="50"/>
  <c r="G44" i="50"/>
  <c r="E44" i="50"/>
  <c r="I44" i="50"/>
  <c r="E45" i="50"/>
  <c r="I45" i="50"/>
  <c r="C45" i="50"/>
  <c r="G45" i="50"/>
  <c r="C46" i="50"/>
  <c r="G46" i="50"/>
  <c r="E46" i="50"/>
  <c r="I46" i="50"/>
  <c r="C47" i="50"/>
  <c r="G47" i="50"/>
  <c r="K50" i="50"/>
  <c r="J50" i="50"/>
  <c r="E48" i="50"/>
  <c r="I48" i="50"/>
  <c r="F5" i="50"/>
  <c r="C41" i="53"/>
  <c r="G41" i="53"/>
  <c r="C59" i="53"/>
  <c r="G59" i="53"/>
  <c r="C25" i="53"/>
  <c r="G25" i="53"/>
  <c r="C38" i="53"/>
  <c r="G38" i="53"/>
  <c r="C7" i="53"/>
  <c r="G7" i="53"/>
  <c r="C22" i="53"/>
  <c r="G22" i="53"/>
  <c r="E41" i="53"/>
  <c r="I41" i="53"/>
  <c r="E59" i="53"/>
  <c r="I59" i="53"/>
  <c r="E25" i="53"/>
  <c r="I25" i="53"/>
  <c r="E38" i="53"/>
  <c r="I38" i="53"/>
  <c r="E7" i="53"/>
  <c r="I7" i="53"/>
  <c r="E22" i="53"/>
  <c r="I22" i="53"/>
  <c r="D5" i="53"/>
  <c r="H5" i="53" s="1"/>
  <c r="C8" i="53"/>
  <c r="G8" i="53"/>
  <c r="E8" i="53"/>
  <c r="I8" i="53"/>
  <c r="C9" i="53"/>
  <c r="G9" i="53"/>
  <c r="E9" i="53"/>
  <c r="I9" i="53"/>
  <c r="E10" i="53"/>
  <c r="I10" i="53"/>
  <c r="C10" i="53"/>
  <c r="G10" i="53"/>
  <c r="E11" i="53"/>
  <c r="I11" i="53"/>
  <c r="C11" i="53"/>
  <c r="G11" i="53"/>
  <c r="C12" i="53"/>
  <c r="G12" i="53"/>
  <c r="E12" i="53"/>
  <c r="I12" i="53"/>
  <c r="C13" i="53"/>
  <c r="G13" i="53"/>
  <c r="E13" i="53"/>
  <c r="I13" i="53"/>
  <c r="C14" i="53"/>
  <c r="G14" i="53"/>
  <c r="E14" i="53"/>
  <c r="I14" i="53"/>
  <c r="C15" i="53"/>
  <c r="G15" i="53"/>
  <c r="E15" i="53"/>
  <c r="I15" i="53"/>
  <c r="C16" i="53"/>
  <c r="G16" i="53"/>
  <c r="E16" i="53"/>
  <c r="I16" i="53"/>
  <c r="E17" i="53"/>
  <c r="I17" i="53"/>
  <c r="C17" i="53"/>
  <c r="G17" i="53"/>
  <c r="C18" i="53"/>
  <c r="G18" i="53"/>
  <c r="I18" i="53"/>
  <c r="C19" i="53"/>
  <c r="G19" i="53"/>
  <c r="J22" i="53"/>
  <c r="E19" i="53"/>
  <c r="K22" i="53"/>
  <c r="E20" i="53"/>
  <c r="I20" i="53"/>
  <c r="E26" i="53"/>
  <c r="I26" i="53"/>
  <c r="C26" i="53"/>
  <c r="G26" i="53"/>
  <c r="E27" i="53"/>
  <c r="I27" i="53"/>
  <c r="C27" i="53"/>
  <c r="G27" i="53"/>
  <c r="E28" i="53"/>
  <c r="I28" i="53"/>
  <c r="C28" i="53"/>
  <c r="G28" i="53"/>
  <c r="E29" i="53"/>
  <c r="I29" i="53"/>
  <c r="C29" i="53"/>
  <c r="G29" i="53"/>
  <c r="E30" i="53"/>
  <c r="I30" i="53"/>
  <c r="C30" i="53"/>
  <c r="G30" i="53"/>
  <c r="E31" i="53"/>
  <c r="I31" i="53"/>
  <c r="C31" i="53"/>
  <c r="G31" i="53"/>
  <c r="E32" i="53"/>
  <c r="I32" i="53"/>
  <c r="C32" i="53"/>
  <c r="G32" i="53"/>
  <c r="C33" i="53"/>
  <c r="G33" i="53"/>
  <c r="E33" i="53"/>
  <c r="I33" i="53"/>
  <c r="C34" i="53"/>
  <c r="G34" i="53"/>
  <c r="E34" i="53"/>
  <c r="I34" i="53"/>
  <c r="C35" i="53"/>
  <c r="G35" i="53"/>
  <c r="J38" i="53"/>
  <c r="K38" i="53"/>
  <c r="E36" i="53"/>
  <c r="I36" i="53"/>
  <c r="E42" i="53"/>
  <c r="I42" i="53"/>
  <c r="C42" i="53"/>
  <c r="G42" i="53"/>
  <c r="E43" i="53"/>
  <c r="I43" i="53"/>
  <c r="C43" i="53"/>
  <c r="G43" i="53"/>
  <c r="E44" i="53"/>
  <c r="I44" i="53"/>
  <c r="C44" i="53"/>
  <c r="G44" i="53"/>
  <c r="C45" i="53"/>
  <c r="G45" i="53"/>
  <c r="E45" i="53"/>
  <c r="I45" i="53"/>
  <c r="C46" i="53"/>
  <c r="G46" i="53"/>
  <c r="E46" i="53"/>
  <c r="I46" i="53"/>
  <c r="C47" i="53"/>
  <c r="G47" i="53"/>
  <c r="E47" i="53"/>
  <c r="I47" i="53"/>
  <c r="E48" i="53"/>
  <c r="I48" i="53"/>
  <c r="C48" i="53"/>
  <c r="G48" i="53"/>
  <c r="C49" i="53"/>
  <c r="G49" i="53"/>
  <c r="E49" i="53"/>
  <c r="I49" i="53"/>
  <c r="E50" i="53"/>
  <c r="I50" i="53"/>
  <c r="C50" i="53"/>
  <c r="G50" i="53"/>
  <c r="E51" i="53"/>
  <c r="I51" i="53"/>
  <c r="C51" i="53"/>
  <c r="G51" i="53"/>
  <c r="E52" i="53"/>
  <c r="I52" i="53"/>
  <c r="C52" i="53"/>
  <c r="G52" i="53"/>
  <c r="E53" i="53"/>
  <c r="I53" i="53"/>
  <c r="C53" i="53"/>
  <c r="G53" i="53"/>
  <c r="E54" i="53"/>
  <c r="I54" i="53"/>
  <c r="C54" i="53"/>
  <c r="G54" i="53"/>
  <c r="E55" i="53"/>
  <c r="I55" i="53"/>
  <c r="C55" i="53"/>
  <c r="G55" i="53"/>
  <c r="C56" i="53"/>
  <c r="G56" i="53"/>
  <c r="J59" i="53"/>
  <c r="K59" i="53"/>
  <c r="E57" i="53"/>
  <c r="I57" i="53"/>
  <c r="E61" i="54"/>
  <c r="I61" i="54"/>
  <c r="E82" i="54"/>
  <c r="I82" i="54"/>
  <c r="E46" i="54"/>
  <c r="I46" i="54"/>
  <c r="E58" i="54"/>
  <c r="I58" i="54"/>
  <c r="E31" i="54"/>
  <c r="I31" i="54"/>
  <c r="E43" i="54"/>
  <c r="I43" i="54"/>
  <c r="E23" i="54"/>
  <c r="I23" i="54"/>
  <c r="E28" i="54"/>
  <c r="I28" i="54"/>
  <c r="J20" i="54"/>
  <c r="K20" i="54"/>
  <c r="E18" i="54"/>
  <c r="I18" i="54"/>
  <c r="E20" i="54"/>
  <c r="I20" i="54"/>
  <c r="E7" i="54"/>
  <c r="I7" i="54"/>
  <c r="E15" i="54"/>
  <c r="I15" i="54"/>
  <c r="C61" i="54"/>
  <c r="G61" i="54"/>
  <c r="C82" i="54"/>
  <c r="G82" i="54"/>
  <c r="C46" i="54"/>
  <c r="G46" i="54"/>
  <c r="C58" i="54"/>
  <c r="G58" i="54"/>
  <c r="C31" i="54"/>
  <c r="G31" i="54"/>
  <c r="C43" i="54"/>
  <c r="G43" i="54"/>
  <c r="C23" i="54"/>
  <c r="G23" i="54"/>
  <c r="C28" i="54"/>
  <c r="G28" i="54"/>
  <c r="C18" i="54"/>
  <c r="G18" i="54"/>
  <c r="C7" i="54"/>
  <c r="G7" i="54"/>
  <c r="C15" i="54"/>
  <c r="G15" i="54"/>
  <c r="F5" i="54"/>
  <c r="E8" i="54"/>
  <c r="I8" i="54"/>
  <c r="C8" i="54"/>
  <c r="G8" i="54"/>
  <c r="E9" i="54"/>
  <c r="I9" i="54"/>
  <c r="C9" i="54"/>
  <c r="G9" i="54"/>
  <c r="E10" i="54"/>
  <c r="I10" i="54"/>
  <c r="C10" i="54"/>
  <c r="G10" i="54"/>
  <c r="I11" i="54"/>
  <c r="C11" i="54"/>
  <c r="G11" i="54"/>
  <c r="C12" i="54"/>
  <c r="G12" i="54"/>
  <c r="J15" i="54"/>
  <c r="E12" i="54"/>
  <c r="K15" i="54"/>
  <c r="E13" i="54"/>
  <c r="I13" i="54"/>
  <c r="C24" i="54"/>
  <c r="G24" i="54"/>
  <c r="E24" i="54"/>
  <c r="I24" i="54"/>
  <c r="C25" i="54"/>
  <c r="G25" i="54"/>
  <c r="J28" i="54"/>
  <c r="K28" i="54"/>
  <c r="E26" i="54"/>
  <c r="I26" i="54"/>
  <c r="E32" i="54"/>
  <c r="I32" i="54"/>
  <c r="C32" i="54"/>
  <c r="G32" i="54"/>
  <c r="C33" i="54"/>
  <c r="G33" i="54"/>
  <c r="E33" i="54"/>
  <c r="I33" i="54"/>
  <c r="C34" i="54"/>
  <c r="G34" i="54"/>
  <c r="E34" i="54"/>
  <c r="I34" i="54"/>
  <c r="C35" i="54"/>
  <c r="G35" i="54"/>
  <c r="E35" i="54"/>
  <c r="I35" i="54"/>
  <c r="C36" i="54"/>
  <c r="G36" i="54"/>
  <c r="E36" i="54"/>
  <c r="I36" i="54"/>
  <c r="C37" i="54"/>
  <c r="G37" i="54"/>
  <c r="E37" i="54"/>
  <c r="I37" i="54"/>
  <c r="C38" i="54"/>
  <c r="G38" i="54"/>
  <c r="E38" i="54"/>
  <c r="I38" i="54"/>
  <c r="E39" i="54"/>
  <c r="I39" i="54"/>
  <c r="C39" i="54"/>
  <c r="G39" i="54"/>
  <c r="C40" i="54"/>
  <c r="G40" i="54"/>
  <c r="J43" i="54"/>
  <c r="K43" i="54"/>
  <c r="E41" i="54"/>
  <c r="I41" i="54"/>
  <c r="C47" i="54"/>
  <c r="G47" i="54"/>
  <c r="E47" i="54"/>
  <c r="I47" i="54"/>
  <c r="E48" i="54"/>
  <c r="I48" i="54"/>
  <c r="C48" i="54"/>
  <c r="G48" i="54"/>
  <c r="E49" i="54"/>
  <c r="I49" i="54"/>
  <c r="C49" i="54"/>
  <c r="G49" i="54"/>
  <c r="E50" i="54"/>
  <c r="I50" i="54"/>
  <c r="C50" i="54"/>
  <c r="G50" i="54"/>
  <c r="C51" i="54"/>
  <c r="G51" i="54"/>
  <c r="E51" i="54"/>
  <c r="I51" i="54"/>
  <c r="E52" i="54"/>
  <c r="I52" i="54"/>
  <c r="C52" i="54"/>
  <c r="G52" i="54"/>
  <c r="E53" i="54"/>
  <c r="I53" i="54"/>
  <c r="C53" i="54"/>
  <c r="G53" i="54"/>
  <c r="E54" i="54"/>
  <c r="C54" i="54"/>
  <c r="G54" i="54"/>
  <c r="K58" i="54"/>
  <c r="I55" i="54"/>
  <c r="C55" i="54"/>
  <c r="G55" i="54"/>
  <c r="J58" i="54"/>
  <c r="E56" i="54"/>
  <c r="I56" i="54"/>
  <c r="E62" i="54"/>
  <c r="I62" i="54"/>
  <c r="C62" i="54"/>
  <c r="G62" i="54"/>
  <c r="E63" i="54"/>
  <c r="I63" i="54"/>
  <c r="C63" i="54"/>
  <c r="G63" i="54"/>
  <c r="E64" i="54"/>
  <c r="I64" i="54"/>
  <c r="C64" i="54"/>
  <c r="G64" i="54"/>
  <c r="E65" i="54"/>
  <c r="I65" i="54"/>
  <c r="C65" i="54"/>
  <c r="G65" i="54"/>
  <c r="E66" i="54"/>
  <c r="I66" i="54"/>
  <c r="C66" i="54"/>
  <c r="G66" i="54"/>
  <c r="E67" i="54"/>
  <c r="I67" i="54"/>
  <c r="C67" i="54"/>
  <c r="G67" i="54"/>
  <c r="E68" i="54"/>
  <c r="I68" i="54"/>
  <c r="C68" i="54"/>
  <c r="G68" i="54"/>
  <c r="E69" i="54"/>
  <c r="I69" i="54"/>
  <c r="C69" i="54"/>
  <c r="G69" i="54"/>
  <c r="C70" i="54"/>
  <c r="G70" i="54"/>
  <c r="E70" i="54"/>
  <c r="I70" i="54"/>
  <c r="E71" i="54"/>
  <c r="I71" i="54"/>
  <c r="C71" i="54"/>
  <c r="G71" i="54"/>
  <c r="E72" i="54"/>
  <c r="I72" i="54"/>
  <c r="C72" i="54"/>
  <c r="G72" i="54"/>
  <c r="C73" i="54"/>
  <c r="G73" i="54"/>
  <c r="E73" i="54"/>
  <c r="I73" i="54"/>
  <c r="E74" i="54"/>
  <c r="I74" i="54"/>
  <c r="C74" i="54"/>
  <c r="G74" i="54"/>
  <c r="C75" i="54"/>
  <c r="G75" i="54"/>
  <c r="I75" i="54"/>
  <c r="C76" i="54"/>
  <c r="G76" i="54"/>
  <c r="J82" i="54"/>
  <c r="E76" i="54"/>
  <c r="I76" i="54"/>
  <c r="E77" i="54"/>
  <c r="I77" i="54"/>
  <c r="C77" i="54"/>
  <c r="G77" i="54"/>
  <c r="E78" i="54"/>
  <c r="I78" i="54"/>
  <c r="C78" i="54"/>
  <c r="G78" i="54"/>
  <c r="E79" i="54"/>
  <c r="C79" i="54"/>
  <c r="G79" i="54"/>
  <c r="K82" i="54"/>
  <c r="E80" i="54"/>
  <c r="I80" i="54"/>
  <c r="E188" i="55"/>
  <c r="I188" i="55"/>
  <c r="E201" i="55"/>
  <c r="I201" i="55"/>
  <c r="E182" i="55"/>
  <c r="I182" i="55"/>
  <c r="C155" i="55"/>
  <c r="G155" i="55"/>
  <c r="C175" i="55"/>
  <c r="G175" i="55"/>
  <c r="C125" i="55"/>
  <c r="G125" i="55"/>
  <c r="C152" i="55"/>
  <c r="G152" i="55"/>
  <c r="C103" i="55"/>
  <c r="G103" i="55"/>
  <c r="C118" i="55"/>
  <c r="G118" i="55"/>
  <c r="C78" i="55"/>
  <c r="G78" i="55"/>
  <c r="C100" i="55"/>
  <c r="G100" i="55"/>
  <c r="C59" i="55"/>
  <c r="G59" i="55"/>
  <c r="C71" i="55"/>
  <c r="G71" i="55"/>
  <c r="C30" i="55"/>
  <c r="G30" i="55"/>
  <c r="C56" i="55"/>
  <c r="G56" i="55"/>
  <c r="C7" i="55"/>
  <c r="G7" i="55"/>
  <c r="C23" i="55"/>
  <c r="G23" i="55"/>
  <c r="J205" i="55"/>
  <c r="C188" i="55"/>
  <c r="G188" i="55"/>
  <c r="C201" i="55"/>
  <c r="G201" i="55"/>
  <c r="C182" i="55"/>
  <c r="G182" i="55"/>
  <c r="C185" i="55"/>
  <c r="G185" i="55"/>
  <c r="E155" i="55"/>
  <c r="I155" i="55"/>
  <c r="E175" i="55"/>
  <c r="I175" i="55"/>
  <c r="E125" i="55"/>
  <c r="I125" i="55"/>
  <c r="E152" i="55"/>
  <c r="I152" i="55"/>
  <c r="D123" i="55"/>
  <c r="H123" i="55" s="1"/>
  <c r="E103" i="55"/>
  <c r="I103" i="55"/>
  <c r="E118" i="55"/>
  <c r="I118" i="55"/>
  <c r="E78" i="55"/>
  <c r="I78" i="55"/>
  <c r="E100" i="55"/>
  <c r="I100" i="55"/>
  <c r="D76" i="55"/>
  <c r="H76" i="55" s="1"/>
  <c r="E59" i="55"/>
  <c r="I59" i="55"/>
  <c r="E71" i="55"/>
  <c r="I71" i="55"/>
  <c r="E30" i="55"/>
  <c r="I30" i="55"/>
  <c r="E56" i="55"/>
  <c r="I56" i="55"/>
  <c r="D28" i="55"/>
  <c r="H28" i="55" s="1"/>
  <c r="E7" i="55"/>
  <c r="I7" i="55"/>
  <c r="E23" i="55"/>
  <c r="I23" i="55"/>
  <c r="F5" i="55"/>
  <c r="E8" i="55"/>
  <c r="I8" i="55"/>
  <c r="C8" i="55"/>
  <c r="G8" i="55"/>
  <c r="C9" i="55"/>
  <c r="G9" i="55"/>
  <c r="E9" i="55"/>
  <c r="I9" i="55"/>
  <c r="E10" i="55"/>
  <c r="I10" i="55"/>
  <c r="C10" i="55"/>
  <c r="G10" i="55"/>
  <c r="C11" i="55"/>
  <c r="G11" i="55"/>
  <c r="E11" i="55"/>
  <c r="I11" i="55"/>
  <c r="E12" i="55"/>
  <c r="I12" i="55"/>
  <c r="C12" i="55"/>
  <c r="G12" i="55"/>
  <c r="C13" i="55"/>
  <c r="G13" i="55"/>
  <c r="E13" i="55"/>
  <c r="I13" i="55"/>
  <c r="C14" i="55"/>
  <c r="G14" i="55"/>
  <c r="E14" i="55"/>
  <c r="I14" i="55"/>
  <c r="E15" i="55"/>
  <c r="I15" i="55"/>
  <c r="C15" i="55"/>
  <c r="G15" i="55"/>
  <c r="C16" i="55"/>
  <c r="G16" i="55"/>
  <c r="E16" i="55"/>
  <c r="I16" i="55"/>
  <c r="C17" i="55"/>
  <c r="G17" i="55"/>
  <c r="E17" i="55"/>
  <c r="I17" i="55"/>
  <c r="E18" i="55"/>
  <c r="I18" i="55"/>
  <c r="C18" i="55"/>
  <c r="G18" i="55"/>
  <c r="I19" i="55"/>
  <c r="C19" i="55"/>
  <c r="G19" i="55"/>
  <c r="C20" i="55"/>
  <c r="G20" i="55"/>
  <c r="J23" i="55"/>
  <c r="E20" i="55"/>
  <c r="K23" i="55"/>
  <c r="E21" i="55"/>
  <c r="I21" i="55"/>
  <c r="C31" i="55"/>
  <c r="G31" i="55"/>
  <c r="E31" i="55"/>
  <c r="I31" i="55"/>
  <c r="E32" i="55"/>
  <c r="I32" i="55"/>
  <c r="C32" i="55"/>
  <c r="G32" i="55"/>
  <c r="E33" i="55"/>
  <c r="I33" i="55"/>
  <c r="C33" i="55"/>
  <c r="G33" i="55"/>
  <c r="C34" i="55"/>
  <c r="G34" i="55"/>
  <c r="E34" i="55"/>
  <c r="I34" i="55"/>
  <c r="C35" i="55"/>
  <c r="G35" i="55"/>
  <c r="E35" i="55"/>
  <c r="I35" i="55"/>
  <c r="E36" i="55"/>
  <c r="I36" i="55"/>
  <c r="C36" i="55"/>
  <c r="G36" i="55"/>
  <c r="E37" i="55"/>
  <c r="I37" i="55"/>
  <c r="C37" i="55"/>
  <c r="G37" i="55"/>
  <c r="C38" i="55"/>
  <c r="G38" i="55"/>
  <c r="E38" i="55"/>
  <c r="I38" i="55"/>
  <c r="E39" i="55"/>
  <c r="I39" i="55"/>
  <c r="C39" i="55"/>
  <c r="G39" i="55"/>
  <c r="C40" i="55"/>
  <c r="G40" i="55"/>
  <c r="E40" i="55"/>
  <c r="I40" i="55"/>
  <c r="E41" i="55"/>
  <c r="I41" i="55"/>
  <c r="C41" i="55"/>
  <c r="G41" i="55"/>
  <c r="C42" i="55"/>
  <c r="G42" i="55"/>
  <c r="E42" i="55"/>
  <c r="I42" i="55"/>
  <c r="C43" i="55"/>
  <c r="G43" i="55"/>
  <c r="E43" i="55"/>
  <c r="I43" i="55"/>
  <c r="E44" i="55"/>
  <c r="I44" i="55"/>
  <c r="C44" i="55"/>
  <c r="G44" i="55"/>
  <c r="C45" i="55"/>
  <c r="G45" i="55"/>
  <c r="E45" i="55"/>
  <c r="I45" i="55"/>
  <c r="E46" i="55"/>
  <c r="I46" i="55"/>
  <c r="C46" i="55"/>
  <c r="G46" i="55"/>
  <c r="C47" i="55"/>
  <c r="G47" i="55"/>
  <c r="E47" i="55"/>
  <c r="I47" i="55"/>
  <c r="E48" i="55"/>
  <c r="I48" i="55"/>
  <c r="C48" i="55"/>
  <c r="G48" i="55"/>
  <c r="E49" i="55"/>
  <c r="I49" i="55"/>
  <c r="C49" i="55"/>
  <c r="G49" i="55"/>
  <c r="C50" i="55"/>
  <c r="G50" i="55"/>
  <c r="E50" i="55"/>
  <c r="I50" i="55"/>
  <c r="E51" i="55"/>
  <c r="I51" i="55"/>
  <c r="C51" i="55"/>
  <c r="G51" i="55"/>
  <c r="C52" i="55"/>
  <c r="G52" i="55"/>
  <c r="E52" i="55"/>
  <c r="I52" i="55"/>
  <c r="C53" i="55"/>
  <c r="G53" i="55"/>
  <c r="J56" i="55"/>
  <c r="K56" i="55"/>
  <c r="E54" i="55"/>
  <c r="I54" i="55"/>
  <c r="C60" i="55"/>
  <c r="G60" i="55"/>
  <c r="E60" i="55"/>
  <c r="I60" i="55"/>
  <c r="E61" i="55"/>
  <c r="I61" i="55"/>
  <c r="C61" i="55"/>
  <c r="G61" i="55"/>
  <c r="E62" i="55"/>
  <c r="I62" i="55"/>
  <c r="C62" i="55"/>
  <c r="G62" i="55"/>
  <c r="C63" i="55"/>
  <c r="G63" i="55"/>
  <c r="E63" i="55"/>
  <c r="I63" i="55"/>
  <c r="E64" i="55"/>
  <c r="I64" i="55"/>
  <c r="C64" i="55"/>
  <c r="G64" i="55"/>
  <c r="C65" i="55"/>
  <c r="G65" i="55"/>
  <c r="E65" i="55"/>
  <c r="I65" i="55"/>
  <c r="C66" i="55"/>
  <c r="G66" i="55"/>
  <c r="E66" i="55"/>
  <c r="I66" i="55"/>
  <c r="E67" i="55"/>
  <c r="I67" i="55"/>
  <c r="C67" i="55"/>
  <c r="G67" i="55"/>
  <c r="C68" i="55"/>
  <c r="G68" i="55"/>
  <c r="J71" i="55"/>
  <c r="K71" i="55"/>
  <c r="E69" i="55"/>
  <c r="I69" i="55"/>
  <c r="C79" i="55"/>
  <c r="G79" i="55"/>
  <c r="E79" i="55"/>
  <c r="I79" i="55"/>
  <c r="E80" i="55"/>
  <c r="I80" i="55"/>
  <c r="C80" i="55"/>
  <c r="G80" i="55"/>
  <c r="C81" i="55"/>
  <c r="G81" i="55"/>
  <c r="E81" i="55"/>
  <c r="I81" i="55"/>
  <c r="C82" i="55"/>
  <c r="G82" i="55"/>
  <c r="E82" i="55"/>
  <c r="I82" i="55"/>
  <c r="C83" i="55"/>
  <c r="G83" i="55"/>
  <c r="E83" i="55"/>
  <c r="I83" i="55"/>
  <c r="C84" i="55"/>
  <c r="G84" i="55"/>
  <c r="E84" i="55"/>
  <c r="I84" i="55"/>
  <c r="C85" i="55"/>
  <c r="G85" i="55"/>
  <c r="E85" i="55"/>
  <c r="I85" i="55"/>
  <c r="E86" i="55"/>
  <c r="I86" i="55"/>
  <c r="C86" i="55"/>
  <c r="G86" i="55"/>
  <c r="C87" i="55"/>
  <c r="G87" i="55"/>
  <c r="E87" i="55"/>
  <c r="I87" i="55"/>
  <c r="C88" i="55"/>
  <c r="G88" i="55"/>
  <c r="E88" i="55"/>
  <c r="I88" i="55"/>
  <c r="E89" i="55"/>
  <c r="I89" i="55"/>
  <c r="C89" i="55"/>
  <c r="G89" i="55"/>
  <c r="E90" i="55"/>
  <c r="I90" i="55"/>
  <c r="C90" i="55"/>
  <c r="G90" i="55"/>
  <c r="C91" i="55"/>
  <c r="G91" i="55"/>
  <c r="E91" i="55"/>
  <c r="I91" i="55"/>
  <c r="C92" i="55"/>
  <c r="G92" i="55"/>
  <c r="E92" i="55"/>
  <c r="I92" i="55"/>
  <c r="C93" i="55"/>
  <c r="G93" i="55"/>
  <c r="E93" i="55"/>
  <c r="I93" i="55"/>
  <c r="E94" i="55"/>
  <c r="I94" i="55"/>
  <c r="C94" i="55"/>
  <c r="G94" i="55"/>
  <c r="C95" i="55"/>
  <c r="G95" i="55"/>
  <c r="E95" i="55"/>
  <c r="I95" i="55"/>
  <c r="C96" i="55"/>
  <c r="G96" i="55"/>
  <c r="E96" i="55"/>
  <c r="I96" i="55"/>
  <c r="C97" i="55"/>
  <c r="G97" i="55"/>
  <c r="J100" i="55"/>
  <c r="K100" i="55"/>
  <c r="E98" i="55"/>
  <c r="I98" i="55"/>
  <c r="C104" i="55"/>
  <c r="G104" i="55"/>
  <c r="E104" i="55"/>
  <c r="I104" i="55"/>
  <c r="E105" i="55"/>
  <c r="I105" i="55"/>
  <c r="C105" i="55"/>
  <c r="G105" i="55"/>
  <c r="E106" i="55"/>
  <c r="I106" i="55"/>
  <c r="C106" i="55"/>
  <c r="G106" i="55"/>
  <c r="C107" i="55"/>
  <c r="G107" i="55"/>
  <c r="E107" i="55"/>
  <c r="I107" i="55"/>
  <c r="C108" i="55"/>
  <c r="G108" i="55"/>
  <c r="E108" i="55"/>
  <c r="I108" i="55"/>
  <c r="C109" i="55"/>
  <c r="G109" i="55"/>
  <c r="E109" i="55"/>
  <c r="I109" i="55"/>
  <c r="C110" i="55"/>
  <c r="G110" i="55"/>
  <c r="E110" i="55"/>
  <c r="I110" i="55"/>
  <c r="E111" i="55"/>
  <c r="I111" i="55"/>
  <c r="C111" i="55"/>
  <c r="G111" i="55"/>
  <c r="C112" i="55"/>
  <c r="G112" i="55"/>
  <c r="E112" i="55"/>
  <c r="I112" i="55"/>
  <c r="E113" i="55"/>
  <c r="I113" i="55"/>
  <c r="C113" i="55"/>
  <c r="G113" i="55"/>
  <c r="I114" i="55"/>
  <c r="C114" i="55"/>
  <c r="G114" i="55"/>
  <c r="C115" i="55"/>
  <c r="G115" i="55"/>
  <c r="J118" i="55"/>
  <c r="E115" i="55"/>
  <c r="K118" i="55"/>
  <c r="E116" i="55"/>
  <c r="I116" i="55"/>
  <c r="C126" i="55"/>
  <c r="G126" i="55"/>
  <c r="E126" i="55"/>
  <c r="I126" i="55"/>
  <c r="E127" i="55"/>
  <c r="I127" i="55"/>
  <c r="C127" i="55"/>
  <c r="G127" i="55"/>
  <c r="C128" i="55"/>
  <c r="G128" i="55"/>
  <c r="E128" i="55"/>
  <c r="I128" i="55"/>
  <c r="C129" i="55"/>
  <c r="G129" i="55"/>
  <c r="E129" i="55"/>
  <c r="I129" i="55"/>
  <c r="C130" i="55"/>
  <c r="G130" i="55"/>
  <c r="E130" i="55"/>
  <c r="I130" i="55"/>
  <c r="E131" i="55"/>
  <c r="I131" i="55"/>
  <c r="C131" i="55"/>
  <c r="G131" i="55"/>
  <c r="E132" i="55"/>
  <c r="I132" i="55"/>
  <c r="C132" i="55"/>
  <c r="G132" i="55"/>
  <c r="C133" i="55"/>
  <c r="G133" i="55"/>
  <c r="E133" i="55"/>
  <c r="I133" i="55"/>
  <c r="E134" i="55"/>
  <c r="I134" i="55"/>
  <c r="C134" i="55"/>
  <c r="G134" i="55"/>
  <c r="C135" i="55"/>
  <c r="G135" i="55"/>
  <c r="E135" i="55"/>
  <c r="I135" i="55"/>
  <c r="C136" i="55"/>
  <c r="G136" i="55"/>
  <c r="E136" i="55"/>
  <c r="I136" i="55"/>
  <c r="E137" i="55"/>
  <c r="I137" i="55"/>
  <c r="C137" i="55"/>
  <c r="G137" i="55"/>
  <c r="E138" i="55"/>
  <c r="I138" i="55"/>
  <c r="C138" i="55"/>
  <c r="G138" i="55"/>
  <c r="C139" i="55"/>
  <c r="G139" i="55"/>
  <c r="E139" i="55"/>
  <c r="I139" i="55"/>
  <c r="E140" i="55"/>
  <c r="I140" i="55"/>
  <c r="C140" i="55"/>
  <c r="G140" i="55"/>
  <c r="E141" i="55"/>
  <c r="I141" i="55"/>
  <c r="C141" i="55"/>
  <c r="G141" i="55"/>
  <c r="E142" i="55"/>
  <c r="I142" i="55"/>
  <c r="C142" i="55"/>
  <c r="G142" i="55"/>
  <c r="E143" i="55"/>
  <c r="I143" i="55"/>
  <c r="C143" i="55"/>
  <c r="G143" i="55"/>
  <c r="E144" i="55"/>
  <c r="I144" i="55"/>
  <c r="C144" i="55"/>
  <c r="G144" i="55"/>
  <c r="C145" i="55"/>
  <c r="G145" i="55"/>
  <c r="E145" i="55"/>
  <c r="I145" i="55"/>
  <c r="E146" i="55"/>
  <c r="I146" i="55"/>
  <c r="C146" i="55"/>
  <c r="G146" i="55"/>
  <c r="C147" i="55"/>
  <c r="G147" i="55"/>
  <c r="E147" i="55"/>
  <c r="I147" i="55"/>
  <c r="C148" i="55"/>
  <c r="G148" i="55"/>
  <c r="E148" i="55"/>
  <c r="I148" i="55"/>
  <c r="C149" i="55"/>
  <c r="G149" i="55"/>
  <c r="K152" i="55"/>
  <c r="J152" i="55"/>
  <c r="E150" i="55"/>
  <c r="I150" i="55"/>
  <c r="E156" i="55"/>
  <c r="I156" i="55"/>
  <c r="C156" i="55"/>
  <c r="G156" i="55"/>
  <c r="E157" i="55"/>
  <c r="I157" i="55"/>
  <c r="C157" i="55"/>
  <c r="G157" i="55"/>
  <c r="C158" i="55"/>
  <c r="G158" i="55"/>
  <c r="E158" i="55"/>
  <c r="I158" i="55"/>
  <c r="C159" i="55"/>
  <c r="G159" i="55"/>
  <c r="E159" i="55"/>
  <c r="I159" i="55"/>
  <c r="C160" i="55"/>
  <c r="G160" i="55"/>
  <c r="E160" i="55"/>
  <c r="I160" i="55"/>
  <c r="E161" i="55"/>
  <c r="I161" i="55"/>
  <c r="C161" i="55"/>
  <c r="G161" i="55"/>
  <c r="C162" i="55"/>
  <c r="G162" i="55"/>
  <c r="E162" i="55"/>
  <c r="I162" i="55"/>
  <c r="E163" i="55"/>
  <c r="I163" i="55"/>
  <c r="C163" i="55"/>
  <c r="G163" i="55"/>
  <c r="C164" i="55"/>
  <c r="G164" i="55"/>
  <c r="E164" i="55"/>
  <c r="I164" i="55"/>
  <c r="E165" i="55"/>
  <c r="I165" i="55"/>
  <c r="C165" i="55"/>
  <c r="G165" i="55"/>
  <c r="E166" i="55"/>
  <c r="I166" i="55"/>
  <c r="C166" i="55"/>
  <c r="G166" i="55"/>
  <c r="C167" i="55"/>
  <c r="G167" i="55"/>
  <c r="E167" i="55"/>
  <c r="I167" i="55"/>
  <c r="E168" i="55"/>
  <c r="I168" i="55"/>
  <c r="C168" i="55"/>
  <c r="G168" i="55"/>
  <c r="E169" i="55"/>
  <c r="I169" i="55"/>
  <c r="C169" i="55"/>
  <c r="G169" i="55"/>
  <c r="C170" i="55"/>
  <c r="G170" i="55"/>
  <c r="E170" i="55"/>
  <c r="I170" i="55"/>
  <c r="C171" i="55"/>
  <c r="G171" i="55"/>
  <c r="E171" i="55"/>
  <c r="I171" i="55"/>
  <c r="C172" i="55"/>
  <c r="G172" i="55"/>
  <c r="J175" i="55"/>
  <c r="K175" i="55"/>
  <c r="E173" i="55"/>
  <c r="I173" i="55"/>
  <c r="F180" i="55"/>
  <c r="K185" i="55"/>
  <c r="J185" i="55"/>
  <c r="E183" i="55"/>
  <c r="I183" i="55"/>
  <c r="C189" i="55"/>
  <c r="G189" i="55"/>
  <c r="E189" i="55"/>
  <c r="I189" i="55"/>
  <c r="C190" i="55"/>
  <c r="G190" i="55"/>
  <c r="E190" i="55"/>
  <c r="I190" i="55"/>
  <c r="E191" i="55"/>
  <c r="I191" i="55"/>
  <c r="C191" i="55"/>
  <c r="G191" i="55"/>
  <c r="E192" i="55"/>
  <c r="I192" i="55"/>
  <c r="C192" i="55"/>
  <c r="G192" i="55"/>
  <c r="E193" i="55"/>
  <c r="I193" i="55"/>
  <c r="C193" i="55"/>
  <c r="G193" i="55"/>
  <c r="C194" i="55"/>
  <c r="G194" i="55"/>
  <c r="E194" i="55"/>
  <c r="I194" i="55"/>
  <c r="E195" i="55"/>
  <c r="I195" i="55"/>
  <c r="C195" i="55"/>
  <c r="G195" i="55"/>
  <c r="I196" i="55"/>
  <c r="C196" i="55"/>
  <c r="G196" i="55"/>
  <c r="C197" i="55"/>
  <c r="G197" i="55"/>
  <c r="J201" i="55"/>
  <c r="E197" i="55"/>
  <c r="I197" i="55"/>
  <c r="C198" i="55"/>
  <c r="G198" i="55"/>
  <c r="E198" i="55"/>
  <c r="K201" i="55"/>
  <c r="E199" i="55"/>
  <c r="I199" i="55"/>
  <c r="I205" i="55"/>
  <c r="I244" i="48"/>
  <c r="E261" i="48"/>
  <c r="I261" i="48"/>
  <c r="E221" i="48"/>
  <c r="E241" i="48"/>
  <c r="I241" i="48"/>
  <c r="I207" i="48"/>
  <c r="E218" i="48"/>
  <c r="C194" i="48"/>
  <c r="C200" i="48"/>
  <c r="C244" i="48"/>
  <c r="G244" i="48"/>
  <c r="C261" i="48"/>
  <c r="G261" i="48"/>
  <c r="C221" i="48"/>
  <c r="G221" i="48"/>
  <c r="C241" i="48"/>
  <c r="G241" i="48"/>
  <c r="C207" i="48"/>
  <c r="G207" i="48"/>
  <c r="C218" i="48"/>
  <c r="G218" i="48"/>
  <c r="E194" i="48"/>
  <c r="I194" i="48"/>
  <c r="E200" i="48"/>
  <c r="I200" i="48"/>
  <c r="E181" i="48"/>
  <c r="I181" i="48"/>
  <c r="E191" i="48"/>
  <c r="I191" i="48"/>
  <c r="C161" i="48"/>
  <c r="G161" i="48"/>
  <c r="C174" i="48"/>
  <c r="G174" i="48"/>
  <c r="J158" i="48"/>
  <c r="E156" i="48"/>
  <c r="I156" i="48"/>
  <c r="I158" i="48"/>
  <c r="C136" i="48"/>
  <c r="G136" i="48"/>
  <c r="C149" i="48"/>
  <c r="G149" i="48"/>
  <c r="C129" i="48"/>
  <c r="G129" i="48"/>
  <c r="C133" i="48"/>
  <c r="G133" i="48"/>
  <c r="E104" i="48"/>
  <c r="I104" i="48"/>
  <c r="E122" i="48"/>
  <c r="I122" i="48"/>
  <c r="E89" i="48"/>
  <c r="I89" i="48"/>
  <c r="E101" i="48"/>
  <c r="I101" i="48"/>
  <c r="C71" i="48"/>
  <c r="G71" i="48"/>
  <c r="C82" i="48"/>
  <c r="G82" i="48"/>
  <c r="C48" i="48"/>
  <c r="G48" i="48"/>
  <c r="C68" i="48"/>
  <c r="G68" i="48"/>
  <c r="C36" i="48"/>
  <c r="G36" i="48"/>
  <c r="C41" i="48"/>
  <c r="G41" i="48"/>
  <c r="C18" i="48"/>
  <c r="G18" i="48"/>
  <c r="C33" i="48"/>
  <c r="G33" i="48"/>
  <c r="C7" i="48"/>
  <c r="G7" i="48"/>
  <c r="C11" i="48"/>
  <c r="G11" i="48"/>
  <c r="E244" i="48"/>
  <c r="I221" i="48"/>
  <c r="E207" i="48"/>
  <c r="I218" i="48"/>
  <c r="G194" i="48"/>
  <c r="G200" i="48"/>
  <c r="C181" i="48"/>
  <c r="G181" i="48"/>
  <c r="C191" i="48"/>
  <c r="G191" i="48"/>
  <c r="E161" i="48"/>
  <c r="I161" i="48"/>
  <c r="E174" i="48"/>
  <c r="I174" i="48"/>
  <c r="E136" i="48"/>
  <c r="I136" i="48"/>
  <c r="E149" i="48"/>
  <c r="I149" i="48"/>
  <c r="E129" i="48"/>
  <c r="I129" i="48"/>
  <c r="E133" i="48"/>
  <c r="I133" i="48"/>
  <c r="C104" i="48"/>
  <c r="G104" i="48"/>
  <c r="C122" i="48"/>
  <c r="G122" i="48"/>
  <c r="C89" i="48"/>
  <c r="G89" i="48"/>
  <c r="C101" i="48"/>
  <c r="G101" i="48"/>
  <c r="E71" i="48"/>
  <c r="I71" i="48"/>
  <c r="E82" i="48"/>
  <c r="I82" i="48"/>
  <c r="E48" i="48"/>
  <c r="I48" i="48"/>
  <c r="E68" i="48"/>
  <c r="I68" i="48"/>
  <c r="E36" i="48"/>
  <c r="I36" i="48"/>
  <c r="E41" i="48"/>
  <c r="I41" i="48"/>
  <c r="E18" i="48"/>
  <c r="I18" i="48"/>
  <c r="E33" i="48"/>
  <c r="I33" i="48"/>
  <c r="E7" i="48"/>
  <c r="I7" i="48"/>
  <c r="E11" i="48"/>
  <c r="I11" i="48"/>
  <c r="C8" i="48"/>
  <c r="G8" i="48"/>
  <c r="J11" i="48"/>
  <c r="K11" i="48"/>
  <c r="E9" i="48"/>
  <c r="I9" i="48"/>
  <c r="E19" i="48"/>
  <c r="I19" i="48"/>
  <c r="C19" i="48"/>
  <c r="G19" i="48"/>
  <c r="E20" i="48"/>
  <c r="I20" i="48"/>
  <c r="C20" i="48"/>
  <c r="G20" i="48"/>
  <c r="C21" i="48"/>
  <c r="G21" i="48"/>
  <c r="E21" i="48"/>
  <c r="I21" i="48"/>
  <c r="C22" i="48"/>
  <c r="G22" i="48"/>
  <c r="E22" i="48"/>
  <c r="I22" i="48"/>
  <c r="C23" i="48"/>
  <c r="G23" i="48"/>
  <c r="E23" i="48"/>
  <c r="I23" i="48"/>
  <c r="E24" i="48"/>
  <c r="I24" i="48"/>
  <c r="C24" i="48"/>
  <c r="G24" i="48"/>
  <c r="E25" i="48"/>
  <c r="I25" i="48"/>
  <c r="C25" i="48"/>
  <c r="G25" i="48"/>
  <c r="E26" i="48"/>
  <c r="I26" i="48"/>
  <c r="C26" i="48"/>
  <c r="G26" i="48"/>
  <c r="E27" i="48"/>
  <c r="I27" i="48"/>
  <c r="C27" i="48"/>
  <c r="G27" i="48"/>
  <c r="C28" i="48"/>
  <c r="G28" i="48"/>
  <c r="E28" i="48"/>
  <c r="I28" i="48"/>
  <c r="C29" i="48"/>
  <c r="G29" i="48"/>
  <c r="E29" i="48"/>
  <c r="I29" i="48"/>
  <c r="C30" i="48"/>
  <c r="G30" i="48"/>
  <c r="J33" i="48"/>
  <c r="K33" i="48"/>
  <c r="E31" i="48"/>
  <c r="I31" i="48"/>
  <c r="E37" i="48"/>
  <c r="I37" i="48"/>
  <c r="C37" i="48"/>
  <c r="G37" i="48"/>
  <c r="C38" i="48"/>
  <c r="G38" i="48"/>
  <c r="J41" i="48"/>
  <c r="K41" i="48"/>
  <c r="E39" i="48"/>
  <c r="I39" i="48"/>
  <c r="C49" i="48"/>
  <c r="G49" i="48"/>
  <c r="E49" i="48"/>
  <c r="I49" i="48"/>
  <c r="C50" i="48"/>
  <c r="G50" i="48"/>
  <c r="E50" i="48"/>
  <c r="I50" i="48"/>
  <c r="E51" i="48"/>
  <c r="I51" i="48"/>
  <c r="C51" i="48"/>
  <c r="G51" i="48"/>
  <c r="C52" i="48"/>
  <c r="G52" i="48"/>
  <c r="E52" i="48"/>
  <c r="I52" i="48"/>
  <c r="E53" i="48"/>
  <c r="I53" i="48"/>
  <c r="C53" i="48"/>
  <c r="G53" i="48"/>
  <c r="E54" i="48"/>
  <c r="I54" i="48"/>
  <c r="C54" i="48"/>
  <c r="G54" i="48"/>
  <c r="C55" i="48"/>
  <c r="G55" i="48"/>
  <c r="E55" i="48"/>
  <c r="I55" i="48"/>
  <c r="C56" i="48"/>
  <c r="G56" i="48"/>
  <c r="E56" i="48"/>
  <c r="I56" i="48"/>
  <c r="C57" i="48"/>
  <c r="G57" i="48"/>
  <c r="E57" i="48"/>
  <c r="I57" i="48"/>
  <c r="E58" i="48"/>
  <c r="I58" i="48"/>
  <c r="C58" i="48"/>
  <c r="G58" i="48"/>
  <c r="E59" i="48"/>
  <c r="I59" i="48"/>
  <c r="C59" i="48"/>
  <c r="G59" i="48"/>
  <c r="E60" i="48"/>
  <c r="I60" i="48"/>
  <c r="C60" i="48"/>
  <c r="G60" i="48"/>
  <c r="E61" i="48"/>
  <c r="I61" i="48"/>
  <c r="C61" i="48"/>
  <c r="G61" i="48"/>
  <c r="C62" i="48"/>
  <c r="G62" i="48"/>
  <c r="E62" i="48"/>
  <c r="I62" i="48"/>
  <c r="C63" i="48"/>
  <c r="G63" i="48"/>
  <c r="E63" i="48"/>
  <c r="I63" i="48"/>
  <c r="C64" i="48"/>
  <c r="G64" i="48"/>
  <c r="E64" i="48"/>
  <c r="I64" i="48"/>
  <c r="C65" i="48"/>
  <c r="G65" i="48"/>
  <c r="J68" i="48"/>
  <c r="K68" i="48"/>
  <c r="E66" i="48"/>
  <c r="I66" i="48"/>
  <c r="E72" i="48"/>
  <c r="I72" i="48"/>
  <c r="C72" i="48"/>
  <c r="G72" i="48"/>
  <c r="E73" i="48"/>
  <c r="I73" i="48"/>
  <c r="C73" i="48"/>
  <c r="G73" i="48"/>
  <c r="C74" i="48"/>
  <c r="G74" i="48"/>
  <c r="E74" i="48"/>
  <c r="I74" i="48"/>
  <c r="E75" i="48"/>
  <c r="I75" i="48"/>
  <c r="C75" i="48"/>
  <c r="G75" i="48"/>
  <c r="C76" i="48"/>
  <c r="G76" i="48"/>
  <c r="E76" i="48"/>
  <c r="I76" i="48"/>
  <c r="C77" i="48"/>
  <c r="G77" i="48"/>
  <c r="E77" i="48"/>
  <c r="I77" i="48"/>
  <c r="C78" i="48"/>
  <c r="G78" i="48"/>
  <c r="I78" i="48"/>
  <c r="C79" i="48"/>
  <c r="G79" i="48"/>
  <c r="J82" i="48"/>
  <c r="E79" i="48"/>
  <c r="K82" i="48"/>
  <c r="E80" i="48"/>
  <c r="I80" i="48"/>
  <c r="F87" i="48"/>
  <c r="E90" i="48"/>
  <c r="I90" i="48"/>
  <c r="C90" i="48"/>
  <c r="G90" i="48"/>
  <c r="E91" i="48"/>
  <c r="I91" i="48"/>
  <c r="C91" i="48"/>
  <c r="G91" i="48"/>
  <c r="C92" i="48"/>
  <c r="G92" i="48"/>
  <c r="E92" i="48"/>
  <c r="I92" i="48"/>
  <c r="C93" i="48"/>
  <c r="G93" i="48"/>
  <c r="E93" i="48"/>
  <c r="I93" i="48"/>
  <c r="C94" i="48"/>
  <c r="G94" i="48"/>
  <c r="E94" i="48"/>
  <c r="I94" i="48"/>
  <c r="C95" i="48"/>
  <c r="G95" i="48"/>
  <c r="E95" i="48"/>
  <c r="I95" i="48"/>
  <c r="C96" i="48"/>
  <c r="G96" i="48"/>
  <c r="E96" i="48"/>
  <c r="I96" i="48"/>
  <c r="C97" i="48"/>
  <c r="G97" i="48"/>
  <c r="E97" i="48"/>
  <c r="I97" i="48"/>
  <c r="C98" i="48"/>
  <c r="G98" i="48"/>
  <c r="J101" i="48"/>
  <c r="K101" i="48"/>
  <c r="E99" i="48"/>
  <c r="I99" i="48"/>
  <c r="C105" i="48"/>
  <c r="G105" i="48"/>
  <c r="E105" i="48"/>
  <c r="I105" i="48"/>
  <c r="C106" i="48"/>
  <c r="G106" i="48"/>
  <c r="E106" i="48"/>
  <c r="I106" i="48"/>
  <c r="C107" i="48"/>
  <c r="G107" i="48"/>
  <c r="E107" i="48"/>
  <c r="I107" i="48"/>
  <c r="E108" i="48"/>
  <c r="I108" i="48"/>
  <c r="C108" i="48"/>
  <c r="G108" i="48"/>
  <c r="C109" i="48"/>
  <c r="G109" i="48"/>
  <c r="E109" i="48"/>
  <c r="I109" i="48"/>
  <c r="C110" i="48"/>
  <c r="G110" i="48"/>
  <c r="E110" i="48"/>
  <c r="I110" i="48"/>
  <c r="E111" i="48"/>
  <c r="I111" i="48"/>
  <c r="C111" i="48"/>
  <c r="G111" i="48"/>
  <c r="C112" i="48"/>
  <c r="G112" i="48"/>
  <c r="E112" i="48"/>
  <c r="I112" i="48"/>
  <c r="C113" i="48"/>
  <c r="G113" i="48"/>
  <c r="E113" i="48"/>
  <c r="I113" i="48"/>
  <c r="E114" i="48"/>
  <c r="I114" i="48"/>
  <c r="C114" i="48"/>
  <c r="G114" i="48"/>
  <c r="C115" i="48"/>
  <c r="G115" i="48"/>
  <c r="E115" i="48"/>
  <c r="I115" i="48"/>
  <c r="E116" i="48"/>
  <c r="I116" i="48"/>
  <c r="C116" i="48"/>
  <c r="G116" i="48"/>
  <c r="C117" i="48"/>
  <c r="G117" i="48"/>
  <c r="E117" i="48"/>
  <c r="I117" i="48"/>
  <c r="C118" i="48"/>
  <c r="G118" i="48"/>
  <c r="C119" i="48"/>
  <c r="G119" i="48"/>
  <c r="J122" i="48"/>
  <c r="K122" i="48"/>
  <c r="E119" i="48"/>
  <c r="I119" i="48"/>
  <c r="E120" i="48"/>
  <c r="I120" i="48"/>
  <c r="F127" i="48"/>
  <c r="C130" i="48"/>
  <c r="G130" i="48"/>
  <c r="J133" i="48"/>
  <c r="K133" i="48"/>
  <c r="E131" i="48"/>
  <c r="I131" i="48"/>
  <c r="E137" i="48"/>
  <c r="I137" i="48"/>
  <c r="C137" i="48"/>
  <c r="G137" i="48"/>
  <c r="E138" i="48"/>
  <c r="I138" i="48"/>
  <c r="C138" i="48"/>
  <c r="G138" i="48"/>
  <c r="C139" i="48"/>
  <c r="G139" i="48"/>
  <c r="E139" i="48"/>
  <c r="I139" i="48"/>
  <c r="C140" i="48"/>
  <c r="G140" i="48"/>
  <c r="I140" i="48"/>
  <c r="J149" i="48"/>
  <c r="E141" i="48"/>
  <c r="I141" i="48"/>
  <c r="C141" i="48"/>
  <c r="G141" i="48"/>
  <c r="E142" i="48"/>
  <c r="I142" i="48"/>
  <c r="C142" i="48"/>
  <c r="G142" i="48"/>
  <c r="E143" i="48"/>
  <c r="I143" i="48"/>
  <c r="C143" i="48"/>
  <c r="G143" i="48"/>
  <c r="C144" i="48"/>
  <c r="G144" i="48"/>
  <c r="E144" i="48"/>
  <c r="I144" i="48"/>
  <c r="E145" i="48"/>
  <c r="I145" i="48"/>
  <c r="C145" i="48"/>
  <c r="G145" i="48"/>
  <c r="E146" i="48"/>
  <c r="C146" i="48"/>
  <c r="G146" i="48"/>
  <c r="K149" i="48"/>
  <c r="E147" i="48"/>
  <c r="I147" i="48"/>
  <c r="F154" i="48"/>
  <c r="E162" i="48"/>
  <c r="I162" i="48"/>
  <c r="C162" i="48"/>
  <c r="G162" i="48"/>
  <c r="E163" i="48"/>
  <c r="I163" i="48"/>
  <c r="C163" i="48"/>
  <c r="G163" i="48"/>
  <c r="C164" i="48"/>
  <c r="G164" i="48"/>
  <c r="E164" i="48"/>
  <c r="I164" i="48"/>
  <c r="E165" i="48"/>
  <c r="I165" i="48"/>
  <c r="C165" i="48"/>
  <c r="G165" i="48"/>
  <c r="E166" i="48"/>
  <c r="I166" i="48"/>
  <c r="C166" i="48"/>
  <c r="G166" i="48"/>
  <c r="E167" i="48"/>
  <c r="I167" i="48"/>
  <c r="C167" i="48"/>
  <c r="G167" i="48"/>
  <c r="I168" i="48"/>
  <c r="C168" i="48"/>
  <c r="G168" i="48"/>
  <c r="C169" i="48"/>
  <c r="G169" i="48"/>
  <c r="J174" i="48"/>
  <c r="E169" i="48"/>
  <c r="I169" i="48"/>
  <c r="E170" i="48"/>
  <c r="C170" i="48"/>
  <c r="G170" i="48"/>
  <c r="C171" i="48"/>
  <c r="G171" i="48"/>
  <c r="K174" i="48"/>
  <c r="E171" i="48"/>
  <c r="I171" i="48"/>
  <c r="E172" i="48"/>
  <c r="I172" i="48"/>
  <c r="F179" i="48"/>
  <c r="E182" i="48"/>
  <c r="I182" i="48"/>
  <c r="C182" i="48"/>
  <c r="G182" i="48"/>
  <c r="C183" i="48"/>
  <c r="G183" i="48"/>
  <c r="E183" i="48"/>
  <c r="I183" i="48"/>
  <c r="C184" i="48"/>
  <c r="G184" i="48"/>
  <c r="E184" i="48"/>
  <c r="I184" i="48"/>
  <c r="E185" i="48"/>
  <c r="I185" i="48"/>
  <c r="C185" i="48"/>
  <c r="G185" i="48"/>
  <c r="C186" i="48"/>
  <c r="G186" i="48"/>
  <c r="E186" i="48"/>
  <c r="I186" i="48"/>
  <c r="C187" i="48"/>
  <c r="G187" i="48"/>
  <c r="I187" i="48"/>
  <c r="C188" i="48"/>
  <c r="G188" i="48"/>
  <c r="J191" i="48"/>
  <c r="E188" i="48"/>
  <c r="K191" i="48"/>
  <c r="E189" i="48"/>
  <c r="I189" i="48"/>
  <c r="C195" i="48"/>
  <c r="G195" i="48"/>
  <c r="E195" i="48"/>
  <c r="I195" i="48"/>
  <c r="C196" i="48"/>
  <c r="G196" i="48"/>
  <c r="C197" i="48"/>
  <c r="G197" i="48"/>
  <c r="J200" i="48"/>
  <c r="K200" i="48"/>
  <c r="E197" i="48"/>
  <c r="I197" i="48"/>
  <c r="E198" i="48"/>
  <c r="I198" i="48"/>
  <c r="F205" i="48"/>
  <c r="E208" i="48"/>
  <c r="I208" i="48"/>
  <c r="C208" i="48"/>
  <c r="G208" i="48"/>
  <c r="C209" i="48"/>
  <c r="G209" i="48"/>
  <c r="E209" i="48"/>
  <c r="I209" i="48"/>
  <c r="C210" i="48"/>
  <c r="G210" i="48"/>
  <c r="E210" i="48"/>
  <c r="I210" i="48"/>
  <c r="C211" i="48"/>
  <c r="G211" i="48"/>
  <c r="E211" i="48"/>
  <c r="I211" i="48"/>
  <c r="E212" i="48"/>
  <c r="I212" i="48"/>
  <c r="C212" i="48"/>
  <c r="G212" i="48"/>
  <c r="E213" i="48"/>
  <c r="I213" i="48"/>
  <c r="C213" i="48"/>
  <c r="G213" i="48"/>
  <c r="C214" i="48"/>
  <c r="G214" i="48"/>
  <c r="E214" i="48"/>
  <c r="I214" i="48"/>
  <c r="C215" i="48"/>
  <c r="G215" i="48"/>
  <c r="J218" i="48"/>
  <c r="K218" i="48"/>
  <c r="E216" i="48"/>
  <c r="I216" i="48"/>
  <c r="E222" i="48"/>
  <c r="I222" i="48"/>
  <c r="C222" i="48"/>
  <c r="G222" i="48"/>
  <c r="C223" i="48"/>
  <c r="G223" i="48"/>
  <c r="E223" i="48"/>
  <c r="I223" i="48"/>
  <c r="C224" i="48"/>
  <c r="G224" i="48"/>
  <c r="E224" i="48"/>
  <c r="I224" i="48"/>
  <c r="E225" i="48"/>
  <c r="I225" i="48"/>
  <c r="C225" i="48"/>
  <c r="G225" i="48"/>
  <c r="C226" i="48"/>
  <c r="G226" i="48"/>
  <c r="E226" i="48"/>
  <c r="I226" i="48"/>
  <c r="E227" i="48"/>
  <c r="I227" i="48"/>
  <c r="C227" i="48"/>
  <c r="G227" i="48"/>
  <c r="E228" i="48"/>
  <c r="I228" i="48"/>
  <c r="C228" i="48"/>
  <c r="G228" i="48"/>
  <c r="E229" i="48"/>
  <c r="I229" i="48"/>
  <c r="C229" i="48"/>
  <c r="G229" i="48"/>
  <c r="C230" i="48"/>
  <c r="G230" i="48"/>
  <c r="E230" i="48"/>
  <c r="I230" i="48"/>
  <c r="E231" i="48"/>
  <c r="I231" i="48"/>
  <c r="C231" i="48"/>
  <c r="G231" i="48"/>
  <c r="C232" i="48"/>
  <c r="G232" i="48"/>
  <c r="E232" i="48"/>
  <c r="I232" i="48"/>
  <c r="E233" i="48"/>
  <c r="I233" i="48"/>
  <c r="C233" i="48"/>
  <c r="G233" i="48"/>
  <c r="E234" i="48"/>
  <c r="I234" i="48"/>
  <c r="C234" i="48"/>
  <c r="G234" i="48"/>
  <c r="C235" i="48"/>
  <c r="G235" i="48"/>
  <c r="E235" i="48"/>
  <c r="I235" i="48"/>
  <c r="E236" i="48"/>
  <c r="I236" i="48"/>
  <c r="C236" i="48"/>
  <c r="G236" i="48"/>
  <c r="E237" i="48"/>
  <c r="I237" i="48"/>
  <c r="C237" i="48"/>
  <c r="G237" i="48"/>
  <c r="C238" i="48"/>
  <c r="G238" i="48"/>
  <c r="J241" i="48"/>
  <c r="K241" i="48"/>
  <c r="E239" i="48"/>
  <c r="I239" i="48"/>
  <c r="E245" i="48"/>
  <c r="I245" i="48"/>
  <c r="C245" i="48"/>
  <c r="G245" i="48"/>
  <c r="C246" i="48"/>
  <c r="G246" i="48"/>
  <c r="E246" i="48"/>
  <c r="I246" i="48"/>
  <c r="C247" i="48"/>
  <c r="G247" i="48"/>
  <c r="E247" i="48"/>
  <c r="I247" i="48"/>
  <c r="E248" i="48"/>
  <c r="I248" i="48"/>
  <c r="C248" i="48"/>
  <c r="G248" i="48"/>
  <c r="E249" i="48"/>
  <c r="I249" i="48"/>
  <c r="C249" i="48"/>
  <c r="G249" i="48"/>
  <c r="E250" i="48"/>
  <c r="I250" i="48"/>
  <c r="C250" i="48"/>
  <c r="G250" i="48"/>
  <c r="E251" i="48"/>
  <c r="I251" i="48"/>
  <c r="C251" i="48"/>
  <c r="G251" i="48"/>
  <c r="E252" i="48"/>
  <c r="I252" i="48"/>
  <c r="C252" i="48"/>
  <c r="G252" i="48"/>
  <c r="E253" i="48"/>
  <c r="I253" i="48"/>
  <c r="C253" i="48"/>
  <c r="G253" i="48"/>
  <c r="C254" i="48"/>
  <c r="G254" i="48"/>
  <c r="E254" i="48"/>
  <c r="I254" i="48"/>
  <c r="E255" i="48"/>
  <c r="I255" i="48"/>
  <c r="C255" i="48"/>
  <c r="G255" i="48"/>
  <c r="E256" i="48"/>
  <c r="I256" i="48"/>
  <c r="C256" i="48"/>
  <c r="G256" i="48"/>
  <c r="C257" i="48"/>
  <c r="G257" i="48"/>
  <c r="I257" i="48"/>
  <c r="J261" i="48"/>
  <c r="E258" i="48"/>
  <c r="C258" i="48"/>
  <c r="G258" i="48"/>
  <c r="K261" i="48"/>
  <c r="E259" i="48"/>
  <c r="I259" i="48"/>
  <c r="E41" i="47"/>
  <c r="D41" i="47"/>
  <c r="C41" i="47"/>
  <c r="B41" i="47"/>
  <c r="H39" i="47"/>
  <c r="J39" i="47" s="1"/>
  <c r="G39" i="47"/>
  <c r="I39" i="47" s="1"/>
  <c r="H32" i="47"/>
  <c r="J32" i="47" s="1"/>
  <c r="G32" i="47"/>
  <c r="I32" i="47" s="1"/>
  <c r="E29" i="47"/>
  <c r="D29" i="47"/>
  <c r="C29" i="47"/>
  <c r="B29" i="47"/>
  <c r="H27" i="47"/>
  <c r="J27" i="47" s="1"/>
  <c r="G27" i="47"/>
  <c r="I27" i="47" s="1"/>
  <c r="C13" i="51"/>
  <c r="E13" i="51" s="1"/>
  <c r="D13" i="51"/>
  <c r="F13" i="51" s="1"/>
  <c r="F24" i="51"/>
  <c r="D24" i="51"/>
  <c r="I15" i="51"/>
  <c r="I24" i="51" s="1"/>
  <c r="H15" i="51"/>
  <c r="H24" i="51" s="1"/>
  <c r="E24" i="51"/>
  <c r="C24" i="51"/>
  <c r="K15" i="51"/>
  <c r="J15" i="51"/>
  <c r="B33" i="46"/>
  <c r="E33" i="46"/>
  <c r="D33" i="46"/>
  <c r="C33" i="46"/>
  <c r="K265" i="48"/>
  <c r="J265" i="48"/>
  <c r="C11" i="44"/>
  <c r="C43" i="44"/>
  <c r="D11" i="44"/>
  <c r="D43" i="44"/>
  <c r="D44" i="44" s="1"/>
  <c r="E11" i="44"/>
  <c r="E43" i="44"/>
  <c r="B11" i="44"/>
  <c r="B43" i="44"/>
  <c r="E11" i="45"/>
  <c r="D11" i="45"/>
  <c r="C11" i="45"/>
  <c r="B11" i="45"/>
  <c r="E618" i="49"/>
  <c r="D618" i="49"/>
  <c r="C618" i="49"/>
  <c r="B618" i="49"/>
  <c r="B5" i="49"/>
  <c r="C5" i="49" s="1"/>
  <c r="E5" i="49" s="1"/>
  <c r="B5" i="47"/>
  <c r="C5" i="47" s="1"/>
  <c r="E5" i="47" s="1"/>
  <c r="E75" i="26"/>
  <c r="C75" i="26"/>
  <c r="H6" i="26"/>
  <c r="H75" i="26" s="1"/>
  <c r="G6" i="26"/>
  <c r="G75" i="26" s="1"/>
  <c r="D75" i="26"/>
  <c r="B75"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5" i="33" s="1"/>
  <c r="G6" i="33"/>
  <c r="G75" i="33" s="1"/>
  <c r="E75" i="33"/>
  <c r="D75" i="33"/>
  <c r="C75" i="33"/>
  <c r="B75" i="33"/>
  <c r="H618" i="49" l="1"/>
  <c r="J618" i="49" s="1"/>
  <c r="G618" i="49"/>
  <c r="I618" i="49" s="1"/>
  <c r="D5" i="49"/>
  <c r="H11" i="44"/>
  <c r="H43" i="44"/>
  <c r="J43" i="44" s="1"/>
  <c r="B44" i="44"/>
  <c r="E44" i="44"/>
  <c r="H44" i="44" s="1"/>
  <c r="G43" i="44"/>
  <c r="I43" i="44" s="1"/>
  <c r="C44" i="44"/>
  <c r="C5" i="44"/>
  <c r="E5" i="44" s="1"/>
  <c r="H29" i="47"/>
  <c r="J29" i="47" s="1"/>
  <c r="G29" i="47"/>
  <c r="I29" i="47" s="1"/>
  <c r="H41" i="47"/>
  <c r="J41" i="47" s="1"/>
  <c r="G41" i="47"/>
  <c r="I41" i="47" s="1"/>
  <c r="D5" i="47"/>
  <c r="H33" i="46"/>
  <c r="J33" i="46" s="1"/>
  <c r="G33" i="46"/>
  <c r="I33" i="46" s="1"/>
  <c r="D5" i="46"/>
  <c r="D5" i="33"/>
  <c r="I6" i="26"/>
  <c r="J6" i="26"/>
  <c r="J75" i="26"/>
  <c r="I75" i="26"/>
  <c r="D5"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H47" i="45" s="1"/>
  <c r="E48" i="45"/>
  <c r="H48" i="45" s="1"/>
  <c r="E49" i="45"/>
  <c r="H49" i="45" s="1"/>
  <c r="E50" i="45"/>
  <c r="H50" i="45" s="1"/>
  <c r="E51" i="45"/>
  <c r="E52" i="45"/>
  <c r="H52" i="45" s="1"/>
  <c r="E53" i="45"/>
  <c r="H53" i="45" s="1"/>
  <c r="E54" i="45"/>
  <c r="H54" i="45" s="1"/>
  <c r="E55" i="45"/>
  <c r="E56" i="45"/>
  <c r="E57" i="45"/>
  <c r="H57" i="45" s="1"/>
  <c r="E58" i="45"/>
  <c r="H58" i="45" s="1"/>
  <c r="E59" i="45"/>
  <c r="E60" i="45"/>
  <c r="H60" i="45" s="1"/>
  <c r="E61" i="45"/>
  <c r="E62" i="45"/>
  <c r="H62" i="45" s="1"/>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H41" i="45" s="1"/>
  <c r="D42" i="45"/>
  <c r="H42" i="45" s="1"/>
  <c r="H11" i="45"/>
  <c r="J11" i="45" s="1"/>
  <c r="H34" i="45"/>
  <c r="G34" i="45"/>
  <c r="I34" i="45" s="1"/>
  <c r="J34" i="45"/>
  <c r="G11" i="45"/>
  <c r="I11" i="45" s="1"/>
  <c r="J24" i="51"/>
  <c r="K24" i="51"/>
  <c r="G11" i="44"/>
  <c r="C6" i="45"/>
  <c r="B38" i="45"/>
  <c r="I11" i="44"/>
  <c r="G44" i="44" l="1"/>
  <c r="J44" i="44"/>
  <c r="I44" i="44"/>
  <c r="C66" i="45"/>
  <c r="G65" i="45"/>
  <c r="G63" i="45"/>
  <c r="G61" i="45"/>
  <c r="G59" i="45"/>
  <c r="G57" i="45"/>
  <c r="G55" i="45"/>
  <c r="G53" i="45"/>
  <c r="G51" i="45"/>
  <c r="G49" i="45"/>
  <c r="G47" i="45"/>
  <c r="H40" i="45"/>
  <c r="H65" i="45"/>
  <c r="H63" i="45"/>
  <c r="H61" i="45"/>
  <c r="H59" i="45"/>
  <c r="H55" i="45"/>
  <c r="H51" i="45"/>
  <c r="H39" i="45"/>
  <c r="D43" i="45"/>
  <c r="G39" i="45"/>
  <c r="B43" i="45"/>
  <c r="G64" i="45"/>
  <c r="G62" i="45"/>
  <c r="G60" i="45"/>
  <c r="G58" i="45"/>
  <c r="G56" i="45"/>
  <c r="G54" i="45"/>
  <c r="G52" i="45"/>
  <c r="G50" i="45"/>
  <c r="G48" i="45"/>
  <c r="G46" i="45"/>
  <c r="B66" i="45"/>
  <c r="G66" i="45" s="1"/>
  <c r="E66" i="45"/>
  <c r="E43" i="45"/>
  <c r="C43" i="45"/>
  <c r="H64" i="45"/>
  <c r="H56" i="45"/>
  <c r="H46" i="45"/>
  <c r="D66" i="45"/>
  <c r="H66" i="45" s="1"/>
  <c r="C38" i="45"/>
  <c r="E6" i="45"/>
  <c r="E38" i="45" s="1"/>
  <c r="G43" i="45" l="1"/>
  <c r="H43" i="45"/>
</calcChain>
</file>

<file path=xl/sharedStrings.xml><?xml version="1.0" encoding="utf-8"?>
<sst xmlns="http://schemas.openxmlformats.org/spreadsheetml/2006/main" count="2003" uniqueCount="728">
  <si>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</si>
  <si>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</si>
  <si>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</si>
  <si>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</si>
  <si>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</si>
  <si>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</si>
  <si>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</si>
  <si>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</si>
  <si>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</si>
  <si>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</si>
  <si>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</si>
  <si>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</si>
  <si>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</si>
  <si>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</si>
  <si>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</si>
  <si>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</si>
  <si>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</si>
  <si>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</si>
  <si>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</si>
  <si>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</si>
  <si>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</si>
  <si>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</si>
  <si>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</si>
  <si>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</si>
  <si>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</si>
  <si>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</si>
  <si>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</si>
  <si>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</si>
  <si>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</si>
  <si>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</si>
  <si>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</si>
  <si>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</si>
  <si>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</si>
  <si>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</si>
  <si>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</si>
  <si>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</si>
  <si>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</si>
  <si>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</si>
  <si>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</si>
  <si>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</si>
  <si>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</si>
  <si>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</si>
  <si>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</si>
  <si>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</si>
  <si>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</si>
  <si>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</si>
  <si>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</si>
  <si>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</si>
  <si>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</si>
  <si>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</si>
  <si>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</si>
  <si>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</si>
  <si>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</si>
  <si>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</si>
  <si>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</si>
  <si>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</si>
  <si>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</si>
  <si>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</si>
  <si>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</si>
  <si>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</si>
  <si>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</si>
  <si>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</si>
  <si>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</si>
  <si>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</si>
  <si>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</si>
  <si>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</si>
  <si>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</si>
  <si>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</si>
  <si>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</si>
  <si>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</si>
  <si>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</si>
  <si>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</si>
  <si>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</si>
  <si>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</si>
  <si>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</si>
  <si>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</si>
  <si>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</si>
  <si>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</si>
  <si>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</si>
  <si>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</si>
  <si>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</si>
  <si>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</si>
  <si>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</si>
  <si>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</si>
  <si>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</si>
  <si>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</si>
  <si>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</si>
  <si>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</si>
  <si>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</si>
  <si>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</si>
  <si>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</si>
  <si>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</si>
  <si>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</si>
  <si>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</si>
  <si>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</si>
  <si>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</si>
  <si>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</si>
  <si>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</si>
  <si>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</si>
  <si>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VIC REPORT</t>
  </si>
  <si>
    <t>SEPTEMBER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</si>
  <si>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</si>
  <si>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</si>
  <si>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</si>
  <si>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</si>
  <si>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</si>
  <si>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</si>
  <si>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</si>
  <si>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</si>
  <si>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October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</si>
  <si>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</si>
  <si>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</si>
  <si>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</si>
  <si>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</si>
  <si>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</si>
  <si>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</si>
  <si>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</si>
  <si>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</si>
  <si>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</si>
  <si>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</si>
  <si>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</si>
  <si>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</si>
  <si>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</si>
  <si>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</si>
  <si>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</si>
  <si>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</si>
  <si>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</si>
  <si>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</si>
  <si>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</si>
  <si>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</si>
  <si>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</si>
  <si>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</si>
  <si>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</si>
  <si>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</si>
  <si>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</si>
  <si>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</si>
  <si>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</si>
  <si>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</si>
  <si>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</si>
  <si>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</si>
  <si>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</si>
  <si>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</si>
  <si>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</si>
  <si>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</si>
  <si>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</si>
  <si>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</si>
  <si>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</si>
  <si>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</si>
  <si>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</si>
  <si>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</si>
  <si>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</si>
  <si>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</si>
  <si>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</si>
  <si>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</si>
  <si>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</si>
  <si>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</si>
  <si>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</si>
  <si>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</si>
  <si>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</si>
  <si>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</si>
  <si>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</si>
  <si>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</si>
  <si>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</si>
  <si>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</si>
  <si>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</si>
  <si>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</si>
  <si>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</si>
  <si>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</si>
  <si>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</si>
  <si>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</si>
  <si>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</si>
  <si>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</si>
  <si>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</si>
  <si>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</si>
  <si>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</si>
  <si>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</si>
  <si>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</si>
  <si>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</si>
  <si>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</si>
  <si>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</si>
  <si>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</si>
  <si>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</si>
  <si>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</si>
  <si>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</si>
  <si>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</si>
  <si>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</si>
  <si>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</si>
  <si>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</si>
  <si>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</si>
  <si>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</si>
  <si>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</si>
  <si>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</si>
  <si>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</si>
  <si>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</si>
  <si>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</si>
  <si>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</si>
  <si>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</si>
  <si>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</si>
  <si>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</si>
  <si>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</si>
  <si>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</si>
  <si>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</si>
  <si>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</si>
  <si>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</si>
  <si>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</si>
  <si>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</si>
  <si>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</si>
  <si>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</si>
  <si>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</si>
  <si>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</si>
  <si>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</si>
  <si>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</si>
  <si>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</si>
  <si>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</si>
  <si>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</si>
  <si>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</si>
  <si>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</si>
  <si>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</si>
  <si>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</si>
  <si>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</si>
  <si>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</si>
  <si>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</si>
  <si>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</si>
  <si>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</si>
  <si>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</si>
  <si>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</si>
  <si>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</si>
  <si>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</si>
  <si>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</si>
  <si>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</si>
  <si>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</si>
  <si>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</si>
  <si>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</si>
  <si>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</si>
  <si>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</si>
  <si>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</si>
  <si>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</si>
  <si>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</si>
  <si>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</si>
  <si>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</si>
  <si>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</si>
  <si>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</si>
  <si>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</si>
  <si>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</si>
  <si>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</si>
  <si>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</si>
  <si>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</si>
  <si>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</si>
  <si>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</si>
  <si>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</si>
  <si>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</si>
  <si>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</si>
  <si>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</si>
  <si>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</si>
  <si>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</si>
  <si>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</si>
  <si>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</si>
  <si>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</si>
  <si>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</si>
  <si>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</si>
  <si>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</si>
  <si>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</si>
  <si>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</si>
  <si>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</si>
  <si>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</si>
  <si>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</si>
  <si>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</si>
  <si>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</si>
  <si>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</si>
  <si>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</si>
  <si>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</si>
  <si>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</si>
  <si>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</si>
  <si>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</si>
  <si>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</si>
  <si>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</si>
  <si>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</si>
  <si>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</si>
  <si>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</si>
  <si>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</si>
  <si>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</si>
  <si>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</si>
  <si>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</si>
  <si>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</si>
  <si>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</si>
  <si>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</si>
  <si>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</si>
  <si>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</si>
  <si>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</si>
  <si>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Toyota Mirai</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</si>
  <si>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</si>
  <si>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</si>
  <si>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</si>
  <si>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</si>
  <si>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</si>
  <si>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</si>
  <si>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</si>
  <si>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</si>
  <si>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</si>
  <si>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</si>
  <si>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</si>
  <si>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</si>
  <si>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</si>
  <si>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</si>
  <si>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</si>
  <si>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</si>
  <si>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</si>
  <si>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</si>
  <si>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</si>
  <si>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</si>
  <si>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</si>
  <si>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</si>
  <si>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</si>
  <si>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</si>
  <si>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</si>
  <si>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</si>
  <si>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</si>
  <si>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</si>
  <si>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</si>
  <si>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</si>
  <si>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</si>
  <si>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</si>
  <si>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</si>
  <si>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</si>
  <si>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</si>
  <si>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</si>
  <si>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</si>
  <si>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</si>
  <si>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</si>
  <si>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</si>
  <si>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</si>
  <si>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</si>
  <si>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</si>
  <si>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</si>
  <si>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</si>
  <si>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</si>
  <si>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</si>
  <si>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</si>
  <si>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</si>
  <si>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</si>
  <si>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</si>
  <si>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</si>
  <si>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</si>
  <si>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</si>
  <si>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</si>
  <si>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</si>
  <si>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</si>
  <si>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</si>
  <si>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</si>
  <si>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</si>
  <si>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</si>
  <si>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</si>
  <si>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</si>
  <si>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</si>
  <si>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</si>
  <si>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</si>
  <si>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</si>
  <si>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</si>
  <si>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</si>
  <si>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</si>
  <si>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</si>
  <si>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</si>
  <si>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</si>
  <si>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</si>
  <si>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Citroen C4 Cactus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</si>
  <si>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</si>
  <si>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</si>
  <si>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</si>
  <si>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</si>
  <si>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</si>
  <si>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</si>
  <si>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</si>
  <si>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</si>
  <si>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</si>
  <si>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</si>
  <si>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</si>
  <si>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</si>
  <si>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</si>
  <si>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</si>
  <si>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</si>
  <si>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</si>
  <si>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</si>
  <si>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</si>
  <si>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</si>
  <si>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Jeep Renegade</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</si>
  <si>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</si>
  <si>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</si>
  <si>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</si>
  <si>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</si>
  <si>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</si>
  <si>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</si>
  <si>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</si>
  <si>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</si>
  <si>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</si>
  <si>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</si>
  <si>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</si>
  <si>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</si>
  <si>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</si>
  <si>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</si>
  <si>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</si>
  <si>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</si>
  <si>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</si>
  <si>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</si>
  <si>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</si>
  <si>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</si>
  <si>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</si>
  <si>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</si>
  <si>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</si>
  <si>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</si>
  <si>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</si>
  <si>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</si>
  <si>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</si>
  <si>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</si>
  <si>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</si>
  <si>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</si>
  <si>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</si>
  <si>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</si>
  <si>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</si>
  <si>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</si>
  <si>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</si>
  <si>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</si>
  <si>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</si>
  <si>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</si>
  <si>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</si>
  <si>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</si>
  <si>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</si>
  <si>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</si>
  <si>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</si>
  <si>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</si>
  <si>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</si>
  <si>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</si>
  <si>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</si>
  <si>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</si>
  <si>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</si>
  <si>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</si>
  <si>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</si>
  <si>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</si>
  <si>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</si>
  <si>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</si>
  <si>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</si>
  <si>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</si>
  <si>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</si>
  <si>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</si>
  <si>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</si>
  <si>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</si>
  <si>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</si>
  <si>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</si>
  <si>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</si>
  <si>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</si>
  <si>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</si>
  <si>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</si>
  <si>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</si>
  <si>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</si>
  <si>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</si>
  <si>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</si>
  <si>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</si>
  <si>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</si>
  <si>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</si>
  <si>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</si>
  <si>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</si>
  <si>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</si>
  <si>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</si>
  <si>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</si>
  <si>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</si>
  <si>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</si>
  <si>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</si>
  <si>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</si>
  <si>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</si>
  <si>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</si>
  <si>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</si>
  <si>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</si>
  <si>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</si>
  <si>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</si>
  <si>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</si>
  <si>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</si>
  <si>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</si>
  <si>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</si>
  <si>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</si>
  <si>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</si>
  <si>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</si>
  <si>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</si>
  <si>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</si>
  <si>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</si>
  <si>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</si>
  <si>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</si>
  <si>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</si>
  <si>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</si>
  <si>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</si>
  <si>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</si>
  <si>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</si>
  <si>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</si>
  <si>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</si>
  <si>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</si>
  <si>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</si>
  <si>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</si>
  <si>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</si>
  <si>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</si>
  <si>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</si>
  <si>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</si>
  <si>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</si>
  <si>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</si>
  <si>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</si>
  <si>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</si>
  <si>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</si>
  <si>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</si>
  <si>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</si>
  <si>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Mercedes-Benz G-Wagon</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</si>
  <si>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</si>
  <si>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</si>
  <si>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</si>
  <si>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</si>
  <si>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</si>
  <si>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</si>
  <si>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</si>
  <si>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</si>
  <si>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</si>
  <si>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</si>
  <si>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</si>
  <si>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</si>
  <si>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</si>
  <si>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</si>
  <si>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</si>
  <si>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</si>
  <si>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</si>
  <si>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</si>
  <si>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</si>
  <si>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</si>
  <si>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</si>
  <si>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</si>
  <si>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</si>
  <si>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</si>
  <si>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</si>
  <si>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</si>
  <si>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</si>
  <si>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</si>
  <si>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</si>
  <si>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</si>
  <si>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</si>
  <si>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</si>
  <si>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</si>
  <si>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</si>
  <si>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</si>
  <si>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</si>
  <si>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</si>
  <si>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</si>
  <si>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</si>
  <si>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</si>
  <si>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</si>
  <si>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</si>
  <si>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</si>
  <si>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</si>
  <si>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</si>
  <si>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</si>
  <si>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</si>
  <si>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</si>
  <si>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</si>
  <si>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</si>
  <si>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</si>
  <si>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</si>
  <si>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</si>
  <si>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</si>
  <si>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</si>
  <si>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</si>
  <si>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</si>
  <si>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</si>
  <si>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</si>
  <si>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</si>
  <si>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</si>
  <si>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</si>
  <si>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</si>
  <si>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</si>
  <si>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</si>
  <si>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</si>
  <si>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</si>
  <si>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</si>
  <si>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</si>
  <si>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</si>
  <si>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</si>
  <si>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</si>
  <si>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</si>
  <si>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</si>
  <si>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Hyundai Pavise</t>
  </si>
  <si>
    <t>Isuzu N-Series (MD)</t>
  </si>
  <si>
    <t>Iveco (MD)</t>
  </si>
  <si>
    <t>MAN (MD)</t>
  </si>
  <si>
    <t>Mercedes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</si>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</sst>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893</v>
      </c>
      <c r="D15" s="110">
        <v>1382</v>
      </c>
      <c r="E15" s="109">
        <v>12224</v>
      </c>
      <c r="F15" s="110">
        <v>15281</v>
      </c>
      <c r="G15" s="111"/>
      <c r="H15" s="109">
        <f t="shared" ref="H15:H22" si="0">C15-D15</f>
        <v>-489</v>
      </c>
      <c r="I15" s="110">
        <f t="shared" ref="I15:I22" si="1">E15-F15</f>
        <v>-3057</v>
      </c>
      <c r="J15" s="112">
        <f t="shared" ref="J15:J22" si="2">IF(D15=0, "-", IF(H15/D15&lt;10, H15/D15, "&gt;999%"))</f>
        <v>-0.35383502170767006</v>
      </c>
      <c r="K15" s="113">
        <f t="shared" ref="K15:K22" si="3">IF(F15=0, "-", IF(I15/F15&lt;10, I15/F15, "&gt;999%"))</f>
        <v>-0.20005235259472548</v>
      </c>
      <c r="L15" s="99"/>
    </row>
    <row r="16" spans="1:12" ht="15" x14ac:dyDescent="0.2">
      <c r="A16" s="99"/>
      <c r="B16" s="108" t="s">
        <v>102</v>
      </c>
      <c r="C16" s="109">
        <v>23965</v>
      </c>
      <c r="D16" s="110">
        <v>26014</v>
      </c>
      <c r="E16" s="109">
        <v>251582</v>
      </c>
      <c r="F16" s="110">
        <v>214680</v>
      </c>
      <c r="G16" s="111"/>
      <c r="H16" s="109">
        <f t="shared" si="0"/>
        <v>-2049</v>
      </c>
      <c r="I16" s="110">
        <f t="shared" si="1"/>
        <v>36902</v>
      </c>
      <c r="J16" s="112">
        <f t="shared" si="2"/>
        <v>-7.87652802337203E-2</v>
      </c>
      <c r="K16" s="113">
        <f t="shared" si="3"/>
        <v>0.1718930501211105</v>
      </c>
      <c r="L16" s="99"/>
    </row>
    <row r="17" spans="1:12" ht="15" x14ac:dyDescent="0.2">
      <c r="A17" s="99"/>
      <c r="B17" s="108" t="s">
        <v>103</v>
      </c>
      <c r="C17" s="109">
        <v>922</v>
      </c>
      <c r="D17" s="110">
        <v>666</v>
      </c>
      <c r="E17" s="109">
        <v>7808</v>
      </c>
      <c r="F17" s="110">
        <v>5422</v>
      </c>
      <c r="G17" s="111"/>
      <c r="H17" s="109">
        <f t="shared" si="0"/>
        <v>256</v>
      </c>
      <c r="I17" s="110">
        <f t="shared" si="1"/>
        <v>2386</v>
      </c>
      <c r="J17" s="112">
        <f t="shared" si="2"/>
        <v>0.38438438438438438</v>
      </c>
      <c r="K17" s="113">
        <f t="shared" si="3"/>
        <v>0.44005901881224641</v>
      </c>
      <c r="L17" s="99"/>
    </row>
    <row r="18" spans="1:12" ht="15" x14ac:dyDescent="0.2">
      <c r="A18" s="99"/>
      <c r="B18" s="108" t="s">
        <v>104</v>
      </c>
      <c r="C18" s="109">
        <v>20062</v>
      </c>
      <c r="D18" s="110">
        <v>16149</v>
      </c>
      <c r="E18" s="109">
        <v>181157</v>
      </c>
      <c r="F18" s="110">
        <v>137541</v>
      </c>
      <c r="G18" s="111"/>
      <c r="H18" s="109">
        <f t="shared" si="0"/>
        <v>3913</v>
      </c>
      <c r="I18" s="110">
        <f t="shared" si="1"/>
        <v>43616</v>
      </c>
      <c r="J18" s="112">
        <f t="shared" si="2"/>
        <v>0.2423060251408756</v>
      </c>
      <c r="K18" s="113">
        <f t="shared" si="3"/>
        <v>0.31711271548120196</v>
      </c>
      <c r="L18" s="99"/>
    </row>
    <row r="19" spans="1:12" ht="15" x14ac:dyDescent="0.2">
      <c r="A19" s="99"/>
      <c r="B19" s="108" t="s">
        <v>105</v>
      </c>
      <c r="C19" s="109">
        <v>6139</v>
      </c>
      <c r="D19" s="110">
        <v>5177</v>
      </c>
      <c r="E19" s="109">
        <v>53716</v>
      </c>
      <c r="F19" s="110">
        <v>42616</v>
      </c>
      <c r="G19" s="111"/>
      <c r="H19" s="109">
        <f t="shared" si="0"/>
        <v>962</v>
      </c>
      <c r="I19" s="110">
        <f t="shared" si="1"/>
        <v>11100</v>
      </c>
      <c r="J19" s="112">
        <f t="shared" si="2"/>
        <v>0.1858219045779409</v>
      </c>
      <c r="K19" s="113">
        <f t="shared" si="3"/>
        <v>0.26046555284400225</v>
      </c>
      <c r="L19" s="99"/>
    </row>
    <row r="20" spans="1:12" ht="15" x14ac:dyDescent="0.2">
      <c r="A20" s="99"/>
      <c r="B20" s="108" t="s">
        <v>106</v>
      </c>
      <c r="C20" s="109">
        <v>1645</v>
      </c>
      <c r="D20" s="110">
        <v>1268</v>
      </c>
      <c r="E20" s="109">
        <v>14340</v>
      </c>
      <c r="F20" s="110">
        <v>10689</v>
      </c>
      <c r="G20" s="111"/>
      <c r="H20" s="109">
        <f t="shared" si="0"/>
        <v>377</v>
      </c>
      <c r="I20" s="110">
        <f t="shared" si="1"/>
        <v>3651</v>
      </c>
      <c r="J20" s="112">
        <f t="shared" si="2"/>
        <v>0.29731861198738169</v>
      </c>
      <c r="K20" s="113">
        <f t="shared" si="3"/>
        <v>0.34156609598652821</v>
      </c>
      <c r="L20" s="99"/>
    </row>
    <row r="21" spans="1:12" ht="15" x14ac:dyDescent="0.2">
      <c r="A21" s="99"/>
      <c r="B21" s="108" t="s">
        <v>107</v>
      </c>
      <c r="C21" s="109">
        <v>20495</v>
      </c>
      <c r="D21" s="110">
        <v>10447</v>
      </c>
      <c r="E21" s="109">
        <v>211338</v>
      </c>
      <c r="F21" s="110">
        <v>155887</v>
      </c>
      <c r="G21" s="111"/>
      <c r="H21" s="109">
        <f t="shared" si="0"/>
        <v>10048</v>
      </c>
      <c r="I21" s="110">
        <f t="shared" si="1"/>
        <v>55451</v>
      </c>
      <c r="J21" s="112">
        <f t="shared" si="2"/>
        <v>0.96180721738298081</v>
      </c>
      <c r="K21" s="113">
        <f t="shared" si="3"/>
        <v>0.35571279195827749</v>
      </c>
      <c r="L21" s="99"/>
    </row>
    <row r="22" spans="1:12" ht="15" x14ac:dyDescent="0.2">
      <c r="A22" s="99"/>
      <c r="B22" s="108" t="s">
        <v>108</v>
      </c>
      <c r="C22" s="109">
        <v>9191</v>
      </c>
      <c r="D22" s="110">
        <v>7882</v>
      </c>
      <c r="E22" s="109">
        <v>83975</v>
      </c>
      <c r="F22" s="110">
        <v>62775</v>
      </c>
      <c r="G22" s="111"/>
      <c r="H22" s="109">
        <f t="shared" si="0"/>
        <v>1309</v>
      </c>
      <c r="I22" s="110">
        <f t="shared" si="1"/>
        <v>21200</v>
      </c>
      <c r="J22" s="112">
        <f t="shared" si="2"/>
        <v>0.1660746003552398</v>
      </c>
      <c r="K22" s="113">
        <f t="shared" si="3"/>
        <v>0.33771405814416566</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83312</v>
      </c>
      <c r="D24" s="121">
        <f>SUM(D15:D23)</f>
        <v>68985</v>
      </c>
      <c r="E24" s="120">
        <f>SUM(E15:E23)</f>
        <v>816140</v>
      </c>
      <c r="F24" s="121">
        <f>SUM(F15:F23)</f>
        <v>644891</v>
      </c>
      <c r="G24" s="122"/>
      <c r="H24" s="120">
        <f>SUM(H15:H23)</f>
        <v>14327</v>
      </c>
      <c r="I24" s="121">
        <f>SUM(I15:I23)</f>
        <v>171249</v>
      </c>
      <c r="J24" s="123">
        <f>IF(D24=0, 0, H24/D24)</f>
        <v>0.20768282960063783</v>
      </c>
      <c r="K24" s="124">
        <f>IF(F24=0, 0, I24/F24)</f>
        <v>0.2655472009998589</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363</v>
      </c>
      <c r="B7" s="65">
        <v>0</v>
      </c>
      <c r="C7" s="34">
        <f>IF(B23=0, "-", B7/B23)</f>
        <v>0</v>
      </c>
      <c r="D7" s="65">
        <v>1</v>
      </c>
      <c r="E7" s="9">
        <f>IF(D23=0, "-", D7/D23)</f>
        <v>3.205128205128205E-3</v>
      </c>
      <c r="F7" s="81">
        <v>1</v>
      </c>
      <c r="G7" s="34">
        <f>IF(F23=0, "-", F7/F23)</f>
        <v>9.1182638825567608E-5</v>
      </c>
      <c r="H7" s="65">
        <v>10</v>
      </c>
      <c r="I7" s="9">
        <f>IF(H23=0, "-", H7/H23)</f>
        <v>2.2655188038060714E-3</v>
      </c>
      <c r="J7" s="8">
        <f t="shared" ref="J7:J21" si="0">IF(D7=0, "-", IF((B7-D7)/D7&lt;10, (B7-D7)/D7, "&gt;999%"))</f>
        <v>-1</v>
      </c>
      <c r="K7" s="9">
        <f t="shared" ref="K7:K21" si="1">IF(H7=0, "-", IF((F7-H7)/H7&lt;10, (F7-H7)/H7, "&gt;999%"))</f>
        <v>-0.9</v>
      </c>
    </row>
    <row r="8" spans="1:11" x14ac:dyDescent="0.2">
      <c r="A8" s="7" t="s">
        <v>364</v>
      </c>
      <c r="B8" s="65">
        <v>0</v>
      </c>
      <c r="C8" s="34">
        <f>IF(B23=0, "-", B8/B23)</f>
        <v>0</v>
      </c>
      <c r="D8" s="65">
        <v>0</v>
      </c>
      <c r="E8" s="9">
        <f>IF(D23=0, "-", D8/D23)</f>
        <v>0</v>
      </c>
      <c r="F8" s="81">
        <v>0</v>
      </c>
      <c r="G8" s="34">
        <f>IF(F23=0, "-", F8/F23)</f>
        <v>0</v>
      </c>
      <c r="H8" s="65">
        <v>2</v>
      </c>
      <c r="I8" s="9">
        <f>IF(H23=0, "-", H8/H23)</f>
        <v>4.5310376076121433E-4</v>
      </c>
      <c r="J8" s="8" t="str">
        <f t="shared" si="0"/>
        <v>-</v>
      </c>
      <c r="K8" s="9">
        <f t="shared" si="1"/>
        <v>-1</v>
      </c>
    </row>
    <row r="9" spans="1:11" x14ac:dyDescent="0.2">
      <c r="A9" s="7" t="s">
        <v>365</v>
      </c>
      <c r="B9" s="65">
        <v>0</v>
      </c>
      <c r="C9" s="34">
        <f>IF(B23=0, "-", B9/B23)</f>
        <v>0</v>
      </c>
      <c r="D9" s="65">
        <v>0</v>
      </c>
      <c r="E9" s="9">
        <f>IF(D23=0, "-", D9/D23)</f>
        <v>0</v>
      </c>
      <c r="F9" s="81">
        <v>0</v>
      </c>
      <c r="G9" s="34">
        <f>IF(F23=0, "-", F9/F23)</f>
        <v>0</v>
      </c>
      <c r="H9" s="65">
        <v>11</v>
      </c>
      <c r="I9" s="9">
        <f>IF(H23=0, "-", H9/H23)</f>
        <v>2.4920706841866785E-3</v>
      </c>
      <c r="J9" s="8" t="str">
        <f t="shared" si="0"/>
        <v>-</v>
      </c>
      <c r="K9" s="9">
        <f t="shared" si="1"/>
        <v>-1</v>
      </c>
    </row>
    <row r="10" spans="1:11" x14ac:dyDescent="0.2">
      <c r="A10" s="7" t="s">
        <v>366</v>
      </c>
      <c r="B10" s="65">
        <v>156</v>
      </c>
      <c r="C10" s="34">
        <f>IF(B23=0, "-", B10/B23)</f>
        <v>0.15631262525050099</v>
      </c>
      <c r="D10" s="65">
        <v>44</v>
      </c>
      <c r="E10" s="9">
        <f>IF(D23=0, "-", D10/D23)</f>
        <v>0.14102564102564102</v>
      </c>
      <c r="F10" s="81">
        <v>1129</v>
      </c>
      <c r="G10" s="34">
        <f>IF(F23=0, "-", F10/F23)</f>
        <v>0.10294519923406584</v>
      </c>
      <c r="H10" s="65">
        <v>46</v>
      </c>
      <c r="I10" s="9">
        <f>IF(H23=0, "-", H10/H23)</f>
        <v>1.042138649750793E-2</v>
      </c>
      <c r="J10" s="8">
        <f t="shared" si="0"/>
        <v>2.5454545454545454</v>
      </c>
      <c r="K10" s="9" t="str">
        <f t="shared" si="1"/>
        <v>&gt;999%</v>
      </c>
    </row>
    <row r="11" spans="1:11" x14ac:dyDescent="0.2">
      <c r="A11" s="7" t="s">
        <v>367</v>
      </c>
      <c r="B11" s="65">
        <v>0</v>
      </c>
      <c r="C11" s="34">
        <f>IF(B23=0, "-", B11/B23)</f>
        <v>0</v>
      </c>
      <c r="D11" s="65">
        <v>9</v>
      </c>
      <c r="E11" s="9">
        <f>IF(D23=0, "-", D11/D23)</f>
        <v>2.8846153846153848E-2</v>
      </c>
      <c r="F11" s="81">
        <v>0</v>
      </c>
      <c r="G11" s="34">
        <f>IF(F23=0, "-", F11/F23)</f>
        <v>0</v>
      </c>
      <c r="H11" s="65">
        <v>756</v>
      </c>
      <c r="I11" s="9">
        <f>IF(H23=0, "-", H11/H23)</f>
        <v>0.17127322156773903</v>
      </c>
      <c r="J11" s="8">
        <f t="shared" si="0"/>
        <v>-1</v>
      </c>
      <c r="K11" s="9">
        <f t="shared" si="1"/>
        <v>-1</v>
      </c>
    </row>
    <row r="12" spans="1:11" x14ac:dyDescent="0.2">
      <c r="A12" s="7" t="s">
        <v>368</v>
      </c>
      <c r="B12" s="65">
        <v>88</v>
      </c>
      <c r="C12" s="34">
        <f>IF(B23=0, "-", B12/B23)</f>
        <v>8.8176352705410826E-2</v>
      </c>
      <c r="D12" s="65">
        <v>32</v>
      </c>
      <c r="E12" s="9">
        <f>IF(D23=0, "-", D12/D23)</f>
        <v>0.10256410256410256</v>
      </c>
      <c r="F12" s="81">
        <v>1074</v>
      </c>
      <c r="G12" s="34">
        <f>IF(F23=0, "-", F12/F23)</f>
        <v>9.7930154098659614E-2</v>
      </c>
      <c r="H12" s="65">
        <v>550</v>
      </c>
      <c r="I12" s="9">
        <f>IF(H23=0, "-", H12/H23)</f>
        <v>0.12460353420933394</v>
      </c>
      <c r="J12" s="8">
        <f t="shared" si="0"/>
        <v>1.75</v>
      </c>
      <c r="K12" s="9">
        <f t="shared" si="1"/>
        <v>0.95272727272727276</v>
      </c>
    </row>
    <row r="13" spans="1:11" x14ac:dyDescent="0.2">
      <c r="A13" s="7" t="s">
        <v>369</v>
      </c>
      <c r="B13" s="65">
        <v>250</v>
      </c>
      <c r="C13" s="34">
        <f>IF(B23=0, "-", B13/B23)</f>
        <v>0.25050100200400799</v>
      </c>
      <c r="D13" s="65">
        <v>0</v>
      </c>
      <c r="E13" s="9">
        <f>IF(D23=0, "-", D13/D23)</f>
        <v>0</v>
      </c>
      <c r="F13" s="81">
        <v>1749</v>
      </c>
      <c r="G13" s="34">
        <f>IF(F23=0, "-", F13/F23)</f>
        <v>0.15947843530591777</v>
      </c>
      <c r="H13" s="65">
        <v>0</v>
      </c>
      <c r="I13" s="9">
        <f>IF(H23=0, "-", H13/H23)</f>
        <v>0</v>
      </c>
      <c r="J13" s="8" t="str">
        <f t="shared" si="0"/>
        <v>-</v>
      </c>
      <c r="K13" s="9" t="str">
        <f t="shared" si="1"/>
        <v>-</v>
      </c>
    </row>
    <row r="14" spans="1:11" x14ac:dyDescent="0.2">
      <c r="A14" s="7" t="s">
        <v>370</v>
      </c>
      <c r="B14" s="65">
        <v>127</v>
      </c>
      <c r="C14" s="34">
        <f>IF(B23=0, "-", B14/B23)</f>
        <v>0.12725450901803606</v>
      </c>
      <c r="D14" s="65">
        <v>131</v>
      </c>
      <c r="E14" s="9">
        <f>IF(D23=0, "-", D14/D23)</f>
        <v>0.41987179487179488</v>
      </c>
      <c r="F14" s="81">
        <v>2756</v>
      </c>
      <c r="G14" s="34">
        <f>IF(F23=0, "-", F14/F23)</f>
        <v>0.25129935260326436</v>
      </c>
      <c r="H14" s="65">
        <v>2230</v>
      </c>
      <c r="I14" s="9">
        <f>IF(H23=0, "-", H14/H23)</f>
        <v>0.50521069324875401</v>
      </c>
      <c r="J14" s="8">
        <f t="shared" si="0"/>
        <v>-3.0534351145038167E-2</v>
      </c>
      <c r="K14" s="9">
        <f t="shared" si="1"/>
        <v>0.23587443946188341</v>
      </c>
    </row>
    <row r="15" spans="1:11" x14ac:dyDescent="0.2">
      <c r="A15" s="7" t="s">
        <v>371</v>
      </c>
      <c r="B15" s="65">
        <v>46</v>
      </c>
      <c r="C15" s="34">
        <f>IF(B23=0, "-", B15/B23)</f>
        <v>4.6092184368737472E-2</v>
      </c>
      <c r="D15" s="65">
        <v>4</v>
      </c>
      <c r="E15" s="9">
        <f>IF(D23=0, "-", D15/D23)</f>
        <v>1.282051282051282E-2</v>
      </c>
      <c r="F15" s="81">
        <v>781</v>
      </c>
      <c r="G15" s="34">
        <f>IF(F23=0, "-", F15/F23)</f>
        <v>7.1213640922768301E-2</v>
      </c>
      <c r="H15" s="65">
        <v>143</v>
      </c>
      <c r="I15" s="9">
        <f>IF(H23=0, "-", H15/H23)</f>
        <v>3.2396918894426821E-2</v>
      </c>
      <c r="J15" s="8" t="str">
        <f t="shared" si="0"/>
        <v>&gt;999%</v>
      </c>
      <c r="K15" s="9">
        <f t="shared" si="1"/>
        <v>4.4615384615384617</v>
      </c>
    </row>
    <row r="16" spans="1:11" x14ac:dyDescent="0.2">
      <c r="A16" s="7" t="s">
        <v>372</v>
      </c>
      <c r="B16" s="65">
        <v>7</v>
      </c>
      <c r="C16" s="34">
        <f>IF(B23=0, "-", B16/B23)</f>
        <v>7.0140280561122245E-3</v>
      </c>
      <c r="D16" s="65">
        <v>0</v>
      </c>
      <c r="E16" s="9">
        <f>IF(D23=0, "-", D16/D23)</f>
        <v>0</v>
      </c>
      <c r="F16" s="81">
        <v>149</v>
      </c>
      <c r="G16" s="34">
        <f>IF(F23=0, "-", F16/F23)</f>
        <v>1.3586213185009573E-2</v>
      </c>
      <c r="H16" s="65">
        <v>7</v>
      </c>
      <c r="I16" s="9">
        <f>IF(H23=0, "-", H16/H23)</f>
        <v>1.5858631626642502E-3</v>
      </c>
      <c r="J16" s="8" t="str">
        <f t="shared" si="0"/>
        <v>-</v>
      </c>
      <c r="K16" s="9" t="str">
        <f t="shared" si="1"/>
        <v>&gt;999%</v>
      </c>
    </row>
    <row r="17" spans="1:11" x14ac:dyDescent="0.2">
      <c r="A17" s="7" t="s">
        <v>373</v>
      </c>
      <c r="B17" s="65">
        <v>0</v>
      </c>
      <c r="C17" s="34">
        <f>IF(B23=0, "-", B17/B23)</f>
        <v>0</v>
      </c>
      <c r="D17" s="65">
        <v>0</v>
      </c>
      <c r="E17" s="9">
        <f>IF(D23=0, "-", D17/D23)</f>
        <v>0</v>
      </c>
      <c r="F17" s="81">
        <v>0</v>
      </c>
      <c r="G17" s="34">
        <f>IF(F23=0, "-", F17/F23)</f>
        <v>0</v>
      </c>
      <c r="H17" s="65">
        <v>15</v>
      </c>
      <c r="I17" s="9">
        <f>IF(H23=0, "-", H17/H23)</f>
        <v>3.3982782057091075E-3</v>
      </c>
      <c r="J17" s="8" t="str">
        <f t="shared" si="0"/>
        <v>-</v>
      </c>
      <c r="K17" s="9">
        <f t="shared" si="1"/>
        <v>-1</v>
      </c>
    </row>
    <row r="18" spans="1:11" x14ac:dyDescent="0.2">
      <c r="A18" s="7" t="s">
        <v>374</v>
      </c>
      <c r="B18" s="65">
        <v>28</v>
      </c>
      <c r="C18" s="34">
        <f>IF(B23=0, "-", B18/B23)</f>
        <v>2.8056112224448898E-2</v>
      </c>
      <c r="D18" s="65">
        <v>5</v>
      </c>
      <c r="E18" s="9">
        <f>IF(D23=0, "-", D18/D23)</f>
        <v>1.6025641025641024E-2</v>
      </c>
      <c r="F18" s="81">
        <v>298</v>
      </c>
      <c r="G18" s="34">
        <f>IF(F23=0, "-", F18/F23)</f>
        <v>2.7172426370019147E-2</v>
      </c>
      <c r="H18" s="65">
        <v>53</v>
      </c>
      <c r="I18" s="9">
        <f>IF(H23=0, "-", H18/H23)</f>
        <v>1.200724966017218E-2</v>
      </c>
      <c r="J18" s="8">
        <f t="shared" si="0"/>
        <v>4.5999999999999996</v>
      </c>
      <c r="K18" s="9">
        <f t="shared" si="1"/>
        <v>4.6226415094339623</v>
      </c>
    </row>
    <row r="19" spans="1:11" x14ac:dyDescent="0.2">
      <c r="A19" s="7" t="s">
        <v>375</v>
      </c>
      <c r="B19" s="65">
        <v>36</v>
      </c>
      <c r="C19" s="34">
        <f>IF(B23=0, "-", B19/B23)</f>
        <v>3.6072144288577156E-2</v>
      </c>
      <c r="D19" s="65">
        <v>41</v>
      </c>
      <c r="E19" s="9">
        <f>IF(D23=0, "-", D19/D23)</f>
        <v>0.13141025641025642</v>
      </c>
      <c r="F19" s="81">
        <v>308</v>
      </c>
      <c r="G19" s="34">
        <f>IF(F23=0, "-", F19/F23)</f>
        <v>2.8084252758274825E-2</v>
      </c>
      <c r="H19" s="65">
        <v>240</v>
      </c>
      <c r="I19" s="9">
        <f>IF(H23=0, "-", H19/H23)</f>
        <v>5.4372451291345721E-2</v>
      </c>
      <c r="J19" s="8">
        <f t="shared" si="0"/>
        <v>-0.12195121951219512</v>
      </c>
      <c r="K19" s="9">
        <f t="shared" si="1"/>
        <v>0.28333333333333333</v>
      </c>
    </row>
    <row r="20" spans="1:11" x14ac:dyDescent="0.2">
      <c r="A20" s="7" t="s">
        <v>376</v>
      </c>
      <c r="B20" s="65">
        <v>157</v>
      </c>
      <c r="C20" s="34">
        <f>IF(B23=0, "-", B20/B23)</f>
        <v>0.15731462925851702</v>
      </c>
      <c r="D20" s="65">
        <v>0</v>
      </c>
      <c r="E20" s="9">
        <f>IF(D23=0, "-", D20/D23)</f>
        <v>0</v>
      </c>
      <c r="F20" s="81">
        <v>1429</v>
      </c>
      <c r="G20" s="34">
        <f>IF(F23=0, "-", F20/F23)</f>
        <v>0.13029999088173611</v>
      </c>
      <c r="H20" s="65">
        <v>0</v>
      </c>
      <c r="I20" s="9">
        <f>IF(H23=0, "-", H20/H23)</f>
        <v>0</v>
      </c>
      <c r="J20" s="8" t="str">
        <f t="shared" si="0"/>
        <v>-</v>
      </c>
      <c r="K20" s="9" t="str">
        <f t="shared" si="1"/>
        <v>-</v>
      </c>
    </row>
    <row r="21" spans="1:11" x14ac:dyDescent="0.2">
      <c r="A21" s="7" t="s">
        <v>377</v>
      </c>
      <c r="B21" s="65">
        <v>103</v>
      </c>
      <c r="C21" s="34">
        <f>IF(B23=0, "-", B21/B23)</f>
        <v>0.10320641282565131</v>
      </c>
      <c r="D21" s="65">
        <v>45</v>
      </c>
      <c r="E21" s="9">
        <f>IF(D23=0, "-", D21/D23)</f>
        <v>0.14423076923076922</v>
      </c>
      <c r="F21" s="81">
        <v>1293</v>
      </c>
      <c r="G21" s="34">
        <f>IF(F23=0, "-", F21/F23)</f>
        <v>0.11789915200145892</v>
      </c>
      <c r="H21" s="65">
        <v>351</v>
      </c>
      <c r="I21" s="9">
        <f>IF(H23=0, "-", H21/H23)</f>
        <v>7.9519710013593106E-2</v>
      </c>
      <c r="J21" s="8">
        <f t="shared" si="0"/>
        <v>1.288888888888889</v>
      </c>
      <c r="K21" s="9">
        <f t="shared" si="1"/>
        <v>2.6837606837606836</v>
      </c>
    </row>
    <row r="22" spans="1:11" x14ac:dyDescent="0.2">
      <c r="A22" s="2"/>
      <c r="B22" s="68"/>
      <c r="C22" s="33"/>
      <c r="D22" s="68"/>
      <c r="E22" s="6"/>
      <c r="F22" s="82"/>
      <c r="G22" s="33"/>
      <c r="H22" s="68"/>
      <c r="I22" s="6"/>
      <c r="J22" s="5"/>
      <c r="K22" s="6"/>
    </row>
    <row r="23" spans="1:11" s="43" customFormat="1" x14ac:dyDescent="0.2">
      <c r="A23" s="162" t="s">
        <v>644</v>
      </c>
      <c r="B23" s="71">
        <f>SUM(B7:B22)</f>
        <v>998</v>
      </c>
      <c r="C23" s="40">
        <f>B23/20495</f>
        <v>4.8694803610636737E-2</v>
      </c>
      <c r="D23" s="71">
        <f>SUM(D7:D22)</f>
        <v>312</v>
      </c>
      <c r="E23" s="41">
        <f>D23/10447</f>
        <v>2.9865033023834593E-2</v>
      </c>
      <c r="F23" s="77">
        <f>SUM(F7:F22)</f>
        <v>10967</v>
      </c>
      <c r="G23" s="42">
        <f>F23/211338</f>
        <v>5.1893175860469959E-2</v>
      </c>
      <c r="H23" s="71">
        <f>SUM(H7:H22)</f>
        <v>4414</v>
      </c>
      <c r="I23" s="41">
        <f>H23/155887</f>
        <v>2.8315382296150417E-2</v>
      </c>
      <c r="J23" s="37">
        <f>IF(D23=0, "-", IF((B23-D23)/D23&lt;10, (B23-D23)/D23, "&gt;999%"))</f>
        <v>2.1987179487179489</v>
      </c>
      <c r="K23" s="38">
        <f>IF(H23=0, "-", IF((F23-H23)/H23&lt;10, (F23-H23)/H23, "&gt;999%"))</f>
        <v>1.4845944721341187</v>
      </c>
    </row>
    <row r="24" spans="1:11" x14ac:dyDescent="0.2">
      <c r="B24" s="83"/>
      <c r="D24" s="83"/>
      <c r="F24" s="83"/>
      <c r="H24" s="83"/>
    </row>
    <row r="25" spans="1:11" s="43" customFormat="1" x14ac:dyDescent="0.2">
      <c r="A25" s="162" t="s">
        <v>644</v>
      </c>
      <c r="B25" s="71">
        <v>998</v>
      </c>
      <c r="C25" s="40">
        <f>B25/20495</f>
        <v>4.8694803610636737E-2</v>
      </c>
      <c r="D25" s="71">
        <v>312</v>
      </c>
      <c r="E25" s="41">
        <f>D25/10447</f>
        <v>2.9865033023834593E-2</v>
      </c>
      <c r="F25" s="77">
        <v>10967</v>
      </c>
      <c r="G25" s="42">
        <f>F25/211338</f>
        <v>5.1893175860469959E-2</v>
      </c>
      <c r="H25" s="71">
        <v>4414</v>
      </c>
      <c r="I25" s="41">
        <f>H25/155887</f>
        <v>2.8315382296150417E-2</v>
      </c>
      <c r="J25" s="37">
        <f>IF(D25=0, "-", IF((B25-D25)/D25&lt;10, (B25-D25)/D25, "&gt;999%"))</f>
        <v>2.1987179487179489</v>
      </c>
      <c r="K25" s="38">
        <f>IF(H25=0, "-", IF((F25-H25)/H25&lt;10, (F25-H25)/H25, "&gt;999%"))</f>
        <v>1.4845944721341187</v>
      </c>
    </row>
    <row r="26" spans="1:11" x14ac:dyDescent="0.2">
      <c r="B26" s="83"/>
      <c r="D26" s="83"/>
      <c r="F26" s="83"/>
      <c r="H26" s="83"/>
    </row>
    <row r="27" spans="1:11" ht="15.75" x14ac:dyDescent="0.25">
      <c r="A27" s="164" t="s">
        <v>122</v>
      </c>
      <c r="B27" s="196" t="s">
        <v>1</v>
      </c>
      <c r="C27" s="200"/>
      <c r="D27" s="200"/>
      <c r="E27" s="197"/>
      <c r="F27" s="196" t="s">
        <v>14</v>
      </c>
      <c r="G27" s="200"/>
      <c r="H27" s="200"/>
      <c r="I27" s="197"/>
      <c r="J27" s="196" t="s">
        <v>15</v>
      </c>
      <c r="K27" s="197"/>
    </row>
    <row r="28" spans="1:11" x14ac:dyDescent="0.2">
      <c r="A28" s="22"/>
      <c r="B28" s="196">
        <f>VALUE(RIGHT($B$2, 4))</f>
        <v>2021</v>
      </c>
      <c r="C28" s="197"/>
      <c r="D28" s="196">
        <f>B28-1</f>
        <v>2020</v>
      </c>
      <c r="E28" s="204"/>
      <c r="F28" s="196">
        <f>B28</f>
        <v>2021</v>
      </c>
      <c r="G28" s="204"/>
      <c r="H28" s="196">
        <f>D28</f>
        <v>2020</v>
      </c>
      <c r="I28" s="204"/>
      <c r="J28" s="140" t="s">
        <v>4</v>
      </c>
      <c r="K28" s="141" t="s">
        <v>2</v>
      </c>
    </row>
    <row r="29" spans="1:11" x14ac:dyDescent="0.2">
      <c r="A29" s="163" t="s">
        <v>152</v>
      </c>
      <c r="B29" s="61" t="s">
        <v>12</v>
      </c>
      <c r="C29" s="62" t="s">
        <v>13</v>
      </c>
      <c r="D29" s="61" t="s">
        <v>12</v>
      </c>
      <c r="E29" s="63" t="s">
        <v>13</v>
      </c>
      <c r="F29" s="62" t="s">
        <v>12</v>
      </c>
      <c r="G29" s="62" t="s">
        <v>13</v>
      </c>
      <c r="H29" s="61" t="s">
        <v>12</v>
      </c>
      <c r="I29" s="63" t="s">
        <v>13</v>
      </c>
      <c r="J29" s="61"/>
      <c r="K29" s="63"/>
    </row>
    <row r="30" spans="1:11" x14ac:dyDescent="0.2">
      <c r="A30" s="7" t="s">
        <v>378</v>
      </c>
      <c r="B30" s="65">
        <v>0</v>
      </c>
      <c r="C30" s="34">
        <f>IF(B56=0, "-", B30/B56)</f>
        <v>0</v>
      </c>
      <c r="D30" s="65">
        <v>1</v>
      </c>
      <c r="E30" s="9">
        <f>IF(D56=0, "-", D30/D56)</f>
        <v>1.2300123001230013E-3</v>
      </c>
      <c r="F30" s="81">
        <v>0</v>
      </c>
      <c r="G30" s="34">
        <f>IF(F56=0, "-", F30/F56)</f>
        <v>0</v>
      </c>
      <c r="H30" s="65">
        <v>27</v>
      </c>
      <c r="I30" s="9">
        <f>IF(H56=0, "-", H30/H56)</f>
        <v>1.9218449711723255E-3</v>
      </c>
      <c r="J30" s="8">
        <f t="shared" ref="J30:J54" si="2">IF(D30=0, "-", IF((B30-D30)/D30&lt;10, (B30-D30)/D30, "&gt;999%"))</f>
        <v>-1</v>
      </c>
      <c r="K30" s="9">
        <f t="shared" ref="K30:K54" si="3">IF(H30=0, "-", IF((F30-H30)/H30&lt;10, (F30-H30)/H30, "&gt;999%"))</f>
        <v>-1</v>
      </c>
    </row>
    <row r="31" spans="1:11" x14ac:dyDescent="0.2">
      <c r="A31" s="7" t="s">
        <v>379</v>
      </c>
      <c r="B31" s="65">
        <v>0</v>
      </c>
      <c r="C31" s="34">
        <f>IF(B56=0, "-", B31/B56)</f>
        <v>0</v>
      </c>
      <c r="D31" s="65">
        <v>19</v>
      </c>
      <c r="E31" s="9">
        <f>IF(D56=0, "-", D31/D56)</f>
        <v>2.3370233702337023E-2</v>
      </c>
      <c r="F31" s="81">
        <v>506</v>
      </c>
      <c r="G31" s="34">
        <f>IF(F56=0, "-", F31/F56)</f>
        <v>2.1810344827586207E-2</v>
      </c>
      <c r="H31" s="65">
        <v>240</v>
      </c>
      <c r="I31" s="9">
        <f>IF(H56=0, "-", H31/H56)</f>
        <v>1.7083066410420671E-2</v>
      </c>
      <c r="J31" s="8">
        <f t="shared" si="2"/>
        <v>-1</v>
      </c>
      <c r="K31" s="9">
        <f t="shared" si="3"/>
        <v>1.1083333333333334</v>
      </c>
    </row>
    <row r="32" spans="1:11" x14ac:dyDescent="0.2">
      <c r="A32" s="7" t="s">
        <v>380</v>
      </c>
      <c r="B32" s="65">
        <v>119</v>
      </c>
      <c r="C32" s="34">
        <f>IF(B56=0, "-", B32/B56)</f>
        <v>5.7766990291262137E-2</v>
      </c>
      <c r="D32" s="65">
        <v>0</v>
      </c>
      <c r="E32" s="9">
        <f>IF(D56=0, "-", D32/D56)</f>
        <v>0</v>
      </c>
      <c r="F32" s="81">
        <v>485</v>
      </c>
      <c r="G32" s="34">
        <f>IF(F56=0, "-", F32/F56)</f>
        <v>2.0905172413793104E-2</v>
      </c>
      <c r="H32" s="65">
        <v>0</v>
      </c>
      <c r="I32" s="9">
        <f>IF(H56=0, "-", H32/H56)</f>
        <v>0</v>
      </c>
      <c r="J32" s="8" t="str">
        <f t="shared" si="2"/>
        <v>-</v>
      </c>
      <c r="K32" s="9" t="str">
        <f t="shared" si="3"/>
        <v>-</v>
      </c>
    </row>
    <row r="33" spans="1:11" x14ac:dyDescent="0.2">
      <c r="A33" s="7" t="s">
        <v>381</v>
      </c>
      <c r="B33" s="65">
        <v>73</v>
      </c>
      <c r="C33" s="34">
        <f>IF(B56=0, "-", B33/B56)</f>
        <v>3.5436893203883497E-2</v>
      </c>
      <c r="D33" s="65">
        <v>44</v>
      </c>
      <c r="E33" s="9">
        <f>IF(D56=0, "-", D33/D56)</f>
        <v>5.4120541205412057E-2</v>
      </c>
      <c r="F33" s="81">
        <v>1410</v>
      </c>
      <c r="G33" s="34">
        <f>IF(F56=0, "-", F33/F56)</f>
        <v>6.0775862068965514E-2</v>
      </c>
      <c r="H33" s="65">
        <v>1558</v>
      </c>
      <c r="I33" s="9">
        <f>IF(H56=0, "-", H33/H56)</f>
        <v>0.11089757278098085</v>
      </c>
      <c r="J33" s="8">
        <f t="shared" si="2"/>
        <v>0.65909090909090906</v>
      </c>
      <c r="K33" s="9">
        <f t="shared" si="3"/>
        <v>-9.4993581514762518E-2</v>
      </c>
    </row>
    <row r="34" spans="1:11" x14ac:dyDescent="0.2">
      <c r="A34" s="7" t="s">
        <v>382</v>
      </c>
      <c r="B34" s="65">
        <v>186</v>
      </c>
      <c r="C34" s="34">
        <f>IF(B56=0, "-", B34/B56)</f>
        <v>9.0291262135922326E-2</v>
      </c>
      <c r="D34" s="65">
        <v>110</v>
      </c>
      <c r="E34" s="9">
        <f>IF(D56=0, "-", D34/D56)</f>
        <v>0.13530135301353013</v>
      </c>
      <c r="F34" s="81">
        <v>2397</v>
      </c>
      <c r="G34" s="34">
        <f>IF(F56=0, "-", F34/F56)</f>
        <v>0.10331896551724137</v>
      </c>
      <c r="H34" s="65">
        <v>1737</v>
      </c>
      <c r="I34" s="9">
        <f>IF(H56=0, "-", H34/H56)</f>
        <v>0.1236386931454196</v>
      </c>
      <c r="J34" s="8">
        <f t="shared" si="2"/>
        <v>0.69090909090909092</v>
      </c>
      <c r="K34" s="9">
        <f t="shared" si="3"/>
        <v>0.37996545768566492</v>
      </c>
    </row>
    <row r="35" spans="1:11" x14ac:dyDescent="0.2">
      <c r="A35" s="7" t="s">
        <v>383</v>
      </c>
      <c r="B35" s="65">
        <v>94</v>
      </c>
      <c r="C35" s="34">
        <f>IF(B56=0, "-", B35/B56)</f>
        <v>4.5631067961165048E-2</v>
      </c>
      <c r="D35" s="65">
        <v>11</v>
      </c>
      <c r="E35" s="9">
        <f>IF(D56=0, "-", D35/D56)</f>
        <v>1.3530135301353014E-2</v>
      </c>
      <c r="F35" s="81">
        <v>310</v>
      </c>
      <c r="G35" s="34">
        <f>IF(F56=0, "-", F35/F56)</f>
        <v>1.3362068965517242E-2</v>
      </c>
      <c r="H35" s="65">
        <v>127</v>
      </c>
      <c r="I35" s="9">
        <f>IF(H56=0, "-", H35/H56)</f>
        <v>9.0397893088476049E-3</v>
      </c>
      <c r="J35" s="8">
        <f t="shared" si="2"/>
        <v>7.5454545454545459</v>
      </c>
      <c r="K35" s="9">
        <f t="shared" si="3"/>
        <v>1.4409448818897639</v>
      </c>
    </row>
    <row r="36" spans="1:11" x14ac:dyDescent="0.2">
      <c r="A36" s="7" t="s">
        <v>384</v>
      </c>
      <c r="B36" s="65">
        <v>0</v>
      </c>
      <c r="C36" s="34">
        <f>IF(B56=0, "-", B36/B56)</f>
        <v>0</v>
      </c>
      <c r="D36" s="65">
        <v>0</v>
      </c>
      <c r="E36" s="9">
        <f>IF(D56=0, "-", D36/D56)</f>
        <v>0</v>
      </c>
      <c r="F36" s="81">
        <v>0</v>
      </c>
      <c r="G36" s="34">
        <f>IF(F56=0, "-", F36/F56)</f>
        <v>0</v>
      </c>
      <c r="H36" s="65">
        <v>2</v>
      </c>
      <c r="I36" s="9">
        <f>IF(H56=0, "-", H36/H56)</f>
        <v>1.4235888675350559E-4</v>
      </c>
      <c r="J36" s="8" t="str">
        <f t="shared" si="2"/>
        <v>-</v>
      </c>
      <c r="K36" s="9">
        <f t="shared" si="3"/>
        <v>-1</v>
      </c>
    </row>
    <row r="37" spans="1:11" x14ac:dyDescent="0.2">
      <c r="A37" s="7" t="s">
        <v>385</v>
      </c>
      <c r="B37" s="65">
        <v>24</v>
      </c>
      <c r="C37" s="34">
        <f>IF(B56=0, "-", B37/B56)</f>
        <v>1.1650485436893204E-2</v>
      </c>
      <c r="D37" s="65">
        <v>0</v>
      </c>
      <c r="E37" s="9">
        <f>IF(D56=0, "-", D37/D56)</f>
        <v>0</v>
      </c>
      <c r="F37" s="81">
        <v>114</v>
      </c>
      <c r="G37" s="34">
        <f>IF(F56=0, "-", F37/F56)</f>
        <v>4.9137931034482756E-3</v>
      </c>
      <c r="H37" s="65">
        <v>0</v>
      </c>
      <c r="I37" s="9">
        <f>IF(H56=0, "-", H37/H56)</f>
        <v>0</v>
      </c>
      <c r="J37" s="8" t="str">
        <f t="shared" si="2"/>
        <v>-</v>
      </c>
      <c r="K37" s="9" t="str">
        <f t="shared" si="3"/>
        <v>-</v>
      </c>
    </row>
    <row r="38" spans="1:11" x14ac:dyDescent="0.2">
      <c r="A38" s="7" t="s">
        <v>386</v>
      </c>
      <c r="B38" s="65">
        <v>114</v>
      </c>
      <c r="C38" s="34">
        <f>IF(B56=0, "-", B38/B56)</f>
        <v>5.533980582524272E-2</v>
      </c>
      <c r="D38" s="65">
        <v>170</v>
      </c>
      <c r="E38" s="9">
        <f>IF(D56=0, "-", D38/D56)</f>
        <v>0.20910209102091021</v>
      </c>
      <c r="F38" s="81">
        <v>1867</v>
      </c>
      <c r="G38" s="34">
        <f>IF(F56=0, "-", F38/F56)</f>
        <v>8.0474137931034487E-2</v>
      </c>
      <c r="H38" s="65">
        <v>1737</v>
      </c>
      <c r="I38" s="9">
        <f>IF(H56=0, "-", H38/H56)</f>
        <v>0.1236386931454196</v>
      </c>
      <c r="J38" s="8">
        <f t="shared" si="2"/>
        <v>-0.32941176470588235</v>
      </c>
      <c r="K38" s="9">
        <f t="shared" si="3"/>
        <v>7.4841681059297643E-2</v>
      </c>
    </row>
    <row r="39" spans="1:11" x14ac:dyDescent="0.2">
      <c r="A39" s="7" t="s">
        <v>387</v>
      </c>
      <c r="B39" s="65">
        <v>250</v>
      </c>
      <c r="C39" s="34">
        <f>IF(B56=0, "-", B39/B56)</f>
        <v>0.12135922330097088</v>
      </c>
      <c r="D39" s="65">
        <v>113</v>
      </c>
      <c r="E39" s="9">
        <f>IF(D56=0, "-", D39/D56)</f>
        <v>0.13899138991389914</v>
      </c>
      <c r="F39" s="81">
        <v>2528</v>
      </c>
      <c r="G39" s="34">
        <f>IF(F56=0, "-", F39/F56)</f>
        <v>0.10896551724137932</v>
      </c>
      <c r="H39" s="65">
        <v>1367</v>
      </c>
      <c r="I39" s="9">
        <f>IF(H56=0, "-", H39/H56)</f>
        <v>9.7302299096021075E-2</v>
      </c>
      <c r="J39" s="8">
        <f t="shared" si="2"/>
        <v>1.2123893805309736</v>
      </c>
      <c r="K39" s="9">
        <f t="shared" si="3"/>
        <v>0.84930504754937819</v>
      </c>
    </row>
    <row r="40" spans="1:11" x14ac:dyDescent="0.2">
      <c r="A40" s="7" t="s">
        <v>388</v>
      </c>
      <c r="B40" s="65">
        <v>18</v>
      </c>
      <c r="C40" s="34">
        <f>IF(B56=0, "-", B40/B56)</f>
        <v>8.7378640776699032E-3</v>
      </c>
      <c r="D40" s="65">
        <v>0</v>
      </c>
      <c r="E40" s="9">
        <f>IF(D56=0, "-", D40/D56)</f>
        <v>0</v>
      </c>
      <c r="F40" s="81">
        <v>241</v>
      </c>
      <c r="G40" s="34">
        <f>IF(F56=0, "-", F40/F56)</f>
        <v>1.0387931034482758E-2</v>
      </c>
      <c r="H40" s="65">
        <v>0</v>
      </c>
      <c r="I40" s="9">
        <f>IF(H56=0, "-", H40/H56)</f>
        <v>0</v>
      </c>
      <c r="J40" s="8" t="str">
        <f t="shared" si="2"/>
        <v>-</v>
      </c>
      <c r="K40" s="9" t="str">
        <f t="shared" si="3"/>
        <v>-</v>
      </c>
    </row>
    <row r="41" spans="1:11" x14ac:dyDescent="0.2">
      <c r="A41" s="7" t="s">
        <v>389</v>
      </c>
      <c r="B41" s="65">
        <v>291</v>
      </c>
      <c r="C41" s="34">
        <f>IF(B56=0, "-", B41/B56)</f>
        <v>0.14126213592233008</v>
      </c>
      <c r="D41" s="65">
        <v>41</v>
      </c>
      <c r="E41" s="9">
        <f>IF(D56=0, "-", D41/D56)</f>
        <v>5.0430504305043047E-2</v>
      </c>
      <c r="F41" s="81">
        <v>3287</v>
      </c>
      <c r="G41" s="34">
        <f>IF(F56=0, "-", F41/F56)</f>
        <v>0.14168103448275862</v>
      </c>
      <c r="H41" s="65">
        <v>547</v>
      </c>
      <c r="I41" s="9">
        <f>IF(H56=0, "-", H41/H56)</f>
        <v>3.8935155527083778E-2</v>
      </c>
      <c r="J41" s="8">
        <f t="shared" si="2"/>
        <v>6.0975609756097562</v>
      </c>
      <c r="K41" s="9">
        <f t="shared" si="3"/>
        <v>5.0091407678244977</v>
      </c>
    </row>
    <row r="42" spans="1:11" x14ac:dyDescent="0.2">
      <c r="A42" s="7" t="s">
        <v>390</v>
      </c>
      <c r="B42" s="65">
        <v>209</v>
      </c>
      <c r="C42" s="34">
        <f>IF(B56=0, "-", B42/B56)</f>
        <v>0.10145631067961165</v>
      </c>
      <c r="D42" s="65">
        <v>74</v>
      </c>
      <c r="E42" s="9">
        <f>IF(D56=0, "-", D42/D56)</f>
        <v>9.1020910209102093E-2</v>
      </c>
      <c r="F42" s="81">
        <v>2105</v>
      </c>
      <c r="G42" s="34">
        <f>IF(F56=0, "-", F42/F56)</f>
        <v>9.0732758620689649E-2</v>
      </c>
      <c r="H42" s="65">
        <v>1558</v>
      </c>
      <c r="I42" s="9">
        <f>IF(H56=0, "-", H42/H56)</f>
        <v>0.11089757278098085</v>
      </c>
      <c r="J42" s="8">
        <f t="shared" si="2"/>
        <v>1.8243243243243243</v>
      </c>
      <c r="K42" s="9">
        <f t="shared" si="3"/>
        <v>0.35109114249037227</v>
      </c>
    </row>
    <row r="43" spans="1:11" x14ac:dyDescent="0.2">
      <c r="A43" s="7" t="s">
        <v>391</v>
      </c>
      <c r="B43" s="65">
        <v>169</v>
      </c>
      <c r="C43" s="34">
        <f>IF(B56=0, "-", B43/B56)</f>
        <v>8.2038834951456308E-2</v>
      </c>
      <c r="D43" s="65">
        <v>23</v>
      </c>
      <c r="E43" s="9">
        <f>IF(D56=0, "-", D43/D56)</f>
        <v>2.8290282902829027E-2</v>
      </c>
      <c r="F43" s="81">
        <v>1037</v>
      </c>
      <c r="G43" s="34">
        <f>IF(F56=0, "-", F43/F56)</f>
        <v>4.4698275862068967E-2</v>
      </c>
      <c r="H43" s="65">
        <v>493</v>
      </c>
      <c r="I43" s="9">
        <f>IF(H56=0, "-", H43/H56)</f>
        <v>3.5091465584739127E-2</v>
      </c>
      <c r="J43" s="8">
        <f t="shared" si="2"/>
        <v>6.3478260869565215</v>
      </c>
      <c r="K43" s="9">
        <f t="shared" si="3"/>
        <v>1.103448275862069</v>
      </c>
    </row>
    <row r="44" spans="1:11" x14ac:dyDescent="0.2">
      <c r="A44" s="7" t="s">
        <v>392</v>
      </c>
      <c r="B44" s="65">
        <v>34</v>
      </c>
      <c r="C44" s="34">
        <f>IF(B56=0, "-", B44/B56)</f>
        <v>1.6504854368932041E-2</v>
      </c>
      <c r="D44" s="65">
        <v>37</v>
      </c>
      <c r="E44" s="9">
        <f>IF(D56=0, "-", D44/D56)</f>
        <v>4.5510455104551047E-2</v>
      </c>
      <c r="F44" s="81">
        <v>1664</v>
      </c>
      <c r="G44" s="34">
        <f>IF(F56=0, "-", F44/F56)</f>
        <v>7.1724137931034479E-2</v>
      </c>
      <c r="H44" s="65">
        <v>1577</v>
      </c>
      <c r="I44" s="9">
        <f>IF(H56=0, "-", H44/H56)</f>
        <v>0.11224998220513915</v>
      </c>
      <c r="J44" s="8">
        <f t="shared" si="2"/>
        <v>-8.1081081081081086E-2</v>
      </c>
      <c r="K44" s="9">
        <f t="shared" si="3"/>
        <v>5.5168040583386174E-2</v>
      </c>
    </row>
    <row r="45" spans="1:11" x14ac:dyDescent="0.2">
      <c r="A45" s="7" t="s">
        <v>393</v>
      </c>
      <c r="B45" s="65">
        <v>20</v>
      </c>
      <c r="C45" s="34">
        <f>IF(B56=0, "-", B45/B56)</f>
        <v>9.7087378640776691E-3</v>
      </c>
      <c r="D45" s="65">
        <v>0</v>
      </c>
      <c r="E45" s="9">
        <f>IF(D56=0, "-", D45/D56)</f>
        <v>0</v>
      </c>
      <c r="F45" s="81">
        <v>139</v>
      </c>
      <c r="G45" s="34">
        <f>IF(F56=0, "-", F45/F56)</f>
        <v>5.9913793103448278E-3</v>
      </c>
      <c r="H45" s="65">
        <v>7</v>
      </c>
      <c r="I45" s="9">
        <f>IF(H56=0, "-", H45/H56)</f>
        <v>4.9825610363726954E-4</v>
      </c>
      <c r="J45" s="8" t="str">
        <f t="shared" si="2"/>
        <v>-</v>
      </c>
      <c r="K45" s="9" t="str">
        <f t="shared" si="3"/>
        <v>&gt;999%</v>
      </c>
    </row>
    <row r="46" spans="1:11" x14ac:dyDescent="0.2">
      <c r="A46" s="7" t="s">
        <v>394</v>
      </c>
      <c r="B46" s="65">
        <v>14</v>
      </c>
      <c r="C46" s="34">
        <f>IF(B56=0, "-", B46/B56)</f>
        <v>6.7961165048543689E-3</v>
      </c>
      <c r="D46" s="65">
        <v>0</v>
      </c>
      <c r="E46" s="9">
        <f>IF(D56=0, "-", D46/D56)</f>
        <v>0</v>
      </c>
      <c r="F46" s="81">
        <v>25</v>
      </c>
      <c r="G46" s="34">
        <f>IF(F56=0, "-", F46/F56)</f>
        <v>1.0775862068965517E-3</v>
      </c>
      <c r="H46" s="65">
        <v>0</v>
      </c>
      <c r="I46" s="9">
        <f>IF(H56=0, "-", H46/H56)</f>
        <v>0</v>
      </c>
      <c r="J46" s="8" t="str">
        <f t="shared" si="2"/>
        <v>-</v>
      </c>
      <c r="K46" s="9" t="str">
        <f t="shared" si="3"/>
        <v>-</v>
      </c>
    </row>
    <row r="47" spans="1:11" x14ac:dyDescent="0.2">
      <c r="A47" s="7" t="s">
        <v>395</v>
      </c>
      <c r="B47" s="65">
        <v>0</v>
      </c>
      <c r="C47" s="34">
        <f>IF(B56=0, "-", B47/B56)</f>
        <v>0</v>
      </c>
      <c r="D47" s="65">
        <v>9</v>
      </c>
      <c r="E47" s="9">
        <f>IF(D56=0, "-", D47/D56)</f>
        <v>1.107011070110701E-2</v>
      </c>
      <c r="F47" s="81">
        <v>0</v>
      </c>
      <c r="G47" s="34">
        <f>IF(F56=0, "-", F47/F56)</f>
        <v>0</v>
      </c>
      <c r="H47" s="65">
        <v>107</v>
      </c>
      <c r="I47" s="9">
        <f>IF(H56=0, "-", H47/H56)</f>
        <v>7.6162004413125491E-3</v>
      </c>
      <c r="J47" s="8">
        <f t="shared" si="2"/>
        <v>-1</v>
      </c>
      <c r="K47" s="9">
        <f t="shared" si="3"/>
        <v>-1</v>
      </c>
    </row>
    <row r="48" spans="1:11" x14ac:dyDescent="0.2">
      <c r="A48" s="7" t="s">
        <v>396</v>
      </c>
      <c r="B48" s="65">
        <v>48</v>
      </c>
      <c r="C48" s="34">
        <f>IF(B56=0, "-", B48/B56)</f>
        <v>2.3300970873786409E-2</v>
      </c>
      <c r="D48" s="65">
        <v>4</v>
      </c>
      <c r="E48" s="9">
        <f>IF(D56=0, "-", D48/D56)</f>
        <v>4.9200492004920051E-3</v>
      </c>
      <c r="F48" s="81">
        <v>581</v>
      </c>
      <c r="G48" s="34">
        <f>IF(F56=0, "-", F48/F56)</f>
        <v>2.5043103448275861E-2</v>
      </c>
      <c r="H48" s="65">
        <v>4</v>
      </c>
      <c r="I48" s="9">
        <f>IF(H56=0, "-", H48/H56)</f>
        <v>2.8471777350701119E-4</v>
      </c>
      <c r="J48" s="8" t="str">
        <f t="shared" si="2"/>
        <v>&gt;999%</v>
      </c>
      <c r="K48" s="9" t="str">
        <f t="shared" si="3"/>
        <v>&gt;999%</v>
      </c>
    </row>
    <row r="49" spans="1:11" x14ac:dyDescent="0.2">
      <c r="A49" s="7" t="s">
        <v>397</v>
      </c>
      <c r="B49" s="65">
        <v>0</v>
      </c>
      <c r="C49" s="34">
        <f>IF(B56=0, "-", B49/B56)</f>
        <v>0</v>
      </c>
      <c r="D49" s="65">
        <v>0</v>
      </c>
      <c r="E49" s="9">
        <f>IF(D56=0, "-", D49/D56)</f>
        <v>0</v>
      </c>
      <c r="F49" s="81">
        <v>0</v>
      </c>
      <c r="G49" s="34">
        <f>IF(F56=0, "-", F49/F56)</f>
        <v>0</v>
      </c>
      <c r="H49" s="65">
        <v>9</v>
      </c>
      <c r="I49" s="9">
        <f>IF(H56=0, "-", H49/H56)</f>
        <v>6.406149903907751E-4</v>
      </c>
      <c r="J49" s="8" t="str">
        <f t="shared" si="2"/>
        <v>-</v>
      </c>
      <c r="K49" s="9">
        <f t="shared" si="3"/>
        <v>-1</v>
      </c>
    </row>
    <row r="50" spans="1:11" x14ac:dyDescent="0.2">
      <c r="A50" s="7" t="s">
        <v>398</v>
      </c>
      <c r="B50" s="65">
        <v>124</v>
      </c>
      <c r="C50" s="34">
        <f>IF(B56=0, "-", B50/B56)</f>
        <v>6.0194174757281553E-2</v>
      </c>
      <c r="D50" s="65">
        <v>50</v>
      </c>
      <c r="E50" s="9">
        <f>IF(D56=0, "-", D50/D56)</f>
        <v>6.1500615006150061E-2</v>
      </c>
      <c r="F50" s="81">
        <v>1532</v>
      </c>
      <c r="G50" s="34">
        <f>IF(F56=0, "-", F50/F56)</f>
        <v>6.6034482758620686E-2</v>
      </c>
      <c r="H50" s="65">
        <v>957</v>
      </c>
      <c r="I50" s="9">
        <f>IF(H56=0, "-", H50/H56)</f>
        <v>6.8118727311552427E-2</v>
      </c>
      <c r="J50" s="8">
        <f t="shared" si="2"/>
        <v>1.48</v>
      </c>
      <c r="K50" s="9">
        <f t="shared" si="3"/>
        <v>0.60083594566353182</v>
      </c>
    </row>
    <row r="51" spans="1:11" x14ac:dyDescent="0.2">
      <c r="A51" s="7" t="s">
        <v>399</v>
      </c>
      <c r="B51" s="65">
        <v>9</v>
      </c>
      <c r="C51" s="34">
        <f>IF(B56=0, "-", B51/B56)</f>
        <v>4.3689320388349516E-3</v>
      </c>
      <c r="D51" s="65">
        <v>2</v>
      </c>
      <c r="E51" s="9">
        <f>IF(D56=0, "-", D51/D56)</f>
        <v>2.4600246002460025E-3</v>
      </c>
      <c r="F51" s="81">
        <v>65</v>
      </c>
      <c r="G51" s="34">
        <f>IF(F56=0, "-", F51/F56)</f>
        <v>2.8017241379310344E-3</v>
      </c>
      <c r="H51" s="65">
        <v>79</v>
      </c>
      <c r="I51" s="9">
        <f>IF(H56=0, "-", H51/H56)</f>
        <v>5.6231760267634705E-3</v>
      </c>
      <c r="J51" s="8">
        <f t="shared" si="2"/>
        <v>3.5</v>
      </c>
      <c r="K51" s="9">
        <f t="shared" si="3"/>
        <v>-0.17721518987341772</v>
      </c>
    </row>
    <row r="52" spans="1:11" x14ac:dyDescent="0.2">
      <c r="A52" s="7" t="s">
        <v>400</v>
      </c>
      <c r="B52" s="65">
        <v>61</v>
      </c>
      <c r="C52" s="34">
        <f>IF(B56=0, "-", B52/B56)</f>
        <v>2.9611650485436892E-2</v>
      </c>
      <c r="D52" s="65">
        <v>42</v>
      </c>
      <c r="E52" s="9">
        <f>IF(D56=0, "-", D52/D56)</f>
        <v>5.1660516605166053E-2</v>
      </c>
      <c r="F52" s="81">
        <v>546</v>
      </c>
      <c r="G52" s="34">
        <f>IF(F56=0, "-", F52/F56)</f>
        <v>2.353448275862069E-2</v>
      </c>
      <c r="H52" s="65">
        <v>545</v>
      </c>
      <c r="I52" s="9">
        <f>IF(H56=0, "-", H52/H56)</f>
        <v>3.8792796640330272E-2</v>
      </c>
      <c r="J52" s="8">
        <f t="shared" si="2"/>
        <v>0.45238095238095238</v>
      </c>
      <c r="K52" s="9">
        <f t="shared" si="3"/>
        <v>1.834862385321101E-3</v>
      </c>
    </row>
    <row r="53" spans="1:11" x14ac:dyDescent="0.2">
      <c r="A53" s="7" t="s">
        <v>401</v>
      </c>
      <c r="B53" s="65">
        <v>101</v>
      </c>
      <c r="C53" s="34">
        <f>IF(B56=0, "-", B53/B56)</f>
        <v>4.9029126213592233E-2</v>
      </c>
      <c r="D53" s="65">
        <v>26</v>
      </c>
      <c r="E53" s="9">
        <f>IF(D56=0, "-", D53/D56)</f>
        <v>3.1980319803198029E-2</v>
      </c>
      <c r="F53" s="81">
        <v>1303</v>
      </c>
      <c r="G53" s="34">
        <f>IF(F56=0, "-", F53/F56)</f>
        <v>5.6163793103448274E-2</v>
      </c>
      <c r="H53" s="65">
        <v>1334</v>
      </c>
      <c r="I53" s="9">
        <f>IF(H56=0, "-", H53/H56)</f>
        <v>9.4953377464588221E-2</v>
      </c>
      <c r="J53" s="8">
        <f t="shared" si="2"/>
        <v>2.8846153846153846</v>
      </c>
      <c r="K53" s="9">
        <f t="shared" si="3"/>
        <v>-2.3238380809595203E-2</v>
      </c>
    </row>
    <row r="54" spans="1:11" x14ac:dyDescent="0.2">
      <c r="A54" s="7" t="s">
        <v>402</v>
      </c>
      <c r="B54" s="65">
        <v>102</v>
      </c>
      <c r="C54" s="34">
        <f>IF(B56=0, "-", B54/B56)</f>
        <v>4.9514563106796118E-2</v>
      </c>
      <c r="D54" s="65">
        <v>37</v>
      </c>
      <c r="E54" s="9">
        <f>IF(D56=0, "-", D54/D56)</f>
        <v>4.5510455104551047E-2</v>
      </c>
      <c r="F54" s="81">
        <v>1058</v>
      </c>
      <c r="G54" s="34">
        <f>IF(F56=0, "-", F54/F56)</f>
        <v>4.5603448275862067E-2</v>
      </c>
      <c r="H54" s="65">
        <v>37</v>
      </c>
      <c r="I54" s="9">
        <f>IF(H56=0, "-", H54/H56)</f>
        <v>2.6336394049398535E-3</v>
      </c>
      <c r="J54" s="8">
        <f t="shared" si="2"/>
        <v>1.7567567567567568</v>
      </c>
      <c r="K54" s="9" t="str">
        <f t="shared" si="3"/>
        <v>&gt;999%</v>
      </c>
    </row>
    <row r="55" spans="1:11" x14ac:dyDescent="0.2">
      <c r="A55" s="2"/>
      <c r="B55" s="68"/>
      <c r="C55" s="33"/>
      <c r="D55" s="68"/>
      <c r="E55" s="6"/>
      <c r="F55" s="82"/>
      <c r="G55" s="33"/>
      <c r="H55" s="68"/>
      <c r="I55" s="6"/>
      <c r="J55" s="5"/>
      <c r="K55" s="6"/>
    </row>
    <row r="56" spans="1:11" s="43" customFormat="1" x14ac:dyDescent="0.2">
      <c r="A56" s="162" t="s">
        <v>643</v>
      </c>
      <c r="B56" s="71">
        <f>SUM(B30:B55)</f>
        <v>2060</v>
      </c>
      <c r="C56" s="40">
        <f>B56/20495</f>
        <v>0.10051232007806782</v>
      </c>
      <c r="D56" s="71">
        <f>SUM(D30:D55)</f>
        <v>813</v>
      </c>
      <c r="E56" s="41">
        <f>D56/10447</f>
        <v>7.7821384129415139E-2</v>
      </c>
      <c r="F56" s="77">
        <f>SUM(F30:F55)</f>
        <v>23200</v>
      </c>
      <c r="G56" s="42">
        <f>F56/211338</f>
        <v>0.10977675571832798</v>
      </c>
      <c r="H56" s="71">
        <f>SUM(H30:H55)</f>
        <v>14049</v>
      </c>
      <c r="I56" s="41">
        <f>H56/155887</f>
        <v>9.0122973692482372E-2</v>
      </c>
      <c r="J56" s="37">
        <f>IF(D56=0, "-", IF((B56-D56)/D56&lt;10, (B56-D56)/D56, "&gt;999%"))</f>
        <v>1.5338253382533826</v>
      </c>
      <c r="K56" s="38">
        <f>IF(H56=0, "-", IF((F56-H56)/H56&lt;10, (F56-H56)/H56, "&gt;999%"))</f>
        <v>0.65136308634066487</v>
      </c>
    </row>
    <row r="57" spans="1:11" x14ac:dyDescent="0.2">
      <c r="B57" s="83"/>
      <c r="D57" s="83"/>
      <c r="F57" s="83"/>
      <c r="H57" s="83"/>
    </row>
    <row r="58" spans="1:11" x14ac:dyDescent="0.2">
      <c r="A58" s="163" t="s">
        <v>153</v>
      </c>
      <c r="B58" s="61" t="s">
        <v>12</v>
      </c>
      <c r="C58" s="62" t="s">
        <v>13</v>
      </c>
      <c r="D58" s="61" t="s">
        <v>12</v>
      </c>
      <c r="E58" s="63" t="s">
        <v>13</v>
      </c>
      <c r="F58" s="62" t="s">
        <v>12</v>
      </c>
      <c r="G58" s="62" t="s">
        <v>13</v>
      </c>
      <c r="H58" s="61" t="s">
        <v>12</v>
      </c>
      <c r="I58" s="63" t="s">
        <v>13</v>
      </c>
      <c r="J58" s="61"/>
      <c r="K58" s="63"/>
    </row>
    <row r="59" spans="1:11" x14ac:dyDescent="0.2">
      <c r="A59" s="7" t="s">
        <v>403</v>
      </c>
      <c r="B59" s="65">
        <v>25</v>
      </c>
      <c r="C59" s="34">
        <f>IF(B71=0, "-", B59/B71)</f>
        <v>6.3131313131313135E-2</v>
      </c>
      <c r="D59" s="65">
        <v>6</v>
      </c>
      <c r="E59" s="9">
        <f>IF(D71=0, "-", D59/D71)</f>
        <v>2.553191489361702E-2</v>
      </c>
      <c r="F59" s="81">
        <v>349</v>
      </c>
      <c r="G59" s="34">
        <f>IF(F71=0, "-", F59/F71)</f>
        <v>6.61611374407583E-2</v>
      </c>
      <c r="H59" s="65">
        <v>209</v>
      </c>
      <c r="I59" s="9">
        <f>IF(H71=0, "-", H59/H71)</f>
        <v>5.9173272933182336E-2</v>
      </c>
      <c r="J59" s="8">
        <f t="shared" ref="J59:J69" si="4">IF(D59=0, "-", IF((B59-D59)/D59&lt;10, (B59-D59)/D59, "&gt;999%"))</f>
        <v>3.1666666666666665</v>
      </c>
      <c r="K59" s="9">
        <f t="shared" ref="K59:K69" si="5">IF(H59=0, "-", IF((F59-H59)/H59&lt;10, (F59-H59)/H59, "&gt;999%"))</f>
        <v>0.66985645933014359</v>
      </c>
    </row>
    <row r="60" spans="1:11" x14ac:dyDescent="0.2">
      <c r="A60" s="7" t="s">
        <v>404</v>
      </c>
      <c r="B60" s="65">
        <v>120</v>
      </c>
      <c r="C60" s="34">
        <f>IF(B71=0, "-", B60/B71)</f>
        <v>0.30303030303030304</v>
      </c>
      <c r="D60" s="65">
        <v>57</v>
      </c>
      <c r="E60" s="9">
        <f>IF(D71=0, "-", D60/D71)</f>
        <v>0.24255319148936169</v>
      </c>
      <c r="F60" s="81">
        <v>1065</v>
      </c>
      <c r="G60" s="34">
        <f>IF(F71=0, "-", F60/F71)</f>
        <v>0.2018957345971564</v>
      </c>
      <c r="H60" s="65">
        <v>597</v>
      </c>
      <c r="I60" s="9">
        <f>IF(H71=0, "-", H60/H71)</f>
        <v>0.16902604756511891</v>
      </c>
      <c r="J60" s="8">
        <f t="shared" si="4"/>
        <v>1.1052631578947369</v>
      </c>
      <c r="K60" s="9">
        <f t="shared" si="5"/>
        <v>0.7839195979899497</v>
      </c>
    </row>
    <row r="61" spans="1:11" x14ac:dyDescent="0.2">
      <c r="A61" s="7" t="s">
        <v>405</v>
      </c>
      <c r="B61" s="65">
        <v>42</v>
      </c>
      <c r="C61" s="34">
        <f>IF(B71=0, "-", B61/B71)</f>
        <v>0.10606060606060606</v>
      </c>
      <c r="D61" s="65">
        <v>84</v>
      </c>
      <c r="E61" s="9">
        <f>IF(D71=0, "-", D61/D71)</f>
        <v>0.35744680851063831</v>
      </c>
      <c r="F61" s="81">
        <v>984</v>
      </c>
      <c r="G61" s="34">
        <f>IF(F71=0, "-", F61/F71)</f>
        <v>0.18654028436018957</v>
      </c>
      <c r="H61" s="65">
        <v>832</v>
      </c>
      <c r="I61" s="9">
        <f>IF(H71=0, "-", H61/H71)</f>
        <v>0.23556058890147225</v>
      </c>
      <c r="J61" s="8">
        <f t="shared" si="4"/>
        <v>-0.5</v>
      </c>
      <c r="K61" s="9">
        <f t="shared" si="5"/>
        <v>0.18269230769230768</v>
      </c>
    </row>
    <row r="62" spans="1:11" x14ac:dyDescent="0.2">
      <c r="A62" s="7" t="s">
        <v>406</v>
      </c>
      <c r="B62" s="65">
        <v>11</v>
      </c>
      <c r="C62" s="34">
        <f>IF(B71=0, "-", B62/B71)</f>
        <v>2.7777777777777776E-2</v>
      </c>
      <c r="D62" s="65">
        <v>2</v>
      </c>
      <c r="E62" s="9">
        <f>IF(D71=0, "-", D62/D71)</f>
        <v>8.5106382978723406E-3</v>
      </c>
      <c r="F62" s="81">
        <v>130</v>
      </c>
      <c r="G62" s="34">
        <f>IF(F71=0, "-", F62/F71)</f>
        <v>2.4644549763033177E-2</v>
      </c>
      <c r="H62" s="65">
        <v>156</v>
      </c>
      <c r="I62" s="9">
        <f>IF(H71=0, "-", H62/H71)</f>
        <v>4.4167610419026046E-2</v>
      </c>
      <c r="J62" s="8">
        <f t="shared" si="4"/>
        <v>4.5</v>
      </c>
      <c r="K62" s="9">
        <f t="shared" si="5"/>
        <v>-0.16666666666666666</v>
      </c>
    </row>
    <row r="63" spans="1:11" x14ac:dyDescent="0.2">
      <c r="A63" s="7" t="s">
        <v>407</v>
      </c>
      <c r="B63" s="65">
        <v>0</v>
      </c>
      <c r="C63" s="34">
        <f>IF(B71=0, "-", B63/B71)</f>
        <v>0</v>
      </c>
      <c r="D63" s="65">
        <v>0</v>
      </c>
      <c r="E63" s="9">
        <f>IF(D71=0, "-", D63/D71)</f>
        <v>0</v>
      </c>
      <c r="F63" s="81">
        <v>0</v>
      </c>
      <c r="G63" s="34">
        <f>IF(F71=0, "-", F63/F71)</f>
        <v>0</v>
      </c>
      <c r="H63" s="65">
        <v>72</v>
      </c>
      <c r="I63" s="9">
        <f>IF(H71=0, "-", H63/H71)</f>
        <v>2.0385050962627407E-2</v>
      </c>
      <c r="J63" s="8" t="str">
        <f t="shared" si="4"/>
        <v>-</v>
      </c>
      <c r="K63" s="9">
        <f t="shared" si="5"/>
        <v>-1</v>
      </c>
    </row>
    <row r="64" spans="1:11" x14ac:dyDescent="0.2">
      <c r="A64" s="7" t="s">
        <v>408</v>
      </c>
      <c r="B64" s="65">
        <v>9</v>
      </c>
      <c r="C64" s="34">
        <f>IF(B71=0, "-", B64/B71)</f>
        <v>2.2727272727272728E-2</v>
      </c>
      <c r="D64" s="65">
        <v>2</v>
      </c>
      <c r="E64" s="9">
        <f>IF(D71=0, "-", D64/D71)</f>
        <v>8.5106382978723406E-3</v>
      </c>
      <c r="F64" s="81">
        <v>101</v>
      </c>
      <c r="G64" s="34">
        <f>IF(F71=0, "-", F64/F71)</f>
        <v>1.9146919431279621E-2</v>
      </c>
      <c r="H64" s="65">
        <v>105</v>
      </c>
      <c r="I64" s="9">
        <f>IF(H71=0, "-", H64/H71)</f>
        <v>2.9728199320498302E-2</v>
      </c>
      <c r="J64" s="8">
        <f t="shared" si="4"/>
        <v>3.5</v>
      </c>
      <c r="K64" s="9">
        <f t="shared" si="5"/>
        <v>-3.8095238095238099E-2</v>
      </c>
    </row>
    <row r="65" spans="1:11" x14ac:dyDescent="0.2">
      <c r="A65" s="7" t="s">
        <v>409</v>
      </c>
      <c r="B65" s="65">
        <v>30</v>
      </c>
      <c r="C65" s="34">
        <f>IF(B71=0, "-", B65/B71)</f>
        <v>7.575757575757576E-2</v>
      </c>
      <c r="D65" s="65">
        <v>6</v>
      </c>
      <c r="E65" s="9">
        <f>IF(D71=0, "-", D65/D71)</f>
        <v>2.553191489361702E-2</v>
      </c>
      <c r="F65" s="81">
        <v>337</v>
      </c>
      <c r="G65" s="34">
        <f>IF(F71=0, "-", F65/F71)</f>
        <v>6.3886255924170618E-2</v>
      </c>
      <c r="H65" s="65">
        <v>212</v>
      </c>
      <c r="I65" s="9">
        <f>IF(H71=0, "-", H65/H71)</f>
        <v>6.0022650056625139E-2</v>
      </c>
      <c r="J65" s="8">
        <f t="shared" si="4"/>
        <v>4</v>
      </c>
      <c r="K65" s="9">
        <f t="shared" si="5"/>
        <v>0.589622641509434</v>
      </c>
    </row>
    <row r="66" spans="1:11" x14ac:dyDescent="0.2">
      <c r="A66" s="7" t="s">
        <v>410</v>
      </c>
      <c r="B66" s="65">
        <v>9</v>
      </c>
      <c r="C66" s="34">
        <f>IF(B71=0, "-", B66/B71)</f>
        <v>2.2727272727272728E-2</v>
      </c>
      <c r="D66" s="65">
        <v>0</v>
      </c>
      <c r="E66" s="9">
        <f>IF(D71=0, "-", D66/D71)</f>
        <v>0</v>
      </c>
      <c r="F66" s="81">
        <v>85</v>
      </c>
      <c r="G66" s="34">
        <f>IF(F71=0, "-", F66/F71)</f>
        <v>1.6113744075829384E-2</v>
      </c>
      <c r="H66" s="65">
        <v>0</v>
      </c>
      <c r="I66" s="9">
        <f>IF(H71=0, "-", H66/H71)</f>
        <v>0</v>
      </c>
      <c r="J66" s="8" t="str">
        <f t="shared" si="4"/>
        <v>-</v>
      </c>
      <c r="K66" s="9" t="str">
        <f t="shared" si="5"/>
        <v>-</v>
      </c>
    </row>
    <row r="67" spans="1:11" x14ac:dyDescent="0.2">
      <c r="A67" s="7" t="s">
        <v>411</v>
      </c>
      <c r="B67" s="65">
        <v>56</v>
      </c>
      <c r="C67" s="34">
        <f>IF(B71=0, "-", B67/B71)</f>
        <v>0.14141414141414141</v>
      </c>
      <c r="D67" s="65">
        <v>40</v>
      </c>
      <c r="E67" s="9">
        <f>IF(D71=0, "-", D67/D71)</f>
        <v>0.1702127659574468</v>
      </c>
      <c r="F67" s="81">
        <v>966</v>
      </c>
      <c r="G67" s="34">
        <f>IF(F71=0, "-", F67/F71)</f>
        <v>0.18312796208530804</v>
      </c>
      <c r="H67" s="65">
        <v>653</v>
      </c>
      <c r="I67" s="9">
        <f>IF(H71=0, "-", H67/H71)</f>
        <v>0.18488108720271801</v>
      </c>
      <c r="J67" s="8">
        <f t="shared" si="4"/>
        <v>0.4</v>
      </c>
      <c r="K67" s="9">
        <f t="shared" si="5"/>
        <v>0.47932618683001532</v>
      </c>
    </row>
    <row r="68" spans="1:11" x14ac:dyDescent="0.2">
      <c r="A68" s="7" t="s">
        <v>412</v>
      </c>
      <c r="B68" s="65">
        <v>25</v>
      </c>
      <c r="C68" s="34">
        <f>IF(B71=0, "-", B68/B71)</f>
        <v>6.3131313131313135E-2</v>
      </c>
      <c r="D68" s="65">
        <v>13</v>
      </c>
      <c r="E68" s="9">
        <f>IF(D71=0, "-", D68/D71)</f>
        <v>5.5319148936170209E-2</v>
      </c>
      <c r="F68" s="81">
        <v>264</v>
      </c>
      <c r="G68" s="34">
        <f>IF(F71=0, "-", F68/F71)</f>
        <v>5.0047393364928909E-2</v>
      </c>
      <c r="H68" s="65">
        <v>163</v>
      </c>
      <c r="I68" s="9">
        <f>IF(H71=0, "-", H68/H71)</f>
        <v>4.6149490373725933E-2</v>
      </c>
      <c r="J68" s="8">
        <f t="shared" si="4"/>
        <v>0.92307692307692313</v>
      </c>
      <c r="K68" s="9">
        <f t="shared" si="5"/>
        <v>0.61963190184049077</v>
      </c>
    </row>
    <row r="69" spans="1:11" x14ac:dyDescent="0.2">
      <c r="A69" s="7" t="s">
        <v>413</v>
      </c>
      <c r="B69" s="65">
        <v>69</v>
      </c>
      <c r="C69" s="34">
        <f>IF(B71=0, "-", B69/B71)</f>
        <v>0.17424242424242425</v>
      </c>
      <c r="D69" s="65">
        <v>25</v>
      </c>
      <c r="E69" s="9">
        <f>IF(D71=0, "-", D69/D71)</f>
        <v>0.10638297872340426</v>
      </c>
      <c r="F69" s="81">
        <v>994</v>
      </c>
      <c r="G69" s="34">
        <f>IF(F71=0, "-", F69/F71)</f>
        <v>0.18843601895734596</v>
      </c>
      <c r="H69" s="65">
        <v>533</v>
      </c>
      <c r="I69" s="9">
        <f>IF(H71=0, "-", H69/H71)</f>
        <v>0.15090600226500567</v>
      </c>
      <c r="J69" s="8">
        <f t="shared" si="4"/>
        <v>1.76</v>
      </c>
      <c r="K69" s="9">
        <f t="shared" si="5"/>
        <v>0.86491557223264537</v>
      </c>
    </row>
    <row r="70" spans="1:11" x14ac:dyDescent="0.2">
      <c r="A70" s="2"/>
      <c r="B70" s="68"/>
      <c r="C70" s="33"/>
      <c r="D70" s="68"/>
      <c r="E70" s="6"/>
      <c r="F70" s="82"/>
      <c r="G70" s="33"/>
      <c r="H70" s="68"/>
      <c r="I70" s="6"/>
      <c r="J70" s="5"/>
      <c r="K70" s="6"/>
    </row>
    <row r="71" spans="1:11" s="43" customFormat="1" x14ac:dyDescent="0.2">
      <c r="A71" s="162" t="s">
        <v>642</v>
      </c>
      <c r="B71" s="71">
        <f>SUM(B59:B70)</f>
        <v>396</v>
      </c>
      <c r="C71" s="40">
        <f>B71/20495</f>
        <v>1.9321785801414981E-2</v>
      </c>
      <c r="D71" s="71">
        <f>SUM(D59:D70)</f>
        <v>235</v>
      </c>
      <c r="E71" s="41">
        <f>D71/10447</f>
        <v>2.2494496027567722E-2</v>
      </c>
      <c r="F71" s="77">
        <f>SUM(F59:F70)</f>
        <v>5275</v>
      </c>
      <c r="G71" s="42">
        <f>F71/211338</f>
        <v>2.4960016655783627E-2</v>
      </c>
      <c r="H71" s="71">
        <f>SUM(H59:H70)</f>
        <v>3532</v>
      </c>
      <c r="I71" s="41">
        <f>H71/155887</f>
        <v>2.2657437759402644E-2</v>
      </c>
      <c r="J71" s="37">
        <f>IF(D71=0, "-", IF((B71-D71)/D71&lt;10, (B71-D71)/D71, "&gt;999%"))</f>
        <v>0.68510638297872339</v>
      </c>
      <c r="K71" s="38">
        <f>IF(H71=0, "-", IF((F71-H71)/H71&lt;10, (F71-H71)/H71, "&gt;999%"))</f>
        <v>0.49348810872027182</v>
      </c>
    </row>
    <row r="72" spans="1:11" x14ac:dyDescent="0.2">
      <c r="B72" s="83"/>
      <c r="D72" s="83"/>
      <c r="F72" s="83"/>
      <c r="H72" s="83"/>
    </row>
    <row r="73" spans="1:11" s="43" customFormat="1" x14ac:dyDescent="0.2">
      <c r="A73" s="162" t="s">
        <v>641</v>
      </c>
      <c r="B73" s="71">
        <v>2456</v>
      </c>
      <c r="C73" s="40">
        <f>B73/20495</f>
        <v>0.1198341058794828</v>
      </c>
      <c r="D73" s="71">
        <v>1048</v>
      </c>
      <c r="E73" s="41">
        <f>D73/10447</f>
        <v>0.10031588015698287</v>
      </c>
      <c r="F73" s="77">
        <v>28475</v>
      </c>
      <c r="G73" s="42">
        <f>F73/211338</f>
        <v>0.13473677237411161</v>
      </c>
      <c r="H73" s="71">
        <v>17581</v>
      </c>
      <c r="I73" s="41">
        <f>H73/155887</f>
        <v>0.11278041145188501</v>
      </c>
      <c r="J73" s="37">
        <f>IF(D73=0, "-", IF((B73-D73)/D73&lt;10, (B73-D73)/D73, "&gt;999%"))</f>
        <v>1.3435114503816794</v>
      </c>
      <c r="K73" s="38">
        <f>IF(H73=0, "-", IF((F73-H73)/H73&lt;10, (F73-H73)/H73, "&gt;999%"))</f>
        <v>0.61964620897559863</v>
      </c>
    </row>
    <row r="74" spans="1:11" x14ac:dyDescent="0.2">
      <c r="B74" s="83"/>
      <c r="D74" s="83"/>
      <c r="F74" s="83"/>
      <c r="H74" s="83"/>
    </row>
    <row r="75" spans="1:11" ht="15.75" x14ac:dyDescent="0.25">
      <c r="A75" s="164" t="s">
        <v>123</v>
      </c>
      <c r="B75" s="196" t="s">
        <v>1</v>
      </c>
      <c r="C75" s="200"/>
      <c r="D75" s="200"/>
      <c r="E75" s="197"/>
      <c r="F75" s="196" t="s">
        <v>14</v>
      </c>
      <c r="G75" s="200"/>
      <c r="H75" s="200"/>
      <c r="I75" s="197"/>
      <c r="J75" s="196" t="s">
        <v>15</v>
      </c>
      <c r="K75" s="197"/>
    </row>
    <row r="76" spans="1:11" x14ac:dyDescent="0.2">
      <c r="A76" s="22"/>
      <c r="B76" s="196">
        <f>VALUE(RIGHT($B$2, 4))</f>
        <v>2021</v>
      </c>
      <c r="C76" s="197"/>
      <c r="D76" s="196">
        <f>B76-1</f>
        <v>2020</v>
      </c>
      <c r="E76" s="204"/>
      <c r="F76" s="196">
        <f>B76</f>
        <v>2021</v>
      </c>
      <c r="G76" s="204"/>
      <c r="H76" s="196">
        <f>D76</f>
        <v>2020</v>
      </c>
      <c r="I76" s="204"/>
      <c r="J76" s="140" t="s">
        <v>4</v>
      </c>
      <c r="K76" s="141" t="s">
        <v>2</v>
      </c>
    </row>
    <row r="77" spans="1:11" x14ac:dyDescent="0.2">
      <c r="A77" s="163" t="s">
        <v>154</v>
      </c>
      <c r="B77" s="61" t="s">
        <v>12</v>
      </c>
      <c r="C77" s="62" t="s">
        <v>13</v>
      </c>
      <c r="D77" s="61" t="s">
        <v>12</v>
      </c>
      <c r="E77" s="63" t="s">
        <v>13</v>
      </c>
      <c r="F77" s="62" t="s">
        <v>12</v>
      </c>
      <c r="G77" s="62" t="s">
        <v>13</v>
      </c>
      <c r="H77" s="61" t="s">
        <v>12</v>
      </c>
      <c r="I77" s="63" t="s">
        <v>13</v>
      </c>
      <c r="J77" s="61"/>
      <c r="K77" s="63"/>
    </row>
    <row r="78" spans="1:11" x14ac:dyDescent="0.2">
      <c r="A78" s="7" t="s">
        <v>414</v>
      </c>
      <c r="B78" s="65">
        <v>0</v>
      </c>
      <c r="C78" s="34">
        <f>IF(B100=0, "-", B78/B100)</f>
        <v>0</v>
      </c>
      <c r="D78" s="65">
        <v>1</v>
      </c>
      <c r="E78" s="9">
        <f>IF(D100=0, "-", D78/D100)</f>
        <v>5.9347181008902075E-4</v>
      </c>
      <c r="F78" s="81">
        <v>10</v>
      </c>
      <c r="G78" s="34">
        <f>IF(F100=0, "-", F78/F100)</f>
        <v>3.2822398004398199E-4</v>
      </c>
      <c r="H78" s="65">
        <v>8</v>
      </c>
      <c r="I78" s="9">
        <f>IF(H100=0, "-", H78/H100)</f>
        <v>3.0477351518153073E-4</v>
      </c>
      <c r="J78" s="8">
        <f t="shared" ref="J78:J98" si="6">IF(D78=0, "-", IF((B78-D78)/D78&lt;10, (B78-D78)/D78, "&gt;999%"))</f>
        <v>-1</v>
      </c>
      <c r="K78" s="9">
        <f t="shared" ref="K78:K98" si="7">IF(H78=0, "-", IF((F78-H78)/H78&lt;10, (F78-H78)/H78, "&gt;999%"))</f>
        <v>0.25</v>
      </c>
    </row>
    <row r="79" spans="1:11" x14ac:dyDescent="0.2">
      <c r="A79" s="7" t="s">
        <v>415</v>
      </c>
      <c r="B79" s="65">
        <v>2</v>
      </c>
      <c r="C79" s="34">
        <f>IF(B100=0, "-", B79/B100)</f>
        <v>6.6489361702127658E-4</v>
      </c>
      <c r="D79" s="65">
        <v>0</v>
      </c>
      <c r="E79" s="9">
        <f>IF(D100=0, "-", D79/D100)</f>
        <v>0</v>
      </c>
      <c r="F79" s="81">
        <v>377</v>
      </c>
      <c r="G79" s="34">
        <f>IF(F100=0, "-", F79/F100)</f>
        <v>1.2374044047658121E-2</v>
      </c>
      <c r="H79" s="65">
        <v>448</v>
      </c>
      <c r="I79" s="9">
        <f>IF(H100=0, "-", H79/H100)</f>
        <v>1.7067316850165722E-2</v>
      </c>
      <c r="J79" s="8" t="str">
        <f t="shared" si="6"/>
        <v>-</v>
      </c>
      <c r="K79" s="9">
        <f t="shared" si="7"/>
        <v>-0.15848214285714285</v>
      </c>
    </row>
    <row r="80" spans="1:11" x14ac:dyDescent="0.2">
      <c r="A80" s="7" t="s">
        <v>416</v>
      </c>
      <c r="B80" s="65">
        <v>97</v>
      </c>
      <c r="C80" s="34">
        <f>IF(B100=0, "-", B80/B100)</f>
        <v>3.2247340425531915E-2</v>
      </c>
      <c r="D80" s="65">
        <v>6</v>
      </c>
      <c r="E80" s="9">
        <f>IF(D100=0, "-", D80/D100)</f>
        <v>3.5608308605341245E-3</v>
      </c>
      <c r="F80" s="81">
        <v>457</v>
      </c>
      <c r="G80" s="34">
        <f>IF(F100=0, "-", F80/F100)</f>
        <v>1.4999835888009978E-2</v>
      </c>
      <c r="H80" s="65">
        <v>90</v>
      </c>
      <c r="I80" s="9">
        <f>IF(H100=0, "-", H80/H100)</f>
        <v>3.4287020457922208E-3</v>
      </c>
      <c r="J80" s="8" t="str">
        <f t="shared" si="6"/>
        <v>&gt;999%</v>
      </c>
      <c r="K80" s="9">
        <f t="shared" si="7"/>
        <v>4.0777777777777775</v>
      </c>
    </row>
    <row r="81" spans="1:11" x14ac:dyDescent="0.2">
      <c r="A81" s="7" t="s">
        <v>417</v>
      </c>
      <c r="B81" s="65">
        <v>0</v>
      </c>
      <c r="C81" s="34">
        <f>IF(B100=0, "-", B81/B100)</f>
        <v>0</v>
      </c>
      <c r="D81" s="65">
        <v>30</v>
      </c>
      <c r="E81" s="9">
        <f>IF(D100=0, "-", D81/D100)</f>
        <v>1.7804154302670624E-2</v>
      </c>
      <c r="F81" s="81">
        <v>0</v>
      </c>
      <c r="G81" s="34">
        <f>IF(F100=0, "-", F81/F100)</f>
        <v>0</v>
      </c>
      <c r="H81" s="65">
        <v>560</v>
      </c>
      <c r="I81" s="9">
        <f>IF(H100=0, "-", H81/H100)</f>
        <v>2.133414606270715E-2</v>
      </c>
      <c r="J81" s="8">
        <f t="shared" si="6"/>
        <v>-1</v>
      </c>
      <c r="K81" s="9">
        <f t="shared" si="7"/>
        <v>-1</v>
      </c>
    </row>
    <row r="82" spans="1:11" x14ac:dyDescent="0.2">
      <c r="A82" s="7" t="s">
        <v>418</v>
      </c>
      <c r="B82" s="65">
        <v>116</v>
      </c>
      <c r="C82" s="34">
        <f>IF(B100=0, "-", B82/B100)</f>
        <v>3.8563829787234043E-2</v>
      </c>
      <c r="D82" s="65">
        <v>42</v>
      </c>
      <c r="E82" s="9">
        <f>IF(D100=0, "-", D82/D100)</f>
        <v>2.4925816023738872E-2</v>
      </c>
      <c r="F82" s="81">
        <v>1527</v>
      </c>
      <c r="G82" s="34">
        <f>IF(F100=0, "-", F82/F100)</f>
        <v>5.0119801752716055E-2</v>
      </c>
      <c r="H82" s="65">
        <v>1963</v>
      </c>
      <c r="I82" s="9">
        <f>IF(H100=0, "-", H82/H100)</f>
        <v>7.4783801287668109E-2</v>
      </c>
      <c r="J82" s="8">
        <f t="shared" si="6"/>
        <v>1.7619047619047619</v>
      </c>
      <c r="K82" s="9">
        <f t="shared" si="7"/>
        <v>-0.22210901681100356</v>
      </c>
    </row>
    <row r="83" spans="1:11" x14ac:dyDescent="0.2">
      <c r="A83" s="7" t="s">
        <v>419</v>
      </c>
      <c r="B83" s="65">
        <v>409</v>
      </c>
      <c r="C83" s="34">
        <f>IF(B100=0, "-", B83/B100)</f>
        <v>0.13597074468085107</v>
      </c>
      <c r="D83" s="65">
        <v>164</v>
      </c>
      <c r="E83" s="9">
        <f>IF(D100=0, "-", D83/D100)</f>
        <v>9.73293768545994E-2</v>
      </c>
      <c r="F83" s="81">
        <v>2602</v>
      </c>
      <c r="G83" s="34">
        <f>IF(F100=0, "-", F83/F100)</f>
        <v>8.5403879607444125E-2</v>
      </c>
      <c r="H83" s="65">
        <v>2560</v>
      </c>
      <c r="I83" s="9">
        <f>IF(H100=0, "-", H83/H100)</f>
        <v>9.7527524858089826E-2</v>
      </c>
      <c r="J83" s="8">
        <f t="shared" si="6"/>
        <v>1.4939024390243902</v>
      </c>
      <c r="K83" s="9">
        <f t="shared" si="7"/>
        <v>1.6406250000000001E-2</v>
      </c>
    </row>
    <row r="84" spans="1:11" x14ac:dyDescent="0.2">
      <c r="A84" s="7" t="s">
        <v>420</v>
      </c>
      <c r="B84" s="65">
        <v>3</v>
      </c>
      <c r="C84" s="34">
        <f>IF(B100=0, "-", B84/B100)</f>
        <v>9.9734042553191482E-4</v>
      </c>
      <c r="D84" s="65">
        <v>8</v>
      </c>
      <c r="E84" s="9">
        <f>IF(D100=0, "-", D84/D100)</f>
        <v>4.747774480712166E-3</v>
      </c>
      <c r="F84" s="81">
        <v>92</v>
      </c>
      <c r="G84" s="34">
        <f>IF(F100=0, "-", F84/F100)</f>
        <v>3.0196606164046343E-3</v>
      </c>
      <c r="H84" s="65">
        <v>106</v>
      </c>
      <c r="I84" s="9">
        <f>IF(H100=0, "-", H84/H100)</f>
        <v>4.0382490761552824E-3</v>
      </c>
      <c r="J84" s="8">
        <f t="shared" si="6"/>
        <v>-0.625</v>
      </c>
      <c r="K84" s="9">
        <f t="shared" si="7"/>
        <v>-0.13207547169811321</v>
      </c>
    </row>
    <row r="85" spans="1:11" x14ac:dyDescent="0.2">
      <c r="A85" s="7" t="s">
        <v>421</v>
      </c>
      <c r="B85" s="65">
        <v>131</v>
      </c>
      <c r="C85" s="34">
        <f>IF(B100=0, "-", B85/B100)</f>
        <v>4.3550531914893616E-2</v>
      </c>
      <c r="D85" s="65">
        <v>127</v>
      </c>
      <c r="E85" s="9">
        <f>IF(D100=0, "-", D85/D100)</f>
        <v>7.5370919881305634E-2</v>
      </c>
      <c r="F85" s="81">
        <v>2093</v>
      </c>
      <c r="G85" s="34">
        <f>IF(F100=0, "-", F85/F100)</f>
        <v>6.8697279023205438E-2</v>
      </c>
      <c r="H85" s="65">
        <v>2382</v>
      </c>
      <c r="I85" s="9">
        <f>IF(H100=0, "-", H85/H100)</f>
        <v>9.074631414530078E-2</v>
      </c>
      <c r="J85" s="8">
        <f t="shared" si="6"/>
        <v>3.1496062992125984E-2</v>
      </c>
      <c r="K85" s="9">
        <f t="shared" si="7"/>
        <v>-0.12132661628883291</v>
      </c>
    </row>
    <row r="86" spans="1:11" x14ac:dyDescent="0.2">
      <c r="A86" s="7" t="s">
        <v>422</v>
      </c>
      <c r="B86" s="65">
        <v>352</v>
      </c>
      <c r="C86" s="34">
        <f>IF(B100=0, "-", B86/B100)</f>
        <v>0.11702127659574468</v>
      </c>
      <c r="D86" s="65">
        <v>255</v>
      </c>
      <c r="E86" s="9">
        <f>IF(D100=0, "-", D86/D100)</f>
        <v>0.1513353115727003</v>
      </c>
      <c r="F86" s="81">
        <v>5561</v>
      </c>
      <c r="G86" s="34">
        <f>IF(F100=0, "-", F86/F100)</f>
        <v>0.18252535530245839</v>
      </c>
      <c r="H86" s="65">
        <v>3730</v>
      </c>
      <c r="I86" s="9">
        <f>IF(H100=0, "-", H86/H100)</f>
        <v>0.14210065145338871</v>
      </c>
      <c r="J86" s="8">
        <f t="shared" si="6"/>
        <v>0.38039215686274508</v>
      </c>
      <c r="K86" s="9">
        <f t="shared" si="7"/>
        <v>0.4908847184986595</v>
      </c>
    </row>
    <row r="87" spans="1:11" x14ac:dyDescent="0.2">
      <c r="A87" s="7" t="s">
        <v>423</v>
      </c>
      <c r="B87" s="65">
        <v>242</v>
      </c>
      <c r="C87" s="34">
        <f>IF(B100=0, "-", B87/B100)</f>
        <v>8.0452127659574463E-2</v>
      </c>
      <c r="D87" s="65">
        <v>36</v>
      </c>
      <c r="E87" s="9">
        <f>IF(D100=0, "-", D87/D100)</f>
        <v>2.1364985163204748E-2</v>
      </c>
      <c r="F87" s="81">
        <v>1244</v>
      </c>
      <c r="G87" s="34">
        <f>IF(F100=0, "-", F87/F100)</f>
        <v>4.083106311747136E-2</v>
      </c>
      <c r="H87" s="65">
        <v>395</v>
      </c>
      <c r="I87" s="9">
        <f>IF(H100=0, "-", H87/H100)</f>
        <v>1.504819231208808E-2</v>
      </c>
      <c r="J87" s="8">
        <f t="shared" si="6"/>
        <v>5.7222222222222223</v>
      </c>
      <c r="K87" s="9">
        <f t="shared" si="7"/>
        <v>2.1493670886075948</v>
      </c>
    </row>
    <row r="88" spans="1:11" x14ac:dyDescent="0.2">
      <c r="A88" s="7" t="s">
        <v>424</v>
      </c>
      <c r="B88" s="65">
        <v>192</v>
      </c>
      <c r="C88" s="34">
        <f>IF(B100=0, "-", B88/B100)</f>
        <v>6.3829787234042548E-2</v>
      </c>
      <c r="D88" s="65">
        <v>82</v>
      </c>
      <c r="E88" s="9">
        <f>IF(D100=0, "-", D88/D100)</f>
        <v>4.86646884272997E-2</v>
      </c>
      <c r="F88" s="81">
        <v>2170</v>
      </c>
      <c r="G88" s="34">
        <f>IF(F100=0, "-", F88/F100)</f>
        <v>7.1224603669544098E-2</v>
      </c>
      <c r="H88" s="65">
        <v>1405</v>
      </c>
      <c r="I88" s="9">
        <f>IF(H100=0, "-", H88/H100)</f>
        <v>5.3525848603756331E-2</v>
      </c>
      <c r="J88" s="8">
        <f t="shared" si="6"/>
        <v>1.3414634146341464</v>
      </c>
      <c r="K88" s="9">
        <f t="shared" si="7"/>
        <v>0.54448398576512458</v>
      </c>
    </row>
    <row r="89" spans="1:11" x14ac:dyDescent="0.2">
      <c r="A89" s="7" t="s">
        <v>425</v>
      </c>
      <c r="B89" s="65">
        <v>157</v>
      </c>
      <c r="C89" s="34">
        <f>IF(B100=0, "-", B89/B100)</f>
        <v>5.2194148936170214E-2</v>
      </c>
      <c r="D89" s="65">
        <v>201</v>
      </c>
      <c r="E89" s="9">
        <f>IF(D100=0, "-", D89/D100)</f>
        <v>0.11928783382789318</v>
      </c>
      <c r="F89" s="81">
        <v>3277</v>
      </c>
      <c r="G89" s="34">
        <f>IF(F100=0, "-", F89/F100)</f>
        <v>0.1075589982604129</v>
      </c>
      <c r="H89" s="65">
        <v>2748</v>
      </c>
      <c r="I89" s="9">
        <f>IF(H100=0, "-", H89/H100)</f>
        <v>0.1046897024648558</v>
      </c>
      <c r="J89" s="8">
        <f t="shared" si="6"/>
        <v>-0.21890547263681592</v>
      </c>
      <c r="K89" s="9">
        <f t="shared" si="7"/>
        <v>0.19250363901018921</v>
      </c>
    </row>
    <row r="90" spans="1:11" x14ac:dyDescent="0.2">
      <c r="A90" s="7" t="s">
        <v>426</v>
      </c>
      <c r="B90" s="65">
        <v>18</v>
      </c>
      <c r="C90" s="34">
        <f>IF(B100=0, "-", B90/B100)</f>
        <v>5.9840425531914893E-3</v>
      </c>
      <c r="D90" s="65">
        <v>13</v>
      </c>
      <c r="E90" s="9">
        <f>IF(D100=0, "-", D90/D100)</f>
        <v>7.71513353115727E-3</v>
      </c>
      <c r="F90" s="81">
        <v>194</v>
      </c>
      <c r="G90" s="34">
        <f>IF(F100=0, "-", F90/F100)</f>
        <v>6.3675452128532511E-3</v>
      </c>
      <c r="H90" s="65">
        <v>224</v>
      </c>
      <c r="I90" s="9">
        <f>IF(H100=0, "-", H90/H100)</f>
        <v>8.5336584250828608E-3</v>
      </c>
      <c r="J90" s="8">
        <f t="shared" si="6"/>
        <v>0.38461538461538464</v>
      </c>
      <c r="K90" s="9">
        <f t="shared" si="7"/>
        <v>-0.13392857142857142</v>
      </c>
    </row>
    <row r="91" spans="1:11" x14ac:dyDescent="0.2">
      <c r="A91" s="7" t="s">
        <v>427</v>
      </c>
      <c r="B91" s="65">
        <v>3</v>
      </c>
      <c r="C91" s="34">
        <f>IF(B100=0, "-", B91/B100)</f>
        <v>9.9734042553191482E-4</v>
      </c>
      <c r="D91" s="65">
        <v>2</v>
      </c>
      <c r="E91" s="9">
        <f>IF(D100=0, "-", D91/D100)</f>
        <v>1.1869436201780415E-3</v>
      </c>
      <c r="F91" s="81">
        <v>52</v>
      </c>
      <c r="G91" s="34">
        <f>IF(F100=0, "-", F91/F100)</f>
        <v>1.7067646962287066E-3</v>
      </c>
      <c r="H91" s="65">
        <v>55</v>
      </c>
      <c r="I91" s="9">
        <f>IF(H100=0, "-", H91/H100)</f>
        <v>2.0953179168730239E-3</v>
      </c>
      <c r="J91" s="8">
        <f t="shared" si="6"/>
        <v>0.5</v>
      </c>
      <c r="K91" s="9">
        <f t="shared" si="7"/>
        <v>-5.4545454545454543E-2</v>
      </c>
    </row>
    <row r="92" spans="1:11" x14ac:dyDescent="0.2">
      <c r="A92" s="7" t="s">
        <v>428</v>
      </c>
      <c r="B92" s="65">
        <v>47</v>
      </c>
      <c r="C92" s="34">
        <f>IF(B100=0, "-", B92/B100)</f>
        <v>1.5625E-2</v>
      </c>
      <c r="D92" s="65">
        <v>42</v>
      </c>
      <c r="E92" s="9">
        <f>IF(D100=0, "-", D92/D100)</f>
        <v>2.4925816023738872E-2</v>
      </c>
      <c r="F92" s="81">
        <v>486</v>
      </c>
      <c r="G92" s="34">
        <f>IF(F100=0, "-", F92/F100)</f>
        <v>1.5951685430137526E-2</v>
      </c>
      <c r="H92" s="65">
        <v>430</v>
      </c>
      <c r="I92" s="9">
        <f>IF(H100=0, "-", H92/H100)</f>
        <v>1.6381576441007278E-2</v>
      </c>
      <c r="J92" s="8">
        <f t="shared" si="6"/>
        <v>0.11904761904761904</v>
      </c>
      <c r="K92" s="9">
        <f t="shared" si="7"/>
        <v>0.13023255813953488</v>
      </c>
    </row>
    <row r="93" spans="1:11" x14ac:dyDescent="0.2">
      <c r="A93" s="7" t="s">
        <v>429</v>
      </c>
      <c r="B93" s="65">
        <v>36</v>
      </c>
      <c r="C93" s="34">
        <f>IF(B100=0, "-", B93/B100)</f>
        <v>1.1968085106382979E-2</v>
      </c>
      <c r="D93" s="65">
        <v>19</v>
      </c>
      <c r="E93" s="9">
        <f>IF(D100=0, "-", D93/D100)</f>
        <v>1.1275964391691394E-2</v>
      </c>
      <c r="F93" s="81">
        <v>438</v>
      </c>
      <c r="G93" s="34">
        <f>IF(F100=0, "-", F93/F100)</f>
        <v>1.4376210325926413E-2</v>
      </c>
      <c r="H93" s="65">
        <v>214</v>
      </c>
      <c r="I93" s="9">
        <f>IF(H100=0, "-", H93/H100)</f>
        <v>8.1526915311059475E-3</v>
      </c>
      <c r="J93" s="8">
        <f t="shared" si="6"/>
        <v>0.89473684210526316</v>
      </c>
      <c r="K93" s="9">
        <f t="shared" si="7"/>
        <v>1.0467289719626167</v>
      </c>
    </row>
    <row r="94" spans="1:11" x14ac:dyDescent="0.2">
      <c r="A94" s="7" t="s">
        <v>430</v>
      </c>
      <c r="B94" s="65">
        <v>2</v>
      </c>
      <c r="C94" s="34">
        <f>IF(B100=0, "-", B94/B100)</f>
        <v>6.6489361702127658E-4</v>
      </c>
      <c r="D94" s="65">
        <v>2</v>
      </c>
      <c r="E94" s="9">
        <f>IF(D100=0, "-", D94/D100)</f>
        <v>1.1869436201780415E-3</v>
      </c>
      <c r="F94" s="81">
        <v>81</v>
      </c>
      <c r="G94" s="34">
        <f>IF(F100=0, "-", F94/F100)</f>
        <v>2.6586142383562541E-3</v>
      </c>
      <c r="H94" s="65">
        <v>41</v>
      </c>
      <c r="I94" s="9">
        <f>IF(H100=0, "-", H94/H100)</f>
        <v>1.5619642653053451E-3</v>
      </c>
      <c r="J94" s="8">
        <f t="shared" si="6"/>
        <v>0</v>
      </c>
      <c r="K94" s="9">
        <f t="shared" si="7"/>
        <v>0.97560975609756095</v>
      </c>
    </row>
    <row r="95" spans="1:11" x14ac:dyDescent="0.2">
      <c r="A95" s="7" t="s">
        <v>431</v>
      </c>
      <c r="B95" s="65">
        <v>164</v>
      </c>
      <c r="C95" s="34">
        <f>IF(B100=0, "-", B95/B100)</f>
        <v>5.4521276595744683E-2</v>
      </c>
      <c r="D95" s="65">
        <v>65</v>
      </c>
      <c r="E95" s="9">
        <f>IF(D100=0, "-", D95/D100)</f>
        <v>3.857566765578635E-2</v>
      </c>
      <c r="F95" s="81">
        <v>2330</v>
      </c>
      <c r="G95" s="34">
        <f>IF(F100=0, "-", F95/F100)</f>
        <v>7.6476187350247804E-2</v>
      </c>
      <c r="H95" s="65">
        <v>1604</v>
      </c>
      <c r="I95" s="9">
        <f>IF(H100=0, "-", H95/H100)</f>
        <v>6.110708979389691E-2</v>
      </c>
      <c r="J95" s="8">
        <f t="shared" si="6"/>
        <v>1.523076923076923</v>
      </c>
      <c r="K95" s="9">
        <f t="shared" si="7"/>
        <v>0.45261845386533667</v>
      </c>
    </row>
    <row r="96" spans="1:11" x14ac:dyDescent="0.2">
      <c r="A96" s="7" t="s">
        <v>432</v>
      </c>
      <c r="B96" s="65">
        <v>868</v>
      </c>
      <c r="C96" s="34">
        <f>IF(B100=0, "-", B96/B100)</f>
        <v>0.28856382978723405</v>
      </c>
      <c r="D96" s="65">
        <v>528</v>
      </c>
      <c r="E96" s="9">
        <f>IF(D100=0, "-", D96/D100)</f>
        <v>0.31335311572700297</v>
      </c>
      <c r="F96" s="81">
        <v>6569</v>
      </c>
      <c r="G96" s="34">
        <f>IF(F100=0, "-", F96/F100)</f>
        <v>0.21561033249089179</v>
      </c>
      <c r="H96" s="65">
        <v>6094</v>
      </c>
      <c r="I96" s="9">
        <f>IF(H100=0, "-", H96/H100)</f>
        <v>0.23216122518953103</v>
      </c>
      <c r="J96" s="8">
        <f t="shared" si="6"/>
        <v>0.64393939393939392</v>
      </c>
      <c r="K96" s="9">
        <f t="shared" si="7"/>
        <v>7.7945520183787337E-2</v>
      </c>
    </row>
    <row r="97" spans="1:11" x14ac:dyDescent="0.2">
      <c r="A97" s="7" t="s">
        <v>433</v>
      </c>
      <c r="B97" s="65">
        <v>0</v>
      </c>
      <c r="C97" s="34">
        <f>IF(B100=0, "-", B97/B100)</f>
        <v>0</v>
      </c>
      <c r="D97" s="65">
        <v>2</v>
      </c>
      <c r="E97" s="9">
        <f>IF(D100=0, "-", D97/D100)</f>
        <v>1.1869436201780415E-3</v>
      </c>
      <c r="F97" s="81">
        <v>1</v>
      </c>
      <c r="G97" s="34">
        <f>IF(F100=0, "-", F97/F100)</f>
        <v>3.2822398004398202E-5</v>
      </c>
      <c r="H97" s="65">
        <v>88</v>
      </c>
      <c r="I97" s="9">
        <f>IF(H100=0, "-", H97/H100)</f>
        <v>3.3525086669968381E-3</v>
      </c>
      <c r="J97" s="8">
        <f t="shared" si="6"/>
        <v>-1</v>
      </c>
      <c r="K97" s="9">
        <f t="shared" si="7"/>
        <v>-0.98863636363636365</v>
      </c>
    </row>
    <row r="98" spans="1:11" x14ac:dyDescent="0.2">
      <c r="A98" s="7" t="s">
        <v>434</v>
      </c>
      <c r="B98" s="65">
        <v>169</v>
      </c>
      <c r="C98" s="34">
        <f>IF(B100=0, "-", B98/B100)</f>
        <v>5.6183510638297872E-2</v>
      </c>
      <c r="D98" s="65">
        <v>60</v>
      </c>
      <c r="E98" s="9">
        <f>IF(D100=0, "-", D98/D100)</f>
        <v>3.5608308605341248E-2</v>
      </c>
      <c r="F98" s="81">
        <v>906</v>
      </c>
      <c r="G98" s="34">
        <f>IF(F100=0, "-", F98/F100)</f>
        <v>2.973709259198477E-2</v>
      </c>
      <c r="H98" s="65">
        <v>1104</v>
      </c>
      <c r="I98" s="9">
        <f>IF(H100=0, "-", H98/H100)</f>
        <v>4.2058745095051239E-2</v>
      </c>
      <c r="J98" s="8">
        <f t="shared" si="6"/>
        <v>1.8166666666666667</v>
      </c>
      <c r="K98" s="9">
        <f t="shared" si="7"/>
        <v>-0.17934782608695651</v>
      </c>
    </row>
    <row r="99" spans="1:11" x14ac:dyDescent="0.2">
      <c r="A99" s="2"/>
      <c r="B99" s="68"/>
      <c r="C99" s="33"/>
      <c r="D99" s="68"/>
      <c r="E99" s="6"/>
      <c r="F99" s="82"/>
      <c r="G99" s="33"/>
      <c r="H99" s="68"/>
      <c r="I99" s="6"/>
      <c r="J99" s="5"/>
      <c r="K99" s="6"/>
    </row>
    <row r="100" spans="1:11" s="43" customFormat="1" x14ac:dyDescent="0.2">
      <c r="A100" s="162" t="s">
        <v>640</v>
      </c>
      <c r="B100" s="71">
        <f>SUM(B78:B99)</f>
        <v>3008</v>
      </c>
      <c r="C100" s="40">
        <f>B100/20495</f>
        <v>0.14676750426933399</v>
      </c>
      <c r="D100" s="71">
        <f>SUM(D78:D99)</f>
        <v>1685</v>
      </c>
      <c r="E100" s="41">
        <f>D100/10447</f>
        <v>0.16129032258064516</v>
      </c>
      <c r="F100" s="77">
        <f>SUM(F78:F99)</f>
        <v>30467</v>
      </c>
      <c r="G100" s="42">
        <f>F100/211338</f>
        <v>0.14416243174440943</v>
      </c>
      <c r="H100" s="71">
        <f>SUM(H78:H99)</f>
        <v>26249</v>
      </c>
      <c r="I100" s="41">
        <f>H100/155887</f>
        <v>0.16838479154772368</v>
      </c>
      <c r="J100" s="37">
        <f>IF(D100=0, "-", IF((B100-D100)/D100&lt;10, (B100-D100)/D100, "&gt;999%"))</f>
        <v>0.78516320474777446</v>
      </c>
      <c r="K100" s="38">
        <f>IF(H100=0, "-", IF((F100-H100)/H100&lt;10, (F100-H100)/H100, "&gt;999%"))</f>
        <v>0.16069183587946206</v>
      </c>
    </row>
    <row r="101" spans="1:11" x14ac:dyDescent="0.2">
      <c r="B101" s="83"/>
      <c r="D101" s="83"/>
      <c r="F101" s="83"/>
      <c r="H101" s="83"/>
    </row>
    <row r="102" spans="1:11" x14ac:dyDescent="0.2">
      <c r="A102" s="163" t="s">
        <v>155</v>
      </c>
      <c r="B102" s="61" t="s">
        <v>12</v>
      </c>
      <c r="C102" s="62" t="s">
        <v>13</v>
      </c>
      <c r="D102" s="61" t="s">
        <v>12</v>
      </c>
      <c r="E102" s="63" t="s">
        <v>13</v>
      </c>
      <c r="F102" s="62" t="s">
        <v>12</v>
      </c>
      <c r="G102" s="62" t="s">
        <v>13</v>
      </c>
      <c r="H102" s="61" t="s">
        <v>12</v>
      </c>
      <c r="I102" s="63" t="s">
        <v>13</v>
      </c>
      <c r="J102" s="61"/>
      <c r="K102" s="63"/>
    </row>
    <row r="103" spans="1:11" x14ac:dyDescent="0.2">
      <c r="A103" s="7" t="s">
        <v>435</v>
      </c>
      <c r="B103" s="65">
        <v>19</v>
      </c>
      <c r="C103" s="34">
        <f>IF(B118=0, "-", B103/B118)</f>
        <v>2.8528528528528527E-2</v>
      </c>
      <c r="D103" s="65">
        <v>9</v>
      </c>
      <c r="E103" s="9">
        <f>IF(D118=0, "-", D103/D118)</f>
        <v>2.9126213592233011E-2</v>
      </c>
      <c r="F103" s="81">
        <v>67</v>
      </c>
      <c r="G103" s="34">
        <f>IF(F118=0, "-", F103/F118)</f>
        <v>8.8941988583565636E-3</v>
      </c>
      <c r="H103" s="65">
        <v>93</v>
      </c>
      <c r="I103" s="9">
        <f>IF(H118=0, "-", H103/H118)</f>
        <v>1.5296052631578948E-2</v>
      </c>
      <c r="J103" s="8">
        <f t="shared" ref="J103:J116" si="8">IF(D103=0, "-", IF((B103-D103)/D103&lt;10, (B103-D103)/D103, "&gt;999%"))</f>
        <v>1.1111111111111112</v>
      </c>
      <c r="K103" s="9">
        <f t="shared" ref="K103:K116" si="9">IF(H103=0, "-", IF((F103-H103)/H103&lt;10, (F103-H103)/H103, "&gt;999%"))</f>
        <v>-0.27956989247311825</v>
      </c>
    </row>
    <row r="104" spans="1:11" x14ac:dyDescent="0.2">
      <c r="A104" s="7" t="s">
        <v>436</v>
      </c>
      <c r="B104" s="65">
        <v>49</v>
      </c>
      <c r="C104" s="34">
        <f>IF(B118=0, "-", B104/B118)</f>
        <v>7.3573573573573567E-2</v>
      </c>
      <c r="D104" s="65">
        <v>5</v>
      </c>
      <c r="E104" s="9">
        <f>IF(D118=0, "-", D104/D118)</f>
        <v>1.6181229773462782E-2</v>
      </c>
      <c r="F104" s="81">
        <v>878</v>
      </c>
      <c r="G104" s="34">
        <f>IF(F118=0, "-", F104/F118)</f>
        <v>0.11655382981547856</v>
      </c>
      <c r="H104" s="65">
        <v>552</v>
      </c>
      <c r="I104" s="9">
        <f>IF(H118=0, "-", H104/H118)</f>
        <v>9.0789473684210531E-2</v>
      </c>
      <c r="J104" s="8">
        <f t="shared" si="8"/>
        <v>8.8000000000000007</v>
      </c>
      <c r="K104" s="9">
        <f t="shared" si="9"/>
        <v>0.59057971014492749</v>
      </c>
    </row>
    <row r="105" spans="1:11" x14ac:dyDescent="0.2">
      <c r="A105" s="7" t="s">
        <v>437</v>
      </c>
      <c r="B105" s="65">
        <v>117</v>
      </c>
      <c r="C105" s="34">
        <f>IF(B118=0, "-", B105/B118)</f>
        <v>0.17567567567567569</v>
      </c>
      <c r="D105" s="65">
        <v>78</v>
      </c>
      <c r="E105" s="9">
        <f>IF(D118=0, "-", D105/D118)</f>
        <v>0.25242718446601942</v>
      </c>
      <c r="F105" s="81">
        <v>1211</v>
      </c>
      <c r="G105" s="34">
        <f>IF(F118=0, "-", F105/F118)</f>
        <v>0.1607593256338776</v>
      </c>
      <c r="H105" s="65">
        <v>986</v>
      </c>
      <c r="I105" s="9">
        <f>IF(H118=0, "-", H105/H118)</f>
        <v>0.16217105263157894</v>
      </c>
      <c r="J105" s="8">
        <f t="shared" si="8"/>
        <v>0.5</v>
      </c>
      <c r="K105" s="9">
        <f t="shared" si="9"/>
        <v>0.2281947261663286</v>
      </c>
    </row>
    <row r="106" spans="1:11" x14ac:dyDescent="0.2">
      <c r="A106" s="7" t="s">
        <v>438</v>
      </c>
      <c r="B106" s="65">
        <v>21</v>
      </c>
      <c r="C106" s="34">
        <f>IF(B118=0, "-", B106/B118)</f>
        <v>3.1531531531531529E-2</v>
      </c>
      <c r="D106" s="65">
        <v>22</v>
      </c>
      <c r="E106" s="9">
        <f>IF(D118=0, "-", D106/D118)</f>
        <v>7.1197411003236247E-2</v>
      </c>
      <c r="F106" s="81">
        <v>289</v>
      </c>
      <c r="G106" s="34">
        <f>IF(F118=0, "-", F106/F118)</f>
        <v>3.8364529403955926E-2</v>
      </c>
      <c r="H106" s="65">
        <v>424</v>
      </c>
      <c r="I106" s="9">
        <f>IF(H118=0, "-", H106/H118)</f>
        <v>6.9736842105263153E-2</v>
      </c>
      <c r="J106" s="8">
        <f t="shared" si="8"/>
        <v>-4.5454545454545456E-2</v>
      </c>
      <c r="K106" s="9">
        <f t="shared" si="9"/>
        <v>-0.31839622641509435</v>
      </c>
    </row>
    <row r="107" spans="1:11" x14ac:dyDescent="0.2">
      <c r="A107" s="7" t="s">
        <v>439</v>
      </c>
      <c r="B107" s="65">
        <v>10</v>
      </c>
      <c r="C107" s="34">
        <f>IF(B118=0, "-", B107/B118)</f>
        <v>1.5015015015015015E-2</v>
      </c>
      <c r="D107" s="65">
        <v>0</v>
      </c>
      <c r="E107" s="9">
        <f>IF(D118=0, "-", D107/D118)</f>
        <v>0</v>
      </c>
      <c r="F107" s="81">
        <v>27</v>
      </c>
      <c r="G107" s="34">
        <f>IF(F118=0, "-", F107/F118)</f>
        <v>3.5842293906810036E-3</v>
      </c>
      <c r="H107" s="65">
        <v>0</v>
      </c>
      <c r="I107" s="9">
        <f>IF(H118=0, "-", H107/H118)</f>
        <v>0</v>
      </c>
      <c r="J107" s="8" t="str">
        <f t="shared" si="8"/>
        <v>-</v>
      </c>
      <c r="K107" s="9" t="str">
        <f t="shared" si="9"/>
        <v>-</v>
      </c>
    </row>
    <row r="108" spans="1:11" x14ac:dyDescent="0.2">
      <c r="A108" s="7" t="s">
        <v>440</v>
      </c>
      <c r="B108" s="65">
        <v>18</v>
      </c>
      <c r="C108" s="34">
        <f>IF(B118=0, "-", B108/B118)</f>
        <v>2.7027027027027029E-2</v>
      </c>
      <c r="D108" s="65">
        <v>4</v>
      </c>
      <c r="E108" s="9">
        <f>IF(D118=0, "-", D108/D118)</f>
        <v>1.2944983818770227E-2</v>
      </c>
      <c r="F108" s="81">
        <v>166</v>
      </c>
      <c r="G108" s="34">
        <f>IF(F118=0, "-", F108/F118)</f>
        <v>2.2036373290853579E-2</v>
      </c>
      <c r="H108" s="65">
        <v>262</v>
      </c>
      <c r="I108" s="9">
        <f>IF(H118=0, "-", H108/H118)</f>
        <v>4.3092105263157897E-2</v>
      </c>
      <c r="J108" s="8">
        <f t="shared" si="8"/>
        <v>3.5</v>
      </c>
      <c r="K108" s="9">
        <f t="shared" si="9"/>
        <v>-0.36641221374045801</v>
      </c>
    </row>
    <row r="109" spans="1:11" x14ac:dyDescent="0.2">
      <c r="A109" s="7" t="s">
        <v>441</v>
      </c>
      <c r="B109" s="65">
        <v>18</v>
      </c>
      <c r="C109" s="34">
        <f>IF(B118=0, "-", B109/B118)</f>
        <v>2.7027027027027029E-2</v>
      </c>
      <c r="D109" s="65">
        <v>4</v>
      </c>
      <c r="E109" s="9">
        <f>IF(D118=0, "-", D109/D118)</f>
        <v>1.2944983818770227E-2</v>
      </c>
      <c r="F109" s="81">
        <v>269</v>
      </c>
      <c r="G109" s="34">
        <f>IF(F118=0, "-", F109/F118)</f>
        <v>3.5709544670118144E-2</v>
      </c>
      <c r="H109" s="65">
        <v>263</v>
      </c>
      <c r="I109" s="9">
        <f>IF(H118=0, "-", H109/H118)</f>
        <v>4.3256578947368424E-2</v>
      </c>
      <c r="J109" s="8">
        <f t="shared" si="8"/>
        <v>3.5</v>
      </c>
      <c r="K109" s="9">
        <f t="shared" si="9"/>
        <v>2.2813688212927757E-2</v>
      </c>
    </row>
    <row r="110" spans="1:11" x14ac:dyDescent="0.2">
      <c r="A110" s="7" t="s">
        <v>442</v>
      </c>
      <c r="B110" s="65">
        <v>88</v>
      </c>
      <c r="C110" s="34">
        <f>IF(B118=0, "-", B110/B118)</f>
        <v>0.13213213213213212</v>
      </c>
      <c r="D110" s="65">
        <v>11</v>
      </c>
      <c r="E110" s="9">
        <f>IF(D118=0, "-", D110/D118)</f>
        <v>3.5598705501618123E-2</v>
      </c>
      <c r="F110" s="81">
        <v>697</v>
      </c>
      <c r="G110" s="34">
        <f>IF(F118=0, "-", F110/F118)</f>
        <v>9.252621797424665E-2</v>
      </c>
      <c r="H110" s="65">
        <v>613</v>
      </c>
      <c r="I110" s="9">
        <f>IF(H118=0, "-", H110/H118)</f>
        <v>0.10082236842105263</v>
      </c>
      <c r="J110" s="8">
        <f t="shared" si="8"/>
        <v>7</v>
      </c>
      <c r="K110" s="9">
        <f t="shared" si="9"/>
        <v>0.13703099510603589</v>
      </c>
    </row>
    <row r="111" spans="1:11" x14ac:dyDescent="0.2">
      <c r="A111" s="7" t="s">
        <v>443</v>
      </c>
      <c r="B111" s="65">
        <v>4</v>
      </c>
      <c r="C111" s="34">
        <f>IF(B118=0, "-", B111/B118)</f>
        <v>6.006006006006006E-3</v>
      </c>
      <c r="D111" s="65">
        <v>2</v>
      </c>
      <c r="E111" s="9">
        <f>IF(D118=0, "-", D111/D118)</f>
        <v>6.4724919093851136E-3</v>
      </c>
      <c r="F111" s="81">
        <v>106</v>
      </c>
      <c r="G111" s="34">
        <f>IF(F118=0, "-", F111/F118)</f>
        <v>1.4071419089340237E-2</v>
      </c>
      <c r="H111" s="65">
        <v>35</v>
      </c>
      <c r="I111" s="9">
        <f>IF(H118=0, "-", H111/H118)</f>
        <v>5.7565789473684207E-3</v>
      </c>
      <c r="J111" s="8">
        <f t="shared" si="8"/>
        <v>1</v>
      </c>
      <c r="K111" s="9">
        <f t="shared" si="9"/>
        <v>2.0285714285714285</v>
      </c>
    </row>
    <row r="112" spans="1:11" x14ac:dyDescent="0.2">
      <c r="A112" s="7" t="s">
        <v>444</v>
      </c>
      <c r="B112" s="65">
        <v>77</v>
      </c>
      <c r="C112" s="34">
        <f>IF(B118=0, "-", B112/B118)</f>
        <v>0.11561561561561562</v>
      </c>
      <c r="D112" s="65">
        <v>10</v>
      </c>
      <c r="E112" s="9">
        <f>IF(D118=0, "-", D112/D118)</f>
        <v>3.2362459546925564E-2</v>
      </c>
      <c r="F112" s="81">
        <v>1058</v>
      </c>
      <c r="G112" s="34">
        <f>IF(F118=0, "-", F112/F118)</f>
        <v>0.14044869242001859</v>
      </c>
      <c r="H112" s="65">
        <v>110</v>
      </c>
      <c r="I112" s="9">
        <f>IF(H118=0, "-", H112/H118)</f>
        <v>1.8092105263157895E-2</v>
      </c>
      <c r="J112" s="8">
        <f t="shared" si="8"/>
        <v>6.7</v>
      </c>
      <c r="K112" s="9">
        <f t="shared" si="9"/>
        <v>8.6181818181818191</v>
      </c>
    </row>
    <row r="113" spans="1:11" x14ac:dyDescent="0.2">
      <c r="A113" s="7" t="s">
        <v>445</v>
      </c>
      <c r="B113" s="65">
        <v>29</v>
      </c>
      <c r="C113" s="34">
        <f>IF(B118=0, "-", B113/B118)</f>
        <v>4.3543543543543541E-2</v>
      </c>
      <c r="D113" s="65">
        <v>27</v>
      </c>
      <c r="E113" s="9">
        <f>IF(D118=0, "-", D113/D118)</f>
        <v>8.7378640776699032E-2</v>
      </c>
      <c r="F113" s="81">
        <v>273</v>
      </c>
      <c r="G113" s="34">
        <f>IF(F118=0, "-", F113/F118)</f>
        <v>3.6240541616885703E-2</v>
      </c>
      <c r="H113" s="65">
        <v>340</v>
      </c>
      <c r="I113" s="9">
        <f>IF(H118=0, "-", H113/H118)</f>
        <v>5.5921052631578948E-2</v>
      </c>
      <c r="J113" s="8">
        <f t="shared" si="8"/>
        <v>7.407407407407407E-2</v>
      </c>
      <c r="K113" s="9">
        <f t="shared" si="9"/>
        <v>-0.19705882352941176</v>
      </c>
    </row>
    <row r="114" spans="1:11" x14ac:dyDescent="0.2">
      <c r="A114" s="7" t="s">
        <v>446</v>
      </c>
      <c r="B114" s="65">
        <v>119</v>
      </c>
      <c r="C114" s="34">
        <f>IF(B118=0, "-", B114/B118)</f>
        <v>0.17867867867867868</v>
      </c>
      <c r="D114" s="65">
        <v>81</v>
      </c>
      <c r="E114" s="9">
        <f>IF(D118=0, "-", D114/D118)</f>
        <v>0.26213592233009708</v>
      </c>
      <c r="F114" s="81">
        <v>1102</v>
      </c>
      <c r="G114" s="34">
        <f>IF(F118=0, "-", F114/F118)</f>
        <v>0.14628965883446171</v>
      </c>
      <c r="H114" s="65">
        <v>1452</v>
      </c>
      <c r="I114" s="9">
        <f>IF(H118=0, "-", H114/H118)</f>
        <v>0.2388157894736842</v>
      </c>
      <c r="J114" s="8">
        <f t="shared" si="8"/>
        <v>0.46913580246913578</v>
      </c>
      <c r="K114" s="9">
        <f t="shared" si="9"/>
        <v>-0.24104683195592286</v>
      </c>
    </row>
    <row r="115" spans="1:11" x14ac:dyDescent="0.2">
      <c r="A115" s="7" t="s">
        <v>447</v>
      </c>
      <c r="B115" s="65">
        <v>50</v>
      </c>
      <c r="C115" s="34">
        <f>IF(B118=0, "-", B115/B118)</f>
        <v>7.5075075075075076E-2</v>
      </c>
      <c r="D115" s="65">
        <v>49</v>
      </c>
      <c r="E115" s="9">
        <f>IF(D118=0, "-", D115/D118)</f>
        <v>0.15857605177993528</v>
      </c>
      <c r="F115" s="81">
        <v>522</v>
      </c>
      <c r="G115" s="34">
        <f>IF(F118=0, "-", F115/F118)</f>
        <v>6.9295101553166066E-2</v>
      </c>
      <c r="H115" s="65">
        <v>484</v>
      </c>
      <c r="I115" s="9">
        <f>IF(H118=0, "-", H115/H118)</f>
        <v>7.9605263157894735E-2</v>
      </c>
      <c r="J115" s="8">
        <f t="shared" si="8"/>
        <v>2.0408163265306121E-2</v>
      </c>
      <c r="K115" s="9">
        <f t="shared" si="9"/>
        <v>7.8512396694214878E-2</v>
      </c>
    </row>
    <row r="116" spans="1:11" x14ac:dyDescent="0.2">
      <c r="A116" s="7" t="s">
        <v>448</v>
      </c>
      <c r="B116" s="65">
        <v>47</v>
      </c>
      <c r="C116" s="34">
        <f>IF(B118=0, "-", B116/B118)</f>
        <v>7.0570570570570576E-2</v>
      </c>
      <c r="D116" s="65">
        <v>7</v>
      </c>
      <c r="E116" s="9">
        <f>IF(D118=0, "-", D116/D118)</f>
        <v>2.2653721682847898E-2</v>
      </c>
      <c r="F116" s="81">
        <v>868</v>
      </c>
      <c r="G116" s="34">
        <f>IF(F118=0, "-", F116/F118)</f>
        <v>0.11522633744855967</v>
      </c>
      <c r="H116" s="65">
        <v>466</v>
      </c>
      <c r="I116" s="9">
        <f>IF(H118=0, "-", H116/H118)</f>
        <v>7.6644736842105265E-2</v>
      </c>
      <c r="J116" s="8">
        <f t="shared" si="8"/>
        <v>5.7142857142857144</v>
      </c>
      <c r="K116" s="9">
        <f t="shared" si="9"/>
        <v>0.86266094420600858</v>
      </c>
    </row>
    <row r="117" spans="1:11" x14ac:dyDescent="0.2">
      <c r="A117" s="2"/>
      <c r="B117" s="68"/>
      <c r="C117" s="33"/>
      <c r="D117" s="68"/>
      <c r="E117" s="6"/>
      <c r="F117" s="82"/>
      <c r="G117" s="33"/>
      <c r="H117" s="68"/>
      <c r="I117" s="6"/>
      <c r="J117" s="5"/>
      <c r="K117" s="6"/>
    </row>
    <row r="118" spans="1:11" s="43" customFormat="1" x14ac:dyDescent="0.2">
      <c r="A118" s="162" t="s">
        <v>639</v>
      </c>
      <c r="B118" s="71">
        <f>SUM(B103:B117)</f>
        <v>666</v>
      </c>
      <c r="C118" s="40">
        <f>B118/20495</f>
        <v>3.2495730666016104E-2</v>
      </c>
      <c r="D118" s="71">
        <f>SUM(D103:D117)</f>
        <v>309</v>
      </c>
      <c r="E118" s="41">
        <f>D118/10447</f>
        <v>2.9577869244759261E-2</v>
      </c>
      <c r="F118" s="77">
        <f>SUM(F103:F117)</f>
        <v>7533</v>
      </c>
      <c r="G118" s="42">
        <f>F118/211338</f>
        <v>3.5644323311472617E-2</v>
      </c>
      <c r="H118" s="71">
        <f>SUM(H103:H117)</f>
        <v>6080</v>
      </c>
      <c r="I118" s="41">
        <f>H118/155887</f>
        <v>3.9002610865562878E-2</v>
      </c>
      <c r="J118" s="37">
        <f>IF(D118=0, "-", IF((B118-D118)/D118&lt;10, (B118-D118)/D118, "&gt;999%"))</f>
        <v>1.1553398058252426</v>
      </c>
      <c r="K118" s="38">
        <f>IF(H118=0, "-", IF((F118-H118)/H118&lt;10, (F118-H118)/H118, "&gt;999%"))</f>
        <v>0.23898026315789472</v>
      </c>
    </row>
    <row r="119" spans="1:11" x14ac:dyDescent="0.2">
      <c r="B119" s="83"/>
      <c r="D119" s="83"/>
      <c r="F119" s="83"/>
      <c r="H119" s="83"/>
    </row>
    <row r="120" spans="1:11" s="43" customFormat="1" x14ac:dyDescent="0.2">
      <c r="A120" s="162" t="s">
        <v>638</v>
      </c>
      <c r="B120" s="71">
        <v>3674</v>
      </c>
      <c r="C120" s="40">
        <f>B120/20495</f>
        <v>0.1792632349353501</v>
      </c>
      <c r="D120" s="71">
        <v>1994</v>
      </c>
      <c r="E120" s="41">
        <f>D120/10447</f>
        <v>0.19086819182540443</v>
      </c>
      <c r="F120" s="77">
        <v>38000</v>
      </c>
      <c r="G120" s="42">
        <f>F120/211338</f>
        <v>0.17980675505588203</v>
      </c>
      <c r="H120" s="71">
        <v>32329</v>
      </c>
      <c r="I120" s="41">
        <f>H120/155887</f>
        <v>0.20738740241328654</v>
      </c>
      <c r="J120" s="37">
        <f>IF(D120=0, "-", IF((B120-D120)/D120&lt;10, (B120-D120)/D120, "&gt;999%"))</f>
        <v>0.84252758274824469</v>
      </c>
      <c r="K120" s="38">
        <f>IF(H120=0, "-", IF((F120-H120)/H120&lt;10, (F120-H120)/H120, "&gt;999%"))</f>
        <v>0.17541526183921557</v>
      </c>
    </row>
    <row r="121" spans="1:11" x14ac:dyDescent="0.2">
      <c r="B121" s="83"/>
      <c r="D121" s="83"/>
      <c r="F121" s="83"/>
      <c r="H121" s="83"/>
    </row>
    <row r="122" spans="1:11" ht="15.75" x14ac:dyDescent="0.25">
      <c r="A122" s="164" t="s">
        <v>124</v>
      </c>
      <c r="B122" s="196" t="s">
        <v>1</v>
      </c>
      <c r="C122" s="200"/>
      <c r="D122" s="200"/>
      <c r="E122" s="197"/>
      <c r="F122" s="196" t="s">
        <v>14</v>
      </c>
      <c r="G122" s="200"/>
      <c r="H122" s="200"/>
      <c r="I122" s="197"/>
      <c r="J122" s="196" t="s">
        <v>15</v>
      </c>
      <c r="K122" s="197"/>
    </row>
    <row r="123" spans="1:11" x14ac:dyDescent="0.2">
      <c r="A123" s="22"/>
      <c r="B123" s="196">
        <f>VALUE(RIGHT($B$2, 4))</f>
        <v>2021</v>
      </c>
      <c r="C123" s="197"/>
      <c r="D123" s="196">
        <f>B123-1</f>
        <v>2020</v>
      </c>
      <c r="E123" s="204"/>
      <c r="F123" s="196">
        <f>B123</f>
        <v>2021</v>
      </c>
      <c r="G123" s="204"/>
      <c r="H123" s="196">
        <f>D123</f>
        <v>2020</v>
      </c>
      <c r="I123" s="204"/>
      <c r="J123" s="140" t="s">
        <v>4</v>
      </c>
      <c r="K123" s="141" t="s">
        <v>2</v>
      </c>
    </row>
    <row r="124" spans="1:11" x14ac:dyDescent="0.2">
      <c r="A124" s="163" t="s">
        <v>156</v>
      </c>
      <c r="B124" s="61" t="s">
        <v>12</v>
      </c>
      <c r="C124" s="62" t="s">
        <v>13</v>
      </c>
      <c r="D124" s="61" t="s">
        <v>12</v>
      </c>
      <c r="E124" s="63" t="s">
        <v>13</v>
      </c>
      <c r="F124" s="62" t="s">
        <v>12</v>
      </c>
      <c r="G124" s="62" t="s">
        <v>13</v>
      </c>
      <c r="H124" s="61" t="s">
        <v>12</v>
      </c>
      <c r="I124" s="63" t="s">
        <v>13</v>
      </c>
      <c r="J124" s="61"/>
      <c r="K124" s="63"/>
    </row>
    <row r="125" spans="1:11" x14ac:dyDescent="0.2">
      <c r="A125" s="7" t="s">
        <v>449</v>
      </c>
      <c r="B125" s="65">
        <v>0</v>
      </c>
      <c r="C125" s="34">
        <f>IF(B152=0, "-", B125/B152)</f>
        <v>0</v>
      </c>
      <c r="D125" s="65">
        <v>50</v>
      </c>
      <c r="E125" s="9">
        <f>IF(D152=0, "-", D125/D152)</f>
        <v>5.1387461459403906E-2</v>
      </c>
      <c r="F125" s="81">
        <v>13</v>
      </c>
      <c r="G125" s="34">
        <f>IF(F152=0, "-", F125/F152)</f>
        <v>5.7940009805232428E-4</v>
      </c>
      <c r="H125" s="65">
        <v>514</v>
      </c>
      <c r="I125" s="9">
        <f>IF(H152=0, "-", H125/H152)</f>
        <v>3.3152734778121778E-2</v>
      </c>
      <c r="J125" s="8">
        <f t="shared" ref="J125:J150" si="10">IF(D125=0, "-", IF((B125-D125)/D125&lt;10, (B125-D125)/D125, "&gt;999%"))</f>
        <v>-1</v>
      </c>
      <c r="K125" s="9">
        <f t="shared" ref="K125:K150" si="11">IF(H125=0, "-", IF((F125-H125)/H125&lt;10, (F125-H125)/H125, "&gt;999%"))</f>
        <v>-0.97470817120622566</v>
      </c>
    </row>
    <row r="126" spans="1:11" x14ac:dyDescent="0.2">
      <c r="A126" s="7" t="s">
        <v>450</v>
      </c>
      <c r="B126" s="65">
        <v>308</v>
      </c>
      <c r="C126" s="34">
        <f>IF(B152=0, "-", B126/B152)</f>
        <v>0.12774782248029865</v>
      </c>
      <c r="D126" s="65">
        <v>82</v>
      </c>
      <c r="E126" s="9">
        <f>IF(D152=0, "-", D126/D152)</f>
        <v>8.4275436793422406E-2</v>
      </c>
      <c r="F126" s="81">
        <v>2161</v>
      </c>
      <c r="G126" s="34">
        <f>IF(F152=0, "-", F126/F152)</f>
        <v>9.6314123991620981E-2</v>
      </c>
      <c r="H126" s="65">
        <v>1426</v>
      </c>
      <c r="I126" s="9">
        <f>IF(H152=0, "-", H126/H152)</f>
        <v>9.1976264189886484E-2</v>
      </c>
      <c r="J126" s="8">
        <f t="shared" si="10"/>
        <v>2.7560975609756095</v>
      </c>
      <c r="K126" s="9">
        <f t="shared" si="11"/>
        <v>0.51542776998597473</v>
      </c>
    </row>
    <row r="127" spans="1:11" x14ac:dyDescent="0.2">
      <c r="A127" s="7" t="s">
        <v>451</v>
      </c>
      <c r="B127" s="65">
        <v>17</v>
      </c>
      <c r="C127" s="34">
        <f>IF(B152=0, "-", B127/B152)</f>
        <v>7.0510161758606388E-3</v>
      </c>
      <c r="D127" s="65">
        <v>2</v>
      </c>
      <c r="E127" s="9">
        <f>IF(D152=0, "-", D127/D152)</f>
        <v>2.0554984583761563E-3</v>
      </c>
      <c r="F127" s="81">
        <v>74</v>
      </c>
      <c r="G127" s="34">
        <f>IF(F152=0, "-", F127/F152)</f>
        <v>3.2981236350670766E-3</v>
      </c>
      <c r="H127" s="65">
        <v>28</v>
      </c>
      <c r="I127" s="9">
        <f>IF(H152=0, "-", H127/H152)</f>
        <v>1.805985552115583E-3</v>
      </c>
      <c r="J127" s="8">
        <f t="shared" si="10"/>
        <v>7.5</v>
      </c>
      <c r="K127" s="9">
        <f t="shared" si="11"/>
        <v>1.6428571428571428</v>
      </c>
    </row>
    <row r="128" spans="1:11" x14ac:dyDescent="0.2">
      <c r="A128" s="7" t="s">
        <v>452</v>
      </c>
      <c r="B128" s="65">
        <v>0</v>
      </c>
      <c r="C128" s="34">
        <f>IF(B152=0, "-", B128/B152)</f>
        <v>0</v>
      </c>
      <c r="D128" s="65">
        <v>24</v>
      </c>
      <c r="E128" s="9">
        <f>IF(D152=0, "-", D128/D152)</f>
        <v>2.4665981500513873E-2</v>
      </c>
      <c r="F128" s="81">
        <v>0</v>
      </c>
      <c r="G128" s="34">
        <f>IF(F152=0, "-", F128/F152)</f>
        <v>0</v>
      </c>
      <c r="H128" s="65">
        <v>503</v>
      </c>
      <c r="I128" s="9">
        <f>IF(H152=0, "-", H128/H152)</f>
        <v>3.2443240454076365E-2</v>
      </c>
      <c r="J128" s="8">
        <f t="shared" si="10"/>
        <v>-1</v>
      </c>
      <c r="K128" s="9">
        <f t="shared" si="11"/>
        <v>-1</v>
      </c>
    </row>
    <row r="129" spans="1:11" x14ac:dyDescent="0.2">
      <c r="A129" s="7" t="s">
        <v>453</v>
      </c>
      <c r="B129" s="65">
        <v>0</v>
      </c>
      <c r="C129" s="34">
        <f>IF(B152=0, "-", B129/B152)</f>
        <v>0</v>
      </c>
      <c r="D129" s="65">
        <v>17</v>
      </c>
      <c r="E129" s="9">
        <f>IF(D152=0, "-", D129/D152)</f>
        <v>1.7471736896197326E-2</v>
      </c>
      <c r="F129" s="81">
        <v>0</v>
      </c>
      <c r="G129" s="34">
        <f>IF(F152=0, "-", F129/F152)</f>
        <v>0</v>
      </c>
      <c r="H129" s="65">
        <v>319</v>
      </c>
      <c r="I129" s="9">
        <f>IF(H152=0, "-", H129/H152)</f>
        <v>2.0575335397316822E-2</v>
      </c>
      <c r="J129" s="8">
        <f t="shared" si="10"/>
        <v>-1</v>
      </c>
      <c r="K129" s="9">
        <f t="shared" si="11"/>
        <v>-1</v>
      </c>
    </row>
    <row r="130" spans="1:11" x14ac:dyDescent="0.2">
      <c r="A130" s="7" t="s">
        <v>454</v>
      </c>
      <c r="B130" s="65">
        <v>69</v>
      </c>
      <c r="C130" s="34">
        <f>IF(B152=0, "-", B130/B152)</f>
        <v>2.8618830360846122E-2</v>
      </c>
      <c r="D130" s="65">
        <v>0</v>
      </c>
      <c r="E130" s="9">
        <f>IF(D152=0, "-", D130/D152)</f>
        <v>0</v>
      </c>
      <c r="F130" s="81">
        <v>681</v>
      </c>
      <c r="G130" s="34">
        <f>IF(F152=0, "-", F130/F152)</f>
        <v>3.035165129027945E-2</v>
      </c>
      <c r="H130" s="65">
        <v>0</v>
      </c>
      <c r="I130" s="9">
        <f>IF(H152=0, "-", H130/H152)</f>
        <v>0</v>
      </c>
      <c r="J130" s="8" t="str">
        <f t="shared" si="10"/>
        <v>-</v>
      </c>
      <c r="K130" s="9" t="str">
        <f t="shared" si="11"/>
        <v>-</v>
      </c>
    </row>
    <row r="131" spans="1:11" x14ac:dyDescent="0.2">
      <c r="A131" s="7" t="s">
        <v>455</v>
      </c>
      <c r="B131" s="65">
        <v>108</v>
      </c>
      <c r="C131" s="34">
        <f>IF(B152=0, "-", B131/B152)</f>
        <v>4.4794690999585232E-2</v>
      </c>
      <c r="D131" s="65">
        <v>65</v>
      </c>
      <c r="E131" s="9">
        <f>IF(D152=0, "-", D131/D152)</f>
        <v>6.680369989722508E-2</v>
      </c>
      <c r="F131" s="81">
        <v>1210</v>
      </c>
      <c r="G131" s="34">
        <f>IF(F152=0, "-", F131/F152)</f>
        <v>5.3928778357177874E-2</v>
      </c>
      <c r="H131" s="65">
        <v>936</v>
      </c>
      <c r="I131" s="9">
        <f>IF(H152=0, "-", H131/H152)</f>
        <v>6.037151702786378E-2</v>
      </c>
      <c r="J131" s="8">
        <f t="shared" si="10"/>
        <v>0.66153846153846152</v>
      </c>
      <c r="K131" s="9">
        <f t="shared" si="11"/>
        <v>0.29273504273504275</v>
      </c>
    </row>
    <row r="132" spans="1:11" x14ac:dyDescent="0.2">
      <c r="A132" s="7" t="s">
        <v>456</v>
      </c>
      <c r="B132" s="65">
        <v>231</v>
      </c>
      <c r="C132" s="34">
        <f>IF(B152=0, "-", B132/B152)</f>
        <v>9.581086686022397E-2</v>
      </c>
      <c r="D132" s="65">
        <v>68</v>
      </c>
      <c r="E132" s="9">
        <f>IF(D152=0, "-", D132/D152)</f>
        <v>6.9886947584789305E-2</v>
      </c>
      <c r="F132" s="81">
        <v>1518</v>
      </c>
      <c r="G132" s="34">
        <f>IF(F152=0, "-", F132/F152)</f>
        <v>6.7656103757186795E-2</v>
      </c>
      <c r="H132" s="65">
        <v>852</v>
      </c>
      <c r="I132" s="9">
        <f>IF(H152=0, "-", H132/H152)</f>
        <v>5.4953560371517031E-2</v>
      </c>
      <c r="J132" s="8">
        <f t="shared" si="10"/>
        <v>2.3970588235294117</v>
      </c>
      <c r="K132" s="9">
        <f t="shared" si="11"/>
        <v>0.78169014084507038</v>
      </c>
    </row>
    <row r="133" spans="1:11" x14ac:dyDescent="0.2">
      <c r="A133" s="7" t="s">
        <v>457</v>
      </c>
      <c r="B133" s="65">
        <v>59</v>
      </c>
      <c r="C133" s="34">
        <f>IF(B152=0, "-", B133/B152)</f>
        <v>2.4471173786810452E-2</v>
      </c>
      <c r="D133" s="65">
        <v>54</v>
      </c>
      <c r="E133" s="9">
        <f>IF(D152=0, "-", D133/D152)</f>
        <v>5.5498458376156218E-2</v>
      </c>
      <c r="F133" s="81">
        <v>778</v>
      </c>
      <c r="G133" s="34">
        <f>IF(F152=0, "-", F133/F152)</f>
        <v>3.467486740651602E-2</v>
      </c>
      <c r="H133" s="65">
        <v>617</v>
      </c>
      <c r="I133" s="9">
        <f>IF(H152=0, "-", H133/H152)</f>
        <v>3.9796181630546955E-2</v>
      </c>
      <c r="J133" s="8">
        <f t="shared" si="10"/>
        <v>9.2592592592592587E-2</v>
      </c>
      <c r="K133" s="9">
        <f t="shared" si="11"/>
        <v>0.26094003241491087</v>
      </c>
    </row>
    <row r="134" spans="1:11" x14ac:dyDescent="0.2">
      <c r="A134" s="7" t="s">
        <v>458</v>
      </c>
      <c r="B134" s="65">
        <v>39</v>
      </c>
      <c r="C134" s="34">
        <f>IF(B152=0, "-", B134/B152)</f>
        <v>1.6175860638739114E-2</v>
      </c>
      <c r="D134" s="65">
        <v>13</v>
      </c>
      <c r="E134" s="9">
        <f>IF(D152=0, "-", D134/D152)</f>
        <v>1.3360739979445015E-2</v>
      </c>
      <c r="F134" s="81">
        <v>350</v>
      </c>
      <c r="G134" s="34">
        <f>IF(F152=0, "-", F134/F152)</f>
        <v>1.5599233409101038E-2</v>
      </c>
      <c r="H134" s="65">
        <v>220</v>
      </c>
      <c r="I134" s="9">
        <f>IF(H152=0, "-", H134/H152)</f>
        <v>1.4189886480908152E-2</v>
      </c>
      <c r="J134" s="8">
        <f t="shared" si="10"/>
        <v>2</v>
      </c>
      <c r="K134" s="9">
        <f t="shared" si="11"/>
        <v>0.59090909090909094</v>
      </c>
    </row>
    <row r="135" spans="1:11" x14ac:dyDescent="0.2">
      <c r="A135" s="7" t="s">
        <v>459</v>
      </c>
      <c r="B135" s="65">
        <v>75</v>
      </c>
      <c r="C135" s="34">
        <f>IF(B152=0, "-", B135/B152)</f>
        <v>3.1107424305267525E-2</v>
      </c>
      <c r="D135" s="65">
        <v>94</v>
      </c>
      <c r="E135" s="9">
        <f>IF(D152=0, "-", D135/D152)</f>
        <v>9.6608427543679348E-2</v>
      </c>
      <c r="F135" s="81">
        <v>1303</v>
      </c>
      <c r="G135" s="34">
        <f>IF(F152=0, "-", F135/F152)</f>
        <v>5.807371752016758E-2</v>
      </c>
      <c r="H135" s="65">
        <v>640</v>
      </c>
      <c r="I135" s="9">
        <f>IF(H152=0, "-", H135/H152)</f>
        <v>4.1279669762641899E-2</v>
      </c>
      <c r="J135" s="8">
        <f t="shared" si="10"/>
        <v>-0.20212765957446807</v>
      </c>
      <c r="K135" s="9">
        <f t="shared" si="11"/>
        <v>1.0359375</v>
      </c>
    </row>
    <row r="136" spans="1:11" x14ac:dyDescent="0.2">
      <c r="A136" s="7" t="s">
        <v>460</v>
      </c>
      <c r="B136" s="65">
        <v>30</v>
      </c>
      <c r="C136" s="34">
        <f>IF(B152=0, "-", B136/B152)</f>
        <v>1.244296972210701E-2</v>
      </c>
      <c r="D136" s="65">
        <v>2</v>
      </c>
      <c r="E136" s="9">
        <f>IF(D152=0, "-", D136/D152)</f>
        <v>2.0554984583761563E-3</v>
      </c>
      <c r="F136" s="81">
        <v>189</v>
      </c>
      <c r="G136" s="34">
        <f>IF(F152=0, "-", F136/F152)</f>
        <v>8.4235860409145602E-3</v>
      </c>
      <c r="H136" s="65">
        <v>55</v>
      </c>
      <c r="I136" s="9">
        <f>IF(H152=0, "-", H136/H152)</f>
        <v>3.5474716202270381E-3</v>
      </c>
      <c r="J136" s="8" t="str">
        <f t="shared" si="10"/>
        <v>&gt;999%</v>
      </c>
      <c r="K136" s="9">
        <f t="shared" si="11"/>
        <v>2.4363636363636365</v>
      </c>
    </row>
    <row r="137" spans="1:11" x14ac:dyDescent="0.2">
      <c r="A137" s="7" t="s">
        <v>461</v>
      </c>
      <c r="B137" s="65">
        <v>68</v>
      </c>
      <c r="C137" s="34">
        <f>IF(B152=0, "-", B137/B152)</f>
        <v>2.8204064703442555E-2</v>
      </c>
      <c r="D137" s="65">
        <v>55</v>
      </c>
      <c r="E137" s="9">
        <f>IF(D152=0, "-", D137/D152)</f>
        <v>5.6526207605344297E-2</v>
      </c>
      <c r="F137" s="81">
        <v>1248</v>
      </c>
      <c r="G137" s="34">
        <f>IF(F152=0, "-", F137/F152)</f>
        <v>5.5622409413023134E-2</v>
      </c>
      <c r="H137" s="65">
        <v>541</v>
      </c>
      <c r="I137" s="9">
        <f>IF(H152=0, "-", H137/H152)</f>
        <v>3.4894220846233233E-2</v>
      </c>
      <c r="J137" s="8">
        <f t="shared" si="10"/>
        <v>0.23636363636363636</v>
      </c>
      <c r="K137" s="9">
        <f t="shared" si="11"/>
        <v>1.3068391866913125</v>
      </c>
    </row>
    <row r="138" spans="1:11" x14ac:dyDescent="0.2">
      <c r="A138" s="7" t="s">
        <v>462</v>
      </c>
      <c r="B138" s="65">
        <v>67</v>
      </c>
      <c r="C138" s="34">
        <f>IF(B152=0, "-", B138/B152)</f>
        <v>2.7789299046038989E-2</v>
      </c>
      <c r="D138" s="65">
        <v>108</v>
      </c>
      <c r="E138" s="9">
        <f>IF(D152=0, "-", D138/D152)</f>
        <v>0.11099691675231244</v>
      </c>
      <c r="F138" s="81">
        <v>1760</v>
      </c>
      <c r="G138" s="34">
        <f>IF(F152=0, "-", F138/F152)</f>
        <v>7.8441859428622362E-2</v>
      </c>
      <c r="H138" s="65">
        <v>1381</v>
      </c>
      <c r="I138" s="9">
        <f>IF(H152=0, "-", H138/H152)</f>
        <v>8.9073787409700719E-2</v>
      </c>
      <c r="J138" s="8">
        <f t="shared" si="10"/>
        <v>-0.37962962962962965</v>
      </c>
      <c r="K138" s="9">
        <f t="shared" si="11"/>
        <v>0.27443881245474294</v>
      </c>
    </row>
    <row r="139" spans="1:11" x14ac:dyDescent="0.2">
      <c r="A139" s="7" t="s">
        <v>463</v>
      </c>
      <c r="B139" s="65">
        <v>4</v>
      </c>
      <c r="C139" s="34">
        <f>IF(B152=0, "-", B139/B152)</f>
        <v>1.6590626296142678E-3</v>
      </c>
      <c r="D139" s="65">
        <v>13</v>
      </c>
      <c r="E139" s="9">
        <f>IF(D152=0, "-", D139/D152)</f>
        <v>1.3360739979445015E-2</v>
      </c>
      <c r="F139" s="81">
        <v>371</v>
      </c>
      <c r="G139" s="34">
        <f>IF(F152=0, "-", F139/F152)</f>
        <v>1.6535187413647102E-2</v>
      </c>
      <c r="H139" s="65">
        <v>182</v>
      </c>
      <c r="I139" s="9">
        <f>IF(H152=0, "-", H139/H152)</f>
        <v>1.173890608875129E-2</v>
      </c>
      <c r="J139" s="8">
        <f t="shared" si="10"/>
        <v>-0.69230769230769229</v>
      </c>
      <c r="K139" s="9">
        <f t="shared" si="11"/>
        <v>1.0384615384615385</v>
      </c>
    </row>
    <row r="140" spans="1:11" x14ac:dyDescent="0.2">
      <c r="A140" s="7" t="s">
        <v>464</v>
      </c>
      <c r="B140" s="65">
        <v>119</v>
      </c>
      <c r="C140" s="34">
        <f>IF(B152=0, "-", B140/B152)</f>
        <v>4.9357113231024471E-2</v>
      </c>
      <c r="D140" s="65">
        <v>40</v>
      </c>
      <c r="E140" s="9">
        <f>IF(D152=0, "-", D140/D152)</f>
        <v>4.1109969167523124E-2</v>
      </c>
      <c r="F140" s="81">
        <v>1280</v>
      </c>
      <c r="G140" s="34">
        <f>IF(F152=0, "-", F140/F152)</f>
        <v>5.7048625038998081E-2</v>
      </c>
      <c r="H140" s="65">
        <v>674</v>
      </c>
      <c r="I140" s="9">
        <f>IF(H152=0, "-", H140/H152)</f>
        <v>4.347265221878225E-2</v>
      </c>
      <c r="J140" s="8">
        <f t="shared" si="10"/>
        <v>1.9750000000000001</v>
      </c>
      <c r="K140" s="9">
        <f t="shared" si="11"/>
        <v>0.89910979228486643</v>
      </c>
    </row>
    <row r="141" spans="1:11" x14ac:dyDescent="0.2">
      <c r="A141" s="7" t="s">
        <v>465</v>
      </c>
      <c r="B141" s="65">
        <v>2</v>
      </c>
      <c r="C141" s="34">
        <f>IF(B152=0, "-", B141/B152)</f>
        <v>8.2953131480713392E-4</v>
      </c>
      <c r="D141" s="65">
        <v>10</v>
      </c>
      <c r="E141" s="9">
        <f>IF(D152=0, "-", D141/D152)</f>
        <v>1.0277492291880781E-2</v>
      </c>
      <c r="F141" s="81">
        <v>81</v>
      </c>
      <c r="G141" s="34">
        <f>IF(F152=0, "-", F141/F152)</f>
        <v>3.6101083032490976E-3</v>
      </c>
      <c r="H141" s="65">
        <v>393</v>
      </c>
      <c r="I141" s="9">
        <f>IF(H152=0, "-", H141/H152)</f>
        <v>2.5348297213622292E-2</v>
      </c>
      <c r="J141" s="8">
        <f t="shared" si="10"/>
        <v>-0.8</v>
      </c>
      <c r="K141" s="9">
        <f t="shared" si="11"/>
        <v>-0.79389312977099236</v>
      </c>
    </row>
    <row r="142" spans="1:11" x14ac:dyDescent="0.2">
      <c r="A142" s="7" t="s">
        <v>466</v>
      </c>
      <c r="B142" s="65">
        <v>17</v>
      </c>
      <c r="C142" s="34">
        <f>IF(B152=0, "-", B142/B152)</f>
        <v>7.0510161758606388E-3</v>
      </c>
      <c r="D142" s="65">
        <v>24</v>
      </c>
      <c r="E142" s="9">
        <f>IF(D152=0, "-", D142/D152)</f>
        <v>2.4665981500513873E-2</v>
      </c>
      <c r="F142" s="81">
        <v>486</v>
      </c>
      <c r="G142" s="34">
        <f>IF(F152=0, "-", F142/F152)</f>
        <v>2.1660649819494584E-2</v>
      </c>
      <c r="H142" s="65">
        <v>327</v>
      </c>
      <c r="I142" s="9">
        <f>IF(H152=0, "-", H142/H152)</f>
        <v>2.1091331269349846E-2</v>
      </c>
      <c r="J142" s="8">
        <f t="shared" si="10"/>
        <v>-0.29166666666666669</v>
      </c>
      <c r="K142" s="9">
        <f t="shared" si="11"/>
        <v>0.48623853211009177</v>
      </c>
    </row>
    <row r="143" spans="1:11" x14ac:dyDescent="0.2">
      <c r="A143" s="7" t="s">
        <v>467</v>
      </c>
      <c r="B143" s="65">
        <v>25</v>
      </c>
      <c r="C143" s="34">
        <f>IF(B152=0, "-", B143/B152)</f>
        <v>1.0369141435089175E-2</v>
      </c>
      <c r="D143" s="65">
        <v>3</v>
      </c>
      <c r="E143" s="9">
        <f>IF(D152=0, "-", D143/D152)</f>
        <v>3.0832476875642342E-3</v>
      </c>
      <c r="F143" s="81">
        <v>155</v>
      </c>
      <c r="G143" s="34">
        <f>IF(F152=0, "-", F143/F152)</f>
        <v>6.9082319383161738E-3</v>
      </c>
      <c r="H143" s="65">
        <v>73</v>
      </c>
      <c r="I143" s="9">
        <f>IF(H152=0, "-", H143/H152)</f>
        <v>4.7084623323013419E-3</v>
      </c>
      <c r="J143" s="8">
        <f t="shared" si="10"/>
        <v>7.333333333333333</v>
      </c>
      <c r="K143" s="9">
        <f t="shared" si="11"/>
        <v>1.1232876712328768</v>
      </c>
    </row>
    <row r="144" spans="1:11" x14ac:dyDescent="0.2">
      <c r="A144" s="7" t="s">
        <v>468</v>
      </c>
      <c r="B144" s="65">
        <v>321</v>
      </c>
      <c r="C144" s="34">
        <f>IF(B152=0, "-", B144/B152)</f>
        <v>0.133139776026545</v>
      </c>
      <c r="D144" s="65">
        <v>36</v>
      </c>
      <c r="E144" s="9">
        <f>IF(D152=0, "-", D144/D152)</f>
        <v>3.6998972250770812E-2</v>
      </c>
      <c r="F144" s="81">
        <v>1675</v>
      </c>
      <c r="G144" s="34">
        <f>IF(F152=0, "-", F144/F152)</f>
        <v>7.4653474172126394E-2</v>
      </c>
      <c r="H144" s="65">
        <v>774</v>
      </c>
      <c r="I144" s="9">
        <f>IF(H152=0, "-", H144/H152)</f>
        <v>4.9922600619195047E-2</v>
      </c>
      <c r="J144" s="8">
        <f t="shared" si="10"/>
        <v>7.916666666666667</v>
      </c>
      <c r="K144" s="9">
        <f t="shared" si="11"/>
        <v>1.1640826873385013</v>
      </c>
    </row>
    <row r="145" spans="1:11" x14ac:dyDescent="0.2">
      <c r="A145" s="7" t="s">
        <v>469</v>
      </c>
      <c r="B145" s="65">
        <v>0</v>
      </c>
      <c r="C145" s="34">
        <f>IF(B152=0, "-", B145/B152)</f>
        <v>0</v>
      </c>
      <c r="D145" s="65">
        <v>0</v>
      </c>
      <c r="E145" s="9">
        <f>IF(D152=0, "-", D145/D152)</f>
        <v>0</v>
      </c>
      <c r="F145" s="81">
        <v>1</v>
      </c>
      <c r="G145" s="34">
        <f>IF(F152=0, "-", F145/F152)</f>
        <v>4.456923831171725E-5</v>
      </c>
      <c r="H145" s="65">
        <v>0</v>
      </c>
      <c r="I145" s="9">
        <f>IF(H152=0, "-", H145/H152)</f>
        <v>0</v>
      </c>
      <c r="J145" s="8" t="str">
        <f t="shared" si="10"/>
        <v>-</v>
      </c>
      <c r="K145" s="9" t="str">
        <f t="shared" si="11"/>
        <v>-</v>
      </c>
    </row>
    <row r="146" spans="1:11" x14ac:dyDescent="0.2">
      <c r="A146" s="7" t="s">
        <v>470</v>
      </c>
      <c r="B146" s="65">
        <v>66</v>
      </c>
      <c r="C146" s="34">
        <f>IF(B152=0, "-", B146/B152)</f>
        <v>2.7374533388635422E-2</v>
      </c>
      <c r="D146" s="65">
        <v>17</v>
      </c>
      <c r="E146" s="9">
        <f>IF(D152=0, "-", D146/D152)</f>
        <v>1.7471736896197326E-2</v>
      </c>
      <c r="F146" s="81">
        <v>558</v>
      </c>
      <c r="G146" s="34">
        <f>IF(F152=0, "-", F146/F152)</f>
        <v>2.4869634977938228E-2</v>
      </c>
      <c r="H146" s="65">
        <v>273</v>
      </c>
      <c r="I146" s="9">
        <f>IF(H152=0, "-", H146/H152)</f>
        <v>1.7608359133126934E-2</v>
      </c>
      <c r="J146" s="8">
        <f t="shared" si="10"/>
        <v>2.8823529411764706</v>
      </c>
      <c r="K146" s="9">
        <f t="shared" si="11"/>
        <v>1.043956043956044</v>
      </c>
    </row>
    <row r="147" spans="1:11" x14ac:dyDescent="0.2">
      <c r="A147" s="7" t="s">
        <v>471</v>
      </c>
      <c r="B147" s="65">
        <v>315</v>
      </c>
      <c r="C147" s="34">
        <f>IF(B152=0, "-", B147/B152)</f>
        <v>0.13065118208212359</v>
      </c>
      <c r="D147" s="65">
        <v>102</v>
      </c>
      <c r="E147" s="9">
        <f>IF(D152=0, "-", D147/D152)</f>
        <v>0.10483042137718397</v>
      </c>
      <c r="F147" s="81">
        <v>1933</v>
      </c>
      <c r="G147" s="34">
        <f>IF(F152=0, "-", F147/F152)</f>
        <v>8.6152337656549449E-2</v>
      </c>
      <c r="H147" s="65">
        <v>2089</v>
      </c>
      <c r="I147" s="9">
        <f>IF(H152=0, "-", H147/H152)</f>
        <v>0.13473942208462333</v>
      </c>
      <c r="J147" s="8">
        <f t="shared" si="10"/>
        <v>2.0882352941176472</v>
      </c>
      <c r="K147" s="9">
        <f t="shared" si="11"/>
        <v>-7.4676878889420775E-2</v>
      </c>
    </row>
    <row r="148" spans="1:11" x14ac:dyDescent="0.2">
      <c r="A148" s="7" t="s">
        <v>472</v>
      </c>
      <c r="B148" s="65">
        <v>395</v>
      </c>
      <c r="C148" s="34">
        <f>IF(B152=0, "-", B148/B152)</f>
        <v>0.16383243467440897</v>
      </c>
      <c r="D148" s="65">
        <v>70</v>
      </c>
      <c r="E148" s="9">
        <f>IF(D152=0, "-", D148/D152)</f>
        <v>7.1942446043165464E-2</v>
      </c>
      <c r="F148" s="81">
        <v>3557</v>
      </c>
      <c r="G148" s="34">
        <f>IF(F152=0, "-", F148/F152)</f>
        <v>0.15853278067477827</v>
      </c>
      <c r="H148" s="65">
        <v>1992</v>
      </c>
      <c r="I148" s="9">
        <f>IF(H152=0, "-", H148/H152)</f>
        <v>0.12848297213622292</v>
      </c>
      <c r="J148" s="8">
        <f t="shared" si="10"/>
        <v>4.6428571428571432</v>
      </c>
      <c r="K148" s="9">
        <f t="shared" si="11"/>
        <v>0.7856425702811245</v>
      </c>
    </row>
    <row r="149" spans="1:11" x14ac:dyDescent="0.2">
      <c r="A149" s="7" t="s">
        <v>473</v>
      </c>
      <c r="B149" s="65">
        <v>8</v>
      </c>
      <c r="C149" s="34">
        <f>IF(B152=0, "-", B149/B152)</f>
        <v>3.3181252592285357E-3</v>
      </c>
      <c r="D149" s="65">
        <v>0</v>
      </c>
      <c r="E149" s="9">
        <f>IF(D152=0, "-", D149/D152)</f>
        <v>0</v>
      </c>
      <c r="F149" s="81">
        <v>32</v>
      </c>
      <c r="G149" s="34">
        <f>IF(F152=0, "-", F149/F152)</f>
        <v>1.426215625974952E-3</v>
      </c>
      <c r="H149" s="65">
        <v>0</v>
      </c>
      <c r="I149" s="9">
        <f>IF(H152=0, "-", H149/H152)</f>
        <v>0</v>
      </c>
      <c r="J149" s="8" t="str">
        <f t="shared" si="10"/>
        <v>-</v>
      </c>
      <c r="K149" s="9" t="str">
        <f t="shared" si="11"/>
        <v>-</v>
      </c>
    </row>
    <row r="150" spans="1:11" x14ac:dyDescent="0.2">
      <c r="A150" s="7" t="s">
        <v>474</v>
      </c>
      <c r="B150" s="65">
        <v>68</v>
      </c>
      <c r="C150" s="34">
        <f>IF(B152=0, "-", B150/B152)</f>
        <v>2.8204064703442555E-2</v>
      </c>
      <c r="D150" s="65">
        <v>24</v>
      </c>
      <c r="E150" s="9">
        <f>IF(D152=0, "-", D150/D152)</f>
        <v>2.4665981500513873E-2</v>
      </c>
      <c r="F150" s="81">
        <v>1023</v>
      </c>
      <c r="G150" s="34">
        <f>IF(F152=0, "-", F150/F152)</f>
        <v>4.5594330792886752E-2</v>
      </c>
      <c r="H150" s="65">
        <v>695</v>
      </c>
      <c r="I150" s="9">
        <f>IF(H152=0, "-", H150/H152)</f>
        <v>4.4827141382868939E-2</v>
      </c>
      <c r="J150" s="8">
        <f t="shared" si="10"/>
        <v>1.8333333333333333</v>
      </c>
      <c r="K150" s="9">
        <f t="shared" si="11"/>
        <v>0.47194244604316549</v>
      </c>
    </row>
    <row r="151" spans="1:11" x14ac:dyDescent="0.2">
      <c r="A151" s="2"/>
      <c r="B151" s="68"/>
      <c r="C151" s="33"/>
      <c r="D151" s="68"/>
      <c r="E151" s="6"/>
      <c r="F151" s="82"/>
      <c r="G151" s="33"/>
      <c r="H151" s="68"/>
      <c r="I151" s="6"/>
      <c r="J151" s="5"/>
      <c r="K151" s="6"/>
    </row>
    <row r="152" spans="1:11" s="43" customFormat="1" x14ac:dyDescent="0.2">
      <c r="A152" s="162" t="s">
        <v>637</v>
      </c>
      <c r="B152" s="71">
        <f>SUM(B125:B151)</f>
        <v>2411</v>
      </c>
      <c r="C152" s="40">
        <f>B152/20495</f>
        <v>0.11763844840204928</v>
      </c>
      <c r="D152" s="71">
        <f>SUM(D125:D151)</f>
        <v>973</v>
      </c>
      <c r="E152" s="41">
        <f>D152/10447</f>
        <v>9.3136785680099546E-2</v>
      </c>
      <c r="F152" s="77">
        <f>SUM(F125:F151)</f>
        <v>22437</v>
      </c>
      <c r="G152" s="42">
        <f>F152/211338</f>
        <v>0.10616642534707435</v>
      </c>
      <c r="H152" s="71">
        <f>SUM(H125:H151)</f>
        <v>15504</v>
      </c>
      <c r="I152" s="41">
        <f>H152/155887</f>
        <v>9.9456657707185328E-2</v>
      </c>
      <c r="J152" s="37">
        <f>IF(D152=0, "-", IF((B152-D152)/D152&lt;10, (B152-D152)/D152, "&gt;999%"))</f>
        <v>1.4779033915724564</v>
      </c>
      <c r="K152" s="38">
        <f>IF(H152=0, "-", IF((F152-H152)/H152&lt;10, (F152-H152)/H152, "&gt;999%"))</f>
        <v>0.4471749226006192</v>
      </c>
    </row>
    <row r="153" spans="1:11" x14ac:dyDescent="0.2">
      <c r="B153" s="83"/>
      <c r="D153" s="83"/>
      <c r="F153" s="83"/>
      <c r="H153" s="83"/>
    </row>
    <row r="154" spans="1:11" x14ac:dyDescent="0.2">
      <c r="A154" s="163" t="s">
        <v>157</v>
      </c>
      <c r="B154" s="61" t="s">
        <v>12</v>
      </c>
      <c r="C154" s="62" t="s">
        <v>13</v>
      </c>
      <c r="D154" s="61" t="s">
        <v>12</v>
      </c>
      <c r="E154" s="63" t="s">
        <v>13</v>
      </c>
      <c r="F154" s="62" t="s">
        <v>12</v>
      </c>
      <c r="G154" s="62" t="s">
        <v>13</v>
      </c>
      <c r="H154" s="61" t="s">
        <v>12</v>
      </c>
      <c r="I154" s="63" t="s">
        <v>13</v>
      </c>
      <c r="J154" s="61"/>
      <c r="K154" s="63"/>
    </row>
    <row r="155" spans="1:11" x14ac:dyDescent="0.2">
      <c r="A155" s="7" t="s">
        <v>475</v>
      </c>
      <c r="B155" s="65">
        <v>0</v>
      </c>
      <c r="C155" s="34">
        <f>IF(B175=0, "-", B155/B175)</f>
        <v>0</v>
      </c>
      <c r="D155" s="65">
        <v>0</v>
      </c>
      <c r="E155" s="9">
        <f>IF(D175=0, "-", D155/D175)</f>
        <v>0</v>
      </c>
      <c r="F155" s="81">
        <v>17</v>
      </c>
      <c r="G155" s="34">
        <f>IF(F175=0, "-", F155/F175)</f>
        <v>3.1616142830574669E-3</v>
      </c>
      <c r="H155" s="65">
        <v>0</v>
      </c>
      <c r="I155" s="9">
        <f>IF(H175=0, "-", H155/H175)</f>
        <v>0</v>
      </c>
      <c r="J155" s="8" t="str">
        <f t="shared" ref="J155:J173" si="12">IF(D155=0, "-", IF((B155-D155)/D155&lt;10, (B155-D155)/D155, "&gt;999%"))</f>
        <v>-</v>
      </c>
      <c r="K155" s="9" t="str">
        <f t="shared" ref="K155:K173" si="13">IF(H155=0, "-", IF((F155-H155)/H155&lt;10, (F155-H155)/H155, "&gt;999%"))</f>
        <v>-</v>
      </c>
    </row>
    <row r="156" spans="1:11" x14ac:dyDescent="0.2">
      <c r="A156" s="7" t="s">
        <v>476</v>
      </c>
      <c r="B156" s="65">
        <v>31</v>
      </c>
      <c r="C156" s="34">
        <f>IF(B175=0, "-", B156/B175)</f>
        <v>7.9691516709511565E-2</v>
      </c>
      <c r="D156" s="65">
        <v>7</v>
      </c>
      <c r="E156" s="9">
        <f>IF(D175=0, "-", D156/D175)</f>
        <v>3.3980582524271843E-2</v>
      </c>
      <c r="F156" s="81">
        <v>363</v>
      </c>
      <c r="G156" s="34">
        <f>IF(F175=0, "-", F156/F175)</f>
        <v>6.7509763808815321E-2</v>
      </c>
      <c r="H156" s="65">
        <v>277</v>
      </c>
      <c r="I156" s="9">
        <f>IF(H175=0, "-", H156/H175)</f>
        <v>7.3945541911372134E-2</v>
      </c>
      <c r="J156" s="8">
        <f t="shared" si="12"/>
        <v>3.4285714285714284</v>
      </c>
      <c r="K156" s="9">
        <f t="shared" si="13"/>
        <v>0.31046931407942241</v>
      </c>
    </row>
    <row r="157" spans="1:11" x14ac:dyDescent="0.2">
      <c r="A157" s="7" t="s">
        <v>477</v>
      </c>
      <c r="B157" s="65">
        <v>44</v>
      </c>
      <c r="C157" s="34">
        <f>IF(B175=0, "-", B157/B175)</f>
        <v>0.11311053984575835</v>
      </c>
      <c r="D157" s="65">
        <v>53</v>
      </c>
      <c r="E157" s="9">
        <f>IF(D175=0, "-", D157/D175)</f>
        <v>0.25728155339805825</v>
      </c>
      <c r="F157" s="81">
        <v>993</v>
      </c>
      <c r="G157" s="34">
        <f>IF(F175=0, "-", F157/F175)</f>
        <v>0.1846754695927097</v>
      </c>
      <c r="H157" s="65">
        <v>754</v>
      </c>
      <c r="I157" s="9">
        <f>IF(H175=0, "-", H157/H175)</f>
        <v>0.201281366791244</v>
      </c>
      <c r="J157" s="8">
        <f t="shared" si="12"/>
        <v>-0.16981132075471697</v>
      </c>
      <c r="K157" s="9">
        <f t="shared" si="13"/>
        <v>0.31697612732095493</v>
      </c>
    </row>
    <row r="158" spans="1:11" x14ac:dyDescent="0.2">
      <c r="A158" s="7" t="s">
        <v>478</v>
      </c>
      <c r="B158" s="65">
        <v>8</v>
      </c>
      <c r="C158" s="34">
        <f>IF(B175=0, "-", B158/B175)</f>
        <v>2.056555269922879E-2</v>
      </c>
      <c r="D158" s="65">
        <v>5</v>
      </c>
      <c r="E158" s="9">
        <f>IF(D175=0, "-", D158/D175)</f>
        <v>2.4271844660194174E-2</v>
      </c>
      <c r="F158" s="81">
        <v>148</v>
      </c>
      <c r="G158" s="34">
        <f>IF(F175=0, "-", F158/F175)</f>
        <v>2.7524641993676772E-2</v>
      </c>
      <c r="H158" s="65">
        <v>130</v>
      </c>
      <c r="I158" s="9">
        <f>IF(H175=0, "-", H158/H175)</f>
        <v>3.4703683929524824E-2</v>
      </c>
      <c r="J158" s="8">
        <f t="shared" si="12"/>
        <v>0.6</v>
      </c>
      <c r="K158" s="9">
        <f t="shared" si="13"/>
        <v>0.13846153846153847</v>
      </c>
    </row>
    <row r="159" spans="1:11" x14ac:dyDescent="0.2">
      <c r="A159" s="7" t="s">
        <v>479</v>
      </c>
      <c r="B159" s="65">
        <v>2</v>
      </c>
      <c r="C159" s="34">
        <f>IF(B175=0, "-", B159/B175)</f>
        <v>5.1413881748071976E-3</v>
      </c>
      <c r="D159" s="65">
        <v>0</v>
      </c>
      <c r="E159" s="9">
        <f>IF(D175=0, "-", D159/D175)</f>
        <v>0</v>
      </c>
      <c r="F159" s="81">
        <v>22</v>
      </c>
      <c r="G159" s="34">
        <f>IF(F175=0, "-", F159/F175)</f>
        <v>4.0915008368978987E-3</v>
      </c>
      <c r="H159" s="65">
        <v>0</v>
      </c>
      <c r="I159" s="9">
        <f>IF(H175=0, "-", H159/H175)</f>
        <v>0</v>
      </c>
      <c r="J159" s="8" t="str">
        <f t="shared" si="12"/>
        <v>-</v>
      </c>
      <c r="K159" s="9" t="str">
        <f t="shared" si="13"/>
        <v>-</v>
      </c>
    </row>
    <row r="160" spans="1:11" x14ac:dyDescent="0.2">
      <c r="A160" s="7" t="s">
        <v>480</v>
      </c>
      <c r="B160" s="65">
        <v>0</v>
      </c>
      <c r="C160" s="34">
        <f>IF(B175=0, "-", B160/B175)</f>
        <v>0</v>
      </c>
      <c r="D160" s="65">
        <v>0</v>
      </c>
      <c r="E160" s="9">
        <f>IF(D175=0, "-", D160/D175)</f>
        <v>0</v>
      </c>
      <c r="F160" s="81">
        <v>0</v>
      </c>
      <c r="G160" s="34">
        <f>IF(F175=0, "-", F160/F175)</f>
        <v>0</v>
      </c>
      <c r="H160" s="65">
        <v>1</v>
      </c>
      <c r="I160" s="9">
        <f>IF(H175=0, "-", H160/H175)</f>
        <v>2.6695141484249865E-4</v>
      </c>
      <c r="J160" s="8" t="str">
        <f t="shared" si="12"/>
        <v>-</v>
      </c>
      <c r="K160" s="9">
        <f t="shared" si="13"/>
        <v>-1</v>
      </c>
    </row>
    <row r="161" spans="1:11" x14ac:dyDescent="0.2">
      <c r="A161" s="7" t="s">
        <v>481</v>
      </c>
      <c r="B161" s="65">
        <v>12</v>
      </c>
      <c r="C161" s="34">
        <f>IF(B175=0, "-", B161/B175)</f>
        <v>3.0848329048843187E-2</v>
      </c>
      <c r="D161" s="65">
        <v>3</v>
      </c>
      <c r="E161" s="9">
        <f>IF(D175=0, "-", D161/D175)</f>
        <v>1.4563106796116505E-2</v>
      </c>
      <c r="F161" s="81">
        <v>92</v>
      </c>
      <c r="G161" s="34">
        <f>IF(F175=0, "-", F161/F175)</f>
        <v>1.7109912590663939E-2</v>
      </c>
      <c r="H161" s="65">
        <v>59</v>
      </c>
      <c r="I161" s="9">
        <f>IF(H175=0, "-", H161/H175)</f>
        <v>1.5750133475707421E-2</v>
      </c>
      <c r="J161" s="8">
        <f t="shared" si="12"/>
        <v>3</v>
      </c>
      <c r="K161" s="9">
        <f t="shared" si="13"/>
        <v>0.55932203389830504</v>
      </c>
    </row>
    <row r="162" spans="1:11" x14ac:dyDescent="0.2">
      <c r="A162" s="7" t="s">
        <v>482</v>
      </c>
      <c r="B162" s="65">
        <v>1</v>
      </c>
      <c r="C162" s="34">
        <f>IF(B175=0, "-", B162/B175)</f>
        <v>2.5706940874035988E-3</v>
      </c>
      <c r="D162" s="65">
        <v>0</v>
      </c>
      <c r="E162" s="9">
        <f>IF(D175=0, "-", D162/D175)</f>
        <v>0</v>
      </c>
      <c r="F162" s="81">
        <v>9</v>
      </c>
      <c r="G162" s="34">
        <f>IF(F175=0, "-", F162/F175)</f>
        <v>1.6737957969127767E-3</v>
      </c>
      <c r="H162" s="65">
        <v>17</v>
      </c>
      <c r="I162" s="9">
        <f>IF(H175=0, "-", H162/H175)</f>
        <v>4.5381740523224769E-3</v>
      </c>
      <c r="J162" s="8" t="str">
        <f t="shared" si="12"/>
        <v>-</v>
      </c>
      <c r="K162" s="9">
        <f t="shared" si="13"/>
        <v>-0.47058823529411764</v>
      </c>
    </row>
    <row r="163" spans="1:11" x14ac:dyDescent="0.2">
      <c r="A163" s="7" t="s">
        <v>483</v>
      </c>
      <c r="B163" s="65">
        <v>35</v>
      </c>
      <c r="C163" s="34">
        <f>IF(B175=0, "-", B163/B175)</f>
        <v>8.9974293059125965E-2</v>
      </c>
      <c r="D163" s="65">
        <v>13</v>
      </c>
      <c r="E163" s="9">
        <f>IF(D175=0, "-", D163/D175)</f>
        <v>6.3106796116504854E-2</v>
      </c>
      <c r="F163" s="81">
        <v>373</v>
      </c>
      <c r="G163" s="34">
        <f>IF(F175=0, "-", F163/F175)</f>
        <v>6.9369536916496194E-2</v>
      </c>
      <c r="H163" s="65">
        <v>32</v>
      </c>
      <c r="I163" s="9">
        <f>IF(H175=0, "-", H163/H175)</f>
        <v>8.5424452749599568E-3</v>
      </c>
      <c r="J163" s="8">
        <f t="shared" si="12"/>
        <v>1.6923076923076923</v>
      </c>
      <c r="K163" s="9" t="str">
        <f t="shared" si="13"/>
        <v>&gt;999%</v>
      </c>
    </row>
    <row r="164" spans="1:11" x14ac:dyDescent="0.2">
      <c r="A164" s="7" t="s">
        <v>484</v>
      </c>
      <c r="B164" s="65">
        <v>3</v>
      </c>
      <c r="C164" s="34">
        <f>IF(B175=0, "-", B164/B175)</f>
        <v>7.7120822622107968E-3</v>
      </c>
      <c r="D164" s="65">
        <v>10</v>
      </c>
      <c r="E164" s="9">
        <f>IF(D175=0, "-", D164/D175)</f>
        <v>4.8543689320388349E-2</v>
      </c>
      <c r="F164" s="81">
        <v>401</v>
      </c>
      <c r="G164" s="34">
        <f>IF(F175=0, "-", F164/F175)</f>
        <v>7.4576901618002608E-2</v>
      </c>
      <c r="H164" s="65">
        <v>335</v>
      </c>
      <c r="I164" s="9">
        <f>IF(H175=0, "-", H164/H175)</f>
        <v>8.9428723972237056E-2</v>
      </c>
      <c r="J164" s="8">
        <f t="shared" si="12"/>
        <v>-0.7</v>
      </c>
      <c r="K164" s="9">
        <f t="shared" si="13"/>
        <v>0.19701492537313434</v>
      </c>
    </row>
    <row r="165" spans="1:11" x14ac:dyDescent="0.2">
      <c r="A165" s="7" t="s">
        <v>485</v>
      </c>
      <c r="B165" s="65">
        <v>8</v>
      </c>
      <c r="C165" s="34">
        <f>IF(B175=0, "-", B165/B175)</f>
        <v>2.056555269922879E-2</v>
      </c>
      <c r="D165" s="65">
        <v>5</v>
      </c>
      <c r="E165" s="9">
        <f>IF(D175=0, "-", D165/D175)</f>
        <v>2.4271844660194174E-2</v>
      </c>
      <c r="F165" s="81">
        <v>143</v>
      </c>
      <c r="G165" s="34">
        <f>IF(F175=0, "-", F165/F175)</f>
        <v>2.6594755439836339E-2</v>
      </c>
      <c r="H165" s="65">
        <v>125</v>
      </c>
      <c r="I165" s="9">
        <f>IF(H175=0, "-", H165/H175)</f>
        <v>3.3368926855312335E-2</v>
      </c>
      <c r="J165" s="8">
        <f t="shared" si="12"/>
        <v>0.6</v>
      </c>
      <c r="K165" s="9">
        <f t="shared" si="13"/>
        <v>0.14399999999999999</v>
      </c>
    </row>
    <row r="166" spans="1:11" x14ac:dyDescent="0.2">
      <c r="A166" s="7" t="s">
        <v>486</v>
      </c>
      <c r="B166" s="65">
        <v>62</v>
      </c>
      <c r="C166" s="34">
        <f>IF(B175=0, "-", B166/B175)</f>
        <v>0.15938303341902313</v>
      </c>
      <c r="D166" s="65">
        <v>9</v>
      </c>
      <c r="E166" s="9">
        <f>IF(D175=0, "-", D166/D175)</f>
        <v>4.3689320388349516E-2</v>
      </c>
      <c r="F166" s="81">
        <v>457</v>
      </c>
      <c r="G166" s="34">
        <f>IF(F175=0, "-", F166/F175)</f>
        <v>8.4991631021015437E-2</v>
      </c>
      <c r="H166" s="65">
        <v>329</v>
      </c>
      <c r="I166" s="9">
        <f>IF(H175=0, "-", H166/H175)</f>
        <v>8.7827015483182058E-2</v>
      </c>
      <c r="J166" s="8">
        <f t="shared" si="12"/>
        <v>5.8888888888888893</v>
      </c>
      <c r="K166" s="9">
        <f t="shared" si="13"/>
        <v>0.38905775075987842</v>
      </c>
    </row>
    <row r="167" spans="1:11" x14ac:dyDescent="0.2">
      <c r="A167" s="7" t="s">
        <v>487</v>
      </c>
      <c r="B167" s="65">
        <v>8</v>
      </c>
      <c r="C167" s="34">
        <f>IF(B175=0, "-", B167/B175)</f>
        <v>2.056555269922879E-2</v>
      </c>
      <c r="D167" s="65">
        <v>8</v>
      </c>
      <c r="E167" s="9">
        <f>IF(D175=0, "-", D167/D175)</f>
        <v>3.8834951456310676E-2</v>
      </c>
      <c r="F167" s="81">
        <v>85</v>
      </c>
      <c r="G167" s="34">
        <f>IF(F175=0, "-", F167/F175)</f>
        <v>1.5808071415287336E-2</v>
      </c>
      <c r="H167" s="65">
        <v>70</v>
      </c>
      <c r="I167" s="9">
        <f>IF(H175=0, "-", H167/H175)</f>
        <v>1.8686599038974908E-2</v>
      </c>
      <c r="J167" s="8">
        <f t="shared" si="12"/>
        <v>0</v>
      </c>
      <c r="K167" s="9">
        <f t="shared" si="13"/>
        <v>0.21428571428571427</v>
      </c>
    </row>
    <row r="168" spans="1:11" x14ac:dyDescent="0.2">
      <c r="A168" s="7" t="s">
        <v>488</v>
      </c>
      <c r="B168" s="65">
        <v>21</v>
      </c>
      <c r="C168" s="34">
        <f>IF(B175=0, "-", B168/B175)</f>
        <v>5.3984575835475578E-2</v>
      </c>
      <c r="D168" s="65">
        <v>7</v>
      </c>
      <c r="E168" s="9">
        <f>IF(D175=0, "-", D168/D175)</f>
        <v>3.3980582524271843E-2</v>
      </c>
      <c r="F168" s="81">
        <v>291</v>
      </c>
      <c r="G168" s="34">
        <f>IF(F175=0, "-", F168/F175)</f>
        <v>5.4119397433513114E-2</v>
      </c>
      <c r="H168" s="65">
        <v>38</v>
      </c>
      <c r="I168" s="9">
        <f>IF(H175=0, "-", H168/H175)</f>
        <v>1.014415376401495E-2</v>
      </c>
      <c r="J168" s="8">
        <f t="shared" si="12"/>
        <v>2</v>
      </c>
      <c r="K168" s="9">
        <f t="shared" si="13"/>
        <v>6.6578947368421053</v>
      </c>
    </row>
    <row r="169" spans="1:11" x14ac:dyDescent="0.2">
      <c r="A169" s="7" t="s">
        <v>489</v>
      </c>
      <c r="B169" s="65">
        <v>100</v>
      </c>
      <c r="C169" s="34">
        <f>IF(B175=0, "-", B169/B175)</f>
        <v>0.25706940874035988</v>
      </c>
      <c r="D169" s="65">
        <v>46</v>
      </c>
      <c r="E169" s="9">
        <f>IF(D175=0, "-", D169/D175)</f>
        <v>0.22330097087378642</v>
      </c>
      <c r="F169" s="81">
        <v>1069</v>
      </c>
      <c r="G169" s="34">
        <f>IF(F175=0, "-", F169/F175)</f>
        <v>0.19880974521108424</v>
      </c>
      <c r="H169" s="65">
        <v>886</v>
      </c>
      <c r="I169" s="9">
        <f>IF(H175=0, "-", H169/H175)</f>
        <v>0.23651895355045383</v>
      </c>
      <c r="J169" s="8">
        <f t="shared" si="12"/>
        <v>1.173913043478261</v>
      </c>
      <c r="K169" s="9">
        <f t="shared" si="13"/>
        <v>0.20654627539503387</v>
      </c>
    </row>
    <row r="170" spans="1:11" x14ac:dyDescent="0.2">
      <c r="A170" s="7" t="s">
        <v>490</v>
      </c>
      <c r="B170" s="65">
        <v>14</v>
      </c>
      <c r="C170" s="34">
        <f>IF(B175=0, "-", B170/B175)</f>
        <v>3.5989717223650387E-2</v>
      </c>
      <c r="D170" s="65">
        <v>7</v>
      </c>
      <c r="E170" s="9">
        <f>IF(D175=0, "-", D170/D175)</f>
        <v>3.3980582524271843E-2</v>
      </c>
      <c r="F170" s="81">
        <v>119</v>
      </c>
      <c r="G170" s="34">
        <f>IF(F175=0, "-", F170/F175)</f>
        <v>2.2131299981402269E-2</v>
      </c>
      <c r="H170" s="65">
        <v>106</v>
      </c>
      <c r="I170" s="9">
        <f>IF(H175=0, "-", H170/H175)</f>
        <v>2.8296849973304859E-2</v>
      </c>
      <c r="J170" s="8">
        <f t="shared" si="12"/>
        <v>1</v>
      </c>
      <c r="K170" s="9">
        <f t="shared" si="13"/>
        <v>0.12264150943396226</v>
      </c>
    </row>
    <row r="171" spans="1:11" x14ac:dyDescent="0.2">
      <c r="A171" s="7" t="s">
        <v>491</v>
      </c>
      <c r="B171" s="65">
        <v>11</v>
      </c>
      <c r="C171" s="34">
        <f>IF(B175=0, "-", B171/B175)</f>
        <v>2.8277634961439587E-2</v>
      </c>
      <c r="D171" s="65">
        <v>10</v>
      </c>
      <c r="E171" s="9">
        <f>IF(D175=0, "-", D171/D175)</f>
        <v>4.8543689320388349E-2</v>
      </c>
      <c r="F171" s="81">
        <v>126</v>
      </c>
      <c r="G171" s="34">
        <f>IF(F175=0, "-", F171/F175)</f>
        <v>2.3433141156778872E-2</v>
      </c>
      <c r="H171" s="65">
        <v>174</v>
      </c>
      <c r="I171" s="9">
        <f>IF(H175=0, "-", H171/H175)</f>
        <v>4.6449546182594767E-2</v>
      </c>
      <c r="J171" s="8">
        <f t="shared" si="12"/>
        <v>0.1</v>
      </c>
      <c r="K171" s="9">
        <f t="shared" si="13"/>
        <v>-0.27586206896551724</v>
      </c>
    </row>
    <row r="172" spans="1:11" x14ac:dyDescent="0.2">
      <c r="A172" s="7" t="s">
        <v>492</v>
      </c>
      <c r="B172" s="65">
        <v>18</v>
      </c>
      <c r="C172" s="34">
        <f>IF(B175=0, "-", B172/B175)</f>
        <v>4.6272493573264781E-2</v>
      </c>
      <c r="D172" s="65">
        <v>19</v>
      </c>
      <c r="E172" s="9">
        <f>IF(D175=0, "-", D172/D175)</f>
        <v>9.2233009708737865E-2</v>
      </c>
      <c r="F172" s="81">
        <v>335</v>
      </c>
      <c r="G172" s="34">
        <f>IF(F175=0, "-", F172/F175)</f>
        <v>6.2302399107308906E-2</v>
      </c>
      <c r="H172" s="65">
        <v>258</v>
      </c>
      <c r="I172" s="9">
        <f>IF(H175=0, "-", H172/H175)</f>
        <v>6.8873465029364658E-2</v>
      </c>
      <c r="J172" s="8">
        <f t="shared" si="12"/>
        <v>-5.2631578947368418E-2</v>
      </c>
      <c r="K172" s="9">
        <f t="shared" si="13"/>
        <v>0.29844961240310075</v>
      </c>
    </row>
    <row r="173" spans="1:11" x14ac:dyDescent="0.2">
      <c r="A173" s="7" t="s">
        <v>493</v>
      </c>
      <c r="B173" s="65">
        <v>11</v>
      </c>
      <c r="C173" s="34">
        <f>IF(B175=0, "-", B173/B175)</f>
        <v>2.8277634961439587E-2</v>
      </c>
      <c r="D173" s="65">
        <v>4</v>
      </c>
      <c r="E173" s="9">
        <f>IF(D175=0, "-", D173/D175)</f>
        <v>1.9417475728155338E-2</v>
      </c>
      <c r="F173" s="81">
        <v>334</v>
      </c>
      <c r="G173" s="34">
        <f>IF(F175=0, "-", F173/F175)</f>
        <v>6.2116421796540824E-2</v>
      </c>
      <c r="H173" s="65">
        <v>155</v>
      </c>
      <c r="I173" s="9">
        <f>IF(H175=0, "-", H173/H175)</f>
        <v>4.1377469300587291E-2</v>
      </c>
      <c r="J173" s="8">
        <f t="shared" si="12"/>
        <v>1.75</v>
      </c>
      <c r="K173" s="9">
        <f t="shared" si="13"/>
        <v>1.1548387096774193</v>
      </c>
    </row>
    <row r="174" spans="1:11" x14ac:dyDescent="0.2">
      <c r="A174" s="2"/>
      <c r="B174" s="68"/>
      <c r="C174" s="33"/>
      <c r="D174" s="68"/>
      <c r="E174" s="6"/>
      <c r="F174" s="82"/>
      <c r="G174" s="33"/>
      <c r="H174" s="68"/>
      <c r="I174" s="6"/>
      <c r="J174" s="5"/>
      <c r="K174" s="6"/>
    </row>
    <row r="175" spans="1:11" s="43" customFormat="1" x14ac:dyDescent="0.2">
      <c r="A175" s="162" t="s">
        <v>636</v>
      </c>
      <c r="B175" s="71">
        <f>SUM(B155:B174)</f>
        <v>389</v>
      </c>
      <c r="C175" s="40">
        <f>B175/20495</f>
        <v>1.8980239082703097E-2</v>
      </c>
      <c r="D175" s="71">
        <f>SUM(D155:D174)</f>
        <v>206</v>
      </c>
      <c r="E175" s="41">
        <f>D175/10447</f>
        <v>1.9718579496506173E-2</v>
      </c>
      <c r="F175" s="77">
        <f>SUM(F155:F174)</f>
        <v>5377</v>
      </c>
      <c r="G175" s="42">
        <f>F175/211338</f>
        <v>2.5442655840407311E-2</v>
      </c>
      <c r="H175" s="71">
        <f>SUM(H155:H174)</f>
        <v>3746</v>
      </c>
      <c r="I175" s="41">
        <f>H175/155887</f>
        <v>2.4030227023420812E-2</v>
      </c>
      <c r="J175" s="37">
        <f>IF(D175=0, "-", IF((B175-D175)/D175&lt;10, (B175-D175)/D175, "&gt;999%"))</f>
        <v>0.88834951456310685</v>
      </c>
      <c r="K175" s="38">
        <f>IF(H175=0, "-", IF((F175-H175)/H175&lt;10, (F175-H175)/H175, "&gt;999%"))</f>
        <v>0.43539775760811533</v>
      </c>
    </row>
    <row r="176" spans="1:11" x14ac:dyDescent="0.2">
      <c r="B176" s="83"/>
      <c r="D176" s="83"/>
      <c r="F176" s="83"/>
      <c r="H176" s="83"/>
    </row>
    <row r="177" spans="1:11" s="43" customFormat="1" x14ac:dyDescent="0.2">
      <c r="A177" s="162" t="s">
        <v>635</v>
      </c>
      <c r="B177" s="71">
        <v>2800</v>
      </c>
      <c r="C177" s="40">
        <f>B177/20495</f>
        <v>0.13661868748475237</v>
      </c>
      <c r="D177" s="71">
        <v>1179</v>
      </c>
      <c r="E177" s="41">
        <f>D177/10447</f>
        <v>0.11285536517660573</v>
      </c>
      <c r="F177" s="77">
        <v>27814</v>
      </c>
      <c r="G177" s="42">
        <f>F177/211338</f>
        <v>0.13160908118748166</v>
      </c>
      <c r="H177" s="71">
        <v>19250</v>
      </c>
      <c r="I177" s="41">
        <f>H177/155887</f>
        <v>0.12348688473060615</v>
      </c>
      <c r="J177" s="37">
        <f>IF(D177=0, "-", IF((B177-D177)/D177&lt;10, (B177-D177)/D177, "&gt;999%"))</f>
        <v>1.374893977947413</v>
      </c>
      <c r="K177" s="38">
        <f>IF(H177=0, "-", IF((F177-H177)/H177&lt;10, (F177-H177)/H177, "&gt;999%"))</f>
        <v>0.44488311688311688</v>
      </c>
    </row>
    <row r="178" spans="1:11" x14ac:dyDescent="0.2">
      <c r="B178" s="83"/>
      <c r="D178" s="83"/>
      <c r="F178" s="83"/>
      <c r="H178" s="83"/>
    </row>
    <row r="179" spans="1:11" ht="15.75" x14ac:dyDescent="0.25">
      <c r="A179" s="164" t="s">
        <v>125</v>
      </c>
      <c r="B179" s="196" t="s">
        <v>1</v>
      </c>
      <c r="C179" s="200"/>
      <c r="D179" s="200"/>
      <c r="E179" s="197"/>
      <c r="F179" s="196" t="s">
        <v>14</v>
      </c>
      <c r="G179" s="200"/>
      <c r="H179" s="200"/>
      <c r="I179" s="197"/>
      <c r="J179" s="196" t="s">
        <v>15</v>
      </c>
      <c r="K179" s="197"/>
    </row>
    <row r="180" spans="1:11" x14ac:dyDescent="0.2">
      <c r="A180" s="22"/>
      <c r="B180" s="196">
        <f>VALUE(RIGHT($B$2, 4))</f>
        <v>2021</v>
      </c>
      <c r="C180" s="197"/>
      <c r="D180" s="196">
        <f>B180-1</f>
        <v>2020</v>
      </c>
      <c r="E180" s="204"/>
      <c r="F180" s="196">
        <f>B180</f>
        <v>2021</v>
      </c>
      <c r="G180" s="204"/>
      <c r="H180" s="196">
        <f>D180</f>
        <v>2020</v>
      </c>
      <c r="I180" s="204"/>
      <c r="J180" s="140" t="s">
        <v>4</v>
      </c>
      <c r="K180" s="141" t="s">
        <v>2</v>
      </c>
    </row>
    <row r="181" spans="1:11" x14ac:dyDescent="0.2">
      <c r="A181" s="163" t="s">
        <v>158</v>
      </c>
      <c r="B181" s="61" t="s">
        <v>12</v>
      </c>
      <c r="C181" s="62" t="s">
        <v>13</v>
      </c>
      <c r="D181" s="61" t="s">
        <v>12</v>
      </c>
      <c r="E181" s="63" t="s">
        <v>13</v>
      </c>
      <c r="F181" s="62" t="s">
        <v>12</v>
      </c>
      <c r="G181" s="62" t="s">
        <v>13</v>
      </c>
      <c r="H181" s="61" t="s">
        <v>12</v>
      </c>
      <c r="I181" s="63" t="s">
        <v>13</v>
      </c>
      <c r="J181" s="61"/>
      <c r="K181" s="63"/>
    </row>
    <row r="182" spans="1:11" x14ac:dyDescent="0.2">
      <c r="A182" s="7" t="s">
        <v>494</v>
      </c>
      <c r="B182" s="65">
        <v>183</v>
      </c>
      <c r="C182" s="34">
        <f>IF(B185=0, "-", B182/B185)</f>
        <v>0.80616740088105732</v>
      </c>
      <c r="D182" s="65">
        <v>46</v>
      </c>
      <c r="E182" s="9">
        <f>IF(D185=0, "-", D182/D185)</f>
        <v>0.24083769633507854</v>
      </c>
      <c r="F182" s="81">
        <v>777</v>
      </c>
      <c r="G182" s="34">
        <f>IF(F185=0, "-", F182/F185)</f>
        <v>0.22859664607237423</v>
      </c>
      <c r="H182" s="65">
        <v>429</v>
      </c>
      <c r="I182" s="9">
        <f>IF(H185=0, "-", H182/H185)</f>
        <v>0.1986111111111111</v>
      </c>
      <c r="J182" s="8">
        <f>IF(D182=0, "-", IF((B182-D182)/D182&lt;10, (B182-D182)/D182, "&gt;999%"))</f>
        <v>2.9782608695652173</v>
      </c>
      <c r="K182" s="9">
        <f>IF(H182=0, "-", IF((F182-H182)/H182&lt;10, (F182-H182)/H182, "&gt;999%"))</f>
        <v>0.81118881118881114</v>
      </c>
    </row>
    <row r="183" spans="1:11" x14ac:dyDescent="0.2">
      <c r="A183" s="7" t="s">
        <v>495</v>
      </c>
      <c r="B183" s="65">
        <v>44</v>
      </c>
      <c r="C183" s="34">
        <f>IF(B185=0, "-", B183/B185)</f>
        <v>0.19383259911894274</v>
      </c>
      <c r="D183" s="65">
        <v>145</v>
      </c>
      <c r="E183" s="9">
        <f>IF(D185=0, "-", D183/D185)</f>
        <v>0.75916230366492143</v>
      </c>
      <c r="F183" s="81">
        <v>2622</v>
      </c>
      <c r="G183" s="34">
        <f>IF(F185=0, "-", F183/F185)</f>
        <v>0.77140335392762582</v>
      </c>
      <c r="H183" s="65">
        <v>1731</v>
      </c>
      <c r="I183" s="9">
        <f>IF(H185=0, "-", H183/H185)</f>
        <v>0.80138888888888893</v>
      </c>
      <c r="J183" s="8">
        <f>IF(D183=0, "-", IF((B183-D183)/D183&lt;10, (B183-D183)/D183, "&gt;999%"))</f>
        <v>-0.69655172413793098</v>
      </c>
      <c r="K183" s="9">
        <f>IF(H183=0, "-", IF((F183-H183)/H183&lt;10, (F183-H183)/H183, "&gt;999%"))</f>
        <v>0.51473136915077988</v>
      </c>
    </row>
    <row r="184" spans="1:11" x14ac:dyDescent="0.2">
      <c r="A184" s="2"/>
      <c r="B184" s="68"/>
      <c r="C184" s="33"/>
      <c r="D184" s="68"/>
      <c r="E184" s="6"/>
      <c r="F184" s="82"/>
      <c r="G184" s="33"/>
      <c r="H184" s="68"/>
      <c r="I184" s="6"/>
      <c r="J184" s="5"/>
      <c r="K184" s="6"/>
    </row>
    <row r="185" spans="1:11" s="43" customFormat="1" x14ac:dyDescent="0.2">
      <c r="A185" s="162" t="s">
        <v>634</v>
      </c>
      <c r="B185" s="71">
        <f>SUM(B182:B184)</f>
        <v>227</v>
      </c>
      <c r="C185" s="40">
        <f>B185/20495</f>
        <v>1.1075872163942424E-2</v>
      </c>
      <c r="D185" s="71">
        <f>SUM(D182:D184)</f>
        <v>191</v>
      </c>
      <c r="E185" s="41">
        <f>D185/10447</f>
        <v>1.8282760601129509E-2</v>
      </c>
      <c r="F185" s="77">
        <f>SUM(F182:F184)</f>
        <v>3399</v>
      </c>
      <c r="G185" s="42">
        <f>F185/211338</f>
        <v>1.608324106407745E-2</v>
      </c>
      <c r="H185" s="71">
        <f>SUM(H182:H184)</f>
        <v>2160</v>
      </c>
      <c r="I185" s="41">
        <f>H185/155887</f>
        <v>1.3856190702239443E-2</v>
      </c>
      <c r="J185" s="37">
        <f>IF(D185=0, "-", IF((B185-D185)/D185&lt;10, (B185-D185)/D185, "&gt;999%"))</f>
        <v>0.18848167539267016</v>
      </c>
      <c r="K185" s="38">
        <f>IF(H185=0, "-", IF((F185-H185)/H185&lt;10, (F185-H185)/H185, "&gt;999%"))</f>
        <v>0.57361111111111107</v>
      </c>
    </row>
    <row r="186" spans="1:11" x14ac:dyDescent="0.2">
      <c r="B186" s="83"/>
      <c r="D186" s="83"/>
      <c r="F186" s="83"/>
      <c r="H186" s="83"/>
    </row>
    <row r="187" spans="1:11" x14ac:dyDescent="0.2">
      <c r="A187" s="163" t="s">
        <v>159</v>
      </c>
      <c r="B187" s="61" t="s">
        <v>12</v>
      </c>
      <c r="C187" s="62" t="s">
        <v>13</v>
      </c>
      <c r="D187" s="61" t="s">
        <v>12</v>
      </c>
      <c r="E187" s="63" t="s">
        <v>13</v>
      </c>
      <c r="F187" s="62" t="s">
        <v>12</v>
      </c>
      <c r="G187" s="62" t="s">
        <v>13</v>
      </c>
      <c r="H187" s="61" t="s">
        <v>12</v>
      </c>
      <c r="I187" s="63" t="s">
        <v>13</v>
      </c>
      <c r="J187" s="61"/>
      <c r="K187" s="63"/>
    </row>
    <row r="188" spans="1:11" x14ac:dyDescent="0.2">
      <c r="A188" s="7" t="s">
        <v>496</v>
      </c>
      <c r="B188" s="65">
        <v>3</v>
      </c>
      <c r="C188" s="34">
        <f>IF(B201=0, "-", B188/B201)</f>
        <v>3.4090909090909088E-2</v>
      </c>
      <c r="D188" s="65">
        <v>0</v>
      </c>
      <c r="E188" s="9">
        <f>IF(D201=0, "-", D188/D201)</f>
        <v>0</v>
      </c>
      <c r="F188" s="81">
        <v>11</v>
      </c>
      <c r="G188" s="34">
        <f>IF(F201=0, "-", F188/F201)</f>
        <v>1.1066398390342052E-2</v>
      </c>
      <c r="H188" s="65">
        <v>0</v>
      </c>
      <c r="I188" s="9">
        <f>IF(H201=0, "-", H188/H201)</f>
        <v>0</v>
      </c>
      <c r="J188" s="8" t="str">
        <f t="shared" ref="J188:J199" si="14">IF(D188=0, "-", IF((B188-D188)/D188&lt;10, (B188-D188)/D188, "&gt;999%"))</f>
        <v>-</v>
      </c>
      <c r="K188" s="9" t="str">
        <f t="shared" ref="K188:K199" si="15">IF(H188=0, "-", IF((F188-H188)/H188&lt;10, (F188-H188)/H188, "&gt;999%"))</f>
        <v>-</v>
      </c>
    </row>
    <row r="189" spans="1:11" x14ac:dyDescent="0.2">
      <c r="A189" s="7" t="s">
        <v>497</v>
      </c>
      <c r="B189" s="65">
        <v>7</v>
      </c>
      <c r="C189" s="34">
        <f>IF(B201=0, "-", B189/B201)</f>
        <v>7.9545454545454544E-2</v>
      </c>
      <c r="D189" s="65">
        <v>12</v>
      </c>
      <c r="E189" s="9">
        <f>IF(D201=0, "-", D189/D201)</f>
        <v>0.23529411764705882</v>
      </c>
      <c r="F189" s="81">
        <v>48</v>
      </c>
      <c r="G189" s="34">
        <f>IF(F201=0, "-", F189/F201)</f>
        <v>4.8289738430583498E-2</v>
      </c>
      <c r="H189" s="65">
        <v>58</v>
      </c>
      <c r="I189" s="9">
        <f>IF(H201=0, "-", H189/H201)</f>
        <v>7.4454428754813867E-2</v>
      </c>
      <c r="J189" s="8">
        <f t="shared" si="14"/>
        <v>-0.41666666666666669</v>
      </c>
      <c r="K189" s="9">
        <f t="shared" si="15"/>
        <v>-0.17241379310344829</v>
      </c>
    </row>
    <row r="190" spans="1:11" x14ac:dyDescent="0.2">
      <c r="A190" s="7" t="s">
        <v>498</v>
      </c>
      <c r="B190" s="65">
        <v>1</v>
      </c>
      <c r="C190" s="34">
        <f>IF(B201=0, "-", B190/B201)</f>
        <v>1.1363636363636364E-2</v>
      </c>
      <c r="D190" s="65">
        <v>0</v>
      </c>
      <c r="E190" s="9">
        <f>IF(D201=0, "-", D190/D201)</f>
        <v>0</v>
      </c>
      <c r="F190" s="81">
        <v>14</v>
      </c>
      <c r="G190" s="34">
        <f>IF(F201=0, "-", F190/F201)</f>
        <v>1.4084507042253521E-2</v>
      </c>
      <c r="H190" s="65">
        <v>7</v>
      </c>
      <c r="I190" s="9">
        <f>IF(H201=0, "-", H190/H201)</f>
        <v>8.9858793324775355E-3</v>
      </c>
      <c r="J190" s="8" t="str">
        <f t="shared" si="14"/>
        <v>-</v>
      </c>
      <c r="K190" s="9">
        <f t="shared" si="15"/>
        <v>1</v>
      </c>
    </row>
    <row r="191" spans="1:11" x14ac:dyDescent="0.2">
      <c r="A191" s="7" t="s">
        <v>499</v>
      </c>
      <c r="B191" s="65">
        <v>13</v>
      </c>
      <c r="C191" s="34">
        <f>IF(B201=0, "-", B191/B201)</f>
        <v>0.14772727272727273</v>
      </c>
      <c r="D191" s="65">
        <v>12</v>
      </c>
      <c r="E191" s="9">
        <f>IF(D201=0, "-", D191/D201)</f>
        <v>0.23529411764705882</v>
      </c>
      <c r="F191" s="81">
        <v>216</v>
      </c>
      <c r="G191" s="34">
        <f>IF(F201=0, "-", F191/F201)</f>
        <v>0.21730382293762576</v>
      </c>
      <c r="H191" s="65">
        <v>148</v>
      </c>
      <c r="I191" s="9">
        <f>IF(H201=0, "-", H191/H201)</f>
        <v>0.18998716302952504</v>
      </c>
      <c r="J191" s="8">
        <f t="shared" si="14"/>
        <v>8.3333333333333329E-2</v>
      </c>
      <c r="K191" s="9">
        <f t="shared" si="15"/>
        <v>0.45945945945945948</v>
      </c>
    </row>
    <row r="192" spans="1:11" x14ac:dyDescent="0.2">
      <c r="A192" s="7" t="s">
        <v>500</v>
      </c>
      <c r="B192" s="65">
        <v>0</v>
      </c>
      <c r="C192" s="34">
        <f>IF(B201=0, "-", B192/B201)</f>
        <v>0</v>
      </c>
      <c r="D192" s="65">
        <v>1</v>
      </c>
      <c r="E192" s="9">
        <f>IF(D201=0, "-", D192/D201)</f>
        <v>1.9607843137254902E-2</v>
      </c>
      <c r="F192" s="81">
        <v>19</v>
      </c>
      <c r="G192" s="34">
        <f>IF(F201=0, "-", F192/F201)</f>
        <v>1.9114688128772636E-2</v>
      </c>
      <c r="H192" s="65">
        <v>14</v>
      </c>
      <c r="I192" s="9">
        <f>IF(H201=0, "-", H192/H201)</f>
        <v>1.7971758664955071E-2</v>
      </c>
      <c r="J192" s="8">
        <f t="shared" si="14"/>
        <v>-1</v>
      </c>
      <c r="K192" s="9">
        <f t="shared" si="15"/>
        <v>0.35714285714285715</v>
      </c>
    </row>
    <row r="193" spans="1:11" x14ac:dyDescent="0.2">
      <c r="A193" s="7" t="s">
        <v>501</v>
      </c>
      <c r="B193" s="65">
        <v>13</v>
      </c>
      <c r="C193" s="34">
        <f>IF(B201=0, "-", B193/B201)</f>
        <v>0.14772727272727273</v>
      </c>
      <c r="D193" s="65">
        <v>4</v>
      </c>
      <c r="E193" s="9">
        <f>IF(D201=0, "-", D193/D201)</f>
        <v>7.8431372549019607E-2</v>
      </c>
      <c r="F193" s="81">
        <v>123</v>
      </c>
      <c r="G193" s="34">
        <f>IF(F201=0, "-", F193/F201)</f>
        <v>0.12374245472837023</v>
      </c>
      <c r="H193" s="65">
        <v>152</v>
      </c>
      <c r="I193" s="9">
        <f>IF(H201=0, "-", H193/H201)</f>
        <v>0.1951219512195122</v>
      </c>
      <c r="J193" s="8">
        <f t="shared" si="14"/>
        <v>2.25</v>
      </c>
      <c r="K193" s="9">
        <f t="shared" si="15"/>
        <v>-0.19078947368421054</v>
      </c>
    </row>
    <row r="194" spans="1:11" x14ac:dyDescent="0.2">
      <c r="A194" s="7" t="s">
        <v>502</v>
      </c>
      <c r="B194" s="65">
        <v>0</v>
      </c>
      <c r="C194" s="34">
        <f>IF(B201=0, "-", B194/B201)</f>
        <v>0</v>
      </c>
      <c r="D194" s="65">
        <v>1</v>
      </c>
      <c r="E194" s="9">
        <f>IF(D201=0, "-", D194/D201)</f>
        <v>1.9607843137254902E-2</v>
      </c>
      <c r="F194" s="81">
        <v>46</v>
      </c>
      <c r="G194" s="34">
        <f>IF(F201=0, "-", F194/F201)</f>
        <v>4.6277665995975853E-2</v>
      </c>
      <c r="H194" s="65">
        <v>50</v>
      </c>
      <c r="I194" s="9">
        <f>IF(H201=0, "-", H194/H201)</f>
        <v>6.4184852374839535E-2</v>
      </c>
      <c r="J194" s="8">
        <f t="shared" si="14"/>
        <v>-1</v>
      </c>
      <c r="K194" s="9">
        <f t="shared" si="15"/>
        <v>-0.08</v>
      </c>
    </row>
    <row r="195" spans="1:11" x14ac:dyDescent="0.2">
      <c r="A195" s="7" t="s">
        <v>503</v>
      </c>
      <c r="B195" s="65">
        <v>12</v>
      </c>
      <c r="C195" s="34">
        <f>IF(B201=0, "-", B195/B201)</f>
        <v>0.13636363636363635</v>
      </c>
      <c r="D195" s="65">
        <v>0</v>
      </c>
      <c r="E195" s="9">
        <f>IF(D201=0, "-", D195/D201)</f>
        <v>0</v>
      </c>
      <c r="F195" s="81">
        <v>81</v>
      </c>
      <c r="G195" s="34">
        <f>IF(F201=0, "-", F195/F201)</f>
        <v>8.1488933601609664E-2</v>
      </c>
      <c r="H195" s="65">
        <v>65</v>
      </c>
      <c r="I195" s="9">
        <f>IF(H201=0, "-", H195/H201)</f>
        <v>8.3440308087291401E-2</v>
      </c>
      <c r="J195" s="8" t="str">
        <f t="shared" si="14"/>
        <v>-</v>
      </c>
      <c r="K195" s="9">
        <f t="shared" si="15"/>
        <v>0.24615384615384617</v>
      </c>
    </row>
    <row r="196" spans="1:11" x14ac:dyDescent="0.2">
      <c r="A196" s="7" t="s">
        <v>504</v>
      </c>
      <c r="B196" s="65">
        <v>16</v>
      </c>
      <c r="C196" s="34">
        <f>IF(B201=0, "-", B196/B201)</f>
        <v>0.18181818181818182</v>
      </c>
      <c r="D196" s="65">
        <v>7</v>
      </c>
      <c r="E196" s="9">
        <f>IF(D201=0, "-", D196/D201)</f>
        <v>0.13725490196078433</v>
      </c>
      <c r="F196" s="81">
        <v>163</v>
      </c>
      <c r="G196" s="34">
        <f>IF(F201=0, "-", F196/F201)</f>
        <v>0.16398390342052313</v>
      </c>
      <c r="H196" s="65">
        <v>49</v>
      </c>
      <c r="I196" s="9">
        <f>IF(H201=0, "-", H196/H201)</f>
        <v>6.290115532734275E-2</v>
      </c>
      <c r="J196" s="8">
        <f t="shared" si="14"/>
        <v>1.2857142857142858</v>
      </c>
      <c r="K196" s="9">
        <f t="shared" si="15"/>
        <v>2.3265306122448979</v>
      </c>
    </row>
    <row r="197" spans="1:11" x14ac:dyDescent="0.2">
      <c r="A197" s="7" t="s">
        <v>505</v>
      </c>
      <c r="B197" s="65">
        <v>22</v>
      </c>
      <c r="C197" s="34">
        <f>IF(B201=0, "-", B197/B201)</f>
        <v>0.25</v>
      </c>
      <c r="D197" s="65">
        <v>14</v>
      </c>
      <c r="E197" s="9">
        <f>IF(D201=0, "-", D197/D201)</f>
        <v>0.27450980392156865</v>
      </c>
      <c r="F197" s="81">
        <v>270</v>
      </c>
      <c r="G197" s="34">
        <f>IF(F201=0, "-", F197/F201)</f>
        <v>0.2716297786720322</v>
      </c>
      <c r="H197" s="65">
        <v>228</v>
      </c>
      <c r="I197" s="9">
        <f>IF(H201=0, "-", H197/H201)</f>
        <v>0.29268292682926828</v>
      </c>
      <c r="J197" s="8">
        <f t="shared" si="14"/>
        <v>0.5714285714285714</v>
      </c>
      <c r="K197" s="9">
        <f t="shared" si="15"/>
        <v>0.18421052631578946</v>
      </c>
    </row>
    <row r="198" spans="1:11" x14ac:dyDescent="0.2">
      <c r="A198" s="7" t="s">
        <v>506</v>
      </c>
      <c r="B198" s="65">
        <v>0</v>
      </c>
      <c r="C198" s="34">
        <f>IF(B201=0, "-", B198/B201)</f>
        <v>0</v>
      </c>
      <c r="D198" s="65">
        <v>0</v>
      </c>
      <c r="E198" s="9">
        <f>IF(D201=0, "-", D198/D201)</f>
        <v>0</v>
      </c>
      <c r="F198" s="81">
        <v>0</v>
      </c>
      <c r="G198" s="34">
        <f>IF(F201=0, "-", F198/F201)</f>
        <v>0</v>
      </c>
      <c r="H198" s="65">
        <v>2</v>
      </c>
      <c r="I198" s="9">
        <f>IF(H201=0, "-", H198/H201)</f>
        <v>2.5673940949935813E-3</v>
      </c>
      <c r="J198" s="8" t="str">
        <f t="shared" si="14"/>
        <v>-</v>
      </c>
      <c r="K198" s="9">
        <f t="shared" si="15"/>
        <v>-1</v>
      </c>
    </row>
    <row r="199" spans="1:11" x14ac:dyDescent="0.2">
      <c r="A199" s="7" t="s">
        <v>507</v>
      </c>
      <c r="B199" s="65">
        <v>1</v>
      </c>
      <c r="C199" s="34">
        <f>IF(B201=0, "-", B199/B201)</f>
        <v>1.1363636363636364E-2</v>
      </c>
      <c r="D199" s="65">
        <v>0</v>
      </c>
      <c r="E199" s="9">
        <f>IF(D201=0, "-", D199/D201)</f>
        <v>0</v>
      </c>
      <c r="F199" s="81">
        <v>3</v>
      </c>
      <c r="G199" s="34">
        <f>IF(F201=0, "-", F199/F201)</f>
        <v>3.0181086519114686E-3</v>
      </c>
      <c r="H199" s="65">
        <v>6</v>
      </c>
      <c r="I199" s="9">
        <f>IF(H201=0, "-", H199/H201)</f>
        <v>7.7021822849807449E-3</v>
      </c>
      <c r="J199" s="8" t="str">
        <f t="shared" si="14"/>
        <v>-</v>
      </c>
      <c r="K199" s="9">
        <f t="shared" si="15"/>
        <v>-0.5</v>
      </c>
    </row>
    <row r="200" spans="1:11" x14ac:dyDescent="0.2">
      <c r="A200" s="2"/>
      <c r="B200" s="68"/>
      <c r="C200" s="33"/>
      <c r="D200" s="68"/>
      <c r="E200" s="6"/>
      <c r="F200" s="82"/>
      <c r="G200" s="33"/>
      <c r="H200" s="68"/>
      <c r="I200" s="6"/>
      <c r="J200" s="5"/>
      <c r="K200" s="6"/>
    </row>
    <row r="201" spans="1:11" s="43" customFormat="1" x14ac:dyDescent="0.2">
      <c r="A201" s="162" t="s">
        <v>633</v>
      </c>
      <c r="B201" s="71">
        <f>SUM(B188:B200)</f>
        <v>88</v>
      </c>
      <c r="C201" s="40">
        <f>B201/20495</f>
        <v>4.293730178092218E-3</v>
      </c>
      <c r="D201" s="71">
        <f>SUM(D188:D200)</f>
        <v>51</v>
      </c>
      <c r="E201" s="41">
        <f>D201/10447</f>
        <v>4.8817842442806549E-3</v>
      </c>
      <c r="F201" s="77">
        <f>SUM(F188:F200)</f>
        <v>994</v>
      </c>
      <c r="G201" s="42">
        <f>F201/211338</f>
        <v>4.7033661717249143E-3</v>
      </c>
      <c r="H201" s="71">
        <f>SUM(H188:H200)</f>
        <v>779</v>
      </c>
      <c r="I201" s="41">
        <f>H201/155887</f>
        <v>4.9972095171502435E-3</v>
      </c>
      <c r="J201" s="37">
        <f>IF(D201=0, "-", IF((B201-D201)/D201&lt;10, (B201-D201)/D201, "&gt;999%"))</f>
        <v>0.72549019607843135</v>
      </c>
      <c r="K201" s="38">
        <f>IF(H201=0, "-", IF((F201-H201)/H201&lt;10, (F201-H201)/H201, "&gt;999%"))</f>
        <v>0.27599486521180999</v>
      </c>
    </row>
    <row r="202" spans="1:11" x14ac:dyDescent="0.2">
      <c r="B202" s="83"/>
      <c r="D202" s="83"/>
      <c r="F202" s="83"/>
      <c r="H202" s="83"/>
    </row>
    <row r="203" spans="1:11" s="43" customFormat="1" x14ac:dyDescent="0.2">
      <c r="A203" s="162" t="s">
        <v>632</v>
      </c>
      <c r="B203" s="71">
        <v>315</v>
      </c>
      <c r="C203" s="40">
        <f>B203/20495</f>
        <v>1.5369602342034643E-2</v>
      </c>
      <c r="D203" s="71">
        <v>242</v>
      </c>
      <c r="E203" s="41">
        <f>D203/10447</f>
        <v>2.3164544845410164E-2</v>
      </c>
      <c r="F203" s="77">
        <v>4393</v>
      </c>
      <c r="G203" s="42">
        <f>F203/211338</f>
        <v>2.0786607235802362E-2</v>
      </c>
      <c r="H203" s="71">
        <v>2939</v>
      </c>
      <c r="I203" s="41">
        <f>H203/155887</f>
        <v>1.8853400219389686E-2</v>
      </c>
      <c r="J203" s="37">
        <f>IF(D203=0, "-", IF((B203-D203)/D203&lt;10, (B203-D203)/D203, "&gt;999%"))</f>
        <v>0.30165289256198347</v>
      </c>
      <c r="K203" s="38">
        <f>IF(H203=0, "-", IF((F203-H203)/H203&lt;10, (F203-H203)/H203, "&gt;999%"))</f>
        <v>0.49472609731201089</v>
      </c>
    </row>
    <row r="204" spans="1:11" x14ac:dyDescent="0.2">
      <c r="B204" s="83"/>
      <c r="D204" s="83"/>
      <c r="F204" s="83"/>
      <c r="H204" s="83"/>
    </row>
    <row r="205" spans="1:11" x14ac:dyDescent="0.2">
      <c r="A205" s="27" t="s">
        <v>630</v>
      </c>
      <c r="B205" s="71">
        <f>B209-B207</f>
        <v>8704</v>
      </c>
      <c r="C205" s="40">
        <f>B205/20495</f>
        <v>0.42468894852403027</v>
      </c>
      <c r="D205" s="71">
        <f>D209-D207</f>
        <v>3974</v>
      </c>
      <c r="E205" s="41">
        <f>D205/10447</f>
        <v>0.38039628601512399</v>
      </c>
      <c r="F205" s="77">
        <f>F209-F207</f>
        <v>90470</v>
      </c>
      <c r="G205" s="42">
        <f>F205/211338</f>
        <v>0.42808202973435916</v>
      </c>
      <c r="H205" s="71">
        <f>H209-H207</f>
        <v>62376</v>
      </c>
      <c r="I205" s="41">
        <f>H205/155887</f>
        <v>0.40013599594578125</v>
      </c>
      <c r="J205" s="37">
        <f>IF(D205=0, "-", IF((B205-D205)/D205&lt;10, (B205-D205)/D205, "&gt;999%"))</f>
        <v>1.1902365374937092</v>
      </c>
      <c r="K205" s="38">
        <f>IF(H205=0, "-", IF((F205-H205)/H205&lt;10, (F205-H205)/H205, "&gt;999%"))</f>
        <v>0.45039758881621134</v>
      </c>
    </row>
    <row r="206" spans="1:11" x14ac:dyDescent="0.2">
      <c r="A206" s="27"/>
      <c r="B206" s="71"/>
      <c r="C206" s="40"/>
      <c r="D206" s="71"/>
      <c r="E206" s="41"/>
      <c r="F206" s="77"/>
      <c r="G206" s="42"/>
      <c r="H206" s="71"/>
      <c r="I206" s="41"/>
      <c r="J206" s="37"/>
      <c r="K206" s="38"/>
    </row>
    <row r="207" spans="1:11" x14ac:dyDescent="0.2">
      <c r="A207" s="27" t="s">
        <v>631</v>
      </c>
      <c r="B207" s="71">
        <v>1539</v>
      </c>
      <c r="C207" s="40">
        <f>B207/20495</f>
        <v>7.5091485728226395E-2</v>
      </c>
      <c r="D207" s="71">
        <v>801</v>
      </c>
      <c r="E207" s="41">
        <f>D207/10447</f>
        <v>7.6672729013113811E-2</v>
      </c>
      <c r="F207" s="77">
        <v>19179</v>
      </c>
      <c r="G207" s="42">
        <f>F207/211338</f>
        <v>9.0750361979388461E-2</v>
      </c>
      <c r="H207" s="71">
        <v>14137</v>
      </c>
      <c r="I207" s="41">
        <f>H207/155887</f>
        <v>9.0687485165536569E-2</v>
      </c>
      <c r="J207" s="37">
        <f>IF(D207=0, "-", IF((B207-D207)/D207&lt;10, (B207-D207)/D207, "&gt;999%"))</f>
        <v>0.9213483146067416</v>
      </c>
      <c r="K207" s="38">
        <f>IF(H207=0, "-", IF((F207-H207)/H207&lt;10, (F207-H207)/H207, "&gt;999%"))</f>
        <v>0.3566527551814388</v>
      </c>
    </row>
    <row r="208" spans="1:11" x14ac:dyDescent="0.2">
      <c r="A208" s="27"/>
      <c r="B208" s="71"/>
      <c r="C208" s="40"/>
      <c r="D208" s="71"/>
      <c r="E208" s="41"/>
      <c r="F208" s="77"/>
      <c r="G208" s="42"/>
      <c r="H208" s="71"/>
      <c r="I208" s="41"/>
      <c r="J208" s="37"/>
      <c r="K208" s="38"/>
    </row>
    <row r="209" spans="1:11" x14ac:dyDescent="0.2">
      <c r="A209" s="27" t="s">
        <v>629</v>
      </c>
      <c r="B209" s="71">
        <v>10243</v>
      </c>
      <c r="C209" s="40">
        <f>B209/20495</f>
        <v>0.49978043425225666</v>
      </c>
      <c r="D209" s="71">
        <v>4775</v>
      </c>
      <c r="E209" s="41">
        <f>D209/10447</f>
        <v>0.45706901502823777</v>
      </c>
      <c r="F209" s="77">
        <v>109649</v>
      </c>
      <c r="G209" s="42">
        <f>F209/211338</f>
        <v>0.51883239171374762</v>
      </c>
      <c r="H209" s="71">
        <v>76513</v>
      </c>
      <c r="I209" s="41">
        <f>H209/155887</f>
        <v>0.49082348111131779</v>
      </c>
      <c r="J209" s="37">
        <f>IF(D209=0, "-", IF((B209-D209)/D209&lt;10, (B209-D209)/D209, "&gt;999%"))</f>
        <v>1.145130890052356</v>
      </c>
      <c r="K209" s="38">
        <f>IF(H209=0, "-", IF((F209-H209)/H209&lt;10, (F209-H209)/H209, "&gt;999%"))</f>
        <v>0.43307673205860442</v>
      </c>
    </row>
  </sheetData>
  <mergeCells count="37">
    <mergeCell ref="B1:K1"/>
    <mergeCell ref="B2:K2"/>
    <mergeCell ref="B179:E179"/>
    <mergeCell ref="F179:I179"/>
    <mergeCell ref="J179:K179"/>
    <mergeCell ref="B180:C180"/>
    <mergeCell ref="D180:E180"/>
    <mergeCell ref="F180:G180"/>
    <mergeCell ref="H180:I180"/>
    <mergeCell ref="B122:E122"/>
    <mergeCell ref="F122:I122"/>
    <mergeCell ref="J122:K122"/>
    <mergeCell ref="B123:C123"/>
    <mergeCell ref="D123:E123"/>
    <mergeCell ref="F123:G123"/>
    <mergeCell ref="H123:I123"/>
    <mergeCell ref="B75:E75"/>
    <mergeCell ref="F75:I75"/>
    <mergeCell ref="J75:K75"/>
    <mergeCell ref="B76:C76"/>
    <mergeCell ref="D76:E76"/>
    <mergeCell ref="F76:G76"/>
    <mergeCell ref="H76:I76"/>
    <mergeCell ref="B27:E27"/>
    <mergeCell ref="F27:I27"/>
    <mergeCell ref="J27:K27"/>
    <mergeCell ref="B28:C28"/>
    <mergeCell ref="D28:E28"/>
    <mergeCell ref="F28:G28"/>
    <mergeCell ref="H28:I28"/>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6" max="16383" man="1"/>
    <brk id="120" max="16383" man="1"/>
    <brk id="1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19</v>
      </c>
      <c r="C7" s="39">
        <f>IF(B48=0, "-", B7/B48)</f>
        <v>1.8549253148491653E-3</v>
      </c>
      <c r="D7" s="65">
        <v>9</v>
      </c>
      <c r="E7" s="21">
        <f>IF(D48=0, "-", D7/D48)</f>
        <v>1.8848167539267015E-3</v>
      </c>
      <c r="F7" s="81">
        <v>67</v>
      </c>
      <c r="G7" s="39">
        <f>IF(F48=0, "-", F7/F48)</f>
        <v>6.1104068436556647E-4</v>
      </c>
      <c r="H7" s="65">
        <v>93</v>
      </c>
      <c r="I7" s="21">
        <f>IF(H48=0, "-", H7/H48)</f>
        <v>1.215479722400115E-3</v>
      </c>
      <c r="J7" s="20">
        <f t="shared" ref="J7:J46" si="0">IF(D7=0, "-", IF((B7-D7)/D7&lt;10, (B7-D7)/D7, "&gt;999%"))</f>
        <v>1.1111111111111112</v>
      </c>
      <c r="K7" s="21">
        <f t="shared" ref="K7:K46" si="1">IF(H7=0, "-", IF((F7-H7)/H7&lt;10, (F7-H7)/H7, "&gt;999%"))</f>
        <v>-0.27956989247311825</v>
      </c>
    </row>
    <row r="8" spans="1:11" x14ac:dyDescent="0.2">
      <c r="A8" s="7" t="s">
        <v>33</v>
      </c>
      <c r="B8" s="65">
        <v>3</v>
      </c>
      <c r="C8" s="39">
        <f>IF(B48=0, "-", B8/B48)</f>
        <v>2.928829444498682E-4</v>
      </c>
      <c r="D8" s="65">
        <v>0</v>
      </c>
      <c r="E8" s="21">
        <f>IF(D48=0, "-", D8/D48)</f>
        <v>0</v>
      </c>
      <c r="F8" s="81">
        <v>11</v>
      </c>
      <c r="G8" s="39">
        <f>IF(F48=0, "-", F8/F48)</f>
        <v>1.0032011235852585E-4</v>
      </c>
      <c r="H8" s="65">
        <v>0</v>
      </c>
      <c r="I8" s="21">
        <f>IF(H48=0, "-", H8/H48)</f>
        <v>0</v>
      </c>
      <c r="J8" s="20" t="str">
        <f t="shared" si="0"/>
        <v>-</v>
      </c>
      <c r="K8" s="21" t="str">
        <f t="shared" si="1"/>
        <v>-</v>
      </c>
    </row>
    <row r="9" spans="1:11" x14ac:dyDescent="0.2">
      <c r="A9" s="7" t="s">
        <v>34</v>
      </c>
      <c r="B9" s="65">
        <v>232</v>
      </c>
      <c r="C9" s="39">
        <f>IF(B48=0, "-", B9/B48)</f>
        <v>2.2649614370789807E-2</v>
      </c>
      <c r="D9" s="65">
        <v>87</v>
      </c>
      <c r="E9" s="21">
        <f>IF(D48=0, "-", D9/D48)</f>
        <v>1.8219895287958116E-2</v>
      </c>
      <c r="F9" s="81">
        <v>2720</v>
      </c>
      <c r="G9" s="39">
        <f>IF(F48=0, "-", F9/F48)</f>
        <v>2.4806427783199116E-2</v>
      </c>
      <c r="H9" s="65">
        <v>1693</v>
      </c>
      <c r="I9" s="21">
        <f>IF(H48=0, "-", H9/H48)</f>
        <v>2.2126958817455859E-2</v>
      </c>
      <c r="J9" s="20">
        <f t="shared" si="0"/>
        <v>1.6666666666666667</v>
      </c>
      <c r="K9" s="21">
        <f t="shared" si="1"/>
        <v>0.60661547548730066</v>
      </c>
    </row>
    <row r="10" spans="1:11" x14ac:dyDescent="0.2">
      <c r="A10" s="7" t="s">
        <v>35</v>
      </c>
      <c r="B10" s="65">
        <v>1</v>
      </c>
      <c r="C10" s="39">
        <f>IF(B48=0, "-", B10/B48)</f>
        <v>9.7627648149956062E-5</v>
      </c>
      <c r="D10" s="65">
        <v>0</v>
      </c>
      <c r="E10" s="21">
        <f>IF(D48=0, "-", D10/D48)</f>
        <v>0</v>
      </c>
      <c r="F10" s="81">
        <v>14</v>
      </c>
      <c r="G10" s="39">
        <f>IF(F48=0, "-", F10/F48)</f>
        <v>1.2768014300176017E-4</v>
      </c>
      <c r="H10" s="65">
        <v>7</v>
      </c>
      <c r="I10" s="21">
        <f>IF(H48=0, "-", H10/H48)</f>
        <v>9.1487721040868871E-5</v>
      </c>
      <c r="J10" s="20" t="str">
        <f t="shared" si="0"/>
        <v>-</v>
      </c>
      <c r="K10" s="21">
        <f t="shared" si="1"/>
        <v>1</v>
      </c>
    </row>
    <row r="11" spans="1:11" x14ac:dyDescent="0.2">
      <c r="A11" s="7" t="s">
        <v>36</v>
      </c>
      <c r="B11" s="65">
        <v>256</v>
      </c>
      <c r="C11" s="39">
        <f>IF(B48=0, "-", B11/B48)</f>
        <v>2.4992677926388752E-2</v>
      </c>
      <c r="D11" s="65">
        <v>256</v>
      </c>
      <c r="E11" s="21">
        <f>IF(D48=0, "-", D11/D48)</f>
        <v>5.3612565445026177E-2</v>
      </c>
      <c r="F11" s="81">
        <v>3971</v>
      </c>
      <c r="G11" s="39">
        <f>IF(F48=0, "-", F11/F48)</f>
        <v>3.6215560561427829E-2</v>
      </c>
      <c r="H11" s="65">
        <v>3430</v>
      </c>
      <c r="I11" s="21">
        <f>IF(H48=0, "-", H11/H48)</f>
        <v>4.4828983310025744E-2</v>
      </c>
      <c r="J11" s="20">
        <f t="shared" si="0"/>
        <v>0</v>
      </c>
      <c r="K11" s="21">
        <f t="shared" si="1"/>
        <v>0.15772594752186589</v>
      </c>
    </row>
    <row r="12" spans="1:11" x14ac:dyDescent="0.2">
      <c r="A12" s="7" t="s">
        <v>39</v>
      </c>
      <c r="B12" s="65">
        <v>0</v>
      </c>
      <c r="C12" s="39">
        <f>IF(B48=0, "-", B12/B48)</f>
        <v>0</v>
      </c>
      <c r="D12" s="65">
        <v>2</v>
      </c>
      <c r="E12" s="21">
        <f>IF(D48=0, "-", D12/D48)</f>
        <v>4.18848167539267E-4</v>
      </c>
      <c r="F12" s="81">
        <v>11</v>
      </c>
      <c r="G12" s="39">
        <f>IF(F48=0, "-", F12/F48)</f>
        <v>1.0032011235852585E-4</v>
      </c>
      <c r="H12" s="65">
        <v>20</v>
      </c>
      <c r="I12" s="21">
        <f>IF(H48=0, "-", H12/H48)</f>
        <v>2.613934886881968E-4</v>
      </c>
      <c r="J12" s="20">
        <f t="shared" si="0"/>
        <v>-1</v>
      </c>
      <c r="K12" s="21">
        <f t="shared" si="1"/>
        <v>-0.45</v>
      </c>
    </row>
    <row r="13" spans="1:11" x14ac:dyDescent="0.2">
      <c r="A13" s="7" t="s">
        <v>43</v>
      </c>
      <c r="B13" s="65">
        <v>0</v>
      </c>
      <c r="C13" s="39">
        <f>IF(B48=0, "-", B13/B48)</f>
        <v>0</v>
      </c>
      <c r="D13" s="65">
        <v>1</v>
      </c>
      <c r="E13" s="21">
        <f>IF(D48=0, "-", D13/D48)</f>
        <v>2.094240837696335E-4</v>
      </c>
      <c r="F13" s="81">
        <v>0</v>
      </c>
      <c r="G13" s="39">
        <f>IF(F48=0, "-", F13/F48)</f>
        <v>0</v>
      </c>
      <c r="H13" s="65">
        <v>27</v>
      </c>
      <c r="I13" s="21">
        <f>IF(H48=0, "-", H13/H48)</f>
        <v>3.5288120972906564E-4</v>
      </c>
      <c r="J13" s="20">
        <f t="shared" si="0"/>
        <v>-1</v>
      </c>
      <c r="K13" s="21">
        <f t="shared" si="1"/>
        <v>-1</v>
      </c>
    </row>
    <row r="14" spans="1:11" x14ac:dyDescent="0.2">
      <c r="A14" s="7" t="s">
        <v>45</v>
      </c>
      <c r="B14" s="65">
        <v>466</v>
      </c>
      <c r="C14" s="39">
        <f>IF(B48=0, "-", B14/B48)</f>
        <v>4.5494484037879528E-2</v>
      </c>
      <c r="D14" s="65">
        <v>176</v>
      </c>
      <c r="E14" s="21">
        <f>IF(D48=0, "-", D14/D48)</f>
        <v>3.6858638743455498E-2</v>
      </c>
      <c r="F14" s="81">
        <v>3680</v>
      </c>
      <c r="G14" s="39">
        <f>IF(F48=0, "-", F14/F48)</f>
        <v>3.3561637589034098E-2</v>
      </c>
      <c r="H14" s="65">
        <v>2445</v>
      </c>
      <c r="I14" s="21">
        <f>IF(H48=0, "-", H14/H48)</f>
        <v>3.1955353992132056E-2</v>
      </c>
      <c r="J14" s="20">
        <f t="shared" si="0"/>
        <v>1.6477272727272727</v>
      </c>
      <c r="K14" s="21">
        <f t="shared" si="1"/>
        <v>0.50511247443762786</v>
      </c>
    </row>
    <row r="15" spans="1:11" x14ac:dyDescent="0.2">
      <c r="A15" s="7" t="s">
        <v>48</v>
      </c>
      <c r="B15" s="65">
        <v>12</v>
      </c>
      <c r="C15" s="39">
        <f>IF(B48=0, "-", B15/B48)</f>
        <v>1.1715317777994728E-3</v>
      </c>
      <c r="D15" s="65">
        <v>0</v>
      </c>
      <c r="E15" s="21">
        <f>IF(D48=0, "-", D15/D48)</f>
        <v>0</v>
      </c>
      <c r="F15" s="81">
        <v>49</v>
      </c>
      <c r="G15" s="39">
        <f>IF(F48=0, "-", F15/F48)</f>
        <v>4.4688050050616058E-4</v>
      </c>
      <c r="H15" s="65">
        <v>0</v>
      </c>
      <c r="I15" s="21">
        <f>IF(H48=0, "-", H15/H48)</f>
        <v>0</v>
      </c>
      <c r="J15" s="20" t="str">
        <f t="shared" si="0"/>
        <v>-</v>
      </c>
      <c r="K15" s="21" t="str">
        <f t="shared" si="1"/>
        <v>-</v>
      </c>
    </row>
    <row r="16" spans="1:11" x14ac:dyDescent="0.2">
      <c r="A16" s="7" t="s">
        <v>49</v>
      </c>
      <c r="B16" s="65">
        <v>233</v>
      </c>
      <c r="C16" s="39">
        <f>IF(B48=0, "-", B16/B48)</f>
        <v>2.2747242018939764E-2</v>
      </c>
      <c r="D16" s="65">
        <v>27</v>
      </c>
      <c r="E16" s="21">
        <f>IF(D48=0, "-", D16/D48)</f>
        <v>5.6544502617801046E-3</v>
      </c>
      <c r="F16" s="81">
        <v>1522</v>
      </c>
      <c r="G16" s="39">
        <f>IF(F48=0, "-", F16/F48)</f>
        <v>1.3880655546334213E-2</v>
      </c>
      <c r="H16" s="65">
        <v>358</v>
      </c>
      <c r="I16" s="21">
        <f>IF(H48=0, "-", H16/H48)</f>
        <v>4.6789434475187222E-3</v>
      </c>
      <c r="J16" s="20">
        <f t="shared" si="0"/>
        <v>7.6296296296296298</v>
      </c>
      <c r="K16" s="21">
        <f t="shared" si="1"/>
        <v>3.2513966480446927</v>
      </c>
    </row>
    <row r="17" spans="1:11" x14ac:dyDescent="0.2">
      <c r="A17" s="7" t="s">
        <v>51</v>
      </c>
      <c r="B17" s="65">
        <v>0</v>
      </c>
      <c r="C17" s="39">
        <f>IF(B48=0, "-", B17/B48)</f>
        <v>0</v>
      </c>
      <c r="D17" s="65">
        <v>80</v>
      </c>
      <c r="E17" s="21">
        <f>IF(D48=0, "-", D17/D48)</f>
        <v>1.6753926701570682E-2</v>
      </c>
      <c r="F17" s="81">
        <v>0</v>
      </c>
      <c r="G17" s="39">
        <f>IF(F48=0, "-", F17/F48)</f>
        <v>0</v>
      </c>
      <c r="H17" s="65">
        <v>2138</v>
      </c>
      <c r="I17" s="21">
        <f>IF(H48=0, "-", H17/H48)</f>
        <v>2.7942963940768235E-2</v>
      </c>
      <c r="J17" s="20">
        <f t="shared" si="0"/>
        <v>-1</v>
      </c>
      <c r="K17" s="21">
        <f t="shared" si="1"/>
        <v>-1</v>
      </c>
    </row>
    <row r="18" spans="1:11" x14ac:dyDescent="0.2">
      <c r="A18" s="7" t="s">
        <v>52</v>
      </c>
      <c r="B18" s="65">
        <v>189</v>
      </c>
      <c r="C18" s="39">
        <f>IF(B48=0, "-", B18/B48)</f>
        <v>1.8451625500341698E-2</v>
      </c>
      <c r="D18" s="65">
        <v>86</v>
      </c>
      <c r="E18" s="21">
        <f>IF(D48=0, "-", D18/D48)</f>
        <v>1.8010471204188482E-2</v>
      </c>
      <c r="F18" s="81">
        <v>2937</v>
      </c>
      <c r="G18" s="39">
        <f>IF(F48=0, "-", F18/F48)</f>
        <v>2.6785469999726398E-2</v>
      </c>
      <c r="H18" s="65">
        <v>3521</v>
      </c>
      <c r="I18" s="21">
        <f>IF(H48=0, "-", H18/H48)</f>
        <v>4.6018323683557044E-2</v>
      </c>
      <c r="J18" s="20">
        <f t="shared" si="0"/>
        <v>1.1976744186046511</v>
      </c>
      <c r="K18" s="21">
        <f t="shared" si="1"/>
        <v>-0.16586197103095712</v>
      </c>
    </row>
    <row r="19" spans="1:11" x14ac:dyDescent="0.2">
      <c r="A19" s="7" t="s">
        <v>53</v>
      </c>
      <c r="B19" s="65">
        <v>860</v>
      </c>
      <c r="C19" s="39">
        <f>IF(B48=0, "-", B19/B48)</f>
        <v>8.3959777408962225E-2</v>
      </c>
      <c r="D19" s="65">
        <v>371</v>
      </c>
      <c r="E19" s="21">
        <f>IF(D48=0, "-", D19/D48)</f>
        <v>7.7696335078534032E-2</v>
      </c>
      <c r="F19" s="81">
        <v>7964</v>
      </c>
      <c r="G19" s="39">
        <f>IF(F48=0, "-", F19/F48)</f>
        <v>7.263176134757271E-2</v>
      </c>
      <c r="H19" s="65">
        <v>5783</v>
      </c>
      <c r="I19" s="21">
        <f>IF(H48=0, "-", H19/H48)</f>
        <v>7.5581927254192105E-2</v>
      </c>
      <c r="J19" s="20">
        <f t="shared" si="0"/>
        <v>1.3180592991913747</v>
      </c>
      <c r="K19" s="21">
        <f t="shared" si="1"/>
        <v>0.37713989278920973</v>
      </c>
    </row>
    <row r="20" spans="1:11" x14ac:dyDescent="0.2">
      <c r="A20" s="7" t="s">
        <v>55</v>
      </c>
      <c r="B20" s="65">
        <v>0</v>
      </c>
      <c r="C20" s="39">
        <f>IF(B48=0, "-", B20/B48)</f>
        <v>0</v>
      </c>
      <c r="D20" s="65">
        <v>0</v>
      </c>
      <c r="E20" s="21">
        <f>IF(D48=0, "-", D20/D48)</f>
        <v>0</v>
      </c>
      <c r="F20" s="81">
        <v>0</v>
      </c>
      <c r="G20" s="39">
        <f>IF(F48=0, "-", F20/F48)</f>
        <v>0</v>
      </c>
      <c r="H20" s="65">
        <v>73</v>
      </c>
      <c r="I20" s="21">
        <f>IF(H48=0, "-", H20/H48)</f>
        <v>9.5408623371191824E-4</v>
      </c>
      <c r="J20" s="20" t="str">
        <f t="shared" si="0"/>
        <v>-</v>
      </c>
      <c r="K20" s="21">
        <f t="shared" si="1"/>
        <v>-1</v>
      </c>
    </row>
    <row r="21" spans="1:11" x14ac:dyDescent="0.2">
      <c r="A21" s="7" t="s">
        <v>58</v>
      </c>
      <c r="B21" s="65">
        <v>231</v>
      </c>
      <c r="C21" s="39">
        <f>IF(B48=0, "-", B21/B48)</f>
        <v>2.255198672263985E-2</v>
      </c>
      <c r="D21" s="65">
        <v>68</v>
      </c>
      <c r="E21" s="21">
        <f>IF(D48=0, "-", D21/D48)</f>
        <v>1.4240837696335079E-2</v>
      </c>
      <c r="F21" s="81">
        <v>1518</v>
      </c>
      <c r="G21" s="39">
        <f>IF(F48=0, "-", F21/F48)</f>
        <v>1.3844175505476565E-2</v>
      </c>
      <c r="H21" s="65">
        <v>852</v>
      </c>
      <c r="I21" s="21">
        <f>IF(H48=0, "-", H21/H48)</f>
        <v>1.1135362618117184E-2</v>
      </c>
      <c r="J21" s="20">
        <f t="shared" si="0"/>
        <v>2.3970588235294117</v>
      </c>
      <c r="K21" s="21">
        <f t="shared" si="1"/>
        <v>0.78169014084507038</v>
      </c>
    </row>
    <row r="22" spans="1:11" x14ac:dyDescent="0.2">
      <c r="A22" s="7" t="s">
        <v>61</v>
      </c>
      <c r="B22" s="65">
        <v>22</v>
      </c>
      <c r="C22" s="39">
        <f>IF(B48=0, "-", B22/B48)</f>
        <v>2.1478082592990334E-3</v>
      </c>
      <c r="D22" s="65">
        <v>5</v>
      </c>
      <c r="E22" s="21">
        <f>IF(D48=0, "-", D22/D48)</f>
        <v>1.0471204188481676E-3</v>
      </c>
      <c r="F22" s="81">
        <v>202</v>
      </c>
      <c r="G22" s="39">
        <f>IF(F48=0, "-", F22/F48)</f>
        <v>1.8422420633111109E-3</v>
      </c>
      <c r="H22" s="65">
        <v>181</v>
      </c>
      <c r="I22" s="21">
        <f>IF(H48=0, "-", H22/H48)</f>
        <v>2.3656110726281809E-3</v>
      </c>
      <c r="J22" s="20">
        <f t="shared" si="0"/>
        <v>3.4</v>
      </c>
      <c r="K22" s="21">
        <f t="shared" si="1"/>
        <v>0.11602209944751381</v>
      </c>
    </row>
    <row r="23" spans="1:11" x14ac:dyDescent="0.2">
      <c r="A23" s="7" t="s">
        <v>62</v>
      </c>
      <c r="B23" s="65">
        <v>195</v>
      </c>
      <c r="C23" s="39">
        <f>IF(B48=0, "-", B23/B48)</f>
        <v>1.9037391389241431E-2</v>
      </c>
      <c r="D23" s="65">
        <v>86</v>
      </c>
      <c r="E23" s="21">
        <f>IF(D48=0, "-", D23/D48)</f>
        <v>1.8010471204188482E-2</v>
      </c>
      <c r="F23" s="81">
        <v>1530</v>
      </c>
      <c r="G23" s="39">
        <f>IF(F48=0, "-", F23/F48)</f>
        <v>1.3953615628049504E-2</v>
      </c>
      <c r="H23" s="65">
        <v>1072</v>
      </c>
      <c r="I23" s="21">
        <f>IF(H48=0, "-", H23/H48)</f>
        <v>1.4010690993687347E-2</v>
      </c>
      <c r="J23" s="20">
        <f t="shared" si="0"/>
        <v>1.2674418604651163</v>
      </c>
      <c r="K23" s="21">
        <f t="shared" si="1"/>
        <v>0.42723880597014924</v>
      </c>
    </row>
    <row r="24" spans="1:11" x14ac:dyDescent="0.2">
      <c r="A24" s="7" t="s">
        <v>64</v>
      </c>
      <c r="B24" s="65">
        <v>594</v>
      </c>
      <c r="C24" s="39">
        <f>IF(B48=0, "-", B24/B48)</f>
        <v>5.7990823001073902E-2</v>
      </c>
      <c r="D24" s="65">
        <v>391</v>
      </c>
      <c r="E24" s="21">
        <f>IF(D48=0, "-", D24/D48)</f>
        <v>8.1884816753926698E-2</v>
      </c>
      <c r="F24" s="81">
        <v>7126</v>
      </c>
      <c r="G24" s="39">
        <f>IF(F48=0, "-", F24/F48)</f>
        <v>6.4989192787895916E-2</v>
      </c>
      <c r="H24" s="65">
        <v>4759</v>
      </c>
      <c r="I24" s="21">
        <f>IF(H48=0, "-", H24/H48)</f>
        <v>6.2198580633356426E-2</v>
      </c>
      <c r="J24" s="20">
        <f t="shared" si="0"/>
        <v>0.51918158567774941</v>
      </c>
      <c r="K24" s="21">
        <f t="shared" si="1"/>
        <v>0.49737339777264133</v>
      </c>
    </row>
    <row r="25" spans="1:11" x14ac:dyDescent="0.2">
      <c r="A25" s="7" t="s">
        <v>65</v>
      </c>
      <c r="B25" s="65">
        <v>0</v>
      </c>
      <c r="C25" s="39">
        <f>IF(B48=0, "-", B25/B48)</f>
        <v>0</v>
      </c>
      <c r="D25" s="65">
        <v>1</v>
      </c>
      <c r="E25" s="21">
        <f>IF(D48=0, "-", D25/D48)</f>
        <v>2.094240837696335E-4</v>
      </c>
      <c r="F25" s="81">
        <v>19</v>
      </c>
      <c r="G25" s="39">
        <f>IF(F48=0, "-", F25/F48)</f>
        <v>1.7328019407381737E-4</v>
      </c>
      <c r="H25" s="65">
        <v>14</v>
      </c>
      <c r="I25" s="21">
        <f>IF(H48=0, "-", H25/H48)</f>
        <v>1.8297544208173774E-4</v>
      </c>
      <c r="J25" s="20">
        <f t="shared" si="0"/>
        <v>-1</v>
      </c>
      <c r="K25" s="21">
        <f t="shared" si="1"/>
        <v>0.35714285714285715</v>
      </c>
    </row>
    <row r="26" spans="1:11" x14ac:dyDescent="0.2">
      <c r="A26" s="7" t="s">
        <v>66</v>
      </c>
      <c r="B26" s="65">
        <v>95</v>
      </c>
      <c r="C26" s="39">
        <f>IF(B48=0, "-", B26/B48)</f>
        <v>9.2746265742458256E-3</v>
      </c>
      <c r="D26" s="65">
        <v>41</v>
      </c>
      <c r="E26" s="21">
        <f>IF(D48=0, "-", D26/D48)</f>
        <v>8.5863874345549745E-3</v>
      </c>
      <c r="F26" s="81">
        <v>1521</v>
      </c>
      <c r="G26" s="39">
        <f>IF(F48=0, "-", F26/F48)</f>
        <v>1.38715355361198E-2</v>
      </c>
      <c r="H26" s="65">
        <v>1219</v>
      </c>
      <c r="I26" s="21">
        <f>IF(H48=0, "-", H26/H48)</f>
        <v>1.5931933135545594E-2</v>
      </c>
      <c r="J26" s="20">
        <f t="shared" si="0"/>
        <v>1.3170731707317074</v>
      </c>
      <c r="K26" s="21">
        <f t="shared" si="1"/>
        <v>0.24774405250205087</v>
      </c>
    </row>
    <row r="27" spans="1:11" x14ac:dyDescent="0.2">
      <c r="A27" s="7" t="s">
        <v>67</v>
      </c>
      <c r="B27" s="65">
        <v>30</v>
      </c>
      <c r="C27" s="39">
        <f>IF(B48=0, "-", B27/B48)</f>
        <v>2.9288294444986822E-3</v>
      </c>
      <c r="D27" s="65">
        <v>2</v>
      </c>
      <c r="E27" s="21">
        <f>IF(D48=0, "-", D27/D48)</f>
        <v>4.18848167539267E-4</v>
      </c>
      <c r="F27" s="81">
        <v>189</v>
      </c>
      <c r="G27" s="39">
        <f>IF(F48=0, "-", F27/F48)</f>
        <v>1.7236819305237621E-3</v>
      </c>
      <c r="H27" s="65">
        <v>55</v>
      </c>
      <c r="I27" s="21">
        <f>IF(H48=0, "-", H27/H48)</f>
        <v>7.1883209389254118E-4</v>
      </c>
      <c r="J27" s="20" t="str">
        <f t="shared" si="0"/>
        <v>&gt;999%</v>
      </c>
      <c r="K27" s="21">
        <f t="shared" si="1"/>
        <v>2.4363636363636365</v>
      </c>
    </row>
    <row r="28" spans="1:11" x14ac:dyDescent="0.2">
      <c r="A28" s="7" t="s">
        <v>68</v>
      </c>
      <c r="B28" s="65">
        <v>192</v>
      </c>
      <c r="C28" s="39">
        <f>IF(B48=0, "-", B28/B48)</f>
        <v>1.8744508444791565E-2</v>
      </c>
      <c r="D28" s="65">
        <v>26</v>
      </c>
      <c r="E28" s="21">
        <f>IF(D48=0, "-", D28/D48)</f>
        <v>5.4450261780104713E-3</v>
      </c>
      <c r="F28" s="81">
        <v>1572</v>
      </c>
      <c r="G28" s="39">
        <f>IF(F48=0, "-", F28/F48)</f>
        <v>1.4336656057054784E-2</v>
      </c>
      <c r="H28" s="65">
        <v>1219</v>
      </c>
      <c r="I28" s="21">
        <f>IF(H48=0, "-", H28/H48)</f>
        <v>1.5931933135545594E-2</v>
      </c>
      <c r="J28" s="20">
        <f t="shared" si="0"/>
        <v>6.384615384615385</v>
      </c>
      <c r="K28" s="21">
        <f t="shared" si="1"/>
        <v>0.28958162428219852</v>
      </c>
    </row>
    <row r="29" spans="1:11" x14ac:dyDescent="0.2">
      <c r="A29" s="7" t="s">
        <v>72</v>
      </c>
      <c r="B29" s="65">
        <v>8</v>
      </c>
      <c r="C29" s="39">
        <f>IF(B48=0, "-", B29/B48)</f>
        <v>7.8102118519964849E-4</v>
      </c>
      <c r="D29" s="65">
        <v>8</v>
      </c>
      <c r="E29" s="21">
        <f>IF(D48=0, "-", D29/D48)</f>
        <v>1.675392670157068E-3</v>
      </c>
      <c r="F29" s="81">
        <v>85</v>
      </c>
      <c r="G29" s="39">
        <f>IF(F48=0, "-", F29/F48)</f>
        <v>7.7520086822497236E-4</v>
      </c>
      <c r="H29" s="65">
        <v>70</v>
      </c>
      <c r="I29" s="21">
        <f>IF(H48=0, "-", H29/H48)</f>
        <v>9.1487721040868877E-4</v>
      </c>
      <c r="J29" s="20">
        <f t="shared" si="0"/>
        <v>0</v>
      </c>
      <c r="K29" s="21">
        <f t="shared" si="1"/>
        <v>0.21428571428571427</v>
      </c>
    </row>
    <row r="30" spans="1:11" x14ac:dyDescent="0.2">
      <c r="A30" s="7" t="s">
        <v>73</v>
      </c>
      <c r="B30" s="65">
        <v>882</v>
      </c>
      <c r="C30" s="39">
        <f>IF(B48=0, "-", B30/B48)</f>
        <v>8.6107585668261252E-2</v>
      </c>
      <c r="D30" s="65">
        <v>662</v>
      </c>
      <c r="E30" s="21">
        <f>IF(D48=0, "-", D30/D48)</f>
        <v>0.13863874345549737</v>
      </c>
      <c r="F30" s="81">
        <v>14094</v>
      </c>
      <c r="G30" s="39">
        <f>IF(F48=0, "-", F30/F48)</f>
        <v>0.12853742396191484</v>
      </c>
      <c r="H30" s="65">
        <v>9249</v>
      </c>
      <c r="I30" s="21">
        <f>IF(H48=0, "-", H30/H48)</f>
        <v>0.1208814188438566</v>
      </c>
      <c r="J30" s="20">
        <f t="shared" si="0"/>
        <v>0.33232628398791542</v>
      </c>
      <c r="K30" s="21">
        <f t="shared" si="1"/>
        <v>0.52384041518001945</v>
      </c>
    </row>
    <row r="31" spans="1:11" x14ac:dyDescent="0.2">
      <c r="A31" s="7" t="s">
        <v>75</v>
      </c>
      <c r="B31" s="65">
        <v>453</v>
      </c>
      <c r="C31" s="39">
        <f>IF(B48=0, "-", B31/B48)</f>
        <v>4.42253246119301E-2</v>
      </c>
      <c r="D31" s="65">
        <v>234</v>
      </c>
      <c r="E31" s="21">
        <f>IF(D48=0, "-", D31/D48)</f>
        <v>4.9005235602094244E-2</v>
      </c>
      <c r="F31" s="81">
        <v>5383</v>
      </c>
      <c r="G31" s="39">
        <f>IF(F48=0, "-", F31/F48)</f>
        <v>4.9093014984176779E-2</v>
      </c>
      <c r="H31" s="65">
        <v>3793</v>
      </c>
      <c r="I31" s="21">
        <f>IF(H48=0, "-", H31/H48)</f>
        <v>4.9573275129716522E-2</v>
      </c>
      <c r="J31" s="20">
        <f t="shared" si="0"/>
        <v>0.9358974358974359</v>
      </c>
      <c r="K31" s="21">
        <f t="shared" si="1"/>
        <v>0.41919325072501978</v>
      </c>
    </row>
    <row r="32" spans="1:11" x14ac:dyDescent="0.2">
      <c r="A32" s="7" t="s">
        <v>78</v>
      </c>
      <c r="B32" s="65">
        <v>533</v>
      </c>
      <c r="C32" s="39">
        <f>IF(B48=0, "-", B32/B48)</f>
        <v>5.2035536463926585E-2</v>
      </c>
      <c r="D32" s="65">
        <v>77</v>
      </c>
      <c r="E32" s="21">
        <f>IF(D48=0, "-", D32/D48)</f>
        <v>1.6125654450261779E-2</v>
      </c>
      <c r="F32" s="81">
        <v>4531</v>
      </c>
      <c r="G32" s="39">
        <f>IF(F48=0, "-", F32/F48)</f>
        <v>4.1322766281498238E-2</v>
      </c>
      <c r="H32" s="65">
        <v>942</v>
      </c>
      <c r="I32" s="21">
        <f>IF(H48=0, "-", H32/H48)</f>
        <v>1.2311633317214068E-2</v>
      </c>
      <c r="J32" s="20">
        <f t="shared" si="0"/>
        <v>5.9220779220779223</v>
      </c>
      <c r="K32" s="21">
        <f t="shared" si="1"/>
        <v>3.8099787685774946</v>
      </c>
    </row>
    <row r="33" spans="1:11" x14ac:dyDescent="0.2">
      <c r="A33" s="7" t="s">
        <v>79</v>
      </c>
      <c r="B33" s="65">
        <v>25</v>
      </c>
      <c r="C33" s="39">
        <f>IF(B48=0, "-", B33/B48)</f>
        <v>2.4406912037489015E-3</v>
      </c>
      <c r="D33" s="65">
        <v>13</v>
      </c>
      <c r="E33" s="21">
        <f>IF(D48=0, "-", D33/D48)</f>
        <v>2.7225130890052357E-3</v>
      </c>
      <c r="F33" s="81">
        <v>264</v>
      </c>
      <c r="G33" s="39">
        <f>IF(F48=0, "-", F33/F48)</f>
        <v>2.4076826966046203E-3</v>
      </c>
      <c r="H33" s="65">
        <v>163</v>
      </c>
      <c r="I33" s="21">
        <f>IF(H48=0, "-", H33/H48)</f>
        <v>2.1303569328088036E-3</v>
      </c>
      <c r="J33" s="20">
        <f t="shared" si="0"/>
        <v>0.92307692307692313</v>
      </c>
      <c r="K33" s="21">
        <f t="shared" si="1"/>
        <v>0.61963190184049077</v>
      </c>
    </row>
    <row r="34" spans="1:11" x14ac:dyDescent="0.2">
      <c r="A34" s="7" t="s">
        <v>80</v>
      </c>
      <c r="B34" s="65">
        <v>693</v>
      </c>
      <c r="C34" s="39">
        <f>IF(B48=0, "-", B34/B48)</f>
        <v>6.7655960167919554E-2</v>
      </c>
      <c r="D34" s="65">
        <v>232</v>
      </c>
      <c r="E34" s="21">
        <f>IF(D48=0, "-", D34/D48)</f>
        <v>4.8586387434554977E-2</v>
      </c>
      <c r="F34" s="81">
        <v>6963</v>
      </c>
      <c r="G34" s="39">
        <f>IF(F48=0, "-", F34/F48)</f>
        <v>6.3502631122946851E-2</v>
      </c>
      <c r="H34" s="65">
        <v>4312</v>
      </c>
      <c r="I34" s="21">
        <f>IF(H48=0, "-", H34/H48)</f>
        <v>5.6356436161175222E-2</v>
      </c>
      <c r="J34" s="20">
        <f t="shared" si="0"/>
        <v>1.9870689655172413</v>
      </c>
      <c r="K34" s="21">
        <f t="shared" si="1"/>
        <v>0.61479591836734693</v>
      </c>
    </row>
    <row r="35" spans="1:11" x14ac:dyDescent="0.2">
      <c r="A35" s="7" t="s">
        <v>82</v>
      </c>
      <c r="B35" s="65">
        <v>422</v>
      </c>
      <c r="C35" s="39">
        <f>IF(B48=0, "-", B35/B48)</f>
        <v>4.1198867519281458E-2</v>
      </c>
      <c r="D35" s="65">
        <v>298</v>
      </c>
      <c r="E35" s="21">
        <f>IF(D48=0, "-", D35/D48)</f>
        <v>6.2408376963350783E-2</v>
      </c>
      <c r="F35" s="81">
        <v>6580</v>
      </c>
      <c r="G35" s="39">
        <f>IF(F48=0, "-", F35/F48)</f>
        <v>6.0009667210827275E-2</v>
      </c>
      <c r="H35" s="65">
        <v>5290</v>
      </c>
      <c r="I35" s="21">
        <f>IF(H48=0, "-", H35/H48)</f>
        <v>6.913857775802805E-2</v>
      </c>
      <c r="J35" s="20">
        <f t="shared" si="0"/>
        <v>0.41610738255033558</v>
      </c>
      <c r="K35" s="21">
        <f t="shared" si="1"/>
        <v>0.24385633270321361</v>
      </c>
    </row>
    <row r="36" spans="1:11" x14ac:dyDescent="0.2">
      <c r="A36" s="7" t="s">
        <v>83</v>
      </c>
      <c r="B36" s="65">
        <v>41</v>
      </c>
      <c r="C36" s="39">
        <f>IF(B48=0, "-", B36/B48)</f>
        <v>4.0027335741481991E-3</v>
      </c>
      <c r="D36" s="65">
        <v>15</v>
      </c>
      <c r="E36" s="21">
        <f>IF(D48=0, "-", D36/D48)</f>
        <v>3.1413612565445027E-3</v>
      </c>
      <c r="F36" s="81">
        <v>385</v>
      </c>
      <c r="G36" s="39">
        <f>IF(F48=0, "-", F36/F48)</f>
        <v>3.5112039325484045E-3</v>
      </c>
      <c r="H36" s="65">
        <v>286</v>
      </c>
      <c r="I36" s="21">
        <f>IF(H48=0, "-", H36/H48)</f>
        <v>3.737926888241214E-3</v>
      </c>
      <c r="J36" s="20">
        <f t="shared" si="0"/>
        <v>1.7333333333333334</v>
      </c>
      <c r="K36" s="21">
        <f t="shared" si="1"/>
        <v>0.34615384615384615</v>
      </c>
    </row>
    <row r="37" spans="1:11" x14ac:dyDescent="0.2">
      <c r="A37" s="7" t="s">
        <v>84</v>
      </c>
      <c r="B37" s="65">
        <v>75</v>
      </c>
      <c r="C37" s="39">
        <f>IF(B48=0, "-", B37/B48)</f>
        <v>7.3220736112467053E-3</v>
      </c>
      <c r="D37" s="65">
        <v>66</v>
      </c>
      <c r="E37" s="21">
        <f>IF(D48=0, "-", D37/D48)</f>
        <v>1.3821989528795811E-2</v>
      </c>
      <c r="F37" s="81">
        <v>767</v>
      </c>
      <c r="G37" s="39">
        <f>IF(F48=0, "-", F37/F48)</f>
        <v>6.9950478344535747E-3</v>
      </c>
      <c r="H37" s="65">
        <v>764</v>
      </c>
      <c r="I37" s="21">
        <f>IF(H48=0, "-", H37/H48)</f>
        <v>9.9852312678891161E-3</v>
      </c>
      <c r="J37" s="20">
        <f t="shared" si="0"/>
        <v>0.13636363636363635</v>
      </c>
      <c r="K37" s="21">
        <f t="shared" si="1"/>
        <v>3.9267015706806281E-3</v>
      </c>
    </row>
    <row r="38" spans="1:11" x14ac:dyDescent="0.2">
      <c r="A38" s="7" t="s">
        <v>86</v>
      </c>
      <c r="B38" s="65">
        <v>68</v>
      </c>
      <c r="C38" s="39">
        <f>IF(B48=0, "-", B38/B48)</f>
        <v>6.6386800741970124E-3</v>
      </c>
      <c r="D38" s="65">
        <v>51</v>
      </c>
      <c r="E38" s="21">
        <f>IF(D48=0, "-", D38/D48)</f>
        <v>1.0680628272251309E-2</v>
      </c>
      <c r="F38" s="81">
        <v>660</v>
      </c>
      <c r="G38" s="39">
        <f>IF(F48=0, "-", F38/F48)</f>
        <v>6.0192067415115501E-3</v>
      </c>
      <c r="H38" s="65">
        <v>544</v>
      </c>
      <c r="I38" s="21">
        <f>IF(H48=0, "-", H38/H48)</f>
        <v>7.1099028923189526E-3</v>
      </c>
      <c r="J38" s="20">
        <f t="shared" si="0"/>
        <v>0.33333333333333331</v>
      </c>
      <c r="K38" s="21">
        <f t="shared" si="1"/>
        <v>0.21323529411764705</v>
      </c>
    </row>
    <row r="39" spans="1:11" x14ac:dyDescent="0.2">
      <c r="A39" s="7" t="s">
        <v>87</v>
      </c>
      <c r="B39" s="65">
        <v>1</v>
      </c>
      <c r="C39" s="39">
        <f>IF(B48=0, "-", B39/B48)</f>
        <v>9.7627648149956062E-5</v>
      </c>
      <c r="D39" s="65">
        <v>0</v>
      </c>
      <c r="E39" s="21">
        <f>IF(D48=0, "-", D39/D48)</f>
        <v>0</v>
      </c>
      <c r="F39" s="81">
        <v>3</v>
      </c>
      <c r="G39" s="39">
        <f>IF(F48=0, "-", F39/F48)</f>
        <v>2.7360030643234321E-5</v>
      </c>
      <c r="H39" s="65">
        <v>6</v>
      </c>
      <c r="I39" s="21">
        <f>IF(H48=0, "-", H39/H48)</f>
        <v>7.8418046606459029E-5</v>
      </c>
      <c r="J39" s="20" t="str">
        <f t="shared" si="0"/>
        <v>-</v>
      </c>
      <c r="K39" s="21">
        <f t="shared" si="1"/>
        <v>-0.5</v>
      </c>
    </row>
    <row r="40" spans="1:11" x14ac:dyDescent="0.2">
      <c r="A40" s="7" t="s">
        <v>89</v>
      </c>
      <c r="B40" s="65">
        <v>101</v>
      </c>
      <c r="C40" s="39">
        <f>IF(B48=0, "-", B40/B48)</f>
        <v>9.8603924631455626E-3</v>
      </c>
      <c r="D40" s="65">
        <v>47</v>
      </c>
      <c r="E40" s="21">
        <f>IF(D48=0, "-", D40/D48)</f>
        <v>9.8429319371727744E-3</v>
      </c>
      <c r="F40" s="81">
        <v>1505</v>
      </c>
      <c r="G40" s="39">
        <f>IF(F48=0, "-", F40/F48)</f>
        <v>1.3725615372689218E-2</v>
      </c>
      <c r="H40" s="65">
        <v>545</v>
      </c>
      <c r="I40" s="21">
        <f>IF(H48=0, "-", H40/H48)</f>
        <v>7.1229725667533621E-3</v>
      </c>
      <c r="J40" s="20">
        <f t="shared" si="0"/>
        <v>1.1489361702127661</v>
      </c>
      <c r="K40" s="21">
        <f t="shared" si="1"/>
        <v>1.761467889908257</v>
      </c>
    </row>
    <row r="41" spans="1:11" x14ac:dyDescent="0.2">
      <c r="A41" s="7" t="s">
        <v>90</v>
      </c>
      <c r="B41" s="65">
        <v>27</v>
      </c>
      <c r="C41" s="39">
        <f>IF(B48=0, "-", B41/B48)</f>
        <v>2.6359465000488137E-3</v>
      </c>
      <c r="D41" s="65">
        <v>5</v>
      </c>
      <c r="E41" s="21">
        <f>IF(D48=0, "-", D41/D48)</f>
        <v>1.0471204188481676E-3</v>
      </c>
      <c r="F41" s="81">
        <v>236</v>
      </c>
      <c r="G41" s="39">
        <f>IF(F48=0, "-", F41/F48)</f>
        <v>2.1523224106010999E-3</v>
      </c>
      <c r="H41" s="65">
        <v>138</v>
      </c>
      <c r="I41" s="21">
        <f>IF(H48=0, "-", H41/H48)</f>
        <v>1.8036150719485577E-3</v>
      </c>
      <c r="J41" s="20">
        <f t="shared" si="0"/>
        <v>4.4000000000000004</v>
      </c>
      <c r="K41" s="21">
        <f t="shared" si="1"/>
        <v>0.71014492753623193</v>
      </c>
    </row>
    <row r="42" spans="1:11" x14ac:dyDescent="0.2">
      <c r="A42" s="7" t="s">
        <v>91</v>
      </c>
      <c r="B42" s="65">
        <v>609</v>
      </c>
      <c r="C42" s="39">
        <f>IF(B48=0, "-", B42/B48)</f>
        <v>5.9455237723323243E-2</v>
      </c>
      <c r="D42" s="65">
        <v>151</v>
      </c>
      <c r="E42" s="21">
        <f>IF(D48=0, "-", D42/D48)</f>
        <v>3.1623036649214661E-2</v>
      </c>
      <c r="F42" s="81">
        <v>5537</v>
      </c>
      <c r="G42" s="39">
        <f>IF(F48=0, "-", F42/F48)</f>
        <v>5.0497496557196146E-2</v>
      </c>
      <c r="H42" s="65">
        <v>3335</v>
      </c>
      <c r="I42" s="21">
        <f>IF(H48=0, "-", H42/H48)</f>
        <v>4.3587364238756809E-2</v>
      </c>
      <c r="J42" s="20">
        <f t="shared" si="0"/>
        <v>3.0331125827814569</v>
      </c>
      <c r="K42" s="21">
        <f t="shared" si="1"/>
        <v>0.66026986506746632</v>
      </c>
    </row>
    <row r="43" spans="1:11" x14ac:dyDescent="0.2">
      <c r="A43" s="7" t="s">
        <v>92</v>
      </c>
      <c r="B43" s="65">
        <v>134</v>
      </c>
      <c r="C43" s="39">
        <f>IF(B48=0, "-", B43/B48)</f>
        <v>1.3082104852094113E-2</v>
      </c>
      <c r="D43" s="65">
        <v>90</v>
      </c>
      <c r="E43" s="21">
        <f>IF(D48=0, "-", D43/D48)</f>
        <v>1.8848167539267015E-2</v>
      </c>
      <c r="F43" s="81">
        <v>1217</v>
      </c>
      <c r="G43" s="39">
        <f>IF(F48=0, "-", F43/F48)</f>
        <v>1.1099052430938722E-2</v>
      </c>
      <c r="H43" s="65">
        <v>917</v>
      </c>
      <c r="I43" s="21">
        <f>IF(H48=0, "-", H43/H48)</f>
        <v>1.1984891456353822E-2</v>
      </c>
      <c r="J43" s="20">
        <f t="shared" si="0"/>
        <v>0.48888888888888887</v>
      </c>
      <c r="K43" s="21">
        <f t="shared" si="1"/>
        <v>0.32715376226826609</v>
      </c>
    </row>
    <row r="44" spans="1:11" x14ac:dyDescent="0.2">
      <c r="A44" s="7" t="s">
        <v>93</v>
      </c>
      <c r="B44" s="65">
        <v>1946</v>
      </c>
      <c r="C44" s="39">
        <f>IF(B48=0, "-", B44/B48)</f>
        <v>0.1899834032998145</v>
      </c>
      <c r="D44" s="65">
        <v>888</v>
      </c>
      <c r="E44" s="21">
        <f>IF(D48=0, "-", D44/D48)</f>
        <v>0.18596858638743455</v>
      </c>
      <c r="F44" s="81">
        <v>17972</v>
      </c>
      <c r="G44" s="39">
        <f>IF(F48=0, "-", F44/F48)</f>
        <v>0.16390482357340241</v>
      </c>
      <c r="H44" s="65">
        <v>13513</v>
      </c>
      <c r="I44" s="21">
        <f>IF(H48=0, "-", H44/H48)</f>
        <v>0.17661051063218014</v>
      </c>
      <c r="J44" s="20">
        <f t="shared" si="0"/>
        <v>1.1914414414414414</v>
      </c>
      <c r="K44" s="21">
        <f t="shared" si="1"/>
        <v>0.32997853918448899</v>
      </c>
    </row>
    <row r="45" spans="1:11" x14ac:dyDescent="0.2">
      <c r="A45" s="7" t="s">
        <v>95</v>
      </c>
      <c r="B45" s="65">
        <v>468</v>
      </c>
      <c r="C45" s="39">
        <f>IF(B48=0, "-", B45/B48)</f>
        <v>4.5689739334179441E-2</v>
      </c>
      <c r="D45" s="65">
        <v>187</v>
      </c>
      <c r="E45" s="21">
        <f>IF(D48=0, "-", D45/D48)</f>
        <v>3.9162303664921468E-2</v>
      </c>
      <c r="F45" s="81">
        <v>4648</v>
      </c>
      <c r="G45" s="39">
        <f>IF(F48=0, "-", F45/F48)</f>
        <v>4.2389807476584371E-2</v>
      </c>
      <c r="H45" s="65">
        <v>2533</v>
      </c>
      <c r="I45" s="21">
        <f>IF(H48=0, "-", H45/H48)</f>
        <v>3.3105485342360123E-2</v>
      </c>
      <c r="J45" s="20">
        <f t="shared" si="0"/>
        <v>1.5026737967914439</v>
      </c>
      <c r="K45" s="21">
        <f t="shared" si="1"/>
        <v>0.83497828661666007</v>
      </c>
    </row>
    <row r="46" spans="1:11" x14ac:dyDescent="0.2">
      <c r="A46" s="7" t="s">
        <v>96</v>
      </c>
      <c r="B46" s="65">
        <v>127</v>
      </c>
      <c r="C46" s="39">
        <f>IF(B48=0, "-", B46/B48)</f>
        <v>1.2398711315044421E-2</v>
      </c>
      <c r="D46" s="65">
        <v>36</v>
      </c>
      <c r="E46" s="21">
        <f>IF(D48=0, "-", D46/D48)</f>
        <v>7.5392670157068062E-3</v>
      </c>
      <c r="F46" s="81">
        <v>2196</v>
      </c>
      <c r="G46" s="39">
        <f>IF(F48=0, "-", F46/F48)</f>
        <v>2.0027542430847523E-2</v>
      </c>
      <c r="H46" s="65">
        <v>1154</v>
      </c>
      <c r="I46" s="21">
        <f>IF(H48=0, "-", H46/H48)</f>
        <v>1.5082404297308954E-2</v>
      </c>
      <c r="J46" s="20">
        <f t="shared" si="0"/>
        <v>2.5277777777777777</v>
      </c>
      <c r="K46" s="21">
        <f t="shared" si="1"/>
        <v>0.90294627383015602</v>
      </c>
    </row>
    <row r="47" spans="1:11" x14ac:dyDescent="0.2">
      <c r="A47" s="2"/>
      <c r="B47" s="68"/>
      <c r="C47" s="33"/>
      <c r="D47" s="68"/>
      <c r="E47" s="6"/>
      <c r="F47" s="82"/>
      <c r="G47" s="33"/>
      <c r="H47" s="68"/>
      <c r="I47" s="6"/>
      <c r="J47" s="5"/>
      <c r="K47" s="6"/>
    </row>
    <row r="48" spans="1:11" s="43" customFormat="1" x14ac:dyDescent="0.2">
      <c r="A48" s="162" t="s">
        <v>629</v>
      </c>
      <c r="B48" s="71">
        <f>SUM(B7:B47)</f>
        <v>10243</v>
      </c>
      <c r="C48" s="40">
        <v>1</v>
      </c>
      <c r="D48" s="71">
        <f>SUM(D7:D47)</f>
        <v>4775</v>
      </c>
      <c r="E48" s="41">
        <v>1</v>
      </c>
      <c r="F48" s="77">
        <f>SUM(F7:F47)</f>
        <v>109649</v>
      </c>
      <c r="G48" s="42">
        <v>1</v>
      </c>
      <c r="H48" s="71">
        <f>SUM(H7:H47)</f>
        <v>76513</v>
      </c>
      <c r="I48" s="41">
        <v>1</v>
      </c>
      <c r="J48" s="37">
        <f>IF(D48=0, "-", (B48-D48)/D48)</f>
        <v>1.145130890052356</v>
      </c>
      <c r="K48" s="38">
        <f>IF(H48=0, "-", (F48-H48)/H48)</f>
        <v>0.43307673205860442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4"/>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128</v>
      </c>
      <c r="B6" s="61" t="s">
        <v>12</v>
      </c>
      <c r="C6" s="62" t="s">
        <v>13</v>
      </c>
      <c r="D6" s="61" t="s">
        <v>12</v>
      </c>
      <c r="E6" s="63" t="s">
        <v>13</v>
      </c>
      <c r="F6" s="62" t="s">
        <v>12</v>
      </c>
      <c r="G6" s="62" t="s">
        <v>13</v>
      </c>
      <c r="H6" s="61" t="s">
        <v>12</v>
      </c>
      <c r="I6" s="63" t="s">
        <v>13</v>
      </c>
      <c r="J6" s="61"/>
      <c r="K6" s="63"/>
    </row>
    <row r="7" spans="1:11" x14ac:dyDescent="0.2">
      <c r="A7" s="7" t="s">
        <v>508</v>
      </c>
      <c r="B7" s="65">
        <v>2</v>
      </c>
      <c r="C7" s="34">
        <f>IF(B15=0, "-", B7/B15)</f>
        <v>4.4444444444444446E-2</v>
      </c>
      <c r="D7" s="65">
        <v>0</v>
      </c>
      <c r="E7" s="9">
        <f>IF(D15=0, "-", D7/D15)</f>
        <v>0</v>
      </c>
      <c r="F7" s="81">
        <v>21</v>
      </c>
      <c r="G7" s="34">
        <f>IF(F15=0, "-", F7/F15)</f>
        <v>6.9767441860465115E-2</v>
      </c>
      <c r="H7" s="65">
        <v>0</v>
      </c>
      <c r="I7" s="9">
        <f>IF(H15=0, "-", H7/H15)</f>
        <v>0</v>
      </c>
      <c r="J7" s="8" t="str">
        <f t="shared" ref="J7:J13" si="0">IF(D7=0, "-", IF((B7-D7)/D7&lt;10, (B7-D7)/D7, "&gt;999%"))</f>
        <v>-</v>
      </c>
      <c r="K7" s="9" t="str">
        <f t="shared" ref="K7:K13" si="1">IF(H7=0, "-", IF((F7-H7)/H7&lt;10, (F7-H7)/H7, "&gt;999%"))</f>
        <v>-</v>
      </c>
    </row>
    <row r="8" spans="1:11" x14ac:dyDescent="0.2">
      <c r="A8" s="7" t="s">
        <v>509</v>
      </c>
      <c r="B8" s="65">
        <v>0</v>
      </c>
      <c r="C8" s="34">
        <f>IF(B15=0, "-", B8/B15)</f>
        <v>0</v>
      </c>
      <c r="D8" s="65">
        <v>2</v>
      </c>
      <c r="E8" s="9">
        <f>IF(D15=0, "-", D8/D15)</f>
        <v>0.14285714285714285</v>
      </c>
      <c r="F8" s="81">
        <v>0</v>
      </c>
      <c r="G8" s="34">
        <f>IF(F15=0, "-", F8/F15)</f>
        <v>0</v>
      </c>
      <c r="H8" s="65">
        <v>10</v>
      </c>
      <c r="I8" s="9">
        <f>IF(H15=0, "-", H8/H15)</f>
        <v>3.6630036630036632E-2</v>
      </c>
      <c r="J8" s="8">
        <f t="shared" si="0"/>
        <v>-1</v>
      </c>
      <c r="K8" s="9">
        <f t="shared" si="1"/>
        <v>-1</v>
      </c>
    </row>
    <row r="9" spans="1:11" x14ac:dyDescent="0.2">
      <c r="A9" s="7" t="s">
        <v>510</v>
      </c>
      <c r="B9" s="65">
        <v>1</v>
      </c>
      <c r="C9" s="34">
        <f>IF(B15=0, "-", B9/B15)</f>
        <v>2.2222222222222223E-2</v>
      </c>
      <c r="D9" s="65">
        <v>0</v>
      </c>
      <c r="E9" s="9">
        <f>IF(D15=0, "-", D9/D15)</f>
        <v>0</v>
      </c>
      <c r="F9" s="81">
        <v>16</v>
      </c>
      <c r="G9" s="34">
        <f>IF(F15=0, "-", F9/F15)</f>
        <v>5.3156146179401995E-2</v>
      </c>
      <c r="H9" s="65">
        <v>0</v>
      </c>
      <c r="I9" s="9">
        <f>IF(H15=0, "-", H9/H15)</f>
        <v>0</v>
      </c>
      <c r="J9" s="8" t="str">
        <f t="shared" si="0"/>
        <v>-</v>
      </c>
      <c r="K9" s="9" t="str">
        <f t="shared" si="1"/>
        <v>-</v>
      </c>
    </row>
    <row r="10" spans="1:11" x14ac:dyDescent="0.2">
      <c r="A10" s="7" t="s">
        <v>511</v>
      </c>
      <c r="B10" s="65">
        <v>0</v>
      </c>
      <c r="C10" s="34">
        <f>IF(B15=0, "-", B10/B15)</f>
        <v>0</v>
      </c>
      <c r="D10" s="65">
        <v>1</v>
      </c>
      <c r="E10" s="9">
        <f>IF(D15=0, "-", D10/D15)</f>
        <v>7.1428571428571425E-2</v>
      </c>
      <c r="F10" s="81">
        <v>16</v>
      </c>
      <c r="G10" s="34">
        <f>IF(F15=0, "-", F10/F15)</f>
        <v>5.3156146179401995E-2</v>
      </c>
      <c r="H10" s="65">
        <v>26</v>
      </c>
      <c r="I10" s="9">
        <f>IF(H15=0, "-", H10/H15)</f>
        <v>9.5238095238095233E-2</v>
      </c>
      <c r="J10" s="8">
        <f t="shared" si="0"/>
        <v>-1</v>
      </c>
      <c r="K10" s="9">
        <f t="shared" si="1"/>
        <v>-0.38461538461538464</v>
      </c>
    </row>
    <row r="11" spans="1:11" x14ac:dyDescent="0.2">
      <c r="A11" s="7" t="s">
        <v>512</v>
      </c>
      <c r="B11" s="65">
        <v>1</v>
      </c>
      <c r="C11" s="34">
        <f>IF(B15=0, "-", B11/B15)</f>
        <v>2.2222222222222223E-2</v>
      </c>
      <c r="D11" s="65">
        <v>0</v>
      </c>
      <c r="E11" s="9">
        <f>IF(D15=0, "-", D11/D15)</f>
        <v>0</v>
      </c>
      <c r="F11" s="81">
        <v>46</v>
      </c>
      <c r="G11" s="34">
        <f>IF(F15=0, "-", F11/F15)</f>
        <v>0.15282392026578073</v>
      </c>
      <c r="H11" s="65">
        <v>19</v>
      </c>
      <c r="I11" s="9">
        <f>IF(H15=0, "-", H11/H15)</f>
        <v>6.95970695970696E-2</v>
      </c>
      <c r="J11" s="8" t="str">
        <f t="shared" si="0"/>
        <v>-</v>
      </c>
      <c r="K11" s="9">
        <f t="shared" si="1"/>
        <v>1.4210526315789473</v>
      </c>
    </row>
    <row r="12" spans="1:11" x14ac:dyDescent="0.2">
      <c r="A12" s="7" t="s">
        <v>513</v>
      </c>
      <c r="B12" s="65">
        <v>41</v>
      </c>
      <c r="C12" s="34">
        <f>IF(B15=0, "-", B12/B15)</f>
        <v>0.91111111111111109</v>
      </c>
      <c r="D12" s="65">
        <v>11</v>
      </c>
      <c r="E12" s="9">
        <f>IF(D15=0, "-", D12/D15)</f>
        <v>0.7857142857142857</v>
      </c>
      <c r="F12" s="81">
        <v>192</v>
      </c>
      <c r="G12" s="34">
        <f>IF(F15=0, "-", F12/F15)</f>
        <v>0.63787375415282388</v>
      </c>
      <c r="H12" s="65">
        <v>217</v>
      </c>
      <c r="I12" s="9">
        <f>IF(H15=0, "-", H12/H15)</f>
        <v>0.79487179487179482</v>
      </c>
      <c r="J12" s="8">
        <f t="shared" si="0"/>
        <v>2.7272727272727271</v>
      </c>
      <c r="K12" s="9">
        <f t="shared" si="1"/>
        <v>-0.1152073732718894</v>
      </c>
    </row>
    <row r="13" spans="1:11" x14ac:dyDescent="0.2">
      <c r="A13" s="7" t="s">
        <v>514</v>
      </c>
      <c r="B13" s="65">
        <v>0</v>
      </c>
      <c r="C13" s="34">
        <f>IF(B15=0, "-", B13/B15)</f>
        <v>0</v>
      </c>
      <c r="D13" s="65">
        <v>0</v>
      </c>
      <c r="E13" s="9">
        <f>IF(D15=0, "-", D13/D15)</f>
        <v>0</v>
      </c>
      <c r="F13" s="81">
        <v>10</v>
      </c>
      <c r="G13" s="34">
        <f>IF(F15=0, "-", F13/F15)</f>
        <v>3.3222591362126248E-2</v>
      </c>
      <c r="H13" s="65">
        <v>1</v>
      </c>
      <c r="I13" s="9">
        <f>IF(H15=0, "-", H13/H15)</f>
        <v>3.663003663003663E-3</v>
      </c>
      <c r="J13" s="8" t="str">
        <f t="shared" si="0"/>
        <v>-</v>
      </c>
      <c r="K13" s="9">
        <f t="shared" si="1"/>
        <v>9</v>
      </c>
    </row>
    <row r="14" spans="1:11" x14ac:dyDescent="0.2">
      <c r="A14" s="2"/>
      <c r="B14" s="68"/>
      <c r="C14" s="33"/>
      <c r="D14" s="68"/>
      <c r="E14" s="6"/>
      <c r="F14" s="82"/>
      <c r="G14" s="33"/>
      <c r="H14" s="68"/>
      <c r="I14" s="6"/>
      <c r="J14" s="5"/>
      <c r="K14" s="6"/>
    </row>
    <row r="15" spans="1:11" s="43" customFormat="1" x14ac:dyDescent="0.2">
      <c r="A15" s="162" t="s">
        <v>651</v>
      </c>
      <c r="B15" s="71">
        <f>SUM(B7:B14)</f>
        <v>45</v>
      </c>
      <c r="C15" s="40">
        <f>B15/20495</f>
        <v>2.1956574774335204E-3</v>
      </c>
      <c r="D15" s="71">
        <f>SUM(D7:D14)</f>
        <v>14</v>
      </c>
      <c r="E15" s="41">
        <f>D15/10447</f>
        <v>1.3400976356848855E-3</v>
      </c>
      <c r="F15" s="77">
        <f>SUM(F7:F14)</f>
        <v>301</v>
      </c>
      <c r="G15" s="42">
        <f>F15/211338</f>
        <v>1.4242587703110657E-3</v>
      </c>
      <c r="H15" s="71">
        <f>SUM(H7:H14)</f>
        <v>273</v>
      </c>
      <c r="I15" s="41">
        <f>H15/155887</f>
        <v>1.7512685470885963E-3</v>
      </c>
      <c r="J15" s="37">
        <f>IF(D15=0, "-", IF((B15-D15)/D15&lt;10, (B15-D15)/D15, "&gt;999%"))</f>
        <v>2.2142857142857144</v>
      </c>
      <c r="K15" s="38">
        <f>IF(H15=0, "-", IF((F15-H15)/H15&lt;10, (F15-H15)/H15, "&gt;999%"))</f>
        <v>0.10256410256410256</v>
      </c>
    </row>
    <row r="16" spans="1:11" x14ac:dyDescent="0.2">
      <c r="B16" s="83"/>
      <c r="D16" s="83"/>
      <c r="F16" s="83"/>
      <c r="H16" s="83"/>
    </row>
    <row r="17" spans="1:11" x14ac:dyDescent="0.2">
      <c r="A17" s="163" t="s">
        <v>129</v>
      </c>
      <c r="B17" s="61" t="s">
        <v>12</v>
      </c>
      <c r="C17" s="62" t="s">
        <v>13</v>
      </c>
      <c r="D17" s="61" t="s">
        <v>12</v>
      </c>
      <c r="E17" s="63" t="s">
        <v>13</v>
      </c>
      <c r="F17" s="62" t="s">
        <v>12</v>
      </c>
      <c r="G17" s="62" t="s">
        <v>13</v>
      </c>
      <c r="H17" s="61" t="s">
        <v>12</v>
      </c>
      <c r="I17" s="63" t="s">
        <v>13</v>
      </c>
      <c r="J17" s="61"/>
      <c r="K17" s="63"/>
    </row>
    <row r="18" spans="1:11" x14ac:dyDescent="0.2">
      <c r="A18" s="7" t="s">
        <v>515</v>
      </c>
      <c r="B18" s="65">
        <v>2</v>
      </c>
      <c r="C18" s="34">
        <f>IF(B20=0, "-", B18/B20)</f>
        <v>1</v>
      </c>
      <c r="D18" s="65">
        <v>1</v>
      </c>
      <c r="E18" s="9">
        <f>IF(D20=0, "-", D18/D20)</f>
        <v>1</v>
      </c>
      <c r="F18" s="81">
        <v>19</v>
      </c>
      <c r="G18" s="34">
        <f>IF(F20=0, "-", F18/F20)</f>
        <v>1</v>
      </c>
      <c r="H18" s="65">
        <v>24</v>
      </c>
      <c r="I18" s="9">
        <f>IF(H20=0, "-", H18/H20)</f>
        <v>1</v>
      </c>
      <c r="J18" s="8">
        <f>IF(D18=0, "-", IF((B18-D18)/D18&lt;10, (B18-D18)/D18, "&gt;999%"))</f>
        <v>1</v>
      </c>
      <c r="K18" s="9">
        <f>IF(H18=0, "-", IF((F18-H18)/H18&lt;10, (F18-H18)/H18, "&gt;999%"))</f>
        <v>-0.20833333333333334</v>
      </c>
    </row>
    <row r="19" spans="1:11" x14ac:dyDescent="0.2">
      <c r="A19" s="2"/>
      <c r="B19" s="68"/>
      <c r="C19" s="33"/>
      <c r="D19" s="68"/>
      <c r="E19" s="6"/>
      <c r="F19" s="82"/>
      <c r="G19" s="33"/>
      <c r="H19" s="68"/>
      <c r="I19" s="6"/>
      <c r="J19" s="5"/>
      <c r="K19" s="6"/>
    </row>
    <row r="20" spans="1:11" s="43" customFormat="1" x14ac:dyDescent="0.2">
      <c r="A20" s="162" t="s">
        <v>650</v>
      </c>
      <c r="B20" s="71">
        <f>SUM(B18:B19)</f>
        <v>2</v>
      </c>
      <c r="C20" s="40">
        <f>B20/20495</f>
        <v>9.7584776774823126E-5</v>
      </c>
      <c r="D20" s="71">
        <f>SUM(D18:D19)</f>
        <v>1</v>
      </c>
      <c r="E20" s="41">
        <f>D20/10447</f>
        <v>9.572125969177755E-5</v>
      </c>
      <c r="F20" s="77">
        <f>SUM(F18:F19)</f>
        <v>19</v>
      </c>
      <c r="G20" s="42">
        <f>F20/211338</f>
        <v>8.9903377527941021E-5</v>
      </c>
      <c r="H20" s="71">
        <f>SUM(H18:H19)</f>
        <v>24</v>
      </c>
      <c r="I20" s="41">
        <f>H20/155887</f>
        <v>1.5395767446932715E-4</v>
      </c>
      <c r="J20" s="37">
        <f>IF(D20=0, "-", IF((B20-D20)/D20&lt;10, (B20-D20)/D20, "&gt;999%"))</f>
        <v>1</v>
      </c>
      <c r="K20" s="38">
        <f>IF(H20=0, "-", IF((F20-H20)/H20&lt;10, (F20-H20)/H20, "&gt;999%"))</f>
        <v>-0.20833333333333334</v>
      </c>
    </row>
    <row r="21" spans="1:11" x14ac:dyDescent="0.2">
      <c r="B21" s="83"/>
      <c r="D21" s="83"/>
      <c r="F21" s="83"/>
      <c r="H21" s="83"/>
    </row>
    <row r="22" spans="1:11" x14ac:dyDescent="0.2">
      <c r="A22" s="163" t="s">
        <v>130</v>
      </c>
      <c r="B22" s="61" t="s">
        <v>12</v>
      </c>
      <c r="C22" s="62" t="s">
        <v>13</v>
      </c>
      <c r="D22" s="61" t="s">
        <v>12</v>
      </c>
      <c r="E22" s="63" t="s">
        <v>13</v>
      </c>
      <c r="F22" s="62" t="s">
        <v>12</v>
      </c>
      <c r="G22" s="62" t="s">
        <v>13</v>
      </c>
      <c r="H22" s="61" t="s">
        <v>12</v>
      </c>
      <c r="I22" s="63" t="s">
        <v>13</v>
      </c>
      <c r="J22" s="61"/>
      <c r="K22" s="63"/>
    </row>
    <row r="23" spans="1:11" x14ac:dyDescent="0.2">
      <c r="A23" s="7" t="s">
        <v>516</v>
      </c>
      <c r="B23" s="65">
        <v>0</v>
      </c>
      <c r="C23" s="34">
        <f>IF(B28=0, "-", B23/B28)</f>
        <v>0</v>
      </c>
      <c r="D23" s="65">
        <v>0</v>
      </c>
      <c r="E23" s="9">
        <f>IF(D28=0, "-", D23/D28)</f>
        <v>0</v>
      </c>
      <c r="F23" s="81">
        <v>0</v>
      </c>
      <c r="G23" s="34">
        <f>IF(F28=0, "-", F23/F28)</f>
        <v>0</v>
      </c>
      <c r="H23" s="65">
        <v>3</v>
      </c>
      <c r="I23" s="9">
        <f>IF(H28=0, "-", H23/H28)</f>
        <v>6.2500000000000003E-3</v>
      </c>
      <c r="J23" s="8" t="str">
        <f>IF(D23=0, "-", IF((B23-D23)/D23&lt;10, (B23-D23)/D23, "&gt;999%"))</f>
        <v>-</v>
      </c>
      <c r="K23" s="9">
        <f>IF(H23=0, "-", IF((F23-H23)/H23&lt;10, (F23-H23)/H23, "&gt;999%"))</f>
        <v>-1</v>
      </c>
    </row>
    <row r="24" spans="1:11" x14ac:dyDescent="0.2">
      <c r="A24" s="7" t="s">
        <v>517</v>
      </c>
      <c r="B24" s="65">
        <v>15</v>
      </c>
      <c r="C24" s="34">
        <f>IF(B28=0, "-", B24/B28)</f>
        <v>0.26315789473684209</v>
      </c>
      <c r="D24" s="65">
        <v>2</v>
      </c>
      <c r="E24" s="9">
        <f>IF(D28=0, "-", D24/D28)</f>
        <v>6.0606060606060608E-2</v>
      </c>
      <c r="F24" s="81">
        <v>77</v>
      </c>
      <c r="G24" s="34">
        <f>IF(F28=0, "-", F24/F28)</f>
        <v>0.18032786885245902</v>
      </c>
      <c r="H24" s="65">
        <v>19</v>
      </c>
      <c r="I24" s="9">
        <f>IF(H28=0, "-", H24/H28)</f>
        <v>3.9583333333333331E-2</v>
      </c>
      <c r="J24" s="8">
        <f>IF(D24=0, "-", IF((B24-D24)/D24&lt;10, (B24-D24)/D24, "&gt;999%"))</f>
        <v>6.5</v>
      </c>
      <c r="K24" s="9">
        <f>IF(H24=0, "-", IF((F24-H24)/H24&lt;10, (F24-H24)/H24, "&gt;999%"))</f>
        <v>3.0526315789473686</v>
      </c>
    </row>
    <row r="25" spans="1:11" x14ac:dyDescent="0.2">
      <c r="A25" s="7" t="s">
        <v>518</v>
      </c>
      <c r="B25" s="65">
        <v>24</v>
      </c>
      <c r="C25" s="34">
        <f>IF(B28=0, "-", B25/B28)</f>
        <v>0.42105263157894735</v>
      </c>
      <c r="D25" s="65">
        <v>8</v>
      </c>
      <c r="E25" s="9">
        <f>IF(D28=0, "-", D25/D28)</f>
        <v>0.24242424242424243</v>
      </c>
      <c r="F25" s="81">
        <v>187</v>
      </c>
      <c r="G25" s="34">
        <f>IF(F28=0, "-", F25/F28)</f>
        <v>0.4379391100702576</v>
      </c>
      <c r="H25" s="65">
        <v>120</v>
      </c>
      <c r="I25" s="9">
        <f>IF(H28=0, "-", H25/H28)</f>
        <v>0.25</v>
      </c>
      <c r="J25" s="8">
        <f>IF(D25=0, "-", IF((B25-D25)/D25&lt;10, (B25-D25)/D25, "&gt;999%"))</f>
        <v>2</v>
      </c>
      <c r="K25" s="9">
        <f>IF(H25=0, "-", IF((F25-H25)/H25&lt;10, (F25-H25)/H25, "&gt;999%"))</f>
        <v>0.55833333333333335</v>
      </c>
    </row>
    <row r="26" spans="1:11" x14ac:dyDescent="0.2">
      <c r="A26" s="7" t="s">
        <v>519</v>
      </c>
      <c r="B26" s="65">
        <v>18</v>
      </c>
      <c r="C26" s="34">
        <f>IF(B28=0, "-", B26/B28)</f>
        <v>0.31578947368421051</v>
      </c>
      <c r="D26" s="65">
        <v>23</v>
      </c>
      <c r="E26" s="9">
        <f>IF(D28=0, "-", D26/D28)</f>
        <v>0.69696969696969702</v>
      </c>
      <c r="F26" s="81">
        <v>163</v>
      </c>
      <c r="G26" s="34">
        <f>IF(F28=0, "-", F26/F28)</f>
        <v>0.38173302107728335</v>
      </c>
      <c r="H26" s="65">
        <v>338</v>
      </c>
      <c r="I26" s="9">
        <f>IF(H28=0, "-", H26/H28)</f>
        <v>0.70416666666666672</v>
      </c>
      <c r="J26" s="8">
        <f>IF(D26=0, "-", IF((B26-D26)/D26&lt;10, (B26-D26)/D26, "&gt;999%"))</f>
        <v>-0.21739130434782608</v>
      </c>
      <c r="K26" s="9">
        <f>IF(H26=0, "-", IF((F26-H26)/H26&lt;10, (F26-H26)/H26, "&gt;999%"))</f>
        <v>-0.51775147928994081</v>
      </c>
    </row>
    <row r="27" spans="1:11" x14ac:dyDescent="0.2">
      <c r="A27" s="2"/>
      <c r="B27" s="68"/>
      <c r="C27" s="33"/>
      <c r="D27" s="68"/>
      <c r="E27" s="6"/>
      <c r="F27" s="82"/>
      <c r="G27" s="33"/>
      <c r="H27" s="68"/>
      <c r="I27" s="6"/>
      <c r="J27" s="5"/>
      <c r="K27" s="6"/>
    </row>
    <row r="28" spans="1:11" s="43" customFormat="1" x14ac:dyDescent="0.2">
      <c r="A28" s="162" t="s">
        <v>649</v>
      </c>
      <c r="B28" s="71">
        <f>SUM(B23:B27)</f>
        <v>57</v>
      </c>
      <c r="C28" s="40">
        <f>B28/20495</f>
        <v>2.7811661380824589E-3</v>
      </c>
      <c r="D28" s="71">
        <f>SUM(D23:D27)</f>
        <v>33</v>
      </c>
      <c r="E28" s="41">
        <f>D28/10447</f>
        <v>3.1588015698286588E-3</v>
      </c>
      <c r="F28" s="77">
        <f>SUM(F23:F27)</f>
        <v>427</v>
      </c>
      <c r="G28" s="42">
        <f>F28/211338</f>
        <v>2.0204601160226745E-3</v>
      </c>
      <c r="H28" s="71">
        <f>SUM(H23:H27)</f>
        <v>480</v>
      </c>
      <c r="I28" s="41">
        <f>H28/155887</f>
        <v>3.0791534893865428E-3</v>
      </c>
      <c r="J28" s="37">
        <f>IF(D28=0, "-", IF((B28-D28)/D28&lt;10, (B28-D28)/D28, "&gt;999%"))</f>
        <v>0.72727272727272729</v>
      </c>
      <c r="K28" s="38">
        <f>IF(H28=0, "-", IF((F28-H28)/H28&lt;10, (F28-H28)/H28, "&gt;999%"))</f>
        <v>-0.11041666666666666</v>
      </c>
    </row>
    <row r="29" spans="1:11" x14ac:dyDescent="0.2">
      <c r="B29" s="83"/>
      <c r="D29" s="83"/>
      <c r="F29" s="83"/>
      <c r="H29" s="83"/>
    </row>
    <row r="30" spans="1:11" x14ac:dyDescent="0.2">
      <c r="A30" s="163" t="s">
        <v>131</v>
      </c>
      <c r="B30" s="61" t="s">
        <v>12</v>
      </c>
      <c r="C30" s="62" t="s">
        <v>13</v>
      </c>
      <c r="D30" s="61" t="s">
        <v>12</v>
      </c>
      <c r="E30" s="63" t="s">
        <v>13</v>
      </c>
      <c r="F30" s="62" t="s">
        <v>12</v>
      </c>
      <c r="G30" s="62" t="s">
        <v>13</v>
      </c>
      <c r="H30" s="61" t="s">
        <v>12</v>
      </c>
      <c r="I30" s="63" t="s">
        <v>13</v>
      </c>
      <c r="J30" s="61"/>
      <c r="K30" s="63"/>
    </row>
    <row r="31" spans="1:11" x14ac:dyDescent="0.2">
      <c r="A31" s="7" t="s">
        <v>520</v>
      </c>
      <c r="B31" s="65">
        <v>46</v>
      </c>
      <c r="C31" s="34">
        <f>IF(B43=0, "-", B31/B43)</f>
        <v>7.1207430340557279E-2</v>
      </c>
      <c r="D31" s="65">
        <v>12</v>
      </c>
      <c r="E31" s="9">
        <f>IF(D43=0, "-", D31/D43)</f>
        <v>2.8503562945368172E-2</v>
      </c>
      <c r="F31" s="81">
        <v>922</v>
      </c>
      <c r="G31" s="34">
        <f>IF(F43=0, "-", F31/F43)</f>
        <v>0.16138631192018205</v>
      </c>
      <c r="H31" s="65">
        <v>578</v>
      </c>
      <c r="I31" s="9">
        <f>IF(H43=0, "-", H31/H43)</f>
        <v>0.14726114649681529</v>
      </c>
      <c r="J31" s="8">
        <f t="shared" ref="J31:J41" si="2">IF(D31=0, "-", IF((B31-D31)/D31&lt;10, (B31-D31)/D31, "&gt;999%"))</f>
        <v>2.8333333333333335</v>
      </c>
      <c r="K31" s="9">
        <f t="shared" ref="K31:K41" si="3">IF(H31=0, "-", IF((F31-H31)/H31&lt;10, (F31-H31)/H31, "&gt;999%"))</f>
        <v>0.59515570934256057</v>
      </c>
    </row>
    <row r="32" spans="1:11" x14ac:dyDescent="0.2">
      <c r="A32" s="7" t="s">
        <v>521</v>
      </c>
      <c r="B32" s="65">
        <v>4</v>
      </c>
      <c r="C32" s="34">
        <f>IF(B43=0, "-", B32/B43)</f>
        <v>6.1919504643962852E-3</v>
      </c>
      <c r="D32" s="65">
        <v>38</v>
      </c>
      <c r="E32" s="9">
        <f>IF(D43=0, "-", D32/D43)</f>
        <v>9.0261282660332537E-2</v>
      </c>
      <c r="F32" s="81">
        <v>543</v>
      </c>
      <c r="G32" s="34">
        <f>IF(F43=0, "-", F32/F43)</f>
        <v>9.5046385436723266E-2</v>
      </c>
      <c r="H32" s="65">
        <v>621</v>
      </c>
      <c r="I32" s="9">
        <f>IF(H43=0, "-", H32/H43)</f>
        <v>0.15821656050955413</v>
      </c>
      <c r="J32" s="8">
        <f t="shared" si="2"/>
        <v>-0.89473684210526316</v>
      </c>
      <c r="K32" s="9">
        <f t="shared" si="3"/>
        <v>-0.12560386473429952</v>
      </c>
    </row>
    <row r="33" spans="1:11" x14ac:dyDescent="0.2">
      <c r="A33" s="7" t="s">
        <v>522</v>
      </c>
      <c r="B33" s="65">
        <v>49</v>
      </c>
      <c r="C33" s="34">
        <f>IF(B43=0, "-", B33/B43)</f>
        <v>7.5851393188854491E-2</v>
      </c>
      <c r="D33" s="65">
        <v>0</v>
      </c>
      <c r="E33" s="9">
        <f>IF(D43=0, "-", D33/D43)</f>
        <v>0</v>
      </c>
      <c r="F33" s="81">
        <v>51</v>
      </c>
      <c r="G33" s="34">
        <f>IF(F43=0, "-", F33/F43)</f>
        <v>8.9270085769298096E-3</v>
      </c>
      <c r="H33" s="65">
        <v>0</v>
      </c>
      <c r="I33" s="9">
        <f>IF(H43=0, "-", H33/H43)</f>
        <v>0</v>
      </c>
      <c r="J33" s="8" t="str">
        <f t="shared" si="2"/>
        <v>-</v>
      </c>
      <c r="K33" s="9" t="str">
        <f t="shared" si="3"/>
        <v>-</v>
      </c>
    </row>
    <row r="34" spans="1:11" x14ac:dyDescent="0.2">
      <c r="A34" s="7" t="s">
        <v>523</v>
      </c>
      <c r="B34" s="65">
        <v>81</v>
      </c>
      <c r="C34" s="34">
        <f>IF(B43=0, "-", B34/B43)</f>
        <v>0.12538699690402477</v>
      </c>
      <c r="D34" s="65">
        <v>33</v>
      </c>
      <c r="E34" s="9">
        <f>IF(D43=0, "-", D34/D43)</f>
        <v>7.8384798099762468E-2</v>
      </c>
      <c r="F34" s="81">
        <v>571</v>
      </c>
      <c r="G34" s="34">
        <f>IF(F43=0, "-", F34/F43)</f>
        <v>9.9947488184841587E-2</v>
      </c>
      <c r="H34" s="65">
        <v>252</v>
      </c>
      <c r="I34" s="9">
        <f>IF(H43=0, "-", H34/H43)</f>
        <v>6.4203821656050958E-2</v>
      </c>
      <c r="J34" s="8">
        <f t="shared" si="2"/>
        <v>1.4545454545454546</v>
      </c>
      <c r="K34" s="9">
        <f t="shared" si="3"/>
        <v>1.2658730158730158</v>
      </c>
    </row>
    <row r="35" spans="1:11" x14ac:dyDescent="0.2">
      <c r="A35" s="7" t="s">
        <v>524</v>
      </c>
      <c r="B35" s="65">
        <v>8</v>
      </c>
      <c r="C35" s="34">
        <f>IF(B43=0, "-", B35/B43)</f>
        <v>1.238390092879257E-2</v>
      </c>
      <c r="D35" s="65">
        <v>5</v>
      </c>
      <c r="E35" s="9">
        <f>IF(D43=0, "-", D35/D43)</f>
        <v>1.1876484560570071E-2</v>
      </c>
      <c r="F35" s="81">
        <v>92</v>
      </c>
      <c r="G35" s="34">
        <f>IF(F43=0, "-", F35/F43)</f>
        <v>1.6103623315245931E-2</v>
      </c>
      <c r="H35" s="65">
        <v>70</v>
      </c>
      <c r="I35" s="9">
        <f>IF(H43=0, "-", H35/H43)</f>
        <v>1.7834394904458598E-2</v>
      </c>
      <c r="J35" s="8">
        <f t="shared" si="2"/>
        <v>0.6</v>
      </c>
      <c r="K35" s="9">
        <f t="shared" si="3"/>
        <v>0.31428571428571428</v>
      </c>
    </row>
    <row r="36" spans="1:11" x14ac:dyDescent="0.2">
      <c r="A36" s="7" t="s">
        <v>525</v>
      </c>
      <c r="B36" s="65">
        <v>35</v>
      </c>
      <c r="C36" s="34">
        <f>IF(B43=0, "-", B36/B43)</f>
        <v>5.4179566563467493E-2</v>
      </c>
      <c r="D36" s="65">
        <v>29</v>
      </c>
      <c r="E36" s="9">
        <f>IF(D43=0, "-", D36/D43)</f>
        <v>6.8883610451306407E-2</v>
      </c>
      <c r="F36" s="81">
        <v>342</v>
      </c>
      <c r="G36" s="34">
        <f>IF(F43=0, "-", F36/F43)</f>
        <v>5.9863469280588132E-2</v>
      </c>
      <c r="H36" s="65">
        <v>352</v>
      </c>
      <c r="I36" s="9">
        <f>IF(H43=0, "-", H36/H43)</f>
        <v>8.9681528662420379E-2</v>
      </c>
      <c r="J36" s="8">
        <f t="shared" si="2"/>
        <v>0.20689655172413793</v>
      </c>
      <c r="K36" s="9">
        <f t="shared" si="3"/>
        <v>-2.8409090909090908E-2</v>
      </c>
    </row>
    <row r="37" spans="1:11" x14ac:dyDescent="0.2">
      <c r="A37" s="7" t="s">
        <v>526</v>
      </c>
      <c r="B37" s="65">
        <v>36</v>
      </c>
      <c r="C37" s="34">
        <f>IF(B43=0, "-", B37/B43)</f>
        <v>5.5727554179566562E-2</v>
      </c>
      <c r="D37" s="65">
        <v>19</v>
      </c>
      <c r="E37" s="9">
        <f>IF(D43=0, "-", D37/D43)</f>
        <v>4.5130641330166268E-2</v>
      </c>
      <c r="F37" s="81">
        <v>214</v>
      </c>
      <c r="G37" s="34">
        <f>IF(F43=0, "-", F37/F43)</f>
        <v>3.7458428146332927E-2</v>
      </c>
      <c r="H37" s="65">
        <v>64</v>
      </c>
      <c r="I37" s="9">
        <f>IF(H43=0, "-", H37/H43)</f>
        <v>1.6305732484076432E-2</v>
      </c>
      <c r="J37" s="8">
        <f t="shared" si="2"/>
        <v>0.89473684210526316</v>
      </c>
      <c r="K37" s="9">
        <f t="shared" si="3"/>
        <v>2.34375</v>
      </c>
    </row>
    <row r="38" spans="1:11" x14ac:dyDescent="0.2">
      <c r="A38" s="7" t="s">
        <v>527</v>
      </c>
      <c r="B38" s="65">
        <v>7</v>
      </c>
      <c r="C38" s="34">
        <f>IF(B43=0, "-", B38/B43)</f>
        <v>1.0835913312693499E-2</v>
      </c>
      <c r="D38" s="65">
        <v>0</v>
      </c>
      <c r="E38" s="9">
        <f>IF(D43=0, "-", D38/D43)</f>
        <v>0</v>
      </c>
      <c r="F38" s="81">
        <v>80</v>
      </c>
      <c r="G38" s="34">
        <f>IF(F43=0, "-", F38/F43)</f>
        <v>1.4003150708909505E-2</v>
      </c>
      <c r="H38" s="65">
        <v>17</v>
      </c>
      <c r="I38" s="9">
        <f>IF(H43=0, "-", H38/H43)</f>
        <v>4.3312101910828026E-3</v>
      </c>
      <c r="J38" s="8" t="str">
        <f t="shared" si="2"/>
        <v>-</v>
      </c>
      <c r="K38" s="9">
        <f t="shared" si="3"/>
        <v>3.7058823529411766</v>
      </c>
    </row>
    <row r="39" spans="1:11" x14ac:dyDescent="0.2">
      <c r="A39" s="7" t="s">
        <v>528</v>
      </c>
      <c r="B39" s="65">
        <v>36</v>
      </c>
      <c r="C39" s="34">
        <f>IF(B43=0, "-", B39/B43)</f>
        <v>5.5727554179566562E-2</v>
      </c>
      <c r="D39" s="65">
        <v>19</v>
      </c>
      <c r="E39" s="9">
        <f>IF(D43=0, "-", D39/D43)</f>
        <v>4.5130641330166268E-2</v>
      </c>
      <c r="F39" s="81">
        <v>594</v>
      </c>
      <c r="G39" s="34">
        <f>IF(F43=0, "-", F39/F43)</f>
        <v>0.10397339401365308</v>
      </c>
      <c r="H39" s="65">
        <v>408</v>
      </c>
      <c r="I39" s="9">
        <f>IF(H43=0, "-", H39/H43)</f>
        <v>0.10394904458598726</v>
      </c>
      <c r="J39" s="8">
        <f t="shared" si="2"/>
        <v>0.89473684210526316</v>
      </c>
      <c r="K39" s="9">
        <f t="shared" si="3"/>
        <v>0.45588235294117646</v>
      </c>
    </row>
    <row r="40" spans="1:11" x14ac:dyDescent="0.2">
      <c r="A40" s="7" t="s">
        <v>529</v>
      </c>
      <c r="B40" s="65">
        <v>310</v>
      </c>
      <c r="C40" s="34">
        <f>IF(B43=0, "-", B40/B43)</f>
        <v>0.47987616099071206</v>
      </c>
      <c r="D40" s="65">
        <v>265</v>
      </c>
      <c r="E40" s="9">
        <f>IF(D43=0, "-", D40/D43)</f>
        <v>0.62945368171021376</v>
      </c>
      <c r="F40" s="81">
        <v>1874</v>
      </c>
      <c r="G40" s="34">
        <f>IF(F43=0, "-", F40/F43)</f>
        <v>0.32802380535620512</v>
      </c>
      <c r="H40" s="65">
        <v>1409</v>
      </c>
      <c r="I40" s="9">
        <f>IF(H43=0, "-", H40/H43)</f>
        <v>0.35898089171974523</v>
      </c>
      <c r="J40" s="8">
        <f t="shared" si="2"/>
        <v>0.16981132075471697</v>
      </c>
      <c r="K40" s="9">
        <f t="shared" si="3"/>
        <v>0.33002129169623845</v>
      </c>
    </row>
    <row r="41" spans="1:11" x14ac:dyDescent="0.2">
      <c r="A41" s="7" t="s">
        <v>530</v>
      </c>
      <c r="B41" s="65">
        <v>34</v>
      </c>
      <c r="C41" s="34">
        <f>IF(B43=0, "-", B41/B43)</f>
        <v>5.2631578947368418E-2</v>
      </c>
      <c r="D41" s="65">
        <v>1</v>
      </c>
      <c r="E41" s="9">
        <f>IF(D43=0, "-", D41/D43)</f>
        <v>2.3752969121140144E-3</v>
      </c>
      <c r="F41" s="81">
        <v>430</v>
      </c>
      <c r="G41" s="34">
        <f>IF(F43=0, "-", F41/F43)</f>
        <v>7.526693506038859E-2</v>
      </c>
      <c r="H41" s="65">
        <v>154</v>
      </c>
      <c r="I41" s="9">
        <f>IF(H43=0, "-", H41/H43)</f>
        <v>3.9235668789808914E-2</v>
      </c>
      <c r="J41" s="8" t="str">
        <f t="shared" si="2"/>
        <v>&gt;999%</v>
      </c>
      <c r="K41" s="9">
        <f t="shared" si="3"/>
        <v>1.7922077922077921</v>
      </c>
    </row>
    <row r="42" spans="1:11" x14ac:dyDescent="0.2">
      <c r="A42" s="2"/>
      <c r="B42" s="68"/>
      <c r="C42" s="33"/>
      <c r="D42" s="68"/>
      <c r="E42" s="6"/>
      <c r="F42" s="82"/>
      <c r="G42" s="33"/>
      <c r="H42" s="68"/>
      <c r="I42" s="6"/>
      <c r="J42" s="5"/>
      <c r="K42" s="6"/>
    </row>
    <row r="43" spans="1:11" s="43" customFormat="1" x14ac:dyDescent="0.2">
      <c r="A43" s="162" t="s">
        <v>648</v>
      </c>
      <c r="B43" s="71">
        <f>SUM(B31:B42)</f>
        <v>646</v>
      </c>
      <c r="C43" s="40">
        <f>B43/20495</f>
        <v>3.1519882898267869E-2</v>
      </c>
      <c r="D43" s="71">
        <f>SUM(D31:D42)</f>
        <v>421</v>
      </c>
      <c r="E43" s="41">
        <f>D43/10447</f>
        <v>4.0298650330238349E-2</v>
      </c>
      <c r="F43" s="77">
        <f>SUM(F31:F42)</f>
        <v>5713</v>
      </c>
      <c r="G43" s="42">
        <f>F43/211338</f>
        <v>2.7032526095638266E-2</v>
      </c>
      <c r="H43" s="71">
        <f>SUM(H31:H42)</f>
        <v>3925</v>
      </c>
      <c r="I43" s="41">
        <f>H43/155887</f>
        <v>2.5178494678837877E-2</v>
      </c>
      <c r="J43" s="37">
        <f>IF(D43=0, "-", IF((B43-D43)/D43&lt;10, (B43-D43)/D43, "&gt;999%"))</f>
        <v>0.53444180522565321</v>
      </c>
      <c r="K43" s="38">
        <f>IF(H43=0, "-", IF((F43-H43)/H43&lt;10, (F43-H43)/H43, "&gt;999%"))</f>
        <v>0.45554140127388537</v>
      </c>
    </row>
    <row r="44" spans="1:11" x14ac:dyDescent="0.2">
      <c r="B44" s="83"/>
      <c r="D44" s="83"/>
      <c r="F44" s="83"/>
      <c r="H44" s="83"/>
    </row>
    <row r="45" spans="1:11" x14ac:dyDescent="0.2">
      <c r="A45" s="163" t="s">
        <v>132</v>
      </c>
      <c r="B45" s="61" t="s">
        <v>12</v>
      </c>
      <c r="C45" s="62" t="s">
        <v>13</v>
      </c>
      <c r="D45" s="61" t="s">
        <v>12</v>
      </c>
      <c r="E45" s="63" t="s">
        <v>13</v>
      </c>
      <c r="F45" s="62" t="s">
        <v>12</v>
      </c>
      <c r="G45" s="62" t="s">
        <v>13</v>
      </c>
      <c r="H45" s="61" t="s">
        <v>12</v>
      </c>
      <c r="I45" s="63" t="s">
        <v>13</v>
      </c>
      <c r="J45" s="61"/>
      <c r="K45" s="63"/>
    </row>
    <row r="46" spans="1:11" x14ac:dyDescent="0.2">
      <c r="A46" s="7" t="s">
        <v>531</v>
      </c>
      <c r="B46" s="65">
        <v>122</v>
      </c>
      <c r="C46" s="34">
        <f>IF(B58=0, "-", B46/B58)</f>
        <v>0.16920943134535368</v>
      </c>
      <c r="D46" s="65">
        <v>49</v>
      </c>
      <c r="E46" s="9">
        <f>IF(D58=0, "-", D46/D58)</f>
        <v>0.1467065868263473</v>
      </c>
      <c r="F46" s="81">
        <v>1096</v>
      </c>
      <c r="G46" s="34">
        <f>IF(F58=0, "-", F46/F58)</f>
        <v>0.17841445547777959</v>
      </c>
      <c r="H46" s="65">
        <v>575</v>
      </c>
      <c r="I46" s="9">
        <f>IF(H58=0, "-", H46/H58)</f>
        <v>0.13109895120839032</v>
      </c>
      <c r="J46" s="8">
        <f t="shared" ref="J46:J56" si="4">IF(D46=0, "-", IF((B46-D46)/D46&lt;10, (B46-D46)/D46, "&gt;999%"))</f>
        <v>1.489795918367347</v>
      </c>
      <c r="K46" s="9">
        <f t="shared" ref="K46:K56" si="5">IF(H46=0, "-", IF((F46-H46)/H46&lt;10, (F46-H46)/H46, "&gt;999%"))</f>
        <v>0.9060869565217391</v>
      </c>
    </row>
    <row r="47" spans="1:11" x14ac:dyDescent="0.2">
      <c r="A47" s="7" t="s">
        <v>532</v>
      </c>
      <c r="B47" s="65">
        <v>11</v>
      </c>
      <c r="C47" s="34">
        <f>IF(B58=0, "-", B47/B58)</f>
        <v>1.5256588072122053E-2</v>
      </c>
      <c r="D47" s="65">
        <v>17</v>
      </c>
      <c r="E47" s="9">
        <f>IF(D58=0, "-", D47/D58)</f>
        <v>5.089820359281437E-2</v>
      </c>
      <c r="F47" s="81">
        <v>122</v>
      </c>
      <c r="G47" s="34">
        <f>IF(F58=0, "-", F47/F58)</f>
        <v>1.9860003255738237E-2</v>
      </c>
      <c r="H47" s="65">
        <v>134</v>
      </c>
      <c r="I47" s="9">
        <f>IF(H58=0, "-", H47/H58)</f>
        <v>3.0551755585955312E-2</v>
      </c>
      <c r="J47" s="8">
        <f t="shared" si="4"/>
        <v>-0.35294117647058826</v>
      </c>
      <c r="K47" s="9">
        <f t="shared" si="5"/>
        <v>-8.9552238805970144E-2</v>
      </c>
    </row>
    <row r="48" spans="1:11" x14ac:dyDescent="0.2">
      <c r="A48" s="7" t="s">
        <v>533</v>
      </c>
      <c r="B48" s="65">
        <v>10</v>
      </c>
      <c r="C48" s="34">
        <f>IF(B58=0, "-", B48/B58)</f>
        <v>1.3869625520110958E-2</v>
      </c>
      <c r="D48" s="65">
        <v>0</v>
      </c>
      <c r="E48" s="9">
        <f>IF(D58=0, "-", D48/D58)</f>
        <v>0</v>
      </c>
      <c r="F48" s="81">
        <v>13</v>
      </c>
      <c r="G48" s="34">
        <f>IF(F58=0, "-", F48/F58)</f>
        <v>2.1162298551196486E-3</v>
      </c>
      <c r="H48" s="65">
        <v>0</v>
      </c>
      <c r="I48" s="9">
        <f>IF(H58=0, "-", H48/H58)</f>
        <v>0</v>
      </c>
      <c r="J48" s="8" t="str">
        <f t="shared" si="4"/>
        <v>-</v>
      </c>
      <c r="K48" s="9" t="str">
        <f t="shared" si="5"/>
        <v>-</v>
      </c>
    </row>
    <row r="49" spans="1:11" x14ac:dyDescent="0.2">
      <c r="A49" s="7" t="s">
        <v>534</v>
      </c>
      <c r="B49" s="65">
        <v>0</v>
      </c>
      <c r="C49" s="34">
        <f>IF(B58=0, "-", B49/B58)</f>
        <v>0</v>
      </c>
      <c r="D49" s="65">
        <v>19</v>
      </c>
      <c r="E49" s="9">
        <f>IF(D58=0, "-", D49/D58)</f>
        <v>5.6886227544910177E-2</v>
      </c>
      <c r="F49" s="81">
        <v>0</v>
      </c>
      <c r="G49" s="34">
        <f>IF(F58=0, "-", F49/F58)</f>
        <v>0</v>
      </c>
      <c r="H49" s="65">
        <v>319</v>
      </c>
      <c r="I49" s="9">
        <f>IF(H58=0, "-", H49/H58)</f>
        <v>7.2731418148654817E-2</v>
      </c>
      <c r="J49" s="8">
        <f t="shared" si="4"/>
        <v>-1</v>
      </c>
      <c r="K49" s="9">
        <f t="shared" si="5"/>
        <v>-1</v>
      </c>
    </row>
    <row r="50" spans="1:11" x14ac:dyDescent="0.2">
      <c r="A50" s="7" t="s">
        <v>535</v>
      </c>
      <c r="B50" s="65">
        <v>147</v>
      </c>
      <c r="C50" s="34">
        <f>IF(B58=0, "-", B50/B58)</f>
        <v>0.20388349514563106</v>
      </c>
      <c r="D50" s="65">
        <v>36</v>
      </c>
      <c r="E50" s="9">
        <f>IF(D58=0, "-", D50/D58)</f>
        <v>0.10778443113772455</v>
      </c>
      <c r="F50" s="81">
        <v>1285</v>
      </c>
      <c r="G50" s="34">
        <f>IF(F58=0, "-", F50/F58)</f>
        <v>0.20918118183298062</v>
      </c>
      <c r="H50" s="65">
        <v>590</v>
      </c>
      <c r="I50" s="9">
        <f>IF(H58=0, "-", H50/H58)</f>
        <v>0.13451892384860922</v>
      </c>
      <c r="J50" s="8">
        <f t="shared" si="4"/>
        <v>3.0833333333333335</v>
      </c>
      <c r="K50" s="9">
        <f t="shared" si="5"/>
        <v>1.1779661016949152</v>
      </c>
    </row>
    <row r="51" spans="1:11" x14ac:dyDescent="0.2">
      <c r="A51" s="7" t="s">
        <v>536</v>
      </c>
      <c r="B51" s="65">
        <v>100</v>
      </c>
      <c r="C51" s="34">
        <f>IF(B58=0, "-", B51/B58)</f>
        <v>0.13869625520110956</v>
      </c>
      <c r="D51" s="65">
        <v>31</v>
      </c>
      <c r="E51" s="9">
        <f>IF(D58=0, "-", D51/D58)</f>
        <v>9.2814371257485026E-2</v>
      </c>
      <c r="F51" s="81">
        <v>676</v>
      </c>
      <c r="G51" s="34">
        <f>IF(F58=0, "-", F51/F58)</f>
        <v>0.11004395246622171</v>
      </c>
      <c r="H51" s="65">
        <v>600</v>
      </c>
      <c r="I51" s="9">
        <f>IF(H58=0, "-", H51/H58)</f>
        <v>0.13679890560875513</v>
      </c>
      <c r="J51" s="8">
        <f t="shared" si="4"/>
        <v>2.225806451612903</v>
      </c>
      <c r="K51" s="9">
        <f t="shared" si="5"/>
        <v>0.12666666666666668</v>
      </c>
    </row>
    <row r="52" spans="1:11" x14ac:dyDescent="0.2">
      <c r="A52" s="7" t="s">
        <v>537</v>
      </c>
      <c r="B52" s="65">
        <v>0</v>
      </c>
      <c r="C52" s="34">
        <f>IF(B58=0, "-", B52/B58)</f>
        <v>0</v>
      </c>
      <c r="D52" s="65">
        <v>0</v>
      </c>
      <c r="E52" s="9">
        <f>IF(D58=0, "-", D52/D58)</f>
        <v>0</v>
      </c>
      <c r="F52" s="81">
        <v>0</v>
      </c>
      <c r="G52" s="34">
        <f>IF(F58=0, "-", F52/F58)</f>
        <v>0</v>
      </c>
      <c r="H52" s="65">
        <v>4</v>
      </c>
      <c r="I52" s="9">
        <f>IF(H58=0, "-", H52/H58)</f>
        <v>9.1199270405836752E-4</v>
      </c>
      <c r="J52" s="8" t="str">
        <f t="shared" si="4"/>
        <v>-</v>
      </c>
      <c r="K52" s="9">
        <f t="shared" si="5"/>
        <v>-1</v>
      </c>
    </row>
    <row r="53" spans="1:11" x14ac:dyDescent="0.2">
      <c r="A53" s="7" t="s">
        <v>538</v>
      </c>
      <c r="B53" s="65">
        <v>44</v>
      </c>
      <c r="C53" s="34">
        <f>IF(B58=0, "-", B53/B58)</f>
        <v>6.1026352288488211E-2</v>
      </c>
      <c r="D53" s="65">
        <v>46</v>
      </c>
      <c r="E53" s="9">
        <f>IF(D58=0, "-", D53/D58)</f>
        <v>0.1377245508982036</v>
      </c>
      <c r="F53" s="81">
        <v>518</v>
      </c>
      <c r="G53" s="34">
        <f>IF(F58=0, "-", F53/F58)</f>
        <v>8.432362038092138E-2</v>
      </c>
      <c r="H53" s="65">
        <v>448</v>
      </c>
      <c r="I53" s="9">
        <f>IF(H58=0, "-", H53/H58)</f>
        <v>0.10214318285453716</v>
      </c>
      <c r="J53" s="8">
        <f t="shared" si="4"/>
        <v>-4.3478260869565216E-2</v>
      </c>
      <c r="K53" s="9">
        <f t="shared" si="5"/>
        <v>0.15625</v>
      </c>
    </row>
    <row r="54" spans="1:11" x14ac:dyDescent="0.2">
      <c r="A54" s="7" t="s">
        <v>539</v>
      </c>
      <c r="B54" s="65">
        <v>53</v>
      </c>
      <c r="C54" s="34">
        <f>IF(B58=0, "-", B54/B58)</f>
        <v>7.3509015256588067E-2</v>
      </c>
      <c r="D54" s="65">
        <v>44</v>
      </c>
      <c r="E54" s="9">
        <f>IF(D58=0, "-", D54/D58)</f>
        <v>0.1317365269461078</v>
      </c>
      <c r="F54" s="81">
        <v>642</v>
      </c>
      <c r="G54" s="34">
        <f>IF(F58=0, "-", F54/F58)</f>
        <v>0.10450919746052417</v>
      </c>
      <c r="H54" s="65">
        <v>499</v>
      </c>
      <c r="I54" s="9">
        <f>IF(H58=0, "-", H54/H58)</f>
        <v>0.11377108983128136</v>
      </c>
      <c r="J54" s="8">
        <f t="shared" si="4"/>
        <v>0.20454545454545456</v>
      </c>
      <c r="K54" s="9">
        <f t="shared" si="5"/>
        <v>0.28657314629258518</v>
      </c>
    </row>
    <row r="55" spans="1:11" x14ac:dyDescent="0.2">
      <c r="A55" s="7" t="s">
        <v>540</v>
      </c>
      <c r="B55" s="65">
        <v>234</v>
      </c>
      <c r="C55" s="34">
        <f>IF(B58=0, "-", B55/B58)</f>
        <v>0.32454923717059642</v>
      </c>
      <c r="D55" s="65">
        <v>89</v>
      </c>
      <c r="E55" s="9">
        <f>IF(D58=0, "-", D55/D58)</f>
        <v>0.26646706586826346</v>
      </c>
      <c r="F55" s="81">
        <v>1791</v>
      </c>
      <c r="G55" s="34">
        <f>IF(F58=0, "-", F55/F58)</f>
        <v>0.29155135927071463</v>
      </c>
      <c r="H55" s="65">
        <v>1207</v>
      </c>
      <c r="I55" s="9">
        <f>IF(H58=0, "-", H55/H58)</f>
        <v>0.27519379844961239</v>
      </c>
      <c r="J55" s="8">
        <f t="shared" si="4"/>
        <v>1.6292134831460674</v>
      </c>
      <c r="K55" s="9">
        <f t="shared" si="5"/>
        <v>0.48384424192212094</v>
      </c>
    </row>
    <row r="56" spans="1:11" x14ac:dyDescent="0.2">
      <c r="A56" s="7" t="s">
        <v>541</v>
      </c>
      <c r="B56" s="65">
        <v>0</v>
      </c>
      <c r="C56" s="34">
        <f>IF(B58=0, "-", B56/B58)</f>
        <v>0</v>
      </c>
      <c r="D56" s="65">
        <v>3</v>
      </c>
      <c r="E56" s="9">
        <f>IF(D58=0, "-", D56/D58)</f>
        <v>8.9820359281437123E-3</v>
      </c>
      <c r="F56" s="81">
        <v>0</v>
      </c>
      <c r="G56" s="34">
        <f>IF(F58=0, "-", F56/F58)</f>
        <v>0</v>
      </c>
      <c r="H56" s="65">
        <v>10</v>
      </c>
      <c r="I56" s="9">
        <f>IF(H58=0, "-", H56/H58)</f>
        <v>2.2799817601459188E-3</v>
      </c>
      <c r="J56" s="8">
        <f t="shared" si="4"/>
        <v>-1</v>
      </c>
      <c r="K56" s="9">
        <f t="shared" si="5"/>
        <v>-1</v>
      </c>
    </row>
    <row r="57" spans="1:11" x14ac:dyDescent="0.2">
      <c r="A57" s="2"/>
      <c r="B57" s="68"/>
      <c r="C57" s="33"/>
      <c r="D57" s="68"/>
      <c r="E57" s="6"/>
      <c r="F57" s="82"/>
      <c r="G57" s="33"/>
      <c r="H57" s="68"/>
      <c r="I57" s="6"/>
      <c r="J57" s="5"/>
      <c r="K57" s="6"/>
    </row>
    <row r="58" spans="1:11" s="43" customFormat="1" x14ac:dyDescent="0.2">
      <c r="A58" s="162" t="s">
        <v>647</v>
      </c>
      <c r="B58" s="71">
        <f>SUM(B46:B57)</f>
        <v>721</v>
      </c>
      <c r="C58" s="40">
        <f>B58/20495</f>
        <v>3.5179312027323738E-2</v>
      </c>
      <c r="D58" s="71">
        <f>SUM(D46:D57)</f>
        <v>334</v>
      </c>
      <c r="E58" s="41">
        <f>D58/10447</f>
        <v>3.1970900737053699E-2</v>
      </c>
      <c r="F58" s="77">
        <f>SUM(F46:F57)</f>
        <v>6143</v>
      </c>
      <c r="G58" s="42">
        <f>F58/211338</f>
        <v>2.9067181481796933E-2</v>
      </c>
      <c r="H58" s="71">
        <f>SUM(H46:H57)</f>
        <v>4386</v>
      </c>
      <c r="I58" s="41">
        <f>H58/155887</f>
        <v>2.8135765009269537E-2</v>
      </c>
      <c r="J58" s="37">
        <f>IF(D58=0, "-", IF((B58-D58)/D58&lt;10, (B58-D58)/D58, "&gt;999%"))</f>
        <v>1.158682634730539</v>
      </c>
      <c r="K58" s="38">
        <f>IF(H58=0, "-", IF((F58-H58)/H58&lt;10, (F58-H58)/H58, "&gt;999%"))</f>
        <v>0.40059279525763791</v>
      </c>
    </row>
    <row r="59" spans="1:11" x14ac:dyDescent="0.2">
      <c r="B59" s="83"/>
      <c r="D59" s="83"/>
      <c r="F59" s="83"/>
      <c r="H59" s="83"/>
    </row>
    <row r="60" spans="1:11" x14ac:dyDescent="0.2">
      <c r="A60" s="163" t="s">
        <v>133</v>
      </c>
      <c r="B60" s="61" t="s">
        <v>12</v>
      </c>
      <c r="C60" s="62" t="s">
        <v>13</v>
      </c>
      <c r="D60" s="61" t="s">
        <v>12</v>
      </c>
      <c r="E60" s="63" t="s">
        <v>13</v>
      </c>
      <c r="F60" s="62" t="s">
        <v>12</v>
      </c>
      <c r="G60" s="62" t="s">
        <v>13</v>
      </c>
      <c r="H60" s="61" t="s">
        <v>12</v>
      </c>
      <c r="I60" s="63" t="s">
        <v>13</v>
      </c>
      <c r="J60" s="61"/>
      <c r="K60" s="63"/>
    </row>
    <row r="61" spans="1:11" x14ac:dyDescent="0.2">
      <c r="A61" s="7" t="s">
        <v>542</v>
      </c>
      <c r="B61" s="65">
        <v>68</v>
      </c>
      <c r="C61" s="34">
        <f>IF(B82=0, "-", B61/B82)</f>
        <v>2.0531400966183576E-2</v>
      </c>
      <c r="D61" s="65">
        <v>0</v>
      </c>
      <c r="E61" s="9">
        <f>IF(D82=0, "-", D61/D82)</f>
        <v>0</v>
      </c>
      <c r="F61" s="81">
        <v>490</v>
      </c>
      <c r="G61" s="34">
        <f>IF(F82=0, "-", F61/F82)</f>
        <v>1.4415156507413509E-2</v>
      </c>
      <c r="H61" s="65">
        <v>0</v>
      </c>
      <c r="I61" s="9">
        <f>IF(H82=0, "-", H61/H82)</f>
        <v>0</v>
      </c>
      <c r="J61" s="8" t="str">
        <f t="shared" ref="J61:J80" si="6">IF(D61=0, "-", IF((B61-D61)/D61&lt;10, (B61-D61)/D61, "&gt;999%"))</f>
        <v>-</v>
      </c>
      <c r="K61" s="9" t="str">
        <f t="shared" ref="K61:K80" si="7">IF(H61=0, "-", IF((F61-H61)/H61&lt;10, (F61-H61)/H61, "&gt;999%"))</f>
        <v>-</v>
      </c>
    </row>
    <row r="62" spans="1:11" x14ac:dyDescent="0.2">
      <c r="A62" s="7" t="s">
        <v>543</v>
      </c>
      <c r="B62" s="65">
        <v>1287</v>
      </c>
      <c r="C62" s="34">
        <f>IF(B82=0, "-", B62/B82)</f>
        <v>0.38858695652173914</v>
      </c>
      <c r="D62" s="65">
        <v>701</v>
      </c>
      <c r="E62" s="9">
        <f>IF(D82=0, "-", D62/D82)</f>
        <v>0.36227390180878555</v>
      </c>
      <c r="F62" s="81">
        <v>11315</v>
      </c>
      <c r="G62" s="34">
        <f>IF(F82=0, "-", F62/F82)</f>
        <v>0.33287244057425275</v>
      </c>
      <c r="H62" s="65">
        <v>7828</v>
      </c>
      <c r="I62" s="9">
        <f>IF(H82=0, "-", H62/H82)</f>
        <v>0.3284521461838627</v>
      </c>
      <c r="J62" s="8">
        <f t="shared" si="6"/>
        <v>0.83594864479315267</v>
      </c>
      <c r="K62" s="9">
        <f t="shared" si="7"/>
        <v>0.4454522227899847</v>
      </c>
    </row>
    <row r="63" spans="1:11" x14ac:dyDescent="0.2">
      <c r="A63" s="7" t="s">
        <v>544</v>
      </c>
      <c r="B63" s="65">
        <v>15</v>
      </c>
      <c r="C63" s="34">
        <f>IF(B82=0, "-", B63/B82)</f>
        <v>4.528985507246377E-3</v>
      </c>
      <c r="D63" s="65">
        <v>5</v>
      </c>
      <c r="E63" s="9">
        <f>IF(D82=0, "-", D63/D82)</f>
        <v>2.5839793281653748E-3</v>
      </c>
      <c r="F63" s="81">
        <v>80</v>
      </c>
      <c r="G63" s="34">
        <f>IF(F82=0, "-", F63/F82)</f>
        <v>2.3534949399858789E-3</v>
      </c>
      <c r="H63" s="65">
        <v>52</v>
      </c>
      <c r="I63" s="9">
        <f>IF(H82=0, "-", H63/H82)</f>
        <v>2.1818486971845758E-3</v>
      </c>
      <c r="J63" s="8">
        <f t="shared" si="6"/>
        <v>2</v>
      </c>
      <c r="K63" s="9">
        <f t="shared" si="7"/>
        <v>0.53846153846153844</v>
      </c>
    </row>
    <row r="64" spans="1:11" x14ac:dyDescent="0.2">
      <c r="A64" s="7" t="s">
        <v>545</v>
      </c>
      <c r="B64" s="65">
        <v>106</v>
      </c>
      <c r="C64" s="34">
        <f>IF(B82=0, "-", B64/B82)</f>
        <v>3.2004830917874399E-2</v>
      </c>
      <c r="D64" s="65">
        <v>0</v>
      </c>
      <c r="E64" s="9">
        <f>IF(D82=0, "-", D64/D82)</f>
        <v>0</v>
      </c>
      <c r="F64" s="81">
        <v>1073</v>
      </c>
      <c r="G64" s="34">
        <f>IF(F82=0, "-", F64/F82)</f>
        <v>3.1566250882560605E-2</v>
      </c>
      <c r="H64" s="65">
        <v>0</v>
      </c>
      <c r="I64" s="9">
        <f>IF(H82=0, "-", H64/H82)</f>
        <v>0</v>
      </c>
      <c r="J64" s="8" t="str">
        <f t="shared" si="6"/>
        <v>-</v>
      </c>
      <c r="K64" s="9" t="str">
        <f t="shared" si="7"/>
        <v>-</v>
      </c>
    </row>
    <row r="65" spans="1:11" x14ac:dyDescent="0.2">
      <c r="A65" s="7" t="s">
        <v>546</v>
      </c>
      <c r="B65" s="65">
        <v>0</v>
      </c>
      <c r="C65" s="34">
        <f>IF(B82=0, "-", B65/B82)</f>
        <v>0</v>
      </c>
      <c r="D65" s="65">
        <v>46</v>
      </c>
      <c r="E65" s="9">
        <f>IF(D82=0, "-", D65/D82)</f>
        <v>2.3772609819121448E-2</v>
      </c>
      <c r="F65" s="81">
        <v>0</v>
      </c>
      <c r="G65" s="34">
        <f>IF(F82=0, "-", F65/F82)</f>
        <v>0</v>
      </c>
      <c r="H65" s="65">
        <v>2100</v>
      </c>
      <c r="I65" s="9">
        <f>IF(H82=0, "-", H65/H82)</f>
        <v>8.8113120463223268E-2</v>
      </c>
      <c r="J65" s="8">
        <f t="shared" si="6"/>
        <v>-1</v>
      </c>
      <c r="K65" s="9">
        <f t="shared" si="7"/>
        <v>-1</v>
      </c>
    </row>
    <row r="66" spans="1:11" x14ac:dyDescent="0.2">
      <c r="A66" s="7" t="s">
        <v>547</v>
      </c>
      <c r="B66" s="65">
        <v>263</v>
      </c>
      <c r="C66" s="34">
        <f>IF(B82=0, "-", B66/B82)</f>
        <v>7.9408212560386479E-2</v>
      </c>
      <c r="D66" s="65">
        <v>115</v>
      </c>
      <c r="E66" s="9">
        <f>IF(D82=0, "-", D66/D82)</f>
        <v>5.9431524547803614E-2</v>
      </c>
      <c r="F66" s="81">
        <v>2822</v>
      </c>
      <c r="G66" s="34">
        <f>IF(F82=0, "-", F66/F82)</f>
        <v>8.3019534008001883E-2</v>
      </c>
      <c r="H66" s="65">
        <v>990</v>
      </c>
      <c r="I66" s="9">
        <f>IF(H82=0, "-", H66/H82)</f>
        <v>4.1539042504090969E-2</v>
      </c>
      <c r="J66" s="8">
        <f t="shared" si="6"/>
        <v>1.2869565217391303</v>
      </c>
      <c r="K66" s="9">
        <f t="shared" si="7"/>
        <v>1.8505050505050504</v>
      </c>
    </row>
    <row r="67" spans="1:11" x14ac:dyDescent="0.2">
      <c r="A67" s="7" t="s">
        <v>548</v>
      </c>
      <c r="B67" s="65">
        <v>54</v>
      </c>
      <c r="C67" s="34">
        <f>IF(B82=0, "-", B67/B82)</f>
        <v>1.6304347826086956E-2</v>
      </c>
      <c r="D67" s="65">
        <v>13</v>
      </c>
      <c r="E67" s="9">
        <f>IF(D82=0, "-", D67/D82)</f>
        <v>6.7183462532299744E-3</v>
      </c>
      <c r="F67" s="81">
        <v>293</v>
      </c>
      <c r="G67" s="34">
        <f>IF(F82=0, "-", F67/F82)</f>
        <v>8.6196752176982815E-3</v>
      </c>
      <c r="H67" s="65">
        <v>88</v>
      </c>
      <c r="I67" s="9">
        <f>IF(H82=0, "-", H67/H82)</f>
        <v>3.6923593336969747E-3</v>
      </c>
      <c r="J67" s="8">
        <f t="shared" si="6"/>
        <v>3.1538461538461537</v>
      </c>
      <c r="K67" s="9">
        <f t="shared" si="7"/>
        <v>2.3295454545454546</v>
      </c>
    </row>
    <row r="68" spans="1:11" x14ac:dyDescent="0.2">
      <c r="A68" s="7" t="s">
        <v>549</v>
      </c>
      <c r="B68" s="65">
        <v>120</v>
      </c>
      <c r="C68" s="34">
        <f>IF(B82=0, "-", B68/B82)</f>
        <v>3.6231884057971016E-2</v>
      </c>
      <c r="D68" s="65">
        <v>89</v>
      </c>
      <c r="E68" s="9">
        <f>IF(D82=0, "-", D68/D82)</f>
        <v>4.5994832041343671E-2</v>
      </c>
      <c r="F68" s="81">
        <v>1077</v>
      </c>
      <c r="G68" s="34">
        <f>IF(F82=0, "-", F68/F82)</f>
        <v>3.1683925629559899E-2</v>
      </c>
      <c r="H68" s="65">
        <v>630</v>
      </c>
      <c r="I68" s="9">
        <f>IF(H82=0, "-", H68/H82)</f>
        <v>2.6433936138966978E-2</v>
      </c>
      <c r="J68" s="8">
        <f t="shared" si="6"/>
        <v>0.34831460674157305</v>
      </c>
      <c r="K68" s="9">
        <f t="shared" si="7"/>
        <v>0.70952380952380956</v>
      </c>
    </row>
    <row r="69" spans="1:11" x14ac:dyDescent="0.2">
      <c r="A69" s="7" t="s">
        <v>550</v>
      </c>
      <c r="B69" s="65">
        <v>239</v>
      </c>
      <c r="C69" s="34">
        <f>IF(B82=0, "-", B69/B82)</f>
        <v>7.2161835748792272E-2</v>
      </c>
      <c r="D69" s="65">
        <v>118</v>
      </c>
      <c r="E69" s="9">
        <f>IF(D82=0, "-", D69/D82)</f>
        <v>6.0981912144702839E-2</v>
      </c>
      <c r="F69" s="81">
        <v>1947</v>
      </c>
      <c r="G69" s="34">
        <f>IF(F82=0, "-", F69/F82)</f>
        <v>5.7278183101906334E-2</v>
      </c>
      <c r="H69" s="65">
        <v>983</v>
      </c>
      <c r="I69" s="9">
        <f>IF(H82=0, "-", H69/H82)</f>
        <v>4.124533210254689E-2</v>
      </c>
      <c r="J69" s="8">
        <f t="shared" si="6"/>
        <v>1.0254237288135593</v>
      </c>
      <c r="K69" s="9">
        <f t="shared" si="7"/>
        <v>0.98067141403865721</v>
      </c>
    </row>
    <row r="70" spans="1:11" x14ac:dyDescent="0.2">
      <c r="A70" s="7" t="s">
        <v>551</v>
      </c>
      <c r="B70" s="65">
        <v>0</v>
      </c>
      <c r="C70" s="34">
        <f>IF(B82=0, "-", B70/B82)</f>
        <v>0</v>
      </c>
      <c r="D70" s="65">
        <v>10</v>
      </c>
      <c r="E70" s="9">
        <f>IF(D82=0, "-", D70/D82)</f>
        <v>5.1679586563307496E-3</v>
      </c>
      <c r="F70" s="81">
        <v>2</v>
      </c>
      <c r="G70" s="34">
        <f>IF(F82=0, "-", F70/F82)</f>
        <v>5.8837373499646975E-5</v>
      </c>
      <c r="H70" s="65">
        <v>81</v>
      </c>
      <c r="I70" s="9">
        <f>IF(H82=0, "-", H70/H82)</f>
        <v>3.3986489321528972E-3</v>
      </c>
      <c r="J70" s="8">
        <f t="shared" si="6"/>
        <v>-1</v>
      </c>
      <c r="K70" s="9">
        <f t="shared" si="7"/>
        <v>-0.97530864197530864</v>
      </c>
    </row>
    <row r="71" spans="1:11" x14ac:dyDescent="0.2">
      <c r="A71" s="7" t="s">
        <v>552</v>
      </c>
      <c r="B71" s="65">
        <v>0</v>
      </c>
      <c r="C71" s="34">
        <f>IF(B82=0, "-", B71/B82)</f>
        <v>0</v>
      </c>
      <c r="D71" s="65">
        <v>38</v>
      </c>
      <c r="E71" s="9">
        <f>IF(D82=0, "-", D71/D82)</f>
        <v>1.9638242894056846E-2</v>
      </c>
      <c r="F71" s="81">
        <v>19</v>
      </c>
      <c r="G71" s="34">
        <f>IF(F82=0, "-", F71/F82)</f>
        <v>5.5895504824664624E-4</v>
      </c>
      <c r="H71" s="65">
        <v>513</v>
      </c>
      <c r="I71" s="9">
        <f>IF(H82=0, "-", H71/H82)</f>
        <v>2.1524776570301683E-2</v>
      </c>
      <c r="J71" s="8">
        <f t="shared" si="6"/>
        <v>-1</v>
      </c>
      <c r="K71" s="9">
        <f t="shared" si="7"/>
        <v>-0.96296296296296291</v>
      </c>
    </row>
    <row r="72" spans="1:11" x14ac:dyDescent="0.2">
      <c r="A72" s="7" t="s">
        <v>553</v>
      </c>
      <c r="B72" s="65">
        <v>61</v>
      </c>
      <c r="C72" s="34">
        <f>IF(B82=0, "-", B72/B82)</f>
        <v>1.8417874396135264E-2</v>
      </c>
      <c r="D72" s="65">
        <v>160</v>
      </c>
      <c r="E72" s="9">
        <f>IF(D82=0, "-", D72/D82)</f>
        <v>8.2687338501291993E-2</v>
      </c>
      <c r="F72" s="81">
        <v>2920</v>
      </c>
      <c r="G72" s="34">
        <f>IF(F82=0, "-", F72/F82)</f>
        <v>8.5902565309484591E-2</v>
      </c>
      <c r="H72" s="65">
        <v>2148</v>
      </c>
      <c r="I72" s="9">
        <f>IF(H82=0, "-", H72/H82)</f>
        <v>9.012713464523979E-2</v>
      </c>
      <c r="J72" s="8">
        <f t="shared" si="6"/>
        <v>-0.61875000000000002</v>
      </c>
      <c r="K72" s="9">
        <f t="shared" si="7"/>
        <v>0.35940409683426444</v>
      </c>
    </row>
    <row r="73" spans="1:11" x14ac:dyDescent="0.2">
      <c r="A73" s="7" t="s">
        <v>554</v>
      </c>
      <c r="B73" s="65">
        <v>193</v>
      </c>
      <c r="C73" s="34">
        <f>IF(B82=0, "-", B73/B82)</f>
        <v>5.8272946859903384E-2</v>
      </c>
      <c r="D73" s="65">
        <v>140</v>
      </c>
      <c r="E73" s="9">
        <f>IF(D82=0, "-", D73/D82)</f>
        <v>7.2351421188630485E-2</v>
      </c>
      <c r="F73" s="81">
        <v>2135</v>
      </c>
      <c r="G73" s="34">
        <f>IF(F82=0, "-", F73/F82)</f>
        <v>6.2808896210873141E-2</v>
      </c>
      <c r="H73" s="65">
        <v>1541</v>
      </c>
      <c r="I73" s="9">
        <f>IF(H82=0, "-", H73/H82)</f>
        <v>6.4658246968489069E-2</v>
      </c>
      <c r="J73" s="8">
        <f t="shared" si="6"/>
        <v>0.37857142857142856</v>
      </c>
      <c r="K73" s="9">
        <f t="shared" si="7"/>
        <v>0.38546398442569763</v>
      </c>
    </row>
    <row r="74" spans="1:11" x14ac:dyDescent="0.2">
      <c r="A74" s="7" t="s">
        <v>555</v>
      </c>
      <c r="B74" s="65">
        <v>54</v>
      </c>
      <c r="C74" s="34">
        <f>IF(B82=0, "-", B74/B82)</f>
        <v>1.6304347826086956E-2</v>
      </c>
      <c r="D74" s="65">
        <v>58</v>
      </c>
      <c r="E74" s="9">
        <f>IF(D82=0, "-", D74/D82)</f>
        <v>2.9974160206718347E-2</v>
      </c>
      <c r="F74" s="81">
        <v>662</v>
      </c>
      <c r="G74" s="34">
        <f>IF(F82=0, "-", F74/F82)</f>
        <v>1.9475170628383148E-2</v>
      </c>
      <c r="H74" s="65">
        <v>581</v>
      </c>
      <c r="I74" s="9">
        <f>IF(H82=0, "-", H74/H82)</f>
        <v>2.4377963328158437E-2</v>
      </c>
      <c r="J74" s="8">
        <f t="shared" si="6"/>
        <v>-6.8965517241379309E-2</v>
      </c>
      <c r="K74" s="9">
        <f t="shared" si="7"/>
        <v>0.13941480206540446</v>
      </c>
    </row>
    <row r="75" spans="1:11" x14ac:dyDescent="0.2">
      <c r="A75" s="7" t="s">
        <v>556</v>
      </c>
      <c r="B75" s="65">
        <v>7</v>
      </c>
      <c r="C75" s="34">
        <f>IF(B82=0, "-", B75/B82)</f>
        <v>2.113526570048309E-3</v>
      </c>
      <c r="D75" s="65">
        <v>0</v>
      </c>
      <c r="E75" s="9">
        <f>IF(D82=0, "-", D75/D82)</f>
        <v>0</v>
      </c>
      <c r="F75" s="81">
        <v>12</v>
      </c>
      <c r="G75" s="34">
        <f>IF(F82=0, "-", F75/F82)</f>
        <v>3.5302424099788187E-4</v>
      </c>
      <c r="H75" s="65">
        <v>2</v>
      </c>
      <c r="I75" s="9">
        <f>IF(H82=0, "-", H75/H82)</f>
        <v>8.3917257584022149E-5</v>
      </c>
      <c r="J75" s="8" t="str">
        <f t="shared" si="6"/>
        <v>-</v>
      </c>
      <c r="K75" s="9">
        <f t="shared" si="7"/>
        <v>5</v>
      </c>
    </row>
    <row r="76" spans="1:11" x14ac:dyDescent="0.2">
      <c r="A76" s="7" t="s">
        <v>557</v>
      </c>
      <c r="B76" s="65">
        <v>0</v>
      </c>
      <c r="C76" s="34">
        <f>IF(B82=0, "-", B76/B82)</f>
        <v>0</v>
      </c>
      <c r="D76" s="65">
        <v>0</v>
      </c>
      <c r="E76" s="9">
        <f>IF(D82=0, "-", D76/D82)</f>
        <v>0</v>
      </c>
      <c r="F76" s="81">
        <v>0</v>
      </c>
      <c r="G76" s="34">
        <f>IF(F82=0, "-", F76/F82)</f>
        <v>0</v>
      </c>
      <c r="H76" s="65">
        <v>1</v>
      </c>
      <c r="I76" s="9">
        <f>IF(H82=0, "-", H76/H82)</f>
        <v>4.1958628792011074E-5</v>
      </c>
      <c r="J76" s="8" t="str">
        <f t="shared" si="6"/>
        <v>-</v>
      </c>
      <c r="K76" s="9">
        <f t="shared" si="7"/>
        <v>-1</v>
      </c>
    </row>
    <row r="77" spans="1:11" x14ac:dyDescent="0.2">
      <c r="A77" s="7" t="s">
        <v>558</v>
      </c>
      <c r="B77" s="65">
        <v>40</v>
      </c>
      <c r="C77" s="34">
        <f>IF(B82=0, "-", B77/B82)</f>
        <v>1.2077294685990338E-2</v>
      </c>
      <c r="D77" s="65">
        <v>15</v>
      </c>
      <c r="E77" s="9">
        <f>IF(D82=0, "-", D77/D82)</f>
        <v>7.7519379844961239E-3</v>
      </c>
      <c r="F77" s="81">
        <v>391</v>
      </c>
      <c r="G77" s="34">
        <f>IF(F82=0, "-", F77/F82)</f>
        <v>1.1502706519180984E-2</v>
      </c>
      <c r="H77" s="65">
        <v>171</v>
      </c>
      <c r="I77" s="9">
        <f>IF(H82=0, "-", H77/H82)</f>
        <v>7.1749255234338939E-3</v>
      </c>
      <c r="J77" s="8">
        <f t="shared" si="6"/>
        <v>1.6666666666666667</v>
      </c>
      <c r="K77" s="9">
        <f t="shared" si="7"/>
        <v>1.2865497076023391</v>
      </c>
    </row>
    <row r="78" spans="1:11" x14ac:dyDescent="0.2">
      <c r="A78" s="7" t="s">
        <v>559</v>
      </c>
      <c r="B78" s="65">
        <v>304</v>
      </c>
      <c r="C78" s="34">
        <f>IF(B82=0, "-", B78/B82)</f>
        <v>9.1787439613526575E-2</v>
      </c>
      <c r="D78" s="65">
        <v>290</v>
      </c>
      <c r="E78" s="9">
        <f>IF(D82=0, "-", D78/D82)</f>
        <v>0.14987080103359174</v>
      </c>
      <c r="F78" s="81">
        <v>5879</v>
      </c>
      <c r="G78" s="34">
        <f>IF(F82=0, "-", F78/F82)</f>
        <v>0.17295245940221229</v>
      </c>
      <c r="H78" s="65">
        <v>4058</v>
      </c>
      <c r="I78" s="9">
        <f>IF(H82=0, "-", H78/H82)</f>
        <v>0.17026811563798094</v>
      </c>
      <c r="J78" s="8">
        <f t="shared" si="6"/>
        <v>4.8275862068965517E-2</v>
      </c>
      <c r="K78" s="9">
        <f t="shared" si="7"/>
        <v>0.448743223262691</v>
      </c>
    </row>
    <row r="79" spans="1:11" x14ac:dyDescent="0.2">
      <c r="A79" s="7" t="s">
        <v>560</v>
      </c>
      <c r="B79" s="65">
        <v>278</v>
      </c>
      <c r="C79" s="34">
        <f>IF(B82=0, "-", B79/B82)</f>
        <v>8.3937198067632848E-2</v>
      </c>
      <c r="D79" s="65">
        <v>88</v>
      </c>
      <c r="E79" s="9">
        <f>IF(D82=0, "-", D79/D82)</f>
        <v>4.5478036175710591E-2</v>
      </c>
      <c r="F79" s="81">
        <v>1521</v>
      </c>
      <c r="G79" s="34">
        <f>IF(F82=0, "-", F79/F82)</f>
        <v>4.4745822546481524E-2</v>
      </c>
      <c r="H79" s="65">
        <v>1043</v>
      </c>
      <c r="I79" s="9">
        <f>IF(H82=0, "-", H79/H82)</f>
        <v>4.3762849830067556E-2</v>
      </c>
      <c r="J79" s="8">
        <f t="shared" si="6"/>
        <v>2.1590909090909092</v>
      </c>
      <c r="K79" s="9">
        <f t="shared" si="7"/>
        <v>0.45829338446788109</v>
      </c>
    </row>
    <row r="80" spans="1:11" x14ac:dyDescent="0.2">
      <c r="A80" s="7" t="s">
        <v>561</v>
      </c>
      <c r="B80" s="65">
        <v>223</v>
      </c>
      <c r="C80" s="34">
        <f>IF(B82=0, "-", B80/B82)</f>
        <v>6.7330917874396129E-2</v>
      </c>
      <c r="D80" s="65">
        <v>49</v>
      </c>
      <c r="E80" s="9">
        <f>IF(D82=0, "-", D80/D82)</f>
        <v>2.5322997416020673E-2</v>
      </c>
      <c r="F80" s="81">
        <v>1354</v>
      </c>
      <c r="G80" s="34">
        <f>IF(F82=0, "-", F80/F82)</f>
        <v>3.9832901859261E-2</v>
      </c>
      <c r="H80" s="65">
        <v>1023</v>
      </c>
      <c r="I80" s="9">
        <f>IF(H82=0, "-", H80/H82)</f>
        <v>4.2923677254227334E-2</v>
      </c>
      <c r="J80" s="8">
        <f t="shared" si="6"/>
        <v>3.5510204081632653</v>
      </c>
      <c r="K80" s="9">
        <f t="shared" si="7"/>
        <v>0.32355816226783968</v>
      </c>
    </row>
    <row r="81" spans="1:11" x14ac:dyDescent="0.2">
      <c r="A81" s="2"/>
      <c r="B81" s="68"/>
      <c r="C81" s="33"/>
      <c r="D81" s="68"/>
      <c r="E81" s="6"/>
      <c r="F81" s="82"/>
      <c r="G81" s="33"/>
      <c r="H81" s="68"/>
      <c r="I81" s="6"/>
      <c r="J81" s="5"/>
      <c r="K81" s="6"/>
    </row>
    <row r="82" spans="1:11" s="43" customFormat="1" x14ac:dyDescent="0.2">
      <c r="A82" s="162" t="s">
        <v>646</v>
      </c>
      <c r="B82" s="71">
        <f>SUM(B61:B81)</f>
        <v>3312</v>
      </c>
      <c r="C82" s="40">
        <f>B82/20495</f>
        <v>0.16160039033910709</v>
      </c>
      <c r="D82" s="71">
        <f>SUM(D61:D81)</f>
        <v>1935</v>
      </c>
      <c r="E82" s="41">
        <f>D82/10447</f>
        <v>0.18522063750358955</v>
      </c>
      <c r="F82" s="77">
        <f>SUM(F61:F81)</f>
        <v>33992</v>
      </c>
      <c r="G82" s="42">
        <f>F82/211338</f>
        <v>0.16084187415419848</v>
      </c>
      <c r="H82" s="71">
        <f>SUM(H61:H81)</f>
        <v>23833</v>
      </c>
      <c r="I82" s="41">
        <f>H82/155887</f>
        <v>0.15288638565114473</v>
      </c>
      <c r="J82" s="37">
        <f>IF(D82=0, "-", IF((B82-D82)/D82&lt;10, (B82-D82)/D82, "&gt;999%"))</f>
        <v>0.71162790697674416</v>
      </c>
      <c r="K82" s="38">
        <f>IF(H82=0, "-", IF((F82-H82)/H82&lt;10, (F82-H82)/H82, "&gt;999%"))</f>
        <v>0.42625770989804052</v>
      </c>
    </row>
    <row r="83" spans="1:11" x14ac:dyDescent="0.2">
      <c r="B83" s="83"/>
      <c r="D83" s="83"/>
      <c r="F83" s="83"/>
      <c r="H83" s="83"/>
    </row>
    <row r="84" spans="1:11" x14ac:dyDescent="0.2">
      <c r="A84" s="27" t="s">
        <v>645</v>
      </c>
      <c r="B84" s="71">
        <v>4783</v>
      </c>
      <c r="C84" s="40">
        <f>B84/20495</f>
        <v>0.23337399365698952</v>
      </c>
      <c r="D84" s="71">
        <v>2738</v>
      </c>
      <c r="E84" s="41">
        <f>D84/10447</f>
        <v>0.26208480903608694</v>
      </c>
      <c r="F84" s="77">
        <v>46595</v>
      </c>
      <c r="G84" s="42">
        <f>F84/211338</f>
        <v>0.22047620399549536</v>
      </c>
      <c r="H84" s="71">
        <v>32921</v>
      </c>
      <c r="I84" s="41">
        <f>H84/155887</f>
        <v>0.21118502505019662</v>
      </c>
      <c r="J84" s="37">
        <f>IF(D84=0, "-", IF((B84-D84)/D84&lt;10, (B84-D84)/D84, "&gt;999%"))</f>
        <v>0.74689554419284154</v>
      </c>
      <c r="K84" s="38">
        <f>IF(H84=0, "-", IF((F84-H84)/H84&lt;10, (F84-H84)/H84, "&gt;999%"))</f>
        <v>0.41535797819021292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658</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68</v>
      </c>
      <c r="C7" s="39">
        <f>IF(B29=0, "-", B7/B29)</f>
        <v>1.4217018607568471E-2</v>
      </c>
      <c r="D7" s="65">
        <v>0</v>
      </c>
      <c r="E7" s="21">
        <f>IF(D29=0, "-", D7/D29)</f>
        <v>0</v>
      </c>
      <c r="F7" s="81">
        <v>490</v>
      </c>
      <c r="G7" s="39">
        <f>IF(F29=0, "-", F7/F29)</f>
        <v>1.0516149801480846E-2</v>
      </c>
      <c r="H7" s="65">
        <v>0</v>
      </c>
      <c r="I7" s="21">
        <f>IF(H29=0, "-", H7/H29)</f>
        <v>0</v>
      </c>
      <c r="J7" s="20" t="str">
        <f t="shared" ref="J7:J27" si="0">IF(D7=0, "-", IF((B7-D7)/D7&lt;10, (B7-D7)/D7, "&gt;999%"))</f>
        <v>-</v>
      </c>
      <c r="K7" s="21" t="str">
        <f t="shared" ref="K7:K27" si="1">IF(H7=0, "-", IF((F7-H7)/H7&lt;10, (F7-H7)/H7, "&gt;999%"))</f>
        <v>-</v>
      </c>
    </row>
    <row r="8" spans="1:11" x14ac:dyDescent="0.2">
      <c r="A8" s="7" t="s">
        <v>44</v>
      </c>
      <c r="B8" s="65">
        <v>0</v>
      </c>
      <c r="C8" s="39">
        <f>IF(B29=0, "-", B8/B29)</f>
        <v>0</v>
      </c>
      <c r="D8" s="65">
        <v>0</v>
      </c>
      <c r="E8" s="21">
        <f>IF(D29=0, "-", D8/D29)</f>
        <v>0</v>
      </c>
      <c r="F8" s="81">
        <v>0</v>
      </c>
      <c r="G8" s="39">
        <f>IF(F29=0, "-", F8/F29)</f>
        <v>0</v>
      </c>
      <c r="H8" s="65">
        <v>3</v>
      </c>
      <c r="I8" s="21">
        <f>IF(H29=0, "-", H8/H29)</f>
        <v>9.1127244008383713E-5</v>
      </c>
      <c r="J8" s="20" t="str">
        <f t="shared" si="0"/>
        <v>-</v>
      </c>
      <c r="K8" s="21">
        <f t="shared" si="1"/>
        <v>-1</v>
      </c>
    </row>
    <row r="9" spans="1:11" x14ac:dyDescent="0.2">
      <c r="A9" s="7" t="s">
        <v>45</v>
      </c>
      <c r="B9" s="65">
        <v>1457</v>
      </c>
      <c r="C9" s="39">
        <f>IF(B29=0, "-", B9/B29)</f>
        <v>0.30462053104745973</v>
      </c>
      <c r="D9" s="65">
        <v>762</v>
      </c>
      <c r="E9" s="21">
        <f>IF(D29=0, "-", D9/D29)</f>
        <v>0.27830533235938643</v>
      </c>
      <c r="F9" s="81">
        <v>13354</v>
      </c>
      <c r="G9" s="39">
        <f>IF(F29=0, "-", F9/F29)</f>
        <v>0.28659727438566368</v>
      </c>
      <c r="H9" s="65">
        <v>8981</v>
      </c>
      <c r="I9" s="21">
        <f>IF(H29=0, "-", H9/H29)</f>
        <v>0.27280459281309805</v>
      </c>
      <c r="J9" s="20">
        <f t="shared" si="0"/>
        <v>0.9120734908136483</v>
      </c>
      <c r="K9" s="21">
        <f t="shared" si="1"/>
        <v>0.48691682440708162</v>
      </c>
    </row>
    <row r="10" spans="1:11" x14ac:dyDescent="0.2">
      <c r="A10" s="7" t="s">
        <v>49</v>
      </c>
      <c r="B10" s="65">
        <v>142</v>
      </c>
      <c r="C10" s="39">
        <f>IF(B29=0, "-", B10/B29)</f>
        <v>2.9688480033451807E-2</v>
      </c>
      <c r="D10" s="65">
        <v>22</v>
      </c>
      <c r="E10" s="21">
        <f>IF(D29=0, "-", D10/D29)</f>
        <v>8.0350620891161424E-3</v>
      </c>
      <c r="F10" s="81">
        <v>1288</v>
      </c>
      <c r="G10" s="39">
        <f>IF(F29=0, "-", F10/F29)</f>
        <v>2.764245090674965E-2</v>
      </c>
      <c r="H10" s="65">
        <v>186</v>
      </c>
      <c r="I10" s="21">
        <f>IF(H29=0, "-", H10/H29)</f>
        <v>5.6498891285197894E-3</v>
      </c>
      <c r="J10" s="20">
        <f t="shared" si="0"/>
        <v>5.4545454545454541</v>
      </c>
      <c r="K10" s="21">
        <f t="shared" si="1"/>
        <v>5.924731182795699</v>
      </c>
    </row>
    <row r="11" spans="1:11" x14ac:dyDescent="0.2">
      <c r="A11" s="7" t="s">
        <v>51</v>
      </c>
      <c r="B11" s="65">
        <v>0</v>
      </c>
      <c r="C11" s="39">
        <f>IF(B29=0, "-", B11/B29)</f>
        <v>0</v>
      </c>
      <c r="D11" s="65">
        <v>65</v>
      </c>
      <c r="E11" s="21">
        <f>IF(D29=0, "-", D11/D29)</f>
        <v>2.3739956172388606E-2</v>
      </c>
      <c r="F11" s="81">
        <v>0</v>
      </c>
      <c r="G11" s="39">
        <f>IF(F29=0, "-", F11/F29)</f>
        <v>0</v>
      </c>
      <c r="H11" s="65">
        <v>2419</v>
      </c>
      <c r="I11" s="21">
        <f>IF(H29=0, "-", H11/H29)</f>
        <v>7.3478934418760064E-2</v>
      </c>
      <c r="J11" s="20">
        <f t="shared" si="0"/>
        <v>-1</v>
      </c>
      <c r="K11" s="21">
        <f t="shared" si="1"/>
        <v>-1</v>
      </c>
    </row>
    <row r="12" spans="1:11" x14ac:dyDescent="0.2">
      <c r="A12" s="7" t="s">
        <v>53</v>
      </c>
      <c r="B12" s="65">
        <v>53</v>
      </c>
      <c r="C12" s="39">
        <f>IF(B29=0, "-", B12/B29)</f>
        <v>1.108091156178131E-2</v>
      </c>
      <c r="D12" s="65">
        <v>38</v>
      </c>
      <c r="E12" s="21">
        <f>IF(D29=0, "-", D12/D29)</f>
        <v>1.3878743608473338E-2</v>
      </c>
      <c r="F12" s="81">
        <v>594</v>
      </c>
      <c r="G12" s="39">
        <f>IF(F29=0, "-", F12/F29)</f>
        <v>1.2748148943019637E-2</v>
      </c>
      <c r="H12" s="65">
        <v>621</v>
      </c>
      <c r="I12" s="21">
        <f>IF(H29=0, "-", H12/H29)</f>
        <v>1.8863339509735427E-2</v>
      </c>
      <c r="J12" s="20">
        <f t="shared" si="0"/>
        <v>0.39473684210526316</v>
      </c>
      <c r="K12" s="21">
        <f t="shared" si="1"/>
        <v>-4.3478260869565216E-2</v>
      </c>
    </row>
    <row r="13" spans="1:11" x14ac:dyDescent="0.2">
      <c r="A13" s="7" t="s">
        <v>58</v>
      </c>
      <c r="B13" s="65">
        <v>410</v>
      </c>
      <c r="C13" s="39">
        <f>IF(B29=0, "-", B13/B29)</f>
        <v>8.5720259251515787E-2</v>
      </c>
      <c r="D13" s="65">
        <v>151</v>
      </c>
      <c r="E13" s="21">
        <f>IF(D29=0, "-", D13/D29)</f>
        <v>5.5149744338933528E-2</v>
      </c>
      <c r="F13" s="81">
        <v>4107</v>
      </c>
      <c r="G13" s="39">
        <f>IF(F29=0, "-", F13/F29)</f>
        <v>8.8142504560575166E-2</v>
      </c>
      <c r="H13" s="65">
        <v>1580</v>
      </c>
      <c r="I13" s="21">
        <f>IF(H29=0, "-", H13/H29)</f>
        <v>4.7993681844415416E-2</v>
      </c>
      <c r="J13" s="20">
        <f t="shared" si="0"/>
        <v>1.7152317880794703</v>
      </c>
      <c r="K13" s="21">
        <f t="shared" si="1"/>
        <v>1.599367088607595</v>
      </c>
    </row>
    <row r="14" spans="1:11" x14ac:dyDescent="0.2">
      <c r="A14" s="7" t="s">
        <v>59</v>
      </c>
      <c r="B14" s="65">
        <v>0</v>
      </c>
      <c r="C14" s="39">
        <f>IF(B29=0, "-", B14/B29)</f>
        <v>0</v>
      </c>
      <c r="D14" s="65">
        <v>2</v>
      </c>
      <c r="E14" s="21">
        <f>IF(D29=0, "-", D14/D29)</f>
        <v>7.3046018991964939E-4</v>
      </c>
      <c r="F14" s="81">
        <v>0</v>
      </c>
      <c r="G14" s="39">
        <f>IF(F29=0, "-", F14/F29)</f>
        <v>0</v>
      </c>
      <c r="H14" s="65">
        <v>10</v>
      </c>
      <c r="I14" s="21">
        <f>IF(H29=0, "-", H14/H29)</f>
        <v>3.0375748002794571E-4</v>
      </c>
      <c r="J14" s="20">
        <f t="shared" si="0"/>
        <v>-1</v>
      </c>
      <c r="K14" s="21">
        <f t="shared" si="1"/>
        <v>-1</v>
      </c>
    </row>
    <row r="15" spans="1:11" x14ac:dyDescent="0.2">
      <c r="A15" s="7" t="s">
        <v>62</v>
      </c>
      <c r="B15" s="65">
        <v>54</v>
      </c>
      <c r="C15" s="39">
        <f>IF(B29=0, "-", B15/B29)</f>
        <v>1.1289985364833787E-2</v>
      </c>
      <c r="D15" s="65">
        <v>13</v>
      </c>
      <c r="E15" s="21">
        <f>IF(D29=0, "-", D15/D29)</f>
        <v>4.7479912344777211E-3</v>
      </c>
      <c r="F15" s="81">
        <v>293</v>
      </c>
      <c r="G15" s="39">
        <f>IF(F29=0, "-", F15/F29)</f>
        <v>6.2882283506814039E-3</v>
      </c>
      <c r="H15" s="65">
        <v>88</v>
      </c>
      <c r="I15" s="21">
        <f>IF(H29=0, "-", H15/H29)</f>
        <v>2.673065824245922E-3</v>
      </c>
      <c r="J15" s="20">
        <f t="shared" si="0"/>
        <v>3.1538461538461537</v>
      </c>
      <c r="K15" s="21">
        <f t="shared" si="1"/>
        <v>2.3295454545454546</v>
      </c>
    </row>
    <row r="16" spans="1:11" x14ac:dyDescent="0.2">
      <c r="A16" s="7" t="s">
        <v>67</v>
      </c>
      <c r="B16" s="65">
        <v>210</v>
      </c>
      <c r="C16" s="39">
        <f>IF(B29=0, "-", B16/B29)</f>
        <v>4.390549864102028E-2</v>
      </c>
      <c r="D16" s="65">
        <v>127</v>
      </c>
      <c r="E16" s="21">
        <f>IF(D29=0, "-", D16/D29)</f>
        <v>4.6384222059897735E-2</v>
      </c>
      <c r="F16" s="81">
        <v>1756</v>
      </c>
      <c r="G16" s="39">
        <f>IF(F29=0, "-", F16/F29)</f>
        <v>3.7686447043674215E-2</v>
      </c>
      <c r="H16" s="65">
        <v>952</v>
      </c>
      <c r="I16" s="21">
        <f>IF(H29=0, "-", H16/H29)</f>
        <v>2.8917712098660429E-2</v>
      </c>
      <c r="J16" s="20">
        <f t="shared" si="0"/>
        <v>0.65354330708661412</v>
      </c>
      <c r="K16" s="21">
        <f t="shared" si="1"/>
        <v>0.84453781512605042</v>
      </c>
    </row>
    <row r="17" spans="1:11" x14ac:dyDescent="0.2">
      <c r="A17" s="7" t="s">
        <v>73</v>
      </c>
      <c r="B17" s="65">
        <v>339</v>
      </c>
      <c r="C17" s="39">
        <f>IF(B29=0, "-", B17/B29)</f>
        <v>7.087601923478988E-2</v>
      </c>
      <c r="D17" s="65">
        <v>149</v>
      </c>
      <c r="E17" s="21">
        <f>IF(D29=0, "-", D17/D29)</f>
        <v>5.4419284149013876E-2</v>
      </c>
      <c r="F17" s="81">
        <v>2623</v>
      </c>
      <c r="G17" s="39">
        <f>IF(F29=0, "-", F17/F29)</f>
        <v>5.6293593733233178E-2</v>
      </c>
      <c r="H17" s="65">
        <v>1583</v>
      </c>
      <c r="I17" s="21">
        <f>IF(H29=0, "-", H17/H29)</f>
        <v>4.8084809088423802E-2</v>
      </c>
      <c r="J17" s="20">
        <f t="shared" si="0"/>
        <v>1.2751677852348993</v>
      </c>
      <c r="K17" s="21">
        <f t="shared" si="1"/>
        <v>0.65698041692987996</v>
      </c>
    </row>
    <row r="18" spans="1:11" x14ac:dyDescent="0.2">
      <c r="A18" s="7" t="s">
        <v>75</v>
      </c>
      <c r="B18" s="65">
        <v>0</v>
      </c>
      <c r="C18" s="39">
        <f>IF(B29=0, "-", B18/B29)</f>
        <v>0</v>
      </c>
      <c r="D18" s="65">
        <v>10</v>
      </c>
      <c r="E18" s="21">
        <f>IF(D29=0, "-", D18/D29)</f>
        <v>3.6523009495982471E-3</v>
      </c>
      <c r="F18" s="81">
        <v>2</v>
      </c>
      <c r="G18" s="39">
        <f>IF(F29=0, "-", F18/F29)</f>
        <v>4.2923060414207534E-5</v>
      </c>
      <c r="H18" s="65">
        <v>81</v>
      </c>
      <c r="I18" s="21">
        <f>IF(H29=0, "-", H18/H29)</f>
        <v>2.4604355882263599E-3</v>
      </c>
      <c r="J18" s="20">
        <f t="shared" si="0"/>
        <v>-1</v>
      </c>
      <c r="K18" s="21">
        <f t="shared" si="1"/>
        <v>-0.97530864197530864</v>
      </c>
    </row>
    <row r="19" spans="1:11" x14ac:dyDescent="0.2">
      <c r="A19" s="7" t="s">
        <v>77</v>
      </c>
      <c r="B19" s="65">
        <v>35</v>
      </c>
      <c r="C19" s="39">
        <f>IF(B29=0, "-", B19/B29)</f>
        <v>7.317583106836713E-3</v>
      </c>
      <c r="D19" s="65">
        <v>68</v>
      </c>
      <c r="E19" s="21">
        <f>IF(D29=0, "-", D19/D29)</f>
        <v>2.483564645726808E-2</v>
      </c>
      <c r="F19" s="81">
        <v>377</v>
      </c>
      <c r="G19" s="39">
        <f>IF(F29=0, "-", F19/F29)</f>
        <v>8.0909968880781193E-3</v>
      </c>
      <c r="H19" s="65">
        <v>895</v>
      </c>
      <c r="I19" s="21">
        <f>IF(H29=0, "-", H19/H29)</f>
        <v>2.7186294462501138E-2</v>
      </c>
      <c r="J19" s="20">
        <f t="shared" si="0"/>
        <v>-0.48529411764705882</v>
      </c>
      <c r="K19" s="21">
        <f t="shared" si="1"/>
        <v>-0.57877094972067034</v>
      </c>
    </row>
    <row r="20" spans="1:11" x14ac:dyDescent="0.2">
      <c r="A20" s="7" t="s">
        <v>80</v>
      </c>
      <c r="B20" s="65">
        <v>141</v>
      </c>
      <c r="C20" s="39">
        <f>IF(B29=0, "-", B20/B29)</f>
        <v>2.9479406230399331E-2</v>
      </c>
      <c r="D20" s="65">
        <v>225</v>
      </c>
      <c r="E20" s="21">
        <f>IF(D29=0, "-", D20/D29)</f>
        <v>8.2176771365960549E-2</v>
      </c>
      <c r="F20" s="81">
        <v>3652</v>
      </c>
      <c r="G20" s="39">
        <f>IF(F29=0, "-", F20/F29)</f>
        <v>7.837750831634295E-2</v>
      </c>
      <c r="H20" s="65">
        <v>2660</v>
      </c>
      <c r="I20" s="21">
        <f>IF(H29=0, "-", H20/H29)</f>
        <v>8.0799489687433557E-2</v>
      </c>
      <c r="J20" s="20">
        <f t="shared" si="0"/>
        <v>-0.37333333333333335</v>
      </c>
      <c r="K20" s="21">
        <f t="shared" si="1"/>
        <v>0.37293233082706767</v>
      </c>
    </row>
    <row r="21" spans="1:11" x14ac:dyDescent="0.2">
      <c r="A21" s="7" t="s">
        <v>82</v>
      </c>
      <c r="B21" s="65">
        <v>246</v>
      </c>
      <c r="C21" s="39">
        <f>IF(B29=0, "-", B21/B29)</f>
        <v>5.1432155550909471E-2</v>
      </c>
      <c r="D21" s="65">
        <v>184</v>
      </c>
      <c r="E21" s="21">
        <f>IF(D29=0, "-", D21/D29)</f>
        <v>6.7202337472607745E-2</v>
      </c>
      <c r="F21" s="81">
        <v>2777</v>
      </c>
      <c r="G21" s="39">
        <f>IF(F29=0, "-", F21/F29)</f>
        <v>5.9598669385127159E-2</v>
      </c>
      <c r="H21" s="65">
        <v>2040</v>
      </c>
      <c r="I21" s="21">
        <f>IF(H29=0, "-", H21/H29)</f>
        <v>6.196652592570092E-2</v>
      </c>
      <c r="J21" s="20">
        <f t="shared" si="0"/>
        <v>0.33695652173913043</v>
      </c>
      <c r="K21" s="21">
        <f t="shared" si="1"/>
        <v>0.36127450980392156</v>
      </c>
    </row>
    <row r="22" spans="1:11" x14ac:dyDescent="0.2">
      <c r="A22" s="7" t="s">
        <v>83</v>
      </c>
      <c r="B22" s="65">
        <v>22</v>
      </c>
      <c r="C22" s="39">
        <f>IF(B29=0, "-", B22/B29)</f>
        <v>4.5996236671545059E-3</v>
      </c>
      <c r="D22" s="65">
        <v>2</v>
      </c>
      <c r="E22" s="21">
        <f>IF(D29=0, "-", D22/D29)</f>
        <v>7.3046018991964939E-4</v>
      </c>
      <c r="F22" s="81">
        <v>157</v>
      </c>
      <c r="G22" s="39">
        <f>IF(F29=0, "-", F22/F29)</f>
        <v>3.3694602425152912E-3</v>
      </c>
      <c r="H22" s="65">
        <v>36</v>
      </c>
      <c r="I22" s="21">
        <f>IF(H29=0, "-", H22/H29)</f>
        <v>1.0935269281006044E-3</v>
      </c>
      <c r="J22" s="20" t="str">
        <f t="shared" si="0"/>
        <v>&gt;999%</v>
      </c>
      <c r="K22" s="21">
        <f t="shared" si="1"/>
        <v>3.3611111111111112</v>
      </c>
    </row>
    <row r="23" spans="1:11" x14ac:dyDescent="0.2">
      <c r="A23" s="7" t="s">
        <v>85</v>
      </c>
      <c r="B23" s="65">
        <v>61</v>
      </c>
      <c r="C23" s="39">
        <f>IF(B29=0, "-", B23/B29)</f>
        <v>1.275350198620113E-2</v>
      </c>
      <c r="D23" s="65">
        <v>58</v>
      </c>
      <c r="E23" s="21">
        <f>IF(D29=0, "-", D23/D29)</f>
        <v>2.1183345507669833E-2</v>
      </c>
      <c r="F23" s="81">
        <v>674</v>
      </c>
      <c r="G23" s="39">
        <f>IF(F29=0, "-", F23/F29)</f>
        <v>1.4465071359587939E-2</v>
      </c>
      <c r="H23" s="65">
        <v>584</v>
      </c>
      <c r="I23" s="21">
        <f>IF(H29=0, "-", H23/H29)</f>
        <v>1.7739436833632029E-2</v>
      </c>
      <c r="J23" s="20">
        <f t="shared" si="0"/>
        <v>5.1724137931034482E-2</v>
      </c>
      <c r="K23" s="21">
        <f t="shared" si="1"/>
        <v>0.1541095890410959</v>
      </c>
    </row>
    <row r="24" spans="1:11" x14ac:dyDescent="0.2">
      <c r="A24" s="7" t="s">
        <v>86</v>
      </c>
      <c r="B24" s="65">
        <v>61</v>
      </c>
      <c r="C24" s="39">
        <f>IF(B29=0, "-", B24/B29)</f>
        <v>1.275350198620113E-2</v>
      </c>
      <c r="D24" s="65">
        <v>27</v>
      </c>
      <c r="E24" s="21">
        <f>IF(D29=0, "-", D24/D29)</f>
        <v>9.8612125639152663E-3</v>
      </c>
      <c r="F24" s="81">
        <v>827</v>
      </c>
      <c r="G24" s="39">
        <f>IF(F29=0, "-", F24/F29)</f>
        <v>1.7748685481274815E-2</v>
      </c>
      <c r="H24" s="65">
        <v>547</v>
      </c>
      <c r="I24" s="21">
        <f>IF(H29=0, "-", H24/H29)</f>
        <v>1.661553415752863E-2</v>
      </c>
      <c r="J24" s="20">
        <f t="shared" si="0"/>
        <v>1.2592592592592593</v>
      </c>
      <c r="K24" s="21">
        <f t="shared" si="1"/>
        <v>0.51188299817184646</v>
      </c>
    </row>
    <row r="25" spans="1:11" x14ac:dyDescent="0.2">
      <c r="A25" s="7" t="s">
        <v>90</v>
      </c>
      <c r="B25" s="65">
        <v>40</v>
      </c>
      <c r="C25" s="39">
        <f>IF(B29=0, "-", B25/B29)</f>
        <v>8.3629521220991015E-3</v>
      </c>
      <c r="D25" s="65">
        <v>15</v>
      </c>
      <c r="E25" s="21">
        <f>IF(D29=0, "-", D25/D29)</f>
        <v>5.4784514243973702E-3</v>
      </c>
      <c r="F25" s="81">
        <v>391</v>
      </c>
      <c r="G25" s="39">
        <f>IF(F29=0, "-", F25/F29)</f>
        <v>8.3914583109775728E-3</v>
      </c>
      <c r="H25" s="65">
        <v>171</v>
      </c>
      <c r="I25" s="21">
        <f>IF(H29=0, "-", H25/H29)</f>
        <v>5.194252908477871E-3</v>
      </c>
      <c r="J25" s="20">
        <f t="shared" si="0"/>
        <v>1.6666666666666667</v>
      </c>
      <c r="K25" s="21">
        <f t="shared" si="1"/>
        <v>1.2865497076023391</v>
      </c>
    </row>
    <row r="26" spans="1:11" x14ac:dyDescent="0.2">
      <c r="A26" s="7" t="s">
        <v>93</v>
      </c>
      <c r="B26" s="65">
        <v>1169</v>
      </c>
      <c r="C26" s="39">
        <f>IF(B29=0, "-", B26/B29)</f>
        <v>0.24440727576834623</v>
      </c>
      <c r="D26" s="65">
        <v>744</v>
      </c>
      <c r="E26" s="21">
        <f>IF(D29=0, "-", D26/D29)</f>
        <v>0.27173119065010959</v>
      </c>
      <c r="F26" s="81">
        <v>11276</v>
      </c>
      <c r="G26" s="39">
        <f>IF(F29=0, "-", F26/F29)</f>
        <v>0.24200021461530208</v>
      </c>
      <c r="H26" s="65">
        <v>7958</v>
      </c>
      <c r="I26" s="21">
        <f>IF(H29=0, "-", H26/H29)</f>
        <v>0.24173020260623918</v>
      </c>
      <c r="J26" s="20">
        <f t="shared" si="0"/>
        <v>0.57123655913978499</v>
      </c>
      <c r="K26" s="21">
        <f t="shared" si="1"/>
        <v>0.41693892937924104</v>
      </c>
    </row>
    <row r="27" spans="1:11" x14ac:dyDescent="0.2">
      <c r="A27" s="7" t="s">
        <v>95</v>
      </c>
      <c r="B27" s="65">
        <v>275</v>
      </c>
      <c r="C27" s="39">
        <f>IF(B29=0, "-", B27/B29)</f>
        <v>5.7495295839431318E-2</v>
      </c>
      <c r="D27" s="65">
        <v>76</v>
      </c>
      <c r="E27" s="21">
        <f>IF(D29=0, "-", D27/D29)</f>
        <v>2.7757487216946677E-2</v>
      </c>
      <c r="F27" s="81">
        <v>1957</v>
      </c>
      <c r="G27" s="39">
        <f>IF(F29=0, "-", F27/F29)</f>
        <v>4.2000214615302074E-2</v>
      </c>
      <c r="H27" s="65">
        <v>1526</v>
      </c>
      <c r="I27" s="21">
        <f>IF(H29=0, "-", H27/H29)</f>
        <v>4.6353391452264511E-2</v>
      </c>
      <c r="J27" s="20">
        <f t="shared" si="0"/>
        <v>2.6184210526315788</v>
      </c>
      <c r="K27" s="21">
        <f t="shared" si="1"/>
        <v>0.28243774574049801</v>
      </c>
    </row>
    <row r="28" spans="1:11" x14ac:dyDescent="0.2">
      <c r="A28" s="2"/>
      <c r="B28" s="68"/>
      <c r="C28" s="33"/>
      <c r="D28" s="68"/>
      <c r="E28" s="6"/>
      <c r="F28" s="82"/>
      <c r="G28" s="33"/>
      <c r="H28" s="68"/>
      <c r="I28" s="6"/>
      <c r="J28" s="5"/>
      <c r="K28" s="6"/>
    </row>
    <row r="29" spans="1:11" s="43" customFormat="1" x14ac:dyDescent="0.2">
      <c r="A29" s="162" t="s">
        <v>645</v>
      </c>
      <c r="B29" s="71">
        <f>SUM(B7:B28)</f>
        <v>4783</v>
      </c>
      <c r="C29" s="40">
        <v>1</v>
      </c>
      <c r="D29" s="71">
        <f>SUM(D7:D28)</f>
        <v>2738</v>
      </c>
      <c r="E29" s="41">
        <v>1</v>
      </c>
      <c r="F29" s="77">
        <f>SUM(F7:F28)</f>
        <v>46595</v>
      </c>
      <c r="G29" s="42">
        <v>1</v>
      </c>
      <c r="H29" s="71">
        <f>SUM(H7:H28)</f>
        <v>32921</v>
      </c>
      <c r="I29" s="41">
        <v>1</v>
      </c>
      <c r="J29" s="37">
        <f>IF(D29=0, "-", (B29-D29)/D29)</f>
        <v>0.74689554419284154</v>
      </c>
      <c r="K29" s="38">
        <f>IF(H29=0, "-", (F29-H29)/H29)</f>
        <v>0.41535797819021292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1"/>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134</v>
      </c>
      <c r="B6" s="61" t="s">
        <v>12</v>
      </c>
      <c r="C6" s="62" t="s">
        <v>13</v>
      </c>
      <c r="D6" s="61" t="s">
        <v>12</v>
      </c>
      <c r="E6" s="63" t="s">
        <v>13</v>
      </c>
      <c r="F6" s="62" t="s">
        <v>12</v>
      </c>
      <c r="G6" s="62" t="s">
        <v>13</v>
      </c>
      <c r="H6" s="61" t="s">
        <v>12</v>
      </c>
      <c r="I6" s="63" t="s">
        <v>13</v>
      </c>
      <c r="J6" s="61"/>
      <c r="K6" s="63"/>
    </row>
    <row r="7" spans="1:11" x14ac:dyDescent="0.2">
      <c r="A7" s="7" t="s">
        <v>562</v>
      </c>
      <c r="B7" s="65">
        <v>22</v>
      </c>
      <c r="C7" s="34">
        <f>IF(B22=0, "-", B7/B22)</f>
        <v>3.9927404718693285E-2</v>
      </c>
      <c r="D7" s="65">
        <v>12</v>
      </c>
      <c r="E7" s="9">
        <f>IF(D22=0, "-", D7/D22)</f>
        <v>4.0133779264214048E-2</v>
      </c>
      <c r="F7" s="81">
        <v>206</v>
      </c>
      <c r="G7" s="34">
        <f>IF(F22=0, "-", F7/F22)</f>
        <v>4.515563349408154E-2</v>
      </c>
      <c r="H7" s="65">
        <v>127</v>
      </c>
      <c r="I7" s="9">
        <f>IF(H22=0, "-", H7/H22)</f>
        <v>3.8909313725490197E-2</v>
      </c>
      <c r="J7" s="8">
        <f t="shared" ref="J7:J20" si="0">IF(D7=0, "-", IF((B7-D7)/D7&lt;10, (B7-D7)/D7, "&gt;999%"))</f>
        <v>0.83333333333333337</v>
      </c>
      <c r="K7" s="9">
        <f t="shared" ref="K7:K20" si="1">IF(H7=0, "-", IF((F7-H7)/H7&lt;10, (F7-H7)/H7, "&gt;999%"))</f>
        <v>0.62204724409448819</v>
      </c>
    </row>
    <row r="8" spans="1:11" x14ac:dyDescent="0.2">
      <c r="A8" s="7" t="s">
        <v>563</v>
      </c>
      <c r="B8" s="65">
        <v>12</v>
      </c>
      <c r="C8" s="34">
        <f>IF(B22=0, "-", B8/B22)</f>
        <v>2.1778584392014518E-2</v>
      </c>
      <c r="D8" s="65">
        <v>10</v>
      </c>
      <c r="E8" s="9">
        <f>IF(D22=0, "-", D8/D22)</f>
        <v>3.3444816053511704E-2</v>
      </c>
      <c r="F8" s="81">
        <v>455</v>
      </c>
      <c r="G8" s="34">
        <f>IF(F22=0, "-", F8/F22)</f>
        <v>9.9736957474791763E-2</v>
      </c>
      <c r="H8" s="65">
        <v>275</v>
      </c>
      <c r="I8" s="9">
        <f>IF(H22=0, "-", H8/H22)</f>
        <v>8.4252450980392163E-2</v>
      </c>
      <c r="J8" s="8">
        <f t="shared" si="0"/>
        <v>0.2</v>
      </c>
      <c r="K8" s="9">
        <f t="shared" si="1"/>
        <v>0.65454545454545454</v>
      </c>
    </row>
    <row r="9" spans="1:11" x14ac:dyDescent="0.2">
      <c r="A9" s="7" t="s">
        <v>564</v>
      </c>
      <c r="B9" s="65">
        <v>63</v>
      </c>
      <c r="C9" s="34">
        <f>IF(B22=0, "-", B9/B22)</f>
        <v>0.11433756805807622</v>
      </c>
      <c r="D9" s="65">
        <v>32</v>
      </c>
      <c r="E9" s="9">
        <f>IF(D22=0, "-", D9/D22)</f>
        <v>0.10702341137123746</v>
      </c>
      <c r="F9" s="81">
        <v>412</v>
      </c>
      <c r="G9" s="34">
        <f>IF(F22=0, "-", F9/F22)</f>
        <v>9.031126698816308E-2</v>
      </c>
      <c r="H9" s="65">
        <v>274</v>
      </c>
      <c r="I9" s="9">
        <f>IF(H22=0, "-", H9/H22)</f>
        <v>8.3946078431372542E-2</v>
      </c>
      <c r="J9" s="8">
        <f t="shared" si="0"/>
        <v>0.96875</v>
      </c>
      <c r="K9" s="9">
        <f t="shared" si="1"/>
        <v>0.5036496350364964</v>
      </c>
    </row>
    <row r="10" spans="1:11" x14ac:dyDescent="0.2">
      <c r="A10" s="7" t="s">
        <v>565</v>
      </c>
      <c r="B10" s="65">
        <v>43</v>
      </c>
      <c r="C10" s="34">
        <f>IF(B22=0, "-", B10/B22)</f>
        <v>7.8039927404718698E-2</v>
      </c>
      <c r="D10" s="65">
        <v>29</v>
      </c>
      <c r="E10" s="9">
        <f>IF(D22=0, "-", D10/D22)</f>
        <v>9.6989966555183951E-2</v>
      </c>
      <c r="F10" s="81">
        <v>402</v>
      </c>
      <c r="G10" s="34">
        <f>IF(F22=0, "-", F10/F22)</f>
        <v>8.8119245944761074E-2</v>
      </c>
      <c r="H10" s="65">
        <v>358</v>
      </c>
      <c r="I10" s="9">
        <f>IF(H22=0, "-", H10/H22)</f>
        <v>0.10968137254901961</v>
      </c>
      <c r="J10" s="8">
        <f t="shared" si="0"/>
        <v>0.48275862068965519</v>
      </c>
      <c r="K10" s="9">
        <f t="shared" si="1"/>
        <v>0.12290502793296089</v>
      </c>
    </row>
    <row r="11" spans="1:11" x14ac:dyDescent="0.2">
      <c r="A11" s="7" t="s">
        <v>566</v>
      </c>
      <c r="B11" s="65">
        <v>0</v>
      </c>
      <c r="C11" s="34">
        <f>IF(B22=0, "-", B11/B22)</f>
        <v>0</v>
      </c>
      <c r="D11" s="65">
        <v>0</v>
      </c>
      <c r="E11" s="9">
        <f>IF(D22=0, "-", D11/D22)</f>
        <v>0</v>
      </c>
      <c r="F11" s="81">
        <v>5</v>
      </c>
      <c r="G11" s="34">
        <f>IF(F22=0, "-", F11/F22)</f>
        <v>1.0960105217010083E-3</v>
      </c>
      <c r="H11" s="65">
        <v>2</v>
      </c>
      <c r="I11" s="9">
        <f>IF(H22=0, "-", H11/H22)</f>
        <v>6.1274509803921568E-4</v>
      </c>
      <c r="J11" s="8" t="str">
        <f t="shared" si="0"/>
        <v>-</v>
      </c>
      <c r="K11" s="9">
        <f t="shared" si="1"/>
        <v>1.5</v>
      </c>
    </row>
    <row r="12" spans="1:11" x14ac:dyDescent="0.2">
      <c r="A12" s="7" t="s">
        <v>567</v>
      </c>
      <c r="B12" s="65">
        <v>0</v>
      </c>
      <c r="C12" s="34">
        <f>IF(B22=0, "-", B12/B22)</f>
        <v>0</v>
      </c>
      <c r="D12" s="65">
        <v>1</v>
      </c>
      <c r="E12" s="9">
        <f>IF(D22=0, "-", D12/D22)</f>
        <v>3.3444816053511705E-3</v>
      </c>
      <c r="F12" s="81">
        <v>0</v>
      </c>
      <c r="G12" s="34">
        <f>IF(F22=0, "-", F12/F22)</f>
        <v>0</v>
      </c>
      <c r="H12" s="65">
        <v>3</v>
      </c>
      <c r="I12" s="9">
        <f>IF(H22=0, "-", H12/H22)</f>
        <v>9.1911764705882352E-4</v>
      </c>
      <c r="J12" s="8">
        <f t="shared" si="0"/>
        <v>-1</v>
      </c>
      <c r="K12" s="9">
        <f t="shared" si="1"/>
        <v>-1</v>
      </c>
    </row>
    <row r="13" spans="1:11" x14ac:dyDescent="0.2">
      <c r="A13" s="7" t="s">
        <v>568</v>
      </c>
      <c r="B13" s="65">
        <v>108</v>
      </c>
      <c r="C13" s="34">
        <f>IF(B22=0, "-", B13/B22)</f>
        <v>0.19600725952813067</v>
      </c>
      <c r="D13" s="65">
        <v>68</v>
      </c>
      <c r="E13" s="9">
        <f>IF(D22=0, "-", D13/D22)</f>
        <v>0.22742474916387959</v>
      </c>
      <c r="F13" s="81">
        <v>828</v>
      </c>
      <c r="G13" s="34">
        <f>IF(F22=0, "-", F13/F22)</f>
        <v>0.18149934239368698</v>
      </c>
      <c r="H13" s="65">
        <v>638</v>
      </c>
      <c r="I13" s="9">
        <f>IF(H22=0, "-", H13/H22)</f>
        <v>0.1954656862745098</v>
      </c>
      <c r="J13" s="8">
        <f t="shared" si="0"/>
        <v>0.58823529411764708</v>
      </c>
      <c r="K13" s="9">
        <f t="shared" si="1"/>
        <v>0.29780564263322884</v>
      </c>
    </row>
    <row r="14" spans="1:11" x14ac:dyDescent="0.2">
      <c r="A14" s="7" t="s">
        <v>569</v>
      </c>
      <c r="B14" s="65">
        <v>37</v>
      </c>
      <c r="C14" s="34">
        <f>IF(B22=0, "-", B14/B22)</f>
        <v>6.7150635208711437E-2</v>
      </c>
      <c r="D14" s="65">
        <v>35</v>
      </c>
      <c r="E14" s="9">
        <f>IF(D22=0, "-", D14/D22)</f>
        <v>0.11705685618729098</v>
      </c>
      <c r="F14" s="81">
        <v>257</v>
      </c>
      <c r="G14" s="34">
        <f>IF(F22=0, "-", F14/F22)</f>
        <v>5.6334940815431826E-2</v>
      </c>
      <c r="H14" s="65">
        <v>206</v>
      </c>
      <c r="I14" s="9">
        <f>IF(H22=0, "-", H14/H22)</f>
        <v>6.3112745098039214E-2</v>
      </c>
      <c r="J14" s="8">
        <f t="shared" si="0"/>
        <v>5.7142857142857141E-2</v>
      </c>
      <c r="K14" s="9">
        <f t="shared" si="1"/>
        <v>0.24757281553398058</v>
      </c>
    </row>
    <row r="15" spans="1:11" x14ac:dyDescent="0.2">
      <c r="A15" s="7" t="s">
        <v>570</v>
      </c>
      <c r="B15" s="65">
        <v>74</v>
      </c>
      <c r="C15" s="34">
        <f>IF(B22=0, "-", B15/B22)</f>
        <v>0.13430127041742287</v>
      </c>
      <c r="D15" s="65">
        <v>0</v>
      </c>
      <c r="E15" s="9">
        <f>IF(D22=0, "-", D15/D22)</f>
        <v>0</v>
      </c>
      <c r="F15" s="81">
        <v>131</v>
      </c>
      <c r="G15" s="34">
        <f>IF(F22=0, "-", F15/F22)</f>
        <v>2.8715475668566418E-2</v>
      </c>
      <c r="H15" s="65">
        <v>66</v>
      </c>
      <c r="I15" s="9">
        <f>IF(H22=0, "-", H15/H22)</f>
        <v>2.0220588235294119E-2</v>
      </c>
      <c r="J15" s="8" t="str">
        <f t="shared" si="0"/>
        <v>-</v>
      </c>
      <c r="K15" s="9">
        <f t="shared" si="1"/>
        <v>0.98484848484848486</v>
      </c>
    </row>
    <row r="16" spans="1:11" x14ac:dyDescent="0.2">
      <c r="A16" s="7" t="s">
        <v>571</v>
      </c>
      <c r="B16" s="65">
        <v>50</v>
      </c>
      <c r="C16" s="34">
        <f>IF(B22=0, "-", B16/B22)</f>
        <v>9.0744101633393831E-2</v>
      </c>
      <c r="D16" s="65">
        <v>2</v>
      </c>
      <c r="E16" s="9">
        <f>IF(D22=0, "-", D16/D22)</f>
        <v>6.688963210702341E-3</v>
      </c>
      <c r="F16" s="81">
        <v>310</v>
      </c>
      <c r="G16" s="34">
        <f>IF(F22=0, "-", F16/F22)</f>
        <v>6.7952652345462522E-2</v>
      </c>
      <c r="H16" s="65">
        <v>2</v>
      </c>
      <c r="I16" s="9">
        <f>IF(H22=0, "-", H16/H22)</f>
        <v>6.1274509803921568E-4</v>
      </c>
      <c r="J16" s="8" t="str">
        <f t="shared" si="0"/>
        <v>&gt;999%</v>
      </c>
      <c r="K16" s="9" t="str">
        <f t="shared" si="1"/>
        <v>&gt;999%</v>
      </c>
    </row>
    <row r="17" spans="1:11" x14ac:dyDescent="0.2">
      <c r="A17" s="7" t="s">
        <v>572</v>
      </c>
      <c r="B17" s="65">
        <v>91</v>
      </c>
      <c r="C17" s="34">
        <f>IF(B22=0, "-", B17/B22)</f>
        <v>0.16515426497277677</v>
      </c>
      <c r="D17" s="65">
        <v>40</v>
      </c>
      <c r="E17" s="9">
        <f>IF(D22=0, "-", D17/D22)</f>
        <v>0.13377926421404682</v>
      </c>
      <c r="F17" s="81">
        <v>985</v>
      </c>
      <c r="G17" s="34">
        <f>IF(F22=0, "-", F17/F22)</f>
        <v>0.21591407277509864</v>
      </c>
      <c r="H17" s="65">
        <v>612</v>
      </c>
      <c r="I17" s="9">
        <f>IF(H22=0, "-", H17/H22)</f>
        <v>0.1875</v>
      </c>
      <c r="J17" s="8">
        <f t="shared" si="0"/>
        <v>1.2749999999999999</v>
      </c>
      <c r="K17" s="9">
        <f t="shared" si="1"/>
        <v>0.60947712418300659</v>
      </c>
    </row>
    <row r="18" spans="1:11" x14ac:dyDescent="0.2">
      <c r="A18" s="7" t="s">
        <v>573</v>
      </c>
      <c r="B18" s="65">
        <v>2</v>
      </c>
      <c r="C18" s="34">
        <f>IF(B22=0, "-", B18/B22)</f>
        <v>3.629764065335753E-3</v>
      </c>
      <c r="D18" s="65">
        <v>0</v>
      </c>
      <c r="E18" s="9">
        <f>IF(D22=0, "-", D18/D22)</f>
        <v>0</v>
      </c>
      <c r="F18" s="81">
        <v>8</v>
      </c>
      <c r="G18" s="34">
        <f>IF(F22=0, "-", F18/F22)</f>
        <v>1.7536168347216134E-3</v>
      </c>
      <c r="H18" s="65">
        <v>10</v>
      </c>
      <c r="I18" s="9">
        <f>IF(H22=0, "-", H18/H22)</f>
        <v>3.0637254901960784E-3</v>
      </c>
      <c r="J18" s="8" t="str">
        <f t="shared" si="0"/>
        <v>-</v>
      </c>
      <c r="K18" s="9">
        <f t="shared" si="1"/>
        <v>-0.2</v>
      </c>
    </row>
    <row r="19" spans="1:11" x14ac:dyDescent="0.2">
      <c r="A19" s="7" t="s">
        <v>574</v>
      </c>
      <c r="B19" s="65">
        <v>31</v>
      </c>
      <c r="C19" s="34">
        <f>IF(B22=0, "-", B19/B22)</f>
        <v>5.6261343012704176E-2</v>
      </c>
      <c r="D19" s="65">
        <v>60</v>
      </c>
      <c r="E19" s="9">
        <f>IF(D22=0, "-", D19/D22)</f>
        <v>0.20066889632107024</v>
      </c>
      <c r="F19" s="81">
        <v>348</v>
      </c>
      <c r="G19" s="34">
        <f>IF(F22=0, "-", F19/F22)</f>
        <v>7.628233231039018E-2</v>
      </c>
      <c r="H19" s="65">
        <v>475</v>
      </c>
      <c r="I19" s="9">
        <f>IF(H22=0, "-", H19/H22)</f>
        <v>0.14552696078431374</v>
      </c>
      <c r="J19" s="8">
        <f t="shared" si="0"/>
        <v>-0.48333333333333334</v>
      </c>
      <c r="K19" s="9">
        <f t="shared" si="1"/>
        <v>-0.26736842105263159</v>
      </c>
    </row>
    <row r="20" spans="1:11" x14ac:dyDescent="0.2">
      <c r="A20" s="7" t="s">
        <v>575</v>
      </c>
      <c r="B20" s="65">
        <v>18</v>
      </c>
      <c r="C20" s="34">
        <f>IF(B22=0, "-", B20/B22)</f>
        <v>3.2667876588021776E-2</v>
      </c>
      <c r="D20" s="65">
        <v>10</v>
      </c>
      <c r="E20" s="9">
        <f>IF(D22=0, "-", D20/D22)</f>
        <v>3.3444816053511704E-2</v>
      </c>
      <c r="F20" s="81">
        <v>215</v>
      </c>
      <c r="G20" s="34">
        <f>IF(F22=0, "-", F20/F22)</f>
        <v>4.7128452433143356E-2</v>
      </c>
      <c r="H20" s="65">
        <v>216</v>
      </c>
      <c r="I20" s="9">
        <f>IF(H22=0, "-", H20/H22)</f>
        <v>6.6176470588235295E-2</v>
      </c>
      <c r="J20" s="8">
        <f t="shared" si="0"/>
        <v>0.8</v>
      </c>
      <c r="K20" s="9">
        <f t="shared" si="1"/>
        <v>-4.6296296296296294E-3</v>
      </c>
    </row>
    <row r="21" spans="1:11" x14ac:dyDescent="0.2">
      <c r="A21" s="2"/>
      <c r="B21" s="68"/>
      <c r="C21" s="33"/>
      <c r="D21" s="68"/>
      <c r="E21" s="6"/>
      <c r="F21" s="82"/>
      <c r="G21" s="33"/>
      <c r="H21" s="68"/>
      <c r="I21" s="6"/>
      <c r="J21" s="5"/>
      <c r="K21" s="6"/>
    </row>
    <row r="22" spans="1:11" s="43" customFormat="1" x14ac:dyDescent="0.2">
      <c r="A22" s="162" t="s">
        <v>655</v>
      </c>
      <c r="B22" s="71">
        <f>SUM(B7:B21)</f>
        <v>551</v>
      </c>
      <c r="C22" s="40">
        <f>B22/20495</f>
        <v>2.6884606001463772E-2</v>
      </c>
      <c r="D22" s="71">
        <f>SUM(D7:D21)</f>
        <v>299</v>
      </c>
      <c r="E22" s="41">
        <f>D22/10447</f>
        <v>2.8620656647841487E-2</v>
      </c>
      <c r="F22" s="77">
        <f>SUM(F7:F21)</f>
        <v>4562</v>
      </c>
      <c r="G22" s="42">
        <f>F22/211338</f>
        <v>2.1586274120129839E-2</v>
      </c>
      <c r="H22" s="71">
        <f>SUM(H7:H21)</f>
        <v>3264</v>
      </c>
      <c r="I22" s="41">
        <f>H22/155887</f>
        <v>2.0938243727828491E-2</v>
      </c>
      <c r="J22" s="37">
        <f>IF(D22=0, "-", IF((B22-D22)/D22&lt;10, (B22-D22)/D22, "&gt;999%"))</f>
        <v>0.84280936454849498</v>
      </c>
      <c r="K22" s="38">
        <f>IF(H22=0, "-", IF((F22-H22)/H22&lt;10, (F22-H22)/H22, "&gt;999%"))</f>
        <v>0.39767156862745096</v>
      </c>
    </row>
    <row r="23" spans="1:11" x14ac:dyDescent="0.2">
      <c r="B23" s="83"/>
      <c r="D23" s="83"/>
      <c r="F23" s="83"/>
      <c r="H23" s="83"/>
    </row>
    <row r="24" spans="1:11" x14ac:dyDescent="0.2">
      <c r="A24" s="163" t="s">
        <v>135</v>
      </c>
      <c r="B24" s="61" t="s">
        <v>12</v>
      </c>
      <c r="C24" s="62" t="s">
        <v>13</v>
      </c>
      <c r="D24" s="61" t="s">
        <v>12</v>
      </c>
      <c r="E24" s="63" t="s">
        <v>13</v>
      </c>
      <c r="F24" s="62" t="s">
        <v>12</v>
      </c>
      <c r="G24" s="62" t="s">
        <v>13</v>
      </c>
      <c r="H24" s="61" t="s">
        <v>12</v>
      </c>
      <c r="I24" s="63" t="s">
        <v>13</v>
      </c>
      <c r="J24" s="61"/>
      <c r="K24" s="63"/>
    </row>
    <row r="25" spans="1:11" x14ac:dyDescent="0.2">
      <c r="A25" s="7" t="s">
        <v>576</v>
      </c>
      <c r="B25" s="65">
        <v>0</v>
      </c>
      <c r="C25" s="34">
        <f>IF(B38=0, "-", B25/B38)</f>
        <v>0</v>
      </c>
      <c r="D25" s="65">
        <v>0</v>
      </c>
      <c r="E25" s="9">
        <f>IF(D38=0, "-", D25/D38)</f>
        <v>0</v>
      </c>
      <c r="F25" s="81">
        <v>12</v>
      </c>
      <c r="G25" s="34">
        <f>IF(F38=0, "-", F25/F38)</f>
        <v>8.6830680173661367E-3</v>
      </c>
      <c r="H25" s="65">
        <v>7</v>
      </c>
      <c r="I25" s="9">
        <f>IF(H38=0, "-", H25/H38)</f>
        <v>6.0975609756097563E-3</v>
      </c>
      <c r="J25" s="8" t="str">
        <f t="shared" ref="J25:J36" si="2">IF(D25=0, "-", IF((B25-D25)/D25&lt;10, (B25-D25)/D25, "&gt;999%"))</f>
        <v>-</v>
      </c>
      <c r="K25" s="9">
        <f t="shared" ref="K25:K36" si="3">IF(H25=0, "-", IF((F25-H25)/H25&lt;10, (F25-H25)/H25, "&gt;999%"))</f>
        <v>0.7142857142857143</v>
      </c>
    </row>
    <row r="26" spans="1:11" x14ac:dyDescent="0.2">
      <c r="A26" s="7" t="s">
        <v>577</v>
      </c>
      <c r="B26" s="65">
        <v>0</v>
      </c>
      <c r="C26" s="34">
        <f>IF(B38=0, "-", B26/B38)</f>
        <v>0</v>
      </c>
      <c r="D26" s="65">
        <v>0</v>
      </c>
      <c r="E26" s="9">
        <f>IF(D38=0, "-", D26/D38)</f>
        <v>0</v>
      </c>
      <c r="F26" s="81">
        <v>1</v>
      </c>
      <c r="G26" s="34">
        <f>IF(F38=0, "-", F26/F38)</f>
        <v>7.2358900144717795E-4</v>
      </c>
      <c r="H26" s="65">
        <v>0</v>
      </c>
      <c r="I26" s="9">
        <f>IF(H38=0, "-", H26/H38)</f>
        <v>0</v>
      </c>
      <c r="J26" s="8" t="str">
        <f t="shared" si="2"/>
        <v>-</v>
      </c>
      <c r="K26" s="9" t="str">
        <f t="shared" si="3"/>
        <v>-</v>
      </c>
    </row>
    <row r="27" spans="1:11" x14ac:dyDescent="0.2">
      <c r="A27" s="7" t="s">
        <v>578</v>
      </c>
      <c r="B27" s="65">
        <v>41</v>
      </c>
      <c r="C27" s="34">
        <f>IF(B38=0, "-", B27/B38)</f>
        <v>0.26973684210526316</v>
      </c>
      <c r="D27" s="65">
        <v>17</v>
      </c>
      <c r="E27" s="9">
        <f>IF(D38=0, "-", D27/D38)</f>
        <v>0.12977099236641221</v>
      </c>
      <c r="F27" s="81">
        <v>285</v>
      </c>
      <c r="G27" s="34">
        <f>IF(F38=0, "-", F27/F38)</f>
        <v>0.20622286541244572</v>
      </c>
      <c r="H27" s="65">
        <v>199</v>
      </c>
      <c r="I27" s="9">
        <f>IF(H38=0, "-", H27/H38)</f>
        <v>0.17334494773519163</v>
      </c>
      <c r="J27" s="8">
        <f t="shared" si="2"/>
        <v>1.411764705882353</v>
      </c>
      <c r="K27" s="9">
        <f t="shared" si="3"/>
        <v>0.43216080402010049</v>
      </c>
    </row>
    <row r="28" spans="1:11" x14ac:dyDescent="0.2">
      <c r="A28" s="7" t="s">
        <v>579</v>
      </c>
      <c r="B28" s="65">
        <v>43</v>
      </c>
      <c r="C28" s="34">
        <f>IF(B38=0, "-", B28/B38)</f>
        <v>0.28289473684210525</v>
      </c>
      <c r="D28" s="65">
        <v>48</v>
      </c>
      <c r="E28" s="9">
        <f>IF(D38=0, "-", D28/D38)</f>
        <v>0.36641221374045801</v>
      </c>
      <c r="F28" s="81">
        <v>505</v>
      </c>
      <c r="G28" s="34">
        <f>IF(F38=0, "-", F28/F38)</f>
        <v>0.36541244573082488</v>
      </c>
      <c r="H28" s="65">
        <v>448</v>
      </c>
      <c r="I28" s="9">
        <f>IF(H38=0, "-", H28/H38)</f>
        <v>0.3902439024390244</v>
      </c>
      <c r="J28" s="8">
        <f t="shared" si="2"/>
        <v>-0.10416666666666667</v>
      </c>
      <c r="K28" s="9">
        <f t="shared" si="3"/>
        <v>0.12723214285714285</v>
      </c>
    </row>
    <row r="29" spans="1:11" x14ac:dyDescent="0.2">
      <c r="A29" s="7" t="s">
        <v>580</v>
      </c>
      <c r="B29" s="65">
        <v>0</v>
      </c>
      <c r="C29" s="34">
        <f>IF(B38=0, "-", B29/B38)</f>
        <v>0</v>
      </c>
      <c r="D29" s="65">
        <v>0</v>
      </c>
      <c r="E29" s="9">
        <f>IF(D38=0, "-", D29/D38)</f>
        <v>0</v>
      </c>
      <c r="F29" s="81">
        <v>2</v>
      </c>
      <c r="G29" s="34">
        <f>IF(F38=0, "-", F29/F38)</f>
        <v>1.4471780028943559E-3</v>
      </c>
      <c r="H29" s="65">
        <v>0</v>
      </c>
      <c r="I29" s="9">
        <f>IF(H38=0, "-", H29/H38)</f>
        <v>0</v>
      </c>
      <c r="J29" s="8" t="str">
        <f t="shared" si="2"/>
        <v>-</v>
      </c>
      <c r="K29" s="9" t="str">
        <f t="shared" si="3"/>
        <v>-</v>
      </c>
    </row>
    <row r="30" spans="1:11" x14ac:dyDescent="0.2">
      <c r="A30" s="7" t="s">
        <v>581</v>
      </c>
      <c r="B30" s="65">
        <v>1</v>
      </c>
      <c r="C30" s="34">
        <f>IF(B38=0, "-", B30/B38)</f>
        <v>6.5789473684210523E-3</v>
      </c>
      <c r="D30" s="65">
        <v>0</v>
      </c>
      <c r="E30" s="9">
        <f>IF(D38=0, "-", D30/D38)</f>
        <v>0</v>
      </c>
      <c r="F30" s="81">
        <v>4</v>
      </c>
      <c r="G30" s="34">
        <f>IF(F38=0, "-", F30/F38)</f>
        <v>2.8943560057887118E-3</v>
      </c>
      <c r="H30" s="65">
        <v>0</v>
      </c>
      <c r="I30" s="9">
        <f>IF(H38=0, "-", H30/H38)</f>
        <v>0</v>
      </c>
      <c r="J30" s="8" t="str">
        <f t="shared" si="2"/>
        <v>-</v>
      </c>
      <c r="K30" s="9" t="str">
        <f t="shared" si="3"/>
        <v>-</v>
      </c>
    </row>
    <row r="31" spans="1:11" x14ac:dyDescent="0.2">
      <c r="A31" s="7" t="s">
        <v>582</v>
      </c>
      <c r="B31" s="65">
        <v>60</v>
      </c>
      <c r="C31" s="34">
        <f>IF(B38=0, "-", B31/B38)</f>
        <v>0.39473684210526316</v>
      </c>
      <c r="D31" s="65">
        <v>43</v>
      </c>
      <c r="E31" s="9">
        <f>IF(D38=0, "-", D31/D38)</f>
        <v>0.3282442748091603</v>
      </c>
      <c r="F31" s="81">
        <v>465</v>
      </c>
      <c r="G31" s="34">
        <f>IF(F38=0, "-", F31/F38)</f>
        <v>0.33646888567293776</v>
      </c>
      <c r="H31" s="65">
        <v>367</v>
      </c>
      <c r="I31" s="9">
        <f>IF(H38=0, "-", H31/H38)</f>
        <v>0.31968641114982577</v>
      </c>
      <c r="J31" s="8">
        <f t="shared" si="2"/>
        <v>0.39534883720930231</v>
      </c>
      <c r="K31" s="9">
        <f t="shared" si="3"/>
        <v>0.2670299727520436</v>
      </c>
    </row>
    <row r="32" spans="1:11" x14ac:dyDescent="0.2">
      <c r="A32" s="7" t="s">
        <v>583</v>
      </c>
      <c r="B32" s="65">
        <v>0</v>
      </c>
      <c r="C32" s="34">
        <f>IF(B38=0, "-", B32/B38)</f>
        <v>0</v>
      </c>
      <c r="D32" s="65">
        <v>11</v>
      </c>
      <c r="E32" s="9">
        <f>IF(D38=0, "-", D32/D38)</f>
        <v>8.3969465648854963E-2</v>
      </c>
      <c r="F32" s="81">
        <v>33</v>
      </c>
      <c r="G32" s="34">
        <f>IF(F38=0, "-", F32/F38)</f>
        <v>2.3878437047756874E-2</v>
      </c>
      <c r="H32" s="65">
        <v>56</v>
      </c>
      <c r="I32" s="9">
        <f>IF(H38=0, "-", H32/H38)</f>
        <v>4.878048780487805E-2</v>
      </c>
      <c r="J32" s="8">
        <f t="shared" si="2"/>
        <v>-1</v>
      </c>
      <c r="K32" s="9">
        <f t="shared" si="3"/>
        <v>-0.4107142857142857</v>
      </c>
    </row>
    <row r="33" spans="1:11" x14ac:dyDescent="0.2">
      <c r="A33" s="7" t="s">
        <v>584</v>
      </c>
      <c r="B33" s="65">
        <v>3</v>
      </c>
      <c r="C33" s="34">
        <f>IF(B38=0, "-", B33/B38)</f>
        <v>1.9736842105263157E-2</v>
      </c>
      <c r="D33" s="65">
        <v>1</v>
      </c>
      <c r="E33" s="9">
        <f>IF(D38=0, "-", D33/D38)</f>
        <v>7.6335877862595417E-3</v>
      </c>
      <c r="F33" s="81">
        <v>7</v>
      </c>
      <c r="G33" s="34">
        <f>IF(F38=0, "-", F33/F38)</f>
        <v>5.065123010130246E-3</v>
      </c>
      <c r="H33" s="65">
        <v>11</v>
      </c>
      <c r="I33" s="9">
        <f>IF(H38=0, "-", H33/H38)</f>
        <v>9.5818815331010446E-3</v>
      </c>
      <c r="J33" s="8">
        <f t="shared" si="2"/>
        <v>2</v>
      </c>
      <c r="K33" s="9">
        <f t="shared" si="3"/>
        <v>-0.36363636363636365</v>
      </c>
    </row>
    <row r="34" spans="1:11" x14ac:dyDescent="0.2">
      <c r="A34" s="7" t="s">
        <v>585</v>
      </c>
      <c r="B34" s="65">
        <v>0</v>
      </c>
      <c r="C34" s="34">
        <f>IF(B38=0, "-", B34/B38)</f>
        <v>0</v>
      </c>
      <c r="D34" s="65">
        <v>0</v>
      </c>
      <c r="E34" s="9">
        <f>IF(D38=0, "-", D34/D38)</f>
        <v>0</v>
      </c>
      <c r="F34" s="81">
        <v>12</v>
      </c>
      <c r="G34" s="34">
        <f>IF(F38=0, "-", F34/F38)</f>
        <v>8.6830680173661367E-3</v>
      </c>
      <c r="H34" s="65">
        <v>6</v>
      </c>
      <c r="I34" s="9">
        <f>IF(H38=0, "-", H34/H38)</f>
        <v>5.2264808362369342E-3</v>
      </c>
      <c r="J34" s="8" t="str">
        <f t="shared" si="2"/>
        <v>-</v>
      </c>
      <c r="K34" s="9">
        <f t="shared" si="3"/>
        <v>1</v>
      </c>
    </row>
    <row r="35" spans="1:11" x14ac:dyDescent="0.2">
      <c r="A35" s="7" t="s">
        <v>586</v>
      </c>
      <c r="B35" s="65">
        <v>4</v>
      </c>
      <c r="C35" s="34">
        <f>IF(B38=0, "-", B35/B38)</f>
        <v>2.6315789473684209E-2</v>
      </c>
      <c r="D35" s="65">
        <v>10</v>
      </c>
      <c r="E35" s="9">
        <f>IF(D38=0, "-", D35/D38)</f>
        <v>7.6335877862595422E-2</v>
      </c>
      <c r="F35" s="81">
        <v>53</v>
      </c>
      <c r="G35" s="34">
        <f>IF(F38=0, "-", F35/F38)</f>
        <v>3.8350217076700437E-2</v>
      </c>
      <c r="H35" s="65">
        <v>43</v>
      </c>
      <c r="I35" s="9">
        <f>IF(H38=0, "-", H35/H38)</f>
        <v>3.7456445993031356E-2</v>
      </c>
      <c r="J35" s="8">
        <f t="shared" si="2"/>
        <v>-0.6</v>
      </c>
      <c r="K35" s="9">
        <f t="shared" si="3"/>
        <v>0.23255813953488372</v>
      </c>
    </row>
    <row r="36" spans="1:11" x14ac:dyDescent="0.2">
      <c r="A36" s="7" t="s">
        <v>587</v>
      </c>
      <c r="B36" s="65">
        <v>0</v>
      </c>
      <c r="C36" s="34">
        <f>IF(B38=0, "-", B36/B38)</f>
        <v>0</v>
      </c>
      <c r="D36" s="65">
        <v>1</v>
      </c>
      <c r="E36" s="9">
        <f>IF(D38=0, "-", D36/D38)</f>
        <v>7.6335877862595417E-3</v>
      </c>
      <c r="F36" s="81">
        <v>3</v>
      </c>
      <c r="G36" s="34">
        <f>IF(F38=0, "-", F36/F38)</f>
        <v>2.1707670043415342E-3</v>
      </c>
      <c r="H36" s="65">
        <v>11</v>
      </c>
      <c r="I36" s="9">
        <f>IF(H38=0, "-", H36/H38)</f>
        <v>9.5818815331010446E-3</v>
      </c>
      <c r="J36" s="8">
        <f t="shared" si="2"/>
        <v>-1</v>
      </c>
      <c r="K36" s="9">
        <f t="shared" si="3"/>
        <v>-0.72727272727272729</v>
      </c>
    </row>
    <row r="37" spans="1:11" x14ac:dyDescent="0.2">
      <c r="A37" s="2"/>
      <c r="B37" s="68"/>
      <c r="C37" s="33"/>
      <c r="D37" s="68"/>
      <c r="E37" s="6"/>
      <c r="F37" s="82"/>
      <c r="G37" s="33"/>
      <c r="H37" s="68"/>
      <c r="I37" s="6"/>
      <c r="J37" s="5"/>
      <c r="K37" s="6"/>
    </row>
    <row r="38" spans="1:11" s="43" customFormat="1" x14ac:dyDescent="0.2">
      <c r="A38" s="162" t="s">
        <v>654</v>
      </c>
      <c r="B38" s="71">
        <f>SUM(B25:B37)</f>
        <v>152</v>
      </c>
      <c r="C38" s="40">
        <f>B38/20495</f>
        <v>7.416443034886558E-3</v>
      </c>
      <c r="D38" s="71">
        <f>SUM(D25:D37)</f>
        <v>131</v>
      </c>
      <c r="E38" s="41">
        <f>D38/10447</f>
        <v>1.2539485019622858E-2</v>
      </c>
      <c r="F38" s="77">
        <f>SUM(F25:F37)</f>
        <v>1382</v>
      </c>
      <c r="G38" s="42">
        <f>F38/211338</f>
        <v>6.5392877759797106E-3</v>
      </c>
      <c r="H38" s="71">
        <f>SUM(H25:H37)</f>
        <v>1148</v>
      </c>
      <c r="I38" s="41">
        <f>H38/155887</f>
        <v>7.3643087621161479E-3</v>
      </c>
      <c r="J38" s="37">
        <f>IF(D38=0, "-", IF((B38-D38)/D38&lt;10, (B38-D38)/D38, "&gt;999%"))</f>
        <v>0.16030534351145037</v>
      </c>
      <c r="K38" s="38">
        <f>IF(H38=0, "-", IF((F38-H38)/H38&lt;10, (F38-H38)/H38, "&gt;999%"))</f>
        <v>0.20383275261324041</v>
      </c>
    </row>
    <row r="39" spans="1:11" x14ac:dyDescent="0.2">
      <c r="B39" s="83"/>
      <c r="D39" s="83"/>
      <c r="F39" s="83"/>
      <c r="H39" s="83"/>
    </row>
    <row r="40" spans="1:11" x14ac:dyDescent="0.2">
      <c r="A40" s="163" t="s">
        <v>136</v>
      </c>
      <c r="B40" s="61" t="s">
        <v>12</v>
      </c>
      <c r="C40" s="62" t="s">
        <v>13</v>
      </c>
      <c r="D40" s="61" t="s">
        <v>12</v>
      </c>
      <c r="E40" s="63" t="s">
        <v>13</v>
      </c>
      <c r="F40" s="62" t="s">
        <v>12</v>
      </c>
      <c r="G40" s="62" t="s">
        <v>13</v>
      </c>
      <c r="H40" s="61" t="s">
        <v>12</v>
      </c>
      <c r="I40" s="63" t="s">
        <v>13</v>
      </c>
      <c r="J40" s="61"/>
      <c r="K40" s="63"/>
    </row>
    <row r="41" spans="1:11" x14ac:dyDescent="0.2">
      <c r="A41" s="7" t="s">
        <v>588</v>
      </c>
      <c r="B41" s="65">
        <v>37</v>
      </c>
      <c r="C41" s="34">
        <f>IF(B59=0, "-", B41/B59)</f>
        <v>0.11212121212121212</v>
      </c>
      <c r="D41" s="65">
        <v>17</v>
      </c>
      <c r="E41" s="9">
        <f>IF(D59=0, "-", D41/D59)</f>
        <v>5.8219178082191778E-2</v>
      </c>
      <c r="F41" s="81">
        <v>171</v>
      </c>
      <c r="G41" s="34">
        <f>IF(F59=0, "-", F41/F59)</f>
        <v>6.6770792659117534E-2</v>
      </c>
      <c r="H41" s="65">
        <v>129</v>
      </c>
      <c r="I41" s="9">
        <f>IF(H59=0, "-", H41/H59)</f>
        <v>6.0449859418931585E-2</v>
      </c>
      <c r="J41" s="8">
        <f t="shared" ref="J41:J57" si="4">IF(D41=0, "-", IF((B41-D41)/D41&lt;10, (B41-D41)/D41, "&gt;999%"))</f>
        <v>1.1764705882352942</v>
      </c>
      <c r="K41" s="9">
        <f t="shared" ref="K41:K57" si="5">IF(H41=0, "-", IF((F41-H41)/H41&lt;10, (F41-H41)/H41, "&gt;999%"))</f>
        <v>0.32558139534883723</v>
      </c>
    </row>
    <row r="42" spans="1:11" x14ac:dyDescent="0.2">
      <c r="A42" s="7" t="s">
        <v>589</v>
      </c>
      <c r="B42" s="65">
        <v>0</v>
      </c>
      <c r="C42" s="34">
        <f>IF(B59=0, "-", B42/B59)</f>
        <v>0</v>
      </c>
      <c r="D42" s="65">
        <v>0</v>
      </c>
      <c r="E42" s="9">
        <f>IF(D59=0, "-", D42/D59)</f>
        <v>0</v>
      </c>
      <c r="F42" s="81">
        <v>16</v>
      </c>
      <c r="G42" s="34">
        <f>IF(F59=0, "-", F42/F59)</f>
        <v>6.247559547051933E-3</v>
      </c>
      <c r="H42" s="65">
        <v>9</v>
      </c>
      <c r="I42" s="9">
        <f>IF(H59=0, "-", H42/H59)</f>
        <v>4.2174320524835992E-3</v>
      </c>
      <c r="J42" s="8" t="str">
        <f t="shared" si="4"/>
        <v>-</v>
      </c>
      <c r="K42" s="9">
        <f t="shared" si="5"/>
        <v>0.77777777777777779</v>
      </c>
    </row>
    <row r="43" spans="1:11" x14ac:dyDescent="0.2">
      <c r="A43" s="7" t="s">
        <v>590</v>
      </c>
      <c r="B43" s="65">
        <v>17</v>
      </c>
      <c r="C43" s="34">
        <f>IF(B59=0, "-", B43/B59)</f>
        <v>5.1515151515151514E-2</v>
      </c>
      <c r="D43" s="65">
        <v>6</v>
      </c>
      <c r="E43" s="9">
        <f>IF(D59=0, "-", D43/D59)</f>
        <v>2.0547945205479451E-2</v>
      </c>
      <c r="F43" s="81">
        <v>94</v>
      </c>
      <c r="G43" s="34">
        <f>IF(F59=0, "-", F43/F59)</f>
        <v>3.6704412338930105E-2</v>
      </c>
      <c r="H43" s="65">
        <v>48</v>
      </c>
      <c r="I43" s="9">
        <f>IF(H59=0, "-", H43/H59)</f>
        <v>2.2492970946579195E-2</v>
      </c>
      <c r="J43" s="8">
        <f t="shared" si="4"/>
        <v>1.8333333333333333</v>
      </c>
      <c r="K43" s="9">
        <f t="shared" si="5"/>
        <v>0.95833333333333337</v>
      </c>
    </row>
    <row r="44" spans="1:11" x14ac:dyDescent="0.2">
      <c r="A44" s="7" t="s">
        <v>591</v>
      </c>
      <c r="B44" s="65">
        <v>12</v>
      </c>
      <c r="C44" s="34">
        <f>IF(B59=0, "-", B44/B59)</f>
        <v>3.6363636363636362E-2</v>
      </c>
      <c r="D44" s="65">
        <v>14</v>
      </c>
      <c r="E44" s="9">
        <f>IF(D59=0, "-", D44/D59)</f>
        <v>4.7945205479452052E-2</v>
      </c>
      <c r="F44" s="81">
        <v>103</v>
      </c>
      <c r="G44" s="34">
        <f>IF(F59=0, "-", F44/F59)</f>
        <v>4.0218664584146815E-2</v>
      </c>
      <c r="H44" s="65">
        <v>71</v>
      </c>
      <c r="I44" s="9">
        <f>IF(H59=0, "-", H44/H59)</f>
        <v>3.3270852858481727E-2</v>
      </c>
      <c r="J44" s="8">
        <f t="shared" si="4"/>
        <v>-0.14285714285714285</v>
      </c>
      <c r="K44" s="9">
        <f t="shared" si="5"/>
        <v>0.45070422535211269</v>
      </c>
    </row>
    <row r="45" spans="1:11" x14ac:dyDescent="0.2">
      <c r="A45" s="7" t="s">
        <v>592</v>
      </c>
      <c r="B45" s="65">
        <v>7</v>
      </c>
      <c r="C45" s="34">
        <f>IF(B59=0, "-", B45/B59)</f>
        <v>2.1212121212121213E-2</v>
      </c>
      <c r="D45" s="65">
        <v>16</v>
      </c>
      <c r="E45" s="9">
        <f>IF(D59=0, "-", D45/D59)</f>
        <v>5.4794520547945202E-2</v>
      </c>
      <c r="F45" s="81">
        <v>98</v>
      </c>
      <c r="G45" s="34">
        <f>IF(F59=0, "-", F45/F59)</f>
        <v>3.8266302225693091E-2</v>
      </c>
      <c r="H45" s="65">
        <v>78</v>
      </c>
      <c r="I45" s="9">
        <f>IF(H59=0, "-", H45/H59)</f>
        <v>3.6551077788191187E-2</v>
      </c>
      <c r="J45" s="8">
        <f t="shared" si="4"/>
        <v>-0.5625</v>
      </c>
      <c r="K45" s="9">
        <f t="shared" si="5"/>
        <v>0.25641025641025639</v>
      </c>
    </row>
    <row r="46" spans="1:11" x14ac:dyDescent="0.2">
      <c r="A46" s="7" t="s">
        <v>593</v>
      </c>
      <c r="B46" s="65">
        <v>2</v>
      </c>
      <c r="C46" s="34">
        <f>IF(B59=0, "-", B46/B59)</f>
        <v>6.0606060606060606E-3</v>
      </c>
      <c r="D46" s="65">
        <v>0</v>
      </c>
      <c r="E46" s="9">
        <f>IF(D59=0, "-", D46/D59)</f>
        <v>0</v>
      </c>
      <c r="F46" s="81">
        <v>2</v>
      </c>
      <c r="G46" s="34">
        <f>IF(F59=0, "-", F46/F59)</f>
        <v>7.8094494338149163E-4</v>
      </c>
      <c r="H46" s="65">
        <v>0</v>
      </c>
      <c r="I46" s="9">
        <f>IF(H59=0, "-", H46/H59)</f>
        <v>0</v>
      </c>
      <c r="J46" s="8" t="str">
        <f t="shared" si="4"/>
        <v>-</v>
      </c>
      <c r="K46" s="9" t="str">
        <f t="shared" si="5"/>
        <v>-</v>
      </c>
    </row>
    <row r="47" spans="1:11" x14ac:dyDescent="0.2">
      <c r="A47" s="7" t="s">
        <v>56</v>
      </c>
      <c r="B47" s="65">
        <v>0</v>
      </c>
      <c r="C47" s="34">
        <f>IF(B59=0, "-", B47/B59)</f>
        <v>0</v>
      </c>
      <c r="D47" s="65">
        <v>2</v>
      </c>
      <c r="E47" s="9">
        <f>IF(D59=0, "-", D47/D59)</f>
        <v>6.8493150684931503E-3</v>
      </c>
      <c r="F47" s="81">
        <v>3</v>
      </c>
      <c r="G47" s="34">
        <f>IF(F59=0, "-", F47/F59)</f>
        <v>1.1714174150722373E-3</v>
      </c>
      <c r="H47" s="65">
        <v>17</v>
      </c>
      <c r="I47" s="9">
        <f>IF(H59=0, "-", H47/H59)</f>
        <v>7.9662605435801316E-3</v>
      </c>
      <c r="J47" s="8">
        <f t="shared" si="4"/>
        <v>-1</v>
      </c>
      <c r="K47" s="9">
        <f t="shared" si="5"/>
        <v>-0.82352941176470584</v>
      </c>
    </row>
    <row r="48" spans="1:11" x14ac:dyDescent="0.2">
      <c r="A48" s="7" t="s">
        <v>594</v>
      </c>
      <c r="B48" s="65">
        <v>16</v>
      </c>
      <c r="C48" s="34">
        <f>IF(B59=0, "-", B48/B59)</f>
        <v>4.8484848484848485E-2</v>
      </c>
      <c r="D48" s="65">
        <v>19</v>
      </c>
      <c r="E48" s="9">
        <f>IF(D59=0, "-", D48/D59)</f>
        <v>6.5068493150684928E-2</v>
      </c>
      <c r="F48" s="81">
        <v>131</v>
      </c>
      <c r="G48" s="34">
        <f>IF(F59=0, "-", F48/F59)</f>
        <v>5.1151893791487699E-2</v>
      </c>
      <c r="H48" s="65">
        <v>158</v>
      </c>
      <c r="I48" s="9">
        <f>IF(H59=0, "-", H48/H59)</f>
        <v>7.4039362699156508E-2</v>
      </c>
      <c r="J48" s="8">
        <f t="shared" si="4"/>
        <v>-0.15789473684210525</v>
      </c>
      <c r="K48" s="9">
        <f t="shared" si="5"/>
        <v>-0.17088607594936708</v>
      </c>
    </row>
    <row r="49" spans="1:11" x14ac:dyDescent="0.2">
      <c r="A49" s="7" t="s">
        <v>595</v>
      </c>
      <c r="B49" s="65">
        <v>8</v>
      </c>
      <c r="C49" s="34">
        <f>IF(B59=0, "-", B49/B59)</f>
        <v>2.4242424242424242E-2</v>
      </c>
      <c r="D49" s="65">
        <v>5</v>
      </c>
      <c r="E49" s="9">
        <f>IF(D59=0, "-", D49/D59)</f>
        <v>1.7123287671232876E-2</v>
      </c>
      <c r="F49" s="81">
        <v>66</v>
      </c>
      <c r="G49" s="34">
        <f>IF(F59=0, "-", F49/F59)</f>
        <v>2.5771183131589222E-2</v>
      </c>
      <c r="H49" s="65">
        <v>67</v>
      </c>
      <c r="I49" s="9">
        <f>IF(H59=0, "-", H49/H59)</f>
        <v>3.139643861293346E-2</v>
      </c>
      <c r="J49" s="8">
        <f t="shared" si="4"/>
        <v>0.6</v>
      </c>
      <c r="K49" s="9">
        <f t="shared" si="5"/>
        <v>-1.4925373134328358E-2</v>
      </c>
    </row>
    <row r="50" spans="1:11" x14ac:dyDescent="0.2">
      <c r="A50" s="7" t="s">
        <v>63</v>
      </c>
      <c r="B50" s="65">
        <v>64</v>
      </c>
      <c r="C50" s="34">
        <f>IF(B59=0, "-", B50/B59)</f>
        <v>0.19393939393939394</v>
      </c>
      <c r="D50" s="65">
        <v>51</v>
      </c>
      <c r="E50" s="9">
        <f>IF(D59=0, "-", D50/D59)</f>
        <v>0.17465753424657535</v>
      </c>
      <c r="F50" s="81">
        <v>507</v>
      </c>
      <c r="G50" s="34">
        <f>IF(F59=0, "-", F50/F59)</f>
        <v>0.19796954314720813</v>
      </c>
      <c r="H50" s="65">
        <v>392</v>
      </c>
      <c r="I50" s="9">
        <f>IF(H59=0, "-", H50/H59)</f>
        <v>0.18369259606373009</v>
      </c>
      <c r="J50" s="8">
        <f t="shared" si="4"/>
        <v>0.25490196078431371</v>
      </c>
      <c r="K50" s="9">
        <f t="shared" si="5"/>
        <v>0.29336734693877553</v>
      </c>
    </row>
    <row r="51" spans="1:11" x14ac:dyDescent="0.2">
      <c r="A51" s="7" t="s">
        <v>596</v>
      </c>
      <c r="B51" s="65">
        <v>9</v>
      </c>
      <c r="C51" s="34">
        <f>IF(B59=0, "-", B51/B59)</f>
        <v>2.7272727272727271E-2</v>
      </c>
      <c r="D51" s="65">
        <v>17</v>
      </c>
      <c r="E51" s="9">
        <f>IF(D59=0, "-", D51/D59)</f>
        <v>5.8219178082191778E-2</v>
      </c>
      <c r="F51" s="81">
        <v>96</v>
      </c>
      <c r="G51" s="34">
        <f>IF(F59=0, "-", F51/F59)</f>
        <v>3.7485357282311595E-2</v>
      </c>
      <c r="H51" s="65">
        <v>144</v>
      </c>
      <c r="I51" s="9">
        <f>IF(H59=0, "-", H51/H59)</f>
        <v>6.7478912839737587E-2</v>
      </c>
      <c r="J51" s="8">
        <f t="shared" si="4"/>
        <v>-0.47058823529411764</v>
      </c>
      <c r="K51" s="9">
        <f t="shared" si="5"/>
        <v>-0.33333333333333331</v>
      </c>
    </row>
    <row r="52" spans="1:11" x14ac:dyDescent="0.2">
      <c r="A52" s="7" t="s">
        <v>597</v>
      </c>
      <c r="B52" s="65">
        <v>8</v>
      </c>
      <c r="C52" s="34">
        <f>IF(B59=0, "-", B52/B59)</f>
        <v>2.4242424242424242E-2</v>
      </c>
      <c r="D52" s="65">
        <v>4</v>
      </c>
      <c r="E52" s="9">
        <f>IF(D59=0, "-", D52/D59)</f>
        <v>1.3698630136986301E-2</v>
      </c>
      <c r="F52" s="81">
        <v>28</v>
      </c>
      <c r="G52" s="34">
        <f>IF(F59=0, "-", F52/F59)</f>
        <v>1.0933229207340883E-2</v>
      </c>
      <c r="H52" s="65">
        <v>22</v>
      </c>
      <c r="I52" s="9">
        <f>IF(H59=0, "-", H52/H59)</f>
        <v>1.0309278350515464E-2</v>
      </c>
      <c r="J52" s="8">
        <f t="shared" si="4"/>
        <v>1</v>
      </c>
      <c r="K52" s="9">
        <f t="shared" si="5"/>
        <v>0.27272727272727271</v>
      </c>
    </row>
    <row r="53" spans="1:11" x14ac:dyDescent="0.2">
      <c r="A53" s="7" t="s">
        <v>598</v>
      </c>
      <c r="B53" s="65">
        <v>37</v>
      </c>
      <c r="C53" s="34">
        <f>IF(B59=0, "-", B53/B59)</f>
        <v>0.11212121212121212</v>
      </c>
      <c r="D53" s="65">
        <v>22</v>
      </c>
      <c r="E53" s="9">
        <f>IF(D59=0, "-", D53/D59)</f>
        <v>7.5342465753424653E-2</v>
      </c>
      <c r="F53" s="81">
        <v>343</v>
      </c>
      <c r="G53" s="34">
        <f>IF(F59=0, "-", F53/F59)</f>
        <v>0.13393205778992581</v>
      </c>
      <c r="H53" s="65">
        <v>182</v>
      </c>
      <c r="I53" s="9">
        <f>IF(H59=0, "-", H53/H59)</f>
        <v>8.528584817244611E-2</v>
      </c>
      <c r="J53" s="8">
        <f t="shared" si="4"/>
        <v>0.68181818181818177</v>
      </c>
      <c r="K53" s="9">
        <f t="shared" si="5"/>
        <v>0.88461538461538458</v>
      </c>
    </row>
    <row r="54" spans="1:11" x14ac:dyDescent="0.2">
      <c r="A54" s="7" t="s">
        <v>599</v>
      </c>
      <c r="B54" s="65">
        <v>36</v>
      </c>
      <c r="C54" s="34">
        <f>IF(B59=0, "-", B54/B59)</f>
        <v>0.10909090909090909</v>
      </c>
      <c r="D54" s="65">
        <v>16</v>
      </c>
      <c r="E54" s="9">
        <f>IF(D59=0, "-", D54/D59)</f>
        <v>5.4794520547945202E-2</v>
      </c>
      <c r="F54" s="81">
        <v>267</v>
      </c>
      <c r="G54" s="34">
        <f>IF(F59=0, "-", F54/F59)</f>
        <v>0.10425614994142914</v>
      </c>
      <c r="H54" s="65">
        <v>163</v>
      </c>
      <c r="I54" s="9">
        <f>IF(H59=0, "-", H54/H59)</f>
        <v>7.6382380506091849E-2</v>
      </c>
      <c r="J54" s="8">
        <f t="shared" si="4"/>
        <v>1.25</v>
      </c>
      <c r="K54" s="9">
        <f t="shared" si="5"/>
        <v>0.6380368098159509</v>
      </c>
    </row>
    <row r="55" spans="1:11" x14ac:dyDescent="0.2">
      <c r="A55" s="7" t="s">
        <v>600</v>
      </c>
      <c r="B55" s="65">
        <v>16</v>
      </c>
      <c r="C55" s="34">
        <f>IF(B59=0, "-", B55/B59)</f>
        <v>4.8484848484848485E-2</v>
      </c>
      <c r="D55" s="65">
        <v>15</v>
      </c>
      <c r="E55" s="9">
        <f>IF(D59=0, "-", D55/D59)</f>
        <v>5.1369863013698627E-2</v>
      </c>
      <c r="F55" s="81">
        <v>135</v>
      </c>
      <c r="G55" s="34">
        <f>IF(F59=0, "-", F55/F59)</f>
        <v>5.2713783678250685E-2</v>
      </c>
      <c r="H55" s="65">
        <v>108</v>
      </c>
      <c r="I55" s="9">
        <f>IF(H59=0, "-", H55/H59)</f>
        <v>5.0609184629803183E-2</v>
      </c>
      <c r="J55" s="8">
        <f t="shared" si="4"/>
        <v>6.6666666666666666E-2</v>
      </c>
      <c r="K55" s="9">
        <f t="shared" si="5"/>
        <v>0.25</v>
      </c>
    </row>
    <row r="56" spans="1:11" x14ac:dyDescent="0.2">
      <c r="A56" s="7" t="s">
        <v>601</v>
      </c>
      <c r="B56" s="65">
        <v>57</v>
      </c>
      <c r="C56" s="34">
        <f>IF(B59=0, "-", B56/B59)</f>
        <v>0.17272727272727273</v>
      </c>
      <c r="D56" s="65">
        <v>84</v>
      </c>
      <c r="E56" s="9">
        <f>IF(D59=0, "-", D56/D59)</f>
        <v>0.28767123287671231</v>
      </c>
      <c r="F56" s="81">
        <v>466</v>
      </c>
      <c r="G56" s="34">
        <f>IF(F59=0, "-", F56/F59)</f>
        <v>0.18196017180788754</v>
      </c>
      <c r="H56" s="65">
        <v>513</v>
      </c>
      <c r="I56" s="9">
        <f>IF(H59=0, "-", H56/H59)</f>
        <v>0.24039362699156513</v>
      </c>
      <c r="J56" s="8">
        <f t="shared" si="4"/>
        <v>-0.32142857142857145</v>
      </c>
      <c r="K56" s="9">
        <f t="shared" si="5"/>
        <v>-9.1617933723196876E-2</v>
      </c>
    </row>
    <row r="57" spans="1:11" x14ac:dyDescent="0.2">
      <c r="A57" s="7" t="s">
        <v>602</v>
      </c>
      <c r="B57" s="65">
        <v>4</v>
      </c>
      <c r="C57" s="34">
        <f>IF(B59=0, "-", B57/B59)</f>
        <v>1.2121212121212121E-2</v>
      </c>
      <c r="D57" s="65">
        <v>4</v>
      </c>
      <c r="E57" s="9">
        <f>IF(D59=0, "-", D57/D59)</f>
        <v>1.3698630136986301E-2</v>
      </c>
      <c r="F57" s="81">
        <v>35</v>
      </c>
      <c r="G57" s="34">
        <f>IF(F59=0, "-", F57/F59)</f>
        <v>1.3666536509176102E-2</v>
      </c>
      <c r="H57" s="65">
        <v>33</v>
      </c>
      <c r="I57" s="9">
        <f>IF(H59=0, "-", H57/H59)</f>
        <v>1.5463917525773196E-2</v>
      </c>
      <c r="J57" s="8">
        <f t="shared" si="4"/>
        <v>0</v>
      </c>
      <c r="K57" s="9">
        <f t="shared" si="5"/>
        <v>6.0606060606060608E-2</v>
      </c>
    </row>
    <row r="58" spans="1:11" x14ac:dyDescent="0.2">
      <c r="A58" s="2"/>
      <c r="B58" s="68"/>
      <c r="C58" s="33"/>
      <c r="D58" s="68"/>
      <c r="E58" s="6"/>
      <c r="F58" s="82"/>
      <c r="G58" s="33"/>
      <c r="H58" s="68"/>
      <c r="I58" s="6"/>
      <c r="J58" s="5"/>
      <c r="K58" s="6"/>
    </row>
    <row r="59" spans="1:11" s="43" customFormat="1" x14ac:dyDescent="0.2">
      <c r="A59" s="162" t="s">
        <v>653</v>
      </c>
      <c r="B59" s="71">
        <f>SUM(B41:B58)</f>
        <v>330</v>
      </c>
      <c r="C59" s="40">
        <f>B59/20495</f>
        <v>1.6101488167845818E-2</v>
      </c>
      <c r="D59" s="71">
        <f>SUM(D41:D58)</f>
        <v>292</v>
      </c>
      <c r="E59" s="41">
        <f>D59/10447</f>
        <v>2.7950607829999044E-2</v>
      </c>
      <c r="F59" s="77">
        <f>SUM(F41:F58)</f>
        <v>2561</v>
      </c>
      <c r="G59" s="42">
        <f>F59/211338</f>
        <v>1.211802893942405E-2</v>
      </c>
      <c r="H59" s="71">
        <f>SUM(H41:H58)</f>
        <v>2134</v>
      </c>
      <c r="I59" s="41">
        <f>H59/155887</f>
        <v>1.3689403221564339E-2</v>
      </c>
      <c r="J59" s="37">
        <f>IF(D59=0, "-", IF((B59-D59)/D59&lt;10, (B59-D59)/D59, "&gt;999%"))</f>
        <v>0.13013698630136986</v>
      </c>
      <c r="K59" s="38">
        <f>IF(H59=0, "-", IF((F59-H59)/H59&lt;10, (F59-H59)/H59, "&gt;999%"))</f>
        <v>0.20009372071227741</v>
      </c>
    </row>
    <row r="60" spans="1:11" x14ac:dyDescent="0.2">
      <c r="B60" s="83"/>
      <c r="D60" s="83"/>
      <c r="F60" s="83"/>
      <c r="H60" s="83"/>
    </row>
    <row r="61" spans="1:11" x14ac:dyDescent="0.2">
      <c r="A61" s="27" t="s">
        <v>652</v>
      </c>
      <c r="B61" s="71">
        <v>1033</v>
      </c>
      <c r="C61" s="40">
        <f>B61/20495</f>
        <v>5.0402537204196143E-2</v>
      </c>
      <c r="D61" s="71">
        <v>722</v>
      </c>
      <c r="E61" s="41">
        <f>D61/10447</f>
        <v>6.9110749497463389E-2</v>
      </c>
      <c r="F61" s="77">
        <v>8505</v>
      </c>
      <c r="G61" s="42">
        <f>F61/211338</f>
        <v>4.0243590835533603E-2</v>
      </c>
      <c r="H61" s="71">
        <v>6546</v>
      </c>
      <c r="I61" s="41">
        <f>H61/155887</f>
        <v>4.1991955711508974E-2</v>
      </c>
      <c r="J61" s="37">
        <f>IF(D61=0, "-", IF((B61-D61)/D61&lt;10, (B61-D61)/D61, "&gt;999%"))</f>
        <v>0.43074792243767313</v>
      </c>
      <c r="K61" s="38">
        <f>IF(H61=0, "-", IF((F61-H61)/H61&lt;10, (F61-H61)/H61, "&gt;999%"))</f>
        <v>0.29926672777268559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659</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37</v>
      </c>
      <c r="C7" s="39">
        <f>IF(B32=0, "-", B7/B32)</f>
        <v>3.5818005808325268E-2</v>
      </c>
      <c r="D7" s="65">
        <v>17</v>
      </c>
      <c r="E7" s="21">
        <f>IF(D32=0, "-", D7/D32)</f>
        <v>2.3545706371191136E-2</v>
      </c>
      <c r="F7" s="81">
        <v>183</v>
      </c>
      <c r="G7" s="39">
        <f>IF(F32=0, "-", F7/F32)</f>
        <v>2.1516754850088183E-2</v>
      </c>
      <c r="H7" s="65">
        <v>136</v>
      </c>
      <c r="I7" s="21">
        <f>IF(H32=0, "-", H7/H32)</f>
        <v>2.0776046440574396E-2</v>
      </c>
      <c r="J7" s="20">
        <f t="shared" ref="J7:J30" si="0">IF(D7=0, "-", IF((B7-D7)/D7&lt;10, (B7-D7)/D7, "&gt;999%"))</f>
        <v>1.1764705882352942</v>
      </c>
      <c r="K7" s="21">
        <f t="shared" ref="K7:K30" si="1">IF(H7=0, "-", IF((F7-H7)/H7&lt;10, (F7-H7)/H7, "&gt;999%"))</f>
        <v>0.34558823529411764</v>
      </c>
    </row>
    <row r="8" spans="1:11" x14ac:dyDescent="0.2">
      <c r="A8" s="7" t="s">
        <v>41</v>
      </c>
      <c r="B8" s="65">
        <v>0</v>
      </c>
      <c r="C8" s="39">
        <f>IF(B32=0, "-", B8/B32)</f>
        <v>0</v>
      </c>
      <c r="D8" s="65">
        <v>0</v>
      </c>
      <c r="E8" s="21">
        <f>IF(D32=0, "-", D8/D32)</f>
        <v>0</v>
      </c>
      <c r="F8" s="81">
        <v>17</v>
      </c>
      <c r="G8" s="39">
        <f>IF(F32=0, "-", F8/F32)</f>
        <v>1.9988242210464435E-3</v>
      </c>
      <c r="H8" s="65">
        <v>9</v>
      </c>
      <c r="I8" s="21">
        <f>IF(H32=0, "-", H8/H32)</f>
        <v>1.3748854262144821E-3</v>
      </c>
      <c r="J8" s="20" t="str">
        <f t="shared" si="0"/>
        <v>-</v>
      </c>
      <c r="K8" s="21">
        <f t="shared" si="1"/>
        <v>0.88888888888888884</v>
      </c>
    </row>
    <row r="9" spans="1:11" x14ac:dyDescent="0.2">
      <c r="A9" s="7" t="s">
        <v>44</v>
      </c>
      <c r="B9" s="65">
        <v>22</v>
      </c>
      <c r="C9" s="39">
        <f>IF(B32=0, "-", B9/B32)</f>
        <v>2.1297192642787996E-2</v>
      </c>
      <c r="D9" s="65">
        <v>12</v>
      </c>
      <c r="E9" s="21">
        <f>IF(D32=0, "-", D9/D32)</f>
        <v>1.662049861495845E-2</v>
      </c>
      <c r="F9" s="81">
        <v>206</v>
      </c>
      <c r="G9" s="39">
        <f>IF(F32=0, "-", F9/F32)</f>
        <v>2.4221046443268664E-2</v>
      </c>
      <c r="H9" s="65">
        <v>127</v>
      </c>
      <c r="I9" s="21">
        <f>IF(H32=0, "-", H9/H32)</f>
        <v>1.9401161014359916E-2</v>
      </c>
      <c r="J9" s="20">
        <f t="shared" si="0"/>
        <v>0.83333333333333337</v>
      </c>
      <c r="K9" s="21">
        <f t="shared" si="1"/>
        <v>0.62204724409448819</v>
      </c>
    </row>
    <row r="10" spans="1:11" x14ac:dyDescent="0.2">
      <c r="A10" s="7" t="s">
        <v>45</v>
      </c>
      <c r="B10" s="65">
        <v>12</v>
      </c>
      <c r="C10" s="39">
        <f>IF(B32=0, "-", B10/B32)</f>
        <v>1.1616650532429816E-2</v>
      </c>
      <c r="D10" s="65">
        <v>10</v>
      </c>
      <c r="E10" s="21">
        <f>IF(D32=0, "-", D10/D32)</f>
        <v>1.3850415512465374E-2</v>
      </c>
      <c r="F10" s="81">
        <v>455</v>
      </c>
      <c r="G10" s="39">
        <f>IF(F32=0, "-", F10/F32)</f>
        <v>5.3497942386831275E-2</v>
      </c>
      <c r="H10" s="65">
        <v>275</v>
      </c>
      <c r="I10" s="21">
        <f>IF(H32=0, "-", H10/H32)</f>
        <v>4.2010388023220289E-2</v>
      </c>
      <c r="J10" s="20">
        <f t="shared" si="0"/>
        <v>0.2</v>
      </c>
      <c r="K10" s="21">
        <f t="shared" si="1"/>
        <v>0.65454545454545454</v>
      </c>
    </row>
    <row r="11" spans="1:11" x14ac:dyDescent="0.2">
      <c r="A11" s="7" t="s">
        <v>46</v>
      </c>
      <c r="B11" s="65">
        <v>17</v>
      </c>
      <c r="C11" s="39">
        <f>IF(B32=0, "-", B11/B32)</f>
        <v>1.6456921587608905E-2</v>
      </c>
      <c r="D11" s="65">
        <v>6</v>
      </c>
      <c r="E11" s="21">
        <f>IF(D32=0, "-", D11/D32)</f>
        <v>8.3102493074792248E-3</v>
      </c>
      <c r="F11" s="81">
        <v>94</v>
      </c>
      <c r="G11" s="39">
        <f>IF(F32=0, "-", F11/F32)</f>
        <v>1.1052322163433274E-2</v>
      </c>
      <c r="H11" s="65">
        <v>48</v>
      </c>
      <c r="I11" s="21">
        <f>IF(H32=0, "-", H11/H32)</f>
        <v>7.3327222731439049E-3</v>
      </c>
      <c r="J11" s="20">
        <f t="shared" si="0"/>
        <v>1.8333333333333333</v>
      </c>
      <c r="K11" s="21">
        <f t="shared" si="1"/>
        <v>0.95833333333333337</v>
      </c>
    </row>
    <row r="12" spans="1:11" x14ac:dyDescent="0.2">
      <c r="A12" s="7" t="s">
        <v>47</v>
      </c>
      <c r="B12" s="65">
        <v>116</v>
      </c>
      <c r="C12" s="39">
        <f>IF(B32=0, "-", B12/B32)</f>
        <v>0.11229428848015489</v>
      </c>
      <c r="D12" s="65">
        <v>63</v>
      </c>
      <c r="E12" s="21">
        <f>IF(D32=0, "-", D12/D32)</f>
        <v>8.7257617728531855E-2</v>
      </c>
      <c r="F12" s="81">
        <v>800</v>
      </c>
      <c r="G12" s="39">
        <f>IF(F32=0, "-", F12/F32)</f>
        <v>9.4062316284538511E-2</v>
      </c>
      <c r="H12" s="65">
        <v>544</v>
      </c>
      <c r="I12" s="21">
        <f>IF(H32=0, "-", H12/H32)</f>
        <v>8.3104185762297583E-2</v>
      </c>
      <c r="J12" s="20">
        <f t="shared" si="0"/>
        <v>0.84126984126984128</v>
      </c>
      <c r="K12" s="21">
        <f t="shared" si="1"/>
        <v>0.47058823529411764</v>
      </c>
    </row>
    <row r="13" spans="1:11" x14ac:dyDescent="0.2">
      <c r="A13" s="7" t="s">
        <v>50</v>
      </c>
      <c r="B13" s="65">
        <v>93</v>
      </c>
      <c r="C13" s="39">
        <f>IF(B32=0, "-", B13/B32)</f>
        <v>9.0029041626331074E-2</v>
      </c>
      <c r="D13" s="65">
        <v>93</v>
      </c>
      <c r="E13" s="21">
        <f>IF(D32=0, "-", D13/D32)</f>
        <v>0.12880886426592797</v>
      </c>
      <c r="F13" s="81">
        <v>1005</v>
      </c>
      <c r="G13" s="39">
        <f>IF(F32=0, "-", F13/F32)</f>
        <v>0.11816578483245149</v>
      </c>
      <c r="H13" s="65">
        <v>884</v>
      </c>
      <c r="I13" s="21">
        <f>IF(H32=0, "-", H13/H32)</f>
        <v>0.13504430186373359</v>
      </c>
      <c r="J13" s="20">
        <f t="shared" si="0"/>
        <v>0</v>
      </c>
      <c r="K13" s="21">
        <f t="shared" si="1"/>
        <v>0.13687782805429866</v>
      </c>
    </row>
    <row r="14" spans="1:11" x14ac:dyDescent="0.2">
      <c r="A14" s="7" t="s">
        <v>54</v>
      </c>
      <c r="B14" s="65">
        <v>3</v>
      </c>
      <c r="C14" s="39">
        <f>IF(B32=0, "-", B14/B32)</f>
        <v>2.9041626331074541E-3</v>
      </c>
      <c r="D14" s="65">
        <v>1</v>
      </c>
      <c r="E14" s="21">
        <f>IF(D32=0, "-", D14/D32)</f>
        <v>1.3850415512465374E-3</v>
      </c>
      <c r="F14" s="81">
        <v>13</v>
      </c>
      <c r="G14" s="39">
        <f>IF(F32=0, "-", F14/F32)</f>
        <v>1.5285126396237508E-3</v>
      </c>
      <c r="H14" s="65">
        <v>5</v>
      </c>
      <c r="I14" s="21">
        <f>IF(H32=0, "-", H14/H32)</f>
        <v>7.6382523678582336E-4</v>
      </c>
      <c r="J14" s="20">
        <f t="shared" si="0"/>
        <v>2</v>
      </c>
      <c r="K14" s="21">
        <f t="shared" si="1"/>
        <v>1.6</v>
      </c>
    </row>
    <row r="15" spans="1:11" x14ac:dyDescent="0.2">
      <c r="A15" s="7" t="s">
        <v>56</v>
      </c>
      <c r="B15" s="65">
        <v>0</v>
      </c>
      <c r="C15" s="39">
        <f>IF(B32=0, "-", B15/B32)</f>
        <v>0</v>
      </c>
      <c r="D15" s="65">
        <v>2</v>
      </c>
      <c r="E15" s="21">
        <f>IF(D32=0, "-", D15/D32)</f>
        <v>2.7700831024930748E-3</v>
      </c>
      <c r="F15" s="81">
        <v>3</v>
      </c>
      <c r="G15" s="39">
        <f>IF(F32=0, "-", F15/F32)</f>
        <v>3.5273368606701942E-4</v>
      </c>
      <c r="H15" s="65">
        <v>17</v>
      </c>
      <c r="I15" s="21">
        <f>IF(H32=0, "-", H15/H32)</f>
        <v>2.5970058050717995E-3</v>
      </c>
      <c r="J15" s="20">
        <f t="shared" si="0"/>
        <v>-1</v>
      </c>
      <c r="K15" s="21">
        <f t="shared" si="1"/>
        <v>-0.82352941176470584</v>
      </c>
    </row>
    <row r="16" spans="1:11" x14ac:dyDescent="0.2">
      <c r="A16" s="7" t="s">
        <v>57</v>
      </c>
      <c r="B16" s="65">
        <v>184</v>
      </c>
      <c r="C16" s="39">
        <f>IF(B32=0, "-", B16/B32)</f>
        <v>0.1781219748305905</v>
      </c>
      <c r="D16" s="65">
        <v>130</v>
      </c>
      <c r="E16" s="21">
        <f>IF(D32=0, "-", D16/D32)</f>
        <v>0.18005540166204986</v>
      </c>
      <c r="F16" s="81">
        <v>1424</v>
      </c>
      <c r="G16" s="39">
        <f>IF(F32=0, "-", F16/F32)</f>
        <v>0.16743092298647855</v>
      </c>
      <c r="H16" s="65">
        <v>1163</v>
      </c>
      <c r="I16" s="21">
        <f>IF(H32=0, "-", H16/H32)</f>
        <v>0.17766575007638252</v>
      </c>
      <c r="J16" s="20">
        <f t="shared" si="0"/>
        <v>0.41538461538461541</v>
      </c>
      <c r="K16" s="21">
        <f t="shared" si="1"/>
        <v>0.22441960447119519</v>
      </c>
    </row>
    <row r="17" spans="1:11" x14ac:dyDescent="0.2">
      <c r="A17" s="7" t="s">
        <v>60</v>
      </c>
      <c r="B17" s="65">
        <v>119</v>
      </c>
      <c r="C17" s="39">
        <f>IF(B32=0, "-", B17/B32)</f>
        <v>0.11519845111326234</v>
      </c>
      <c r="D17" s="65">
        <v>51</v>
      </c>
      <c r="E17" s="21">
        <f>IF(D32=0, "-", D17/D32)</f>
        <v>7.0637119113573413E-2</v>
      </c>
      <c r="F17" s="81">
        <v>487</v>
      </c>
      <c r="G17" s="39">
        <f>IF(F32=0, "-", F17/F32)</f>
        <v>5.7260435038212813E-2</v>
      </c>
      <c r="H17" s="65">
        <v>395</v>
      </c>
      <c r="I17" s="21">
        <f>IF(H32=0, "-", H17/H32)</f>
        <v>6.0342193706080051E-2</v>
      </c>
      <c r="J17" s="20">
        <f t="shared" si="0"/>
        <v>1.3333333333333333</v>
      </c>
      <c r="K17" s="21">
        <f t="shared" si="1"/>
        <v>0.23291139240506328</v>
      </c>
    </row>
    <row r="18" spans="1:11" x14ac:dyDescent="0.2">
      <c r="A18" s="7" t="s">
        <v>63</v>
      </c>
      <c r="B18" s="65">
        <v>64</v>
      </c>
      <c r="C18" s="39">
        <f>IF(B32=0, "-", B18/B32)</f>
        <v>6.1955469506292354E-2</v>
      </c>
      <c r="D18" s="65">
        <v>51</v>
      </c>
      <c r="E18" s="21">
        <f>IF(D32=0, "-", D18/D32)</f>
        <v>7.0637119113573413E-2</v>
      </c>
      <c r="F18" s="81">
        <v>507</v>
      </c>
      <c r="G18" s="39">
        <f>IF(F32=0, "-", F18/F32)</f>
        <v>5.9611992945326278E-2</v>
      </c>
      <c r="H18" s="65">
        <v>392</v>
      </c>
      <c r="I18" s="21">
        <f>IF(H32=0, "-", H18/H32)</f>
        <v>5.9883898564008553E-2</v>
      </c>
      <c r="J18" s="20">
        <f t="shared" si="0"/>
        <v>0.25490196078431371</v>
      </c>
      <c r="K18" s="21">
        <f t="shared" si="1"/>
        <v>0.29336734693877553</v>
      </c>
    </row>
    <row r="19" spans="1:11" x14ac:dyDescent="0.2">
      <c r="A19" s="7" t="s">
        <v>67</v>
      </c>
      <c r="B19" s="65">
        <v>50</v>
      </c>
      <c r="C19" s="39">
        <f>IF(B32=0, "-", B19/B32)</f>
        <v>4.8402710551790899E-2</v>
      </c>
      <c r="D19" s="65">
        <v>2</v>
      </c>
      <c r="E19" s="21">
        <f>IF(D32=0, "-", D19/D32)</f>
        <v>2.7700831024930748E-3</v>
      </c>
      <c r="F19" s="81">
        <v>310</v>
      </c>
      <c r="G19" s="39">
        <f>IF(F32=0, "-", F19/F32)</f>
        <v>3.6449147560258674E-2</v>
      </c>
      <c r="H19" s="65">
        <v>2</v>
      </c>
      <c r="I19" s="21">
        <f>IF(H32=0, "-", H19/H32)</f>
        <v>3.0553009471432935E-4</v>
      </c>
      <c r="J19" s="20" t="str">
        <f t="shared" si="0"/>
        <v>&gt;999%</v>
      </c>
      <c r="K19" s="21" t="str">
        <f t="shared" si="1"/>
        <v>&gt;999%</v>
      </c>
    </row>
    <row r="20" spans="1:11" x14ac:dyDescent="0.2">
      <c r="A20" s="7" t="s">
        <v>70</v>
      </c>
      <c r="B20" s="65">
        <v>9</v>
      </c>
      <c r="C20" s="39">
        <f>IF(B32=0, "-", B20/B32)</f>
        <v>8.7124878993223628E-3</v>
      </c>
      <c r="D20" s="65">
        <v>17</v>
      </c>
      <c r="E20" s="21">
        <f>IF(D32=0, "-", D20/D32)</f>
        <v>2.3545706371191136E-2</v>
      </c>
      <c r="F20" s="81">
        <v>96</v>
      </c>
      <c r="G20" s="39">
        <f>IF(F32=0, "-", F20/F32)</f>
        <v>1.1287477954144622E-2</v>
      </c>
      <c r="H20" s="65">
        <v>144</v>
      </c>
      <c r="I20" s="21">
        <f>IF(H32=0, "-", H20/H32)</f>
        <v>2.1998166819431713E-2</v>
      </c>
      <c r="J20" s="20">
        <f t="shared" si="0"/>
        <v>-0.47058823529411764</v>
      </c>
      <c r="K20" s="21">
        <f t="shared" si="1"/>
        <v>-0.33333333333333331</v>
      </c>
    </row>
    <row r="21" spans="1:11" x14ac:dyDescent="0.2">
      <c r="A21" s="7" t="s">
        <v>71</v>
      </c>
      <c r="B21" s="65">
        <v>11</v>
      </c>
      <c r="C21" s="39">
        <f>IF(B32=0, "-", B21/B32)</f>
        <v>1.0648596321393998E-2</v>
      </c>
      <c r="D21" s="65">
        <v>5</v>
      </c>
      <c r="E21" s="21">
        <f>IF(D32=0, "-", D21/D32)</f>
        <v>6.9252077562326868E-3</v>
      </c>
      <c r="F21" s="81">
        <v>35</v>
      </c>
      <c r="G21" s="39">
        <f>IF(F32=0, "-", F21/F32)</f>
        <v>4.11522633744856E-3</v>
      </c>
      <c r="H21" s="65">
        <v>33</v>
      </c>
      <c r="I21" s="21">
        <f>IF(H32=0, "-", H21/H32)</f>
        <v>5.0412465627864347E-3</v>
      </c>
      <c r="J21" s="20">
        <f t="shared" si="0"/>
        <v>1.2</v>
      </c>
      <c r="K21" s="21">
        <f t="shared" si="1"/>
        <v>6.0606060606060608E-2</v>
      </c>
    </row>
    <row r="22" spans="1:11" x14ac:dyDescent="0.2">
      <c r="A22" s="7" t="s">
        <v>76</v>
      </c>
      <c r="B22" s="65">
        <v>37</v>
      </c>
      <c r="C22" s="39">
        <f>IF(B32=0, "-", B22/B32)</f>
        <v>3.5818005808325268E-2</v>
      </c>
      <c r="D22" s="65">
        <v>22</v>
      </c>
      <c r="E22" s="21">
        <f>IF(D32=0, "-", D22/D32)</f>
        <v>3.0470914127423823E-2</v>
      </c>
      <c r="F22" s="81">
        <v>355</v>
      </c>
      <c r="G22" s="39">
        <f>IF(F32=0, "-", F22/F32)</f>
        <v>4.1740152851263965E-2</v>
      </c>
      <c r="H22" s="65">
        <v>188</v>
      </c>
      <c r="I22" s="21">
        <f>IF(H32=0, "-", H22/H32)</f>
        <v>2.8719828903146959E-2</v>
      </c>
      <c r="J22" s="20">
        <f t="shared" si="0"/>
        <v>0.68181818181818177</v>
      </c>
      <c r="K22" s="21">
        <f t="shared" si="1"/>
        <v>0.88829787234042556</v>
      </c>
    </row>
    <row r="23" spans="1:11" x14ac:dyDescent="0.2">
      <c r="A23" s="7" t="s">
        <v>77</v>
      </c>
      <c r="B23" s="65">
        <v>91</v>
      </c>
      <c r="C23" s="39">
        <f>IF(B32=0, "-", B23/B32)</f>
        <v>8.8092933204259441E-2</v>
      </c>
      <c r="D23" s="65">
        <v>40</v>
      </c>
      <c r="E23" s="21">
        <f>IF(D32=0, "-", D23/D32)</f>
        <v>5.5401662049861494E-2</v>
      </c>
      <c r="F23" s="81">
        <v>985</v>
      </c>
      <c r="G23" s="39">
        <f>IF(F32=0, "-", F23/F32)</f>
        <v>0.11581422692533803</v>
      </c>
      <c r="H23" s="65">
        <v>612</v>
      </c>
      <c r="I23" s="21">
        <f>IF(H32=0, "-", H23/H32)</f>
        <v>9.3492208982584785E-2</v>
      </c>
      <c r="J23" s="20">
        <f t="shared" si="0"/>
        <v>1.2749999999999999</v>
      </c>
      <c r="K23" s="21">
        <f t="shared" si="1"/>
        <v>0.60947712418300659</v>
      </c>
    </row>
    <row r="24" spans="1:11" x14ac:dyDescent="0.2">
      <c r="A24" s="7" t="s">
        <v>83</v>
      </c>
      <c r="B24" s="65">
        <v>2</v>
      </c>
      <c r="C24" s="39">
        <f>IF(B32=0, "-", B24/B32)</f>
        <v>1.9361084220716361E-3</v>
      </c>
      <c r="D24" s="65">
        <v>0</v>
      </c>
      <c r="E24" s="21">
        <f>IF(D32=0, "-", D24/D32)</f>
        <v>0</v>
      </c>
      <c r="F24" s="81">
        <v>8</v>
      </c>
      <c r="G24" s="39">
        <f>IF(F32=0, "-", F24/F32)</f>
        <v>9.4062316284538509E-4</v>
      </c>
      <c r="H24" s="65">
        <v>10</v>
      </c>
      <c r="I24" s="21">
        <f>IF(H32=0, "-", H24/H32)</f>
        <v>1.5276504735716467E-3</v>
      </c>
      <c r="J24" s="20" t="str">
        <f t="shared" si="0"/>
        <v>-</v>
      </c>
      <c r="K24" s="21">
        <f t="shared" si="1"/>
        <v>-0.2</v>
      </c>
    </row>
    <row r="25" spans="1:11" x14ac:dyDescent="0.2">
      <c r="A25" s="7" t="s">
        <v>86</v>
      </c>
      <c r="B25" s="65">
        <v>31</v>
      </c>
      <c r="C25" s="39">
        <f>IF(B32=0, "-", B25/B32)</f>
        <v>3.0009680542110357E-2</v>
      </c>
      <c r="D25" s="65">
        <v>60</v>
      </c>
      <c r="E25" s="21">
        <f>IF(D32=0, "-", D25/D32)</f>
        <v>8.3102493074792241E-2</v>
      </c>
      <c r="F25" s="81">
        <v>348</v>
      </c>
      <c r="G25" s="39">
        <f>IF(F32=0, "-", F25/F32)</f>
        <v>4.0917107583774252E-2</v>
      </c>
      <c r="H25" s="65">
        <v>475</v>
      </c>
      <c r="I25" s="21">
        <f>IF(H32=0, "-", H25/H32)</f>
        <v>7.2563397494653223E-2</v>
      </c>
      <c r="J25" s="20">
        <f t="shared" si="0"/>
        <v>-0.48333333333333334</v>
      </c>
      <c r="K25" s="21">
        <f t="shared" si="1"/>
        <v>-0.26736842105263159</v>
      </c>
    </row>
    <row r="26" spans="1:11" x14ac:dyDescent="0.2">
      <c r="A26" s="7" t="s">
        <v>88</v>
      </c>
      <c r="B26" s="65">
        <v>36</v>
      </c>
      <c r="C26" s="39">
        <f>IF(B32=0, "-", B26/B32)</f>
        <v>3.4849951597289451E-2</v>
      </c>
      <c r="D26" s="65">
        <v>16</v>
      </c>
      <c r="E26" s="21">
        <f>IF(D32=0, "-", D26/D32)</f>
        <v>2.2160664819944598E-2</v>
      </c>
      <c r="F26" s="81">
        <v>267</v>
      </c>
      <c r="G26" s="39">
        <f>IF(F32=0, "-", F26/F32)</f>
        <v>3.1393298059964728E-2</v>
      </c>
      <c r="H26" s="65">
        <v>163</v>
      </c>
      <c r="I26" s="21">
        <f>IF(H32=0, "-", H26/H32)</f>
        <v>2.4900702719217842E-2</v>
      </c>
      <c r="J26" s="20">
        <f t="shared" si="0"/>
        <v>1.25</v>
      </c>
      <c r="K26" s="21">
        <f t="shared" si="1"/>
        <v>0.6380368098159509</v>
      </c>
    </row>
    <row r="27" spans="1:11" x14ac:dyDescent="0.2">
      <c r="A27" s="7" t="s">
        <v>94</v>
      </c>
      <c r="B27" s="65">
        <v>20</v>
      </c>
      <c r="C27" s="39">
        <f>IF(B32=0, "-", B27/B32)</f>
        <v>1.9361084220716359E-2</v>
      </c>
      <c r="D27" s="65">
        <v>25</v>
      </c>
      <c r="E27" s="21">
        <f>IF(D32=0, "-", D27/D32)</f>
        <v>3.4626038781163437E-2</v>
      </c>
      <c r="F27" s="81">
        <v>188</v>
      </c>
      <c r="G27" s="39">
        <f>IF(F32=0, "-", F27/F32)</f>
        <v>2.2104644326866547E-2</v>
      </c>
      <c r="H27" s="65">
        <v>151</v>
      </c>
      <c r="I27" s="21">
        <f>IF(H32=0, "-", H27/H32)</f>
        <v>2.3067522150931868E-2</v>
      </c>
      <c r="J27" s="20">
        <f t="shared" si="0"/>
        <v>-0.2</v>
      </c>
      <c r="K27" s="21">
        <f t="shared" si="1"/>
        <v>0.24503311258278146</v>
      </c>
    </row>
    <row r="28" spans="1:11" x14ac:dyDescent="0.2">
      <c r="A28" s="7" t="s">
        <v>95</v>
      </c>
      <c r="B28" s="65">
        <v>18</v>
      </c>
      <c r="C28" s="39">
        <f>IF(B32=0, "-", B28/B32)</f>
        <v>1.7424975798644726E-2</v>
      </c>
      <c r="D28" s="65">
        <v>10</v>
      </c>
      <c r="E28" s="21">
        <f>IF(D32=0, "-", D28/D32)</f>
        <v>1.3850415512465374E-2</v>
      </c>
      <c r="F28" s="81">
        <v>215</v>
      </c>
      <c r="G28" s="39">
        <f>IF(F32=0, "-", F28/F32)</f>
        <v>2.5279247501469725E-2</v>
      </c>
      <c r="H28" s="65">
        <v>216</v>
      </c>
      <c r="I28" s="21">
        <f>IF(H32=0, "-", H28/H32)</f>
        <v>3.2997250229147568E-2</v>
      </c>
      <c r="J28" s="20">
        <f t="shared" si="0"/>
        <v>0.8</v>
      </c>
      <c r="K28" s="21">
        <f t="shared" si="1"/>
        <v>-4.6296296296296294E-3</v>
      </c>
    </row>
    <row r="29" spans="1:11" x14ac:dyDescent="0.2">
      <c r="A29" s="7" t="s">
        <v>97</v>
      </c>
      <c r="B29" s="65">
        <v>57</v>
      </c>
      <c r="C29" s="39">
        <f>IF(B32=0, "-", B29/B32)</f>
        <v>5.5179090029041623E-2</v>
      </c>
      <c r="D29" s="65">
        <v>85</v>
      </c>
      <c r="E29" s="21">
        <f>IF(D32=0, "-", D29/D32)</f>
        <v>0.11772853185595568</v>
      </c>
      <c r="F29" s="81">
        <v>469</v>
      </c>
      <c r="G29" s="39">
        <f>IF(F32=0, "-", F29/F32)</f>
        <v>5.51440329218107E-2</v>
      </c>
      <c r="H29" s="65">
        <v>524</v>
      </c>
      <c r="I29" s="21">
        <f>IF(H32=0, "-", H29/H32)</f>
        <v>8.0048884815154292E-2</v>
      </c>
      <c r="J29" s="20">
        <f t="shared" si="0"/>
        <v>-0.32941176470588235</v>
      </c>
      <c r="K29" s="21">
        <f t="shared" si="1"/>
        <v>-0.1049618320610687</v>
      </c>
    </row>
    <row r="30" spans="1:11" x14ac:dyDescent="0.2">
      <c r="A30" s="7" t="s">
        <v>98</v>
      </c>
      <c r="B30" s="65">
        <v>4</v>
      </c>
      <c r="C30" s="39">
        <f>IF(B32=0, "-", B30/B32)</f>
        <v>3.8722168441432721E-3</v>
      </c>
      <c r="D30" s="65">
        <v>4</v>
      </c>
      <c r="E30" s="21">
        <f>IF(D32=0, "-", D30/D32)</f>
        <v>5.5401662049861496E-3</v>
      </c>
      <c r="F30" s="81">
        <v>35</v>
      </c>
      <c r="G30" s="39">
        <f>IF(F32=0, "-", F30/F32)</f>
        <v>4.11522633744856E-3</v>
      </c>
      <c r="H30" s="65">
        <v>33</v>
      </c>
      <c r="I30" s="21">
        <f>IF(H32=0, "-", H30/H32)</f>
        <v>5.0412465627864347E-3</v>
      </c>
      <c r="J30" s="20">
        <f t="shared" si="0"/>
        <v>0</v>
      </c>
      <c r="K30" s="21">
        <f t="shared" si="1"/>
        <v>6.0606060606060608E-2</v>
      </c>
    </row>
    <row r="31" spans="1:11" x14ac:dyDescent="0.2">
      <c r="A31" s="2"/>
      <c r="B31" s="68"/>
      <c r="C31" s="33"/>
      <c r="D31" s="68"/>
      <c r="E31" s="6"/>
      <c r="F31" s="82"/>
      <c r="G31" s="33"/>
      <c r="H31" s="68"/>
      <c r="I31" s="6"/>
      <c r="J31" s="5"/>
      <c r="K31" s="6"/>
    </row>
    <row r="32" spans="1:11" s="43" customFormat="1" x14ac:dyDescent="0.2">
      <c r="A32" s="162" t="s">
        <v>652</v>
      </c>
      <c r="B32" s="71">
        <f>SUM(B7:B31)</f>
        <v>1033</v>
      </c>
      <c r="C32" s="40">
        <v>1</v>
      </c>
      <c r="D32" s="71">
        <f>SUM(D7:D31)</f>
        <v>722</v>
      </c>
      <c r="E32" s="41">
        <v>1</v>
      </c>
      <c r="F32" s="77">
        <f>SUM(F7:F31)</f>
        <v>8505</v>
      </c>
      <c r="G32" s="42">
        <v>1</v>
      </c>
      <c r="H32" s="71">
        <f>SUM(H7:H31)</f>
        <v>6546</v>
      </c>
      <c r="I32" s="41">
        <v>1</v>
      </c>
      <c r="J32" s="37">
        <f>IF(D32=0, "-", (B32-D32)/D32)</f>
        <v>0.43074792243767313</v>
      </c>
      <c r="K32" s="38">
        <f>IF(H32=0, "-", (F32-H32)/H32)</f>
        <v>0.29926672777268559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328</v>
      </c>
      <c r="B8" s="143">
        <v>0</v>
      </c>
      <c r="C8" s="144">
        <v>0</v>
      </c>
      <c r="D8" s="143">
        <v>3</v>
      </c>
      <c r="E8" s="144">
        <v>2</v>
      </c>
      <c r="F8" s="145"/>
      <c r="G8" s="143">
        <f>B8-C8</f>
        <v>0</v>
      </c>
      <c r="H8" s="144">
        <f>D8-E8</f>
        <v>1</v>
      </c>
      <c r="I8" s="151" t="str">
        <f>IF(C8=0, "-", IF(G8/C8&lt;10, G8/C8, "&gt;999%"))</f>
        <v>-</v>
      </c>
      <c r="J8" s="152">
        <f>IF(E8=0, "-", IF(H8/E8&lt;10, H8/E8, "&gt;999%"))</f>
        <v>0.5</v>
      </c>
    </row>
    <row r="9" spans="1:10" x14ac:dyDescent="0.2">
      <c r="A9" s="158" t="s">
        <v>259</v>
      </c>
      <c r="B9" s="65">
        <v>18</v>
      </c>
      <c r="C9" s="66">
        <v>2</v>
      </c>
      <c r="D9" s="65">
        <v>130</v>
      </c>
      <c r="E9" s="66">
        <v>68</v>
      </c>
      <c r="F9" s="67"/>
      <c r="G9" s="65">
        <f>B9-C9</f>
        <v>16</v>
      </c>
      <c r="H9" s="66">
        <f>D9-E9</f>
        <v>62</v>
      </c>
      <c r="I9" s="20">
        <f>IF(C9=0, "-", IF(G9/C9&lt;10, G9/C9, "&gt;999%"))</f>
        <v>8</v>
      </c>
      <c r="J9" s="21">
        <f>IF(E9=0, "-", IF(H9/E9&lt;10, H9/E9, "&gt;999%"))</f>
        <v>0.91176470588235292</v>
      </c>
    </row>
    <row r="10" spans="1:10" x14ac:dyDescent="0.2">
      <c r="A10" s="158" t="s">
        <v>219</v>
      </c>
      <c r="B10" s="65">
        <v>1</v>
      </c>
      <c r="C10" s="66">
        <v>6</v>
      </c>
      <c r="D10" s="65">
        <v>34</v>
      </c>
      <c r="E10" s="66">
        <v>38</v>
      </c>
      <c r="F10" s="67"/>
      <c r="G10" s="65">
        <f>B10-C10</f>
        <v>-5</v>
      </c>
      <c r="H10" s="66">
        <f>D10-E10</f>
        <v>-4</v>
      </c>
      <c r="I10" s="20">
        <f>IF(C10=0, "-", IF(G10/C10&lt;10, G10/C10, "&gt;999%"))</f>
        <v>-0.83333333333333337</v>
      </c>
      <c r="J10" s="21">
        <f>IF(E10=0, "-", IF(H10/E10&lt;10, H10/E10, "&gt;999%"))</f>
        <v>-0.10526315789473684</v>
      </c>
    </row>
    <row r="11" spans="1:10" x14ac:dyDescent="0.2">
      <c r="A11" s="158" t="s">
        <v>435</v>
      </c>
      <c r="B11" s="65">
        <v>19</v>
      </c>
      <c r="C11" s="66">
        <v>9</v>
      </c>
      <c r="D11" s="65">
        <v>67</v>
      </c>
      <c r="E11" s="66">
        <v>93</v>
      </c>
      <c r="F11" s="67"/>
      <c r="G11" s="65">
        <f>B11-C11</f>
        <v>10</v>
      </c>
      <c r="H11" s="66">
        <f>D11-E11</f>
        <v>-26</v>
      </c>
      <c r="I11" s="20">
        <f>IF(C11=0, "-", IF(G11/C11&lt;10, G11/C11, "&gt;999%"))</f>
        <v>1.1111111111111112</v>
      </c>
      <c r="J11" s="21">
        <f>IF(E11=0, "-", IF(H11/E11&lt;10, H11/E11, "&gt;999%"))</f>
        <v>-0.27956989247311825</v>
      </c>
    </row>
    <row r="12" spans="1:10" s="160" customFormat="1" x14ac:dyDescent="0.2">
      <c r="A12" s="178" t="s">
        <v>660</v>
      </c>
      <c r="B12" s="71">
        <v>38</v>
      </c>
      <c r="C12" s="72">
        <v>17</v>
      </c>
      <c r="D12" s="71">
        <v>234</v>
      </c>
      <c r="E12" s="72">
        <v>201</v>
      </c>
      <c r="F12" s="73"/>
      <c r="G12" s="71">
        <f>B12-C12</f>
        <v>21</v>
      </c>
      <c r="H12" s="72">
        <f>D12-E12</f>
        <v>33</v>
      </c>
      <c r="I12" s="37">
        <f>IF(C12=0, "-", IF(G12/C12&lt;10, G12/C12, "&gt;999%"))</f>
        <v>1.2352941176470589</v>
      </c>
      <c r="J12" s="38">
        <f>IF(E12=0, "-", IF(H12/E12&lt;10, H12/E12, "&gt;999%"))</f>
        <v>0.16417910447761194</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329</v>
      </c>
      <c r="B15" s="65">
        <v>0</v>
      </c>
      <c r="C15" s="66">
        <v>1</v>
      </c>
      <c r="D15" s="65">
        <v>3</v>
      </c>
      <c r="E15" s="66">
        <v>3</v>
      </c>
      <c r="F15" s="67"/>
      <c r="G15" s="65">
        <f>B15-C15</f>
        <v>-1</v>
      </c>
      <c r="H15" s="66">
        <f>D15-E15</f>
        <v>0</v>
      </c>
      <c r="I15" s="20">
        <f>IF(C15=0, "-", IF(G15/C15&lt;10, G15/C15, "&gt;999%"))</f>
        <v>-1</v>
      </c>
      <c r="J15" s="21">
        <f>IF(E15=0, "-", IF(H15/E15&lt;10, H15/E15, "&gt;999%"))</f>
        <v>0</v>
      </c>
    </row>
    <row r="16" spans="1:10" s="160" customFormat="1" x14ac:dyDescent="0.2">
      <c r="A16" s="178" t="s">
        <v>661</v>
      </c>
      <c r="B16" s="71">
        <v>0</v>
      </c>
      <c r="C16" s="72">
        <v>1</v>
      </c>
      <c r="D16" s="71">
        <v>3</v>
      </c>
      <c r="E16" s="72">
        <v>3</v>
      </c>
      <c r="F16" s="73"/>
      <c r="G16" s="71">
        <f>B16-C16</f>
        <v>-1</v>
      </c>
      <c r="H16" s="72">
        <f>D16-E16</f>
        <v>0</v>
      </c>
      <c r="I16" s="37">
        <f>IF(C16=0, "-", IF(G16/C16&lt;10, G16/C16, "&gt;999%"))</f>
        <v>-1</v>
      </c>
      <c r="J16" s="38">
        <f>IF(E16=0, "-", IF(H16/E16&lt;10, H16/E16, "&gt;999%"))</f>
        <v>0</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347</v>
      </c>
      <c r="B19" s="65">
        <v>1</v>
      </c>
      <c r="C19" s="66">
        <v>2</v>
      </c>
      <c r="D19" s="65">
        <v>17</v>
      </c>
      <c r="E19" s="66">
        <v>14</v>
      </c>
      <c r="F19" s="67"/>
      <c r="G19" s="65">
        <f>B19-C19</f>
        <v>-1</v>
      </c>
      <c r="H19" s="66">
        <f>D19-E19</f>
        <v>3</v>
      </c>
      <c r="I19" s="20">
        <f>IF(C19=0, "-", IF(G19/C19&lt;10, G19/C19, "&gt;999%"))</f>
        <v>-0.5</v>
      </c>
      <c r="J19" s="21">
        <f>IF(E19=0, "-", IF(H19/E19&lt;10, H19/E19, "&gt;999%"))</f>
        <v>0.21428571428571427</v>
      </c>
    </row>
    <row r="20" spans="1:10" x14ac:dyDescent="0.2">
      <c r="A20" s="158" t="s">
        <v>496</v>
      </c>
      <c r="B20" s="65">
        <v>3</v>
      </c>
      <c r="C20" s="66">
        <v>0</v>
      </c>
      <c r="D20" s="65">
        <v>11</v>
      </c>
      <c r="E20" s="66">
        <v>0</v>
      </c>
      <c r="F20" s="67"/>
      <c r="G20" s="65">
        <f>B20-C20</f>
        <v>3</v>
      </c>
      <c r="H20" s="66">
        <f>D20-E20</f>
        <v>11</v>
      </c>
      <c r="I20" s="20" t="str">
        <f>IF(C20=0, "-", IF(G20/C20&lt;10, G20/C20, "&gt;999%"))</f>
        <v>-</v>
      </c>
      <c r="J20" s="21" t="str">
        <f>IF(E20=0, "-", IF(H20/E20&lt;10, H20/E20, "&gt;999%"))</f>
        <v>-</v>
      </c>
    </row>
    <row r="21" spans="1:10" s="160" customFormat="1" x14ac:dyDescent="0.2">
      <c r="A21" s="178" t="s">
        <v>662</v>
      </c>
      <c r="B21" s="71">
        <v>4</v>
      </c>
      <c r="C21" s="72">
        <v>2</v>
      </c>
      <c r="D21" s="71">
        <v>28</v>
      </c>
      <c r="E21" s="72">
        <v>14</v>
      </c>
      <c r="F21" s="73"/>
      <c r="G21" s="71">
        <f>B21-C21</f>
        <v>2</v>
      </c>
      <c r="H21" s="72">
        <f>D21-E21</f>
        <v>14</v>
      </c>
      <c r="I21" s="37">
        <f>IF(C21=0, "-", IF(G21/C21&lt;10, G21/C21, "&gt;999%"))</f>
        <v>1</v>
      </c>
      <c r="J21" s="38">
        <f>IF(E21=0, "-", IF(H21/E21&lt;10, H21/E21, "&gt;999%"))</f>
        <v>1</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215</v>
      </c>
      <c r="B24" s="65">
        <v>8</v>
      </c>
      <c r="C24" s="66">
        <v>1</v>
      </c>
      <c r="D24" s="65">
        <v>96</v>
      </c>
      <c r="E24" s="66">
        <v>75</v>
      </c>
      <c r="F24" s="67"/>
      <c r="G24" s="65">
        <f t="shared" ref="G24:G41" si="0">B24-C24</f>
        <v>7</v>
      </c>
      <c r="H24" s="66">
        <f t="shared" ref="H24:H41" si="1">D24-E24</f>
        <v>21</v>
      </c>
      <c r="I24" s="20">
        <f t="shared" ref="I24:I41" si="2">IF(C24=0, "-", IF(G24/C24&lt;10, G24/C24, "&gt;999%"))</f>
        <v>7</v>
      </c>
      <c r="J24" s="21">
        <f t="shared" ref="J24:J41" si="3">IF(E24=0, "-", IF(H24/E24&lt;10, H24/E24, "&gt;999%"))</f>
        <v>0.28000000000000003</v>
      </c>
    </row>
    <row r="25" spans="1:10" x14ac:dyDescent="0.2">
      <c r="A25" s="158" t="s">
        <v>238</v>
      </c>
      <c r="B25" s="65">
        <v>0</v>
      </c>
      <c r="C25" s="66">
        <v>17</v>
      </c>
      <c r="D25" s="65">
        <v>39</v>
      </c>
      <c r="E25" s="66">
        <v>323</v>
      </c>
      <c r="F25" s="67"/>
      <c r="G25" s="65">
        <f t="shared" si="0"/>
        <v>-17</v>
      </c>
      <c r="H25" s="66">
        <f t="shared" si="1"/>
        <v>-284</v>
      </c>
      <c r="I25" s="20">
        <f t="shared" si="2"/>
        <v>-1</v>
      </c>
      <c r="J25" s="21">
        <f t="shared" si="3"/>
        <v>-0.87925696594427249</v>
      </c>
    </row>
    <row r="26" spans="1:10" x14ac:dyDescent="0.2">
      <c r="A26" s="158" t="s">
        <v>319</v>
      </c>
      <c r="B26" s="65">
        <v>0</v>
      </c>
      <c r="C26" s="66">
        <v>1</v>
      </c>
      <c r="D26" s="65">
        <v>0</v>
      </c>
      <c r="E26" s="66">
        <v>29</v>
      </c>
      <c r="F26" s="67"/>
      <c r="G26" s="65">
        <f t="shared" si="0"/>
        <v>-1</v>
      </c>
      <c r="H26" s="66">
        <f t="shared" si="1"/>
        <v>-29</v>
      </c>
      <c r="I26" s="20">
        <f t="shared" si="2"/>
        <v>-1</v>
      </c>
      <c r="J26" s="21">
        <f t="shared" si="3"/>
        <v>-1</v>
      </c>
    </row>
    <row r="27" spans="1:10" x14ac:dyDescent="0.2">
      <c r="A27" s="158" t="s">
        <v>260</v>
      </c>
      <c r="B27" s="65">
        <v>16</v>
      </c>
      <c r="C27" s="66">
        <v>3</v>
      </c>
      <c r="D27" s="65">
        <v>145</v>
      </c>
      <c r="E27" s="66">
        <v>107</v>
      </c>
      <c r="F27" s="67"/>
      <c r="G27" s="65">
        <f t="shared" si="0"/>
        <v>13</v>
      </c>
      <c r="H27" s="66">
        <f t="shared" si="1"/>
        <v>38</v>
      </c>
      <c r="I27" s="20">
        <f t="shared" si="2"/>
        <v>4.333333333333333</v>
      </c>
      <c r="J27" s="21">
        <f t="shared" si="3"/>
        <v>0.35514018691588783</v>
      </c>
    </row>
    <row r="28" spans="1:10" x14ac:dyDescent="0.2">
      <c r="A28" s="158" t="s">
        <v>330</v>
      </c>
      <c r="B28" s="65">
        <v>4</v>
      </c>
      <c r="C28" s="66">
        <v>0</v>
      </c>
      <c r="D28" s="65">
        <v>15</v>
      </c>
      <c r="E28" s="66">
        <v>28</v>
      </c>
      <c r="F28" s="67"/>
      <c r="G28" s="65">
        <f t="shared" si="0"/>
        <v>4</v>
      </c>
      <c r="H28" s="66">
        <f t="shared" si="1"/>
        <v>-13</v>
      </c>
      <c r="I28" s="20" t="str">
        <f t="shared" si="2"/>
        <v>-</v>
      </c>
      <c r="J28" s="21">
        <f t="shared" si="3"/>
        <v>-0.4642857142857143</v>
      </c>
    </row>
    <row r="29" spans="1:10" x14ac:dyDescent="0.2">
      <c r="A29" s="158" t="s">
        <v>261</v>
      </c>
      <c r="B29" s="65">
        <v>7</v>
      </c>
      <c r="C29" s="66">
        <v>2</v>
      </c>
      <c r="D29" s="65">
        <v>89</v>
      </c>
      <c r="E29" s="66">
        <v>79</v>
      </c>
      <c r="F29" s="67"/>
      <c r="G29" s="65">
        <f t="shared" si="0"/>
        <v>5</v>
      </c>
      <c r="H29" s="66">
        <f t="shared" si="1"/>
        <v>10</v>
      </c>
      <c r="I29" s="20">
        <f t="shared" si="2"/>
        <v>2.5</v>
      </c>
      <c r="J29" s="21">
        <f t="shared" si="3"/>
        <v>0.12658227848101267</v>
      </c>
    </row>
    <row r="30" spans="1:10" x14ac:dyDescent="0.2">
      <c r="A30" s="158" t="s">
        <v>279</v>
      </c>
      <c r="B30" s="65">
        <v>2</v>
      </c>
      <c r="C30" s="66">
        <v>2</v>
      </c>
      <c r="D30" s="65">
        <v>43</v>
      </c>
      <c r="E30" s="66">
        <v>24</v>
      </c>
      <c r="F30" s="67"/>
      <c r="G30" s="65">
        <f t="shared" si="0"/>
        <v>0</v>
      </c>
      <c r="H30" s="66">
        <f t="shared" si="1"/>
        <v>19</v>
      </c>
      <c r="I30" s="20">
        <f t="shared" si="2"/>
        <v>0</v>
      </c>
      <c r="J30" s="21">
        <f t="shared" si="3"/>
        <v>0.79166666666666663</v>
      </c>
    </row>
    <row r="31" spans="1:10" x14ac:dyDescent="0.2">
      <c r="A31" s="158" t="s">
        <v>280</v>
      </c>
      <c r="B31" s="65">
        <v>1</v>
      </c>
      <c r="C31" s="66">
        <v>6</v>
      </c>
      <c r="D31" s="65">
        <v>10</v>
      </c>
      <c r="E31" s="66">
        <v>15</v>
      </c>
      <c r="F31" s="67"/>
      <c r="G31" s="65">
        <f t="shared" si="0"/>
        <v>-5</v>
      </c>
      <c r="H31" s="66">
        <f t="shared" si="1"/>
        <v>-5</v>
      </c>
      <c r="I31" s="20">
        <f t="shared" si="2"/>
        <v>-0.83333333333333337</v>
      </c>
      <c r="J31" s="21">
        <f t="shared" si="3"/>
        <v>-0.33333333333333331</v>
      </c>
    </row>
    <row r="32" spans="1:10" x14ac:dyDescent="0.2">
      <c r="A32" s="158" t="s">
        <v>292</v>
      </c>
      <c r="B32" s="65">
        <v>0</v>
      </c>
      <c r="C32" s="66">
        <v>0</v>
      </c>
      <c r="D32" s="65">
        <v>4</v>
      </c>
      <c r="E32" s="66">
        <v>3</v>
      </c>
      <c r="F32" s="67"/>
      <c r="G32" s="65">
        <f t="shared" si="0"/>
        <v>0</v>
      </c>
      <c r="H32" s="66">
        <f t="shared" si="1"/>
        <v>1</v>
      </c>
      <c r="I32" s="20" t="str">
        <f t="shared" si="2"/>
        <v>-</v>
      </c>
      <c r="J32" s="21">
        <f t="shared" si="3"/>
        <v>0.33333333333333331</v>
      </c>
    </row>
    <row r="33" spans="1:10" x14ac:dyDescent="0.2">
      <c r="A33" s="158" t="s">
        <v>475</v>
      </c>
      <c r="B33" s="65">
        <v>0</v>
      </c>
      <c r="C33" s="66">
        <v>0</v>
      </c>
      <c r="D33" s="65">
        <v>17</v>
      </c>
      <c r="E33" s="66">
        <v>0</v>
      </c>
      <c r="F33" s="67"/>
      <c r="G33" s="65">
        <f t="shared" si="0"/>
        <v>0</v>
      </c>
      <c r="H33" s="66">
        <f t="shared" si="1"/>
        <v>17</v>
      </c>
      <c r="I33" s="20" t="str">
        <f t="shared" si="2"/>
        <v>-</v>
      </c>
      <c r="J33" s="21" t="str">
        <f t="shared" si="3"/>
        <v>-</v>
      </c>
    </row>
    <row r="34" spans="1:10" x14ac:dyDescent="0.2">
      <c r="A34" s="158" t="s">
        <v>403</v>
      </c>
      <c r="B34" s="65">
        <v>25</v>
      </c>
      <c r="C34" s="66">
        <v>6</v>
      </c>
      <c r="D34" s="65">
        <v>349</v>
      </c>
      <c r="E34" s="66">
        <v>209</v>
      </c>
      <c r="F34" s="67"/>
      <c r="G34" s="65">
        <f t="shared" si="0"/>
        <v>19</v>
      </c>
      <c r="H34" s="66">
        <f t="shared" si="1"/>
        <v>140</v>
      </c>
      <c r="I34" s="20">
        <f t="shared" si="2"/>
        <v>3.1666666666666665</v>
      </c>
      <c r="J34" s="21">
        <f t="shared" si="3"/>
        <v>0.66985645933014359</v>
      </c>
    </row>
    <row r="35" spans="1:10" x14ac:dyDescent="0.2">
      <c r="A35" s="158" t="s">
        <v>404</v>
      </c>
      <c r="B35" s="65">
        <v>120</v>
      </c>
      <c r="C35" s="66">
        <v>57</v>
      </c>
      <c r="D35" s="65">
        <v>1065</v>
      </c>
      <c r="E35" s="66">
        <v>597</v>
      </c>
      <c r="F35" s="67"/>
      <c r="G35" s="65">
        <f t="shared" si="0"/>
        <v>63</v>
      </c>
      <c r="H35" s="66">
        <f t="shared" si="1"/>
        <v>468</v>
      </c>
      <c r="I35" s="20">
        <f t="shared" si="2"/>
        <v>1.1052631578947369</v>
      </c>
      <c r="J35" s="21">
        <f t="shared" si="3"/>
        <v>0.7839195979899497</v>
      </c>
    </row>
    <row r="36" spans="1:10" x14ac:dyDescent="0.2">
      <c r="A36" s="158" t="s">
        <v>436</v>
      </c>
      <c r="B36" s="65">
        <v>49</v>
      </c>
      <c r="C36" s="66">
        <v>5</v>
      </c>
      <c r="D36" s="65">
        <v>878</v>
      </c>
      <c r="E36" s="66">
        <v>552</v>
      </c>
      <c r="F36" s="67"/>
      <c r="G36" s="65">
        <f t="shared" si="0"/>
        <v>44</v>
      </c>
      <c r="H36" s="66">
        <f t="shared" si="1"/>
        <v>326</v>
      </c>
      <c r="I36" s="20">
        <f t="shared" si="2"/>
        <v>8.8000000000000007</v>
      </c>
      <c r="J36" s="21">
        <f t="shared" si="3"/>
        <v>0.59057971014492749</v>
      </c>
    </row>
    <row r="37" spans="1:10" x14ac:dyDescent="0.2">
      <c r="A37" s="158" t="s">
        <v>476</v>
      </c>
      <c r="B37" s="65">
        <v>31</v>
      </c>
      <c r="C37" s="66">
        <v>7</v>
      </c>
      <c r="D37" s="65">
        <v>363</v>
      </c>
      <c r="E37" s="66">
        <v>277</v>
      </c>
      <c r="F37" s="67"/>
      <c r="G37" s="65">
        <f t="shared" si="0"/>
        <v>24</v>
      </c>
      <c r="H37" s="66">
        <f t="shared" si="1"/>
        <v>86</v>
      </c>
      <c r="I37" s="20">
        <f t="shared" si="2"/>
        <v>3.4285714285714284</v>
      </c>
      <c r="J37" s="21">
        <f t="shared" si="3"/>
        <v>0.31046931407942241</v>
      </c>
    </row>
    <row r="38" spans="1:10" x14ac:dyDescent="0.2">
      <c r="A38" s="158" t="s">
        <v>497</v>
      </c>
      <c r="B38" s="65">
        <v>7</v>
      </c>
      <c r="C38" s="66">
        <v>12</v>
      </c>
      <c r="D38" s="65">
        <v>48</v>
      </c>
      <c r="E38" s="66">
        <v>58</v>
      </c>
      <c r="F38" s="67"/>
      <c r="G38" s="65">
        <f t="shared" si="0"/>
        <v>-5</v>
      </c>
      <c r="H38" s="66">
        <f t="shared" si="1"/>
        <v>-10</v>
      </c>
      <c r="I38" s="20">
        <f t="shared" si="2"/>
        <v>-0.41666666666666669</v>
      </c>
      <c r="J38" s="21">
        <f t="shared" si="3"/>
        <v>-0.17241379310344829</v>
      </c>
    </row>
    <row r="39" spans="1:10" x14ac:dyDescent="0.2">
      <c r="A39" s="158" t="s">
        <v>348</v>
      </c>
      <c r="B39" s="65">
        <v>0</v>
      </c>
      <c r="C39" s="66">
        <v>0</v>
      </c>
      <c r="D39" s="65">
        <v>4</v>
      </c>
      <c r="E39" s="66">
        <v>3</v>
      </c>
      <c r="F39" s="67"/>
      <c r="G39" s="65">
        <f t="shared" si="0"/>
        <v>0</v>
      </c>
      <c r="H39" s="66">
        <f t="shared" si="1"/>
        <v>1</v>
      </c>
      <c r="I39" s="20" t="str">
        <f t="shared" si="2"/>
        <v>-</v>
      </c>
      <c r="J39" s="21">
        <f t="shared" si="3"/>
        <v>0.33333333333333331</v>
      </c>
    </row>
    <row r="40" spans="1:10" x14ac:dyDescent="0.2">
      <c r="A40" s="158" t="s">
        <v>331</v>
      </c>
      <c r="B40" s="65">
        <v>0</v>
      </c>
      <c r="C40" s="66">
        <v>0</v>
      </c>
      <c r="D40" s="65">
        <v>4</v>
      </c>
      <c r="E40" s="66">
        <v>4</v>
      </c>
      <c r="F40" s="67"/>
      <c r="G40" s="65">
        <f t="shared" si="0"/>
        <v>0</v>
      </c>
      <c r="H40" s="66">
        <f t="shared" si="1"/>
        <v>0</v>
      </c>
      <c r="I40" s="20" t="str">
        <f t="shared" si="2"/>
        <v>-</v>
      </c>
      <c r="J40" s="21">
        <f t="shared" si="3"/>
        <v>0</v>
      </c>
    </row>
    <row r="41" spans="1:10" s="160" customFormat="1" x14ac:dyDescent="0.2">
      <c r="A41" s="178" t="s">
        <v>663</v>
      </c>
      <c r="B41" s="71">
        <v>270</v>
      </c>
      <c r="C41" s="72">
        <v>119</v>
      </c>
      <c r="D41" s="71">
        <v>3169</v>
      </c>
      <c r="E41" s="72">
        <v>2383</v>
      </c>
      <c r="F41" s="73"/>
      <c r="G41" s="71">
        <f t="shared" si="0"/>
        <v>151</v>
      </c>
      <c r="H41" s="72">
        <f t="shared" si="1"/>
        <v>786</v>
      </c>
      <c r="I41" s="37">
        <f t="shared" si="2"/>
        <v>1.26890756302521</v>
      </c>
      <c r="J41" s="38">
        <f t="shared" si="3"/>
        <v>0.32983634074695761</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498</v>
      </c>
      <c r="B44" s="65">
        <v>1</v>
      </c>
      <c r="C44" s="66">
        <v>0</v>
      </c>
      <c r="D44" s="65">
        <v>14</v>
      </c>
      <c r="E44" s="66">
        <v>7</v>
      </c>
      <c r="F44" s="67"/>
      <c r="G44" s="65">
        <f>B44-C44</f>
        <v>1</v>
      </c>
      <c r="H44" s="66">
        <f>D44-E44</f>
        <v>7</v>
      </c>
      <c r="I44" s="20" t="str">
        <f>IF(C44=0, "-", IF(G44/C44&lt;10, G44/C44, "&gt;999%"))</f>
        <v>-</v>
      </c>
      <c r="J44" s="21">
        <f>IF(E44=0, "-", IF(H44/E44&lt;10, H44/E44, "&gt;999%"))</f>
        <v>1</v>
      </c>
    </row>
    <row r="45" spans="1:10" x14ac:dyDescent="0.2">
      <c r="A45" s="158" t="s">
        <v>349</v>
      </c>
      <c r="B45" s="65">
        <v>3</v>
      </c>
      <c r="C45" s="66">
        <v>1</v>
      </c>
      <c r="D45" s="65">
        <v>22</v>
      </c>
      <c r="E45" s="66">
        <v>17</v>
      </c>
      <c r="F45" s="67"/>
      <c r="G45" s="65">
        <f>B45-C45</f>
        <v>2</v>
      </c>
      <c r="H45" s="66">
        <f>D45-E45</f>
        <v>5</v>
      </c>
      <c r="I45" s="20">
        <f>IF(C45=0, "-", IF(G45/C45&lt;10, G45/C45, "&gt;999%"))</f>
        <v>2</v>
      </c>
      <c r="J45" s="21">
        <f>IF(E45=0, "-", IF(H45/E45&lt;10, H45/E45, "&gt;999%"))</f>
        <v>0.29411764705882354</v>
      </c>
    </row>
    <row r="46" spans="1:10" x14ac:dyDescent="0.2">
      <c r="A46" s="158" t="s">
        <v>293</v>
      </c>
      <c r="B46" s="65">
        <v>0</v>
      </c>
      <c r="C46" s="66">
        <v>0</v>
      </c>
      <c r="D46" s="65">
        <v>7</v>
      </c>
      <c r="E46" s="66">
        <v>2</v>
      </c>
      <c r="F46" s="67"/>
      <c r="G46" s="65">
        <f>B46-C46</f>
        <v>0</v>
      </c>
      <c r="H46" s="66">
        <f>D46-E46</f>
        <v>5</v>
      </c>
      <c r="I46" s="20" t="str">
        <f>IF(C46=0, "-", IF(G46/C46&lt;10, G46/C46, "&gt;999%"))</f>
        <v>-</v>
      </c>
      <c r="J46" s="21">
        <f>IF(E46=0, "-", IF(H46/E46&lt;10, H46/E46, "&gt;999%"))</f>
        <v>2.5</v>
      </c>
    </row>
    <row r="47" spans="1:10" s="160" customFormat="1" x14ac:dyDescent="0.2">
      <c r="A47" s="178" t="s">
        <v>664</v>
      </c>
      <c r="B47" s="71">
        <v>4</v>
      </c>
      <c r="C47" s="72">
        <v>1</v>
      </c>
      <c r="D47" s="71">
        <v>43</v>
      </c>
      <c r="E47" s="72">
        <v>26</v>
      </c>
      <c r="F47" s="73"/>
      <c r="G47" s="71">
        <f>B47-C47</f>
        <v>3</v>
      </c>
      <c r="H47" s="72">
        <f>D47-E47</f>
        <v>17</v>
      </c>
      <c r="I47" s="37">
        <f>IF(C47=0, "-", IF(G47/C47&lt;10, G47/C47, "&gt;999%"))</f>
        <v>3</v>
      </c>
      <c r="J47" s="38">
        <f>IF(E47=0, "-", IF(H47/E47&lt;10, H47/E47, "&gt;999%"))</f>
        <v>0.65384615384615385</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239</v>
      </c>
      <c r="B50" s="65">
        <v>67</v>
      </c>
      <c r="C50" s="66">
        <v>39</v>
      </c>
      <c r="D50" s="65">
        <v>705</v>
      </c>
      <c r="E50" s="66">
        <v>536</v>
      </c>
      <c r="F50" s="67"/>
      <c r="G50" s="65">
        <f t="shared" ref="G50:G74" si="4">B50-C50</f>
        <v>28</v>
      </c>
      <c r="H50" s="66">
        <f t="shared" ref="H50:H74" si="5">D50-E50</f>
        <v>169</v>
      </c>
      <c r="I50" s="20">
        <f t="shared" ref="I50:I74" si="6">IF(C50=0, "-", IF(G50/C50&lt;10, G50/C50, "&gt;999%"))</f>
        <v>0.71794871794871795</v>
      </c>
      <c r="J50" s="21">
        <f t="shared" ref="J50:J74" si="7">IF(E50=0, "-", IF(H50/E50&lt;10, H50/E50, "&gt;999%"))</f>
        <v>0.31529850746268656</v>
      </c>
    </row>
    <row r="51" spans="1:10" x14ac:dyDescent="0.2">
      <c r="A51" s="158" t="s">
        <v>240</v>
      </c>
      <c r="B51" s="65">
        <v>0</v>
      </c>
      <c r="C51" s="66">
        <v>0</v>
      </c>
      <c r="D51" s="65">
        <v>0</v>
      </c>
      <c r="E51" s="66">
        <v>2</v>
      </c>
      <c r="F51" s="67"/>
      <c r="G51" s="65">
        <f t="shared" si="4"/>
        <v>0</v>
      </c>
      <c r="H51" s="66">
        <f t="shared" si="5"/>
        <v>-2</v>
      </c>
      <c r="I51" s="20" t="str">
        <f t="shared" si="6"/>
        <v>-</v>
      </c>
      <c r="J51" s="21">
        <f t="shared" si="7"/>
        <v>-1</v>
      </c>
    </row>
    <row r="52" spans="1:10" x14ac:dyDescent="0.2">
      <c r="A52" s="158" t="s">
        <v>320</v>
      </c>
      <c r="B52" s="65">
        <v>9</v>
      </c>
      <c r="C52" s="66">
        <v>11</v>
      </c>
      <c r="D52" s="65">
        <v>131</v>
      </c>
      <c r="E52" s="66">
        <v>159</v>
      </c>
      <c r="F52" s="67"/>
      <c r="G52" s="65">
        <f t="shared" si="4"/>
        <v>-2</v>
      </c>
      <c r="H52" s="66">
        <f t="shared" si="5"/>
        <v>-28</v>
      </c>
      <c r="I52" s="20">
        <f t="shared" si="6"/>
        <v>-0.18181818181818182</v>
      </c>
      <c r="J52" s="21">
        <f t="shared" si="7"/>
        <v>-0.1761006289308176</v>
      </c>
    </row>
    <row r="53" spans="1:10" x14ac:dyDescent="0.2">
      <c r="A53" s="158" t="s">
        <v>241</v>
      </c>
      <c r="B53" s="65">
        <v>53</v>
      </c>
      <c r="C53" s="66">
        <v>14</v>
      </c>
      <c r="D53" s="65">
        <v>513</v>
      </c>
      <c r="E53" s="66">
        <v>322</v>
      </c>
      <c r="F53" s="67"/>
      <c r="G53" s="65">
        <f t="shared" si="4"/>
        <v>39</v>
      </c>
      <c r="H53" s="66">
        <f t="shared" si="5"/>
        <v>191</v>
      </c>
      <c r="I53" s="20">
        <f t="shared" si="6"/>
        <v>2.7857142857142856</v>
      </c>
      <c r="J53" s="21">
        <f t="shared" si="7"/>
        <v>0.59316770186335399</v>
      </c>
    </row>
    <row r="54" spans="1:10" x14ac:dyDescent="0.2">
      <c r="A54" s="158" t="s">
        <v>262</v>
      </c>
      <c r="B54" s="65">
        <v>53</v>
      </c>
      <c r="C54" s="66">
        <v>50</v>
      </c>
      <c r="D54" s="65">
        <v>1136</v>
      </c>
      <c r="E54" s="66">
        <v>830</v>
      </c>
      <c r="F54" s="67"/>
      <c r="G54" s="65">
        <f t="shared" si="4"/>
        <v>3</v>
      </c>
      <c r="H54" s="66">
        <f t="shared" si="5"/>
        <v>306</v>
      </c>
      <c r="I54" s="20">
        <f t="shared" si="6"/>
        <v>0.06</v>
      </c>
      <c r="J54" s="21">
        <f t="shared" si="7"/>
        <v>0.36867469879518072</v>
      </c>
    </row>
    <row r="55" spans="1:10" x14ac:dyDescent="0.2">
      <c r="A55" s="158" t="s">
        <v>263</v>
      </c>
      <c r="B55" s="65">
        <v>0</v>
      </c>
      <c r="C55" s="66">
        <v>0</v>
      </c>
      <c r="D55" s="65">
        <v>0</v>
      </c>
      <c r="E55" s="66">
        <v>2</v>
      </c>
      <c r="F55" s="67"/>
      <c r="G55" s="65">
        <f t="shared" si="4"/>
        <v>0</v>
      </c>
      <c r="H55" s="66">
        <f t="shared" si="5"/>
        <v>-2</v>
      </c>
      <c r="I55" s="20" t="str">
        <f t="shared" si="6"/>
        <v>-</v>
      </c>
      <c r="J55" s="21">
        <f t="shared" si="7"/>
        <v>-1</v>
      </c>
    </row>
    <row r="56" spans="1:10" x14ac:dyDescent="0.2">
      <c r="A56" s="158" t="s">
        <v>332</v>
      </c>
      <c r="B56" s="65">
        <v>38</v>
      </c>
      <c r="C56" s="66">
        <v>5</v>
      </c>
      <c r="D56" s="65">
        <v>308</v>
      </c>
      <c r="E56" s="66">
        <v>128</v>
      </c>
      <c r="F56" s="67"/>
      <c r="G56" s="65">
        <f t="shared" si="4"/>
        <v>33</v>
      </c>
      <c r="H56" s="66">
        <f t="shared" si="5"/>
        <v>180</v>
      </c>
      <c r="I56" s="20">
        <f t="shared" si="6"/>
        <v>6.6</v>
      </c>
      <c r="J56" s="21">
        <f t="shared" si="7"/>
        <v>1.40625</v>
      </c>
    </row>
    <row r="57" spans="1:10" x14ac:dyDescent="0.2">
      <c r="A57" s="158" t="s">
        <v>264</v>
      </c>
      <c r="B57" s="65">
        <v>0</v>
      </c>
      <c r="C57" s="66">
        <v>0</v>
      </c>
      <c r="D57" s="65">
        <v>0</v>
      </c>
      <c r="E57" s="66">
        <v>32</v>
      </c>
      <c r="F57" s="67"/>
      <c r="G57" s="65">
        <f t="shared" si="4"/>
        <v>0</v>
      </c>
      <c r="H57" s="66">
        <f t="shared" si="5"/>
        <v>-32</v>
      </c>
      <c r="I57" s="20" t="str">
        <f t="shared" si="6"/>
        <v>-</v>
      </c>
      <c r="J57" s="21">
        <f t="shared" si="7"/>
        <v>-1</v>
      </c>
    </row>
    <row r="58" spans="1:10" x14ac:dyDescent="0.2">
      <c r="A58" s="158" t="s">
        <v>281</v>
      </c>
      <c r="B58" s="65">
        <v>16</v>
      </c>
      <c r="C58" s="66">
        <v>22</v>
      </c>
      <c r="D58" s="65">
        <v>301</v>
      </c>
      <c r="E58" s="66">
        <v>341</v>
      </c>
      <c r="F58" s="67"/>
      <c r="G58" s="65">
        <f t="shared" si="4"/>
        <v>-6</v>
      </c>
      <c r="H58" s="66">
        <f t="shared" si="5"/>
        <v>-40</v>
      </c>
      <c r="I58" s="20">
        <f t="shared" si="6"/>
        <v>-0.27272727272727271</v>
      </c>
      <c r="J58" s="21">
        <f t="shared" si="7"/>
        <v>-0.11730205278592376</v>
      </c>
    </row>
    <row r="59" spans="1:10" x14ac:dyDescent="0.2">
      <c r="A59" s="158" t="s">
        <v>350</v>
      </c>
      <c r="B59" s="65">
        <v>0</v>
      </c>
      <c r="C59" s="66">
        <v>0</v>
      </c>
      <c r="D59" s="65">
        <v>0</v>
      </c>
      <c r="E59" s="66">
        <v>8</v>
      </c>
      <c r="F59" s="67"/>
      <c r="G59" s="65">
        <f t="shared" si="4"/>
        <v>0</v>
      </c>
      <c r="H59" s="66">
        <f t="shared" si="5"/>
        <v>-8</v>
      </c>
      <c r="I59" s="20" t="str">
        <f t="shared" si="6"/>
        <v>-</v>
      </c>
      <c r="J59" s="21">
        <f t="shared" si="7"/>
        <v>-1</v>
      </c>
    </row>
    <row r="60" spans="1:10" x14ac:dyDescent="0.2">
      <c r="A60" s="158" t="s">
        <v>294</v>
      </c>
      <c r="B60" s="65">
        <v>0</v>
      </c>
      <c r="C60" s="66">
        <v>0</v>
      </c>
      <c r="D60" s="65">
        <v>17</v>
      </c>
      <c r="E60" s="66">
        <v>86</v>
      </c>
      <c r="F60" s="67"/>
      <c r="G60" s="65">
        <f t="shared" si="4"/>
        <v>0</v>
      </c>
      <c r="H60" s="66">
        <f t="shared" si="5"/>
        <v>-69</v>
      </c>
      <c r="I60" s="20" t="str">
        <f t="shared" si="6"/>
        <v>-</v>
      </c>
      <c r="J60" s="21">
        <f t="shared" si="7"/>
        <v>-0.80232558139534882</v>
      </c>
    </row>
    <row r="61" spans="1:10" x14ac:dyDescent="0.2">
      <c r="A61" s="158" t="s">
        <v>295</v>
      </c>
      <c r="B61" s="65">
        <v>1</v>
      </c>
      <c r="C61" s="66">
        <v>4</v>
      </c>
      <c r="D61" s="65">
        <v>31</v>
      </c>
      <c r="E61" s="66">
        <v>39</v>
      </c>
      <c r="F61" s="67"/>
      <c r="G61" s="65">
        <f t="shared" si="4"/>
        <v>-3</v>
      </c>
      <c r="H61" s="66">
        <f t="shared" si="5"/>
        <v>-8</v>
      </c>
      <c r="I61" s="20">
        <f t="shared" si="6"/>
        <v>-0.75</v>
      </c>
      <c r="J61" s="21">
        <f t="shared" si="7"/>
        <v>-0.20512820512820512</v>
      </c>
    </row>
    <row r="62" spans="1:10" x14ac:dyDescent="0.2">
      <c r="A62" s="158" t="s">
        <v>351</v>
      </c>
      <c r="B62" s="65">
        <v>2</v>
      </c>
      <c r="C62" s="66">
        <v>2</v>
      </c>
      <c r="D62" s="65">
        <v>13</v>
      </c>
      <c r="E62" s="66">
        <v>42</v>
      </c>
      <c r="F62" s="67"/>
      <c r="G62" s="65">
        <f t="shared" si="4"/>
        <v>0</v>
      </c>
      <c r="H62" s="66">
        <f t="shared" si="5"/>
        <v>-29</v>
      </c>
      <c r="I62" s="20">
        <f t="shared" si="6"/>
        <v>0</v>
      </c>
      <c r="J62" s="21">
        <f t="shared" si="7"/>
        <v>-0.69047619047619047</v>
      </c>
    </row>
    <row r="63" spans="1:10" x14ac:dyDescent="0.2">
      <c r="A63" s="158" t="s">
        <v>296</v>
      </c>
      <c r="B63" s="65">
        <v>1</v>
      </c>
      <c r="C63" s="66">
        <v>3</v>
      </c>
      <c r="D63" s="65">
        <v>12</v>
      </c>
      <c r="E63" s="66">
        <v>39</v>
      </c>
      <c r="F63" s="67"/>
      <c r="G63" s="65">
        <f t="shared" si="4"/>
        <v>-2</v>
      </c>
      <c r="H63" s="66">
        <f t="shared" si="5"/>
        <v>-27</v>
      </c>
      <c r="I63" s="20">
        <f t="shared" si="6"/>
        <v>-0.66666666666666663</v>
      </c>
      <c r="J63" s="21">
        <f t="shared" si="7"/>
        <v>-0.69230769230769229</v>
      </c>
    </row>
    <row r="64" spans="1:10" x14ac:dyDescent="0.2">
      <c r="A64" s="158" t="s">
        <v>242</v>
      </c>
      <c r="B64" s="65">
        <v>4</v>
      </c>
      <c r="C64" s="66">
        <v>2</v>
      </c>
      <c r="D64" s="65">
        <v>18</v>
      </c>
      <c r="E64" s="66">
        <v>11</v>
      </c>
      <c r="F64" s="67"/>
      <c r="G64" s="65">
        <f t="shared" si="4"/>
        <v>2</v>
      </c>
      <c r="H64" s="66">
        <f t="shared" si="5"/>
        <v>7</v>
      </c>
      <c r="I64" s="20">
        <f t="shared" si="6"/>
        <v>1</v>
      </c>
      <c r="J64" s="21">
        <f t="shared" si="7"/>
        <v>0.63636363636363635</v>
      </c>
    </row>
    <row r="65" spans="1:10" x14ac:dyDescent="0.2">
      <c r="A65" s="158" t="s">
        <v>352</v>
      </c>
      <c r="B65" s="65">
        <v>0</v>
      </c>
      <c r="C65" s="66">
        <v>0</v>
      </c>
      <c r="D65" s="65">
        <v>0</v>
      </c>
      <c r="E65" s="66">
        <v>8</v>
      </c>
      <c r="F65" s="67"/>
      <c r="G65" s="65">
        <f t="shared" si="4"/>
        <v>0</v>
      </c>
      <c r="H65" s="66">
        <f t="shared" si="5"/>
        <v>-8</v>
      </c>
      <c r="I65" s="20" t="str">
        <f t="shared" si="6"/>
        <v>-</v>
      </c>
      <c r="J65" s="21">
        <f t="shared" si="7"/>
        <v>-1</v>
      </c>
    </row>
    <row r="66" spans="1:10" x14ac:dyDescent="0.2">
      <c r="A66" s="158" t="s">
        <v>405</v>
      </c>
      <c r="B66" s="65">
        <v>42</v>
      </c>
      <c r="C66" s="66">
        <v>84</v>
      </c>
      <c r="D66" s="65">
        <v>984</v>
      </c>
      <c r="E66" s="66">
        <v>832</v>
      </c>
      <c r="F66" s="67"/>
      <c r="G66" s="65">
        <f t="shared" si="4"/>
        <v>-42</v>
      </c>
      <c r="H66" s="66">
        <f t="shared" si="5"/>
        <v>152</v>
      </c>
      <c r="I66" s="20">
        <f t="shared" si="6"/>
        <v>-0.5</v>
      </c>
      <c r="J66" s="21">
        <f t="shared" si="7"/>
        <v>0.18269230769230768</v>
      </c>
    </row>
    <row r="67" spans="1:10" x14ac:dyDescent="0.2">
      <c r="A67" s="158" t="s">
        <v>406</v>
      </c>
      <c r="B67" s="65">
        <v>11</v>
      </c>
      <c r="C67" s="66">
        <v>2</v>
      </c>
      <c r="D67" s="65">
        <v>130</v>
      </c>
      <c r="E67" s="66">
        <v>156</v>
      </c>
      <c r="F67" s="67"/>
      <c r="G67" s="65">
        <f t="shared" si="4"/>
        <v>9</v>
      </c>
      <c r="H67" s="66">
        <f t="shared" si="5"/>
        <v>-26</v>
      </c>
      <c r="I67" s="20">
        <f t="shared" si="6"/>
        <v>4.5</v>
      </c>
      <c r="J67" s="21">
        <f t="shared" si="7"/>
        <v>-0.16666666666666666</v>
      </c>
    </row>
    <row r="68" spans="1:10" x14ac:dyDescent="0.2">
      <c r="A68" s="158" t="s">
        <v>437</v>
      </c>
      <c r="B68" s="65">
        <v>117</v>
      </c>
      <c r="C68" s="66">
        <v>78</v>
      </c>
      <c r="D68" s="65">
        <v>1211</v>
      </c>
      <c r="E68" s="66">
        <v>986</v>
      </c>
      <c r="F68" s="67"/>
      <c r="G68" s="65">
        <f t="shared" si="4"/>
        <v>39</v>
      </c>
      <c r="H68" s="66">
        <f t="shared" si="5"/>
        <v>225</v>
      </c>
      <c r="I68" s="20">
        <f t="shared" si="6"/>
        <v>0.5</v>
      </c>
      <c r="J68" s="21">
        <f t="shared" si="7"/>
        <v>0.2281947261663286</v>
      </c>
    </row>
    <row r="69" spans="1:10" x14ac:dyDescent="0.2">
      <c r="A69" s="158" t="s">
        <v>438</v>
      </c>
      <c r="B69" s="65">
        <v>21</v>
      </c>
      <c r="C69" s="66">
        <v>22</v>
      </c>
      <c r="D69" s="65">
        <v>289</v>
      </c>
      <c r="E69" s="66">
        <v>424</v>
      </c>
      <c r="F69" s="67"/>
      <c r="G69" s="65">
        <f t="shared" si="4"/>
        <v>-1</v>
      </c>
      <c r="H69" s="66">
        <f t="shared" si="5"/>
        <v>-135</v>
      </c>
      <c r="I69" s="20">
        <f t="shared" si="6"/>
        <v>-4.5454545454545456E-2</v>
      </c>
      <c r="J69" s="21">
        <f t="shared" si="7"/>
        <v>-0.31839622641509435</v>
      </c>
    </row>
    <row r="70" spans="1:10" x14ac:dyDescent="0.2">
      <c r="A70" s="158" t="s">
        <v>477</v>
      </c>
      <c r="B70" s="65">
        <v>44</v>
      </c>
      <c r="C70" s="66">
        <v>53</v>
      </c>
      <c r="D70" s="65">
        <v>993</v>
      </c>
      <c r="E70" s="66">
        <v>754</v>
      </c>
      <c r="F70" s="67"/>
      <c r="G70" s="65">
        <f t="shared" si="4"/>
        <v>-9</v>
      </c>
      <c r="H70" s="66">
        <f t="shared" si="5"/>
        <v>239</v>
      </c>
      <c r="I70" s="20">
        <f t="shared" si="6"/>
        <v>-0.16981132075471697</v>
      </c>
      <c r="J70" s="21">
        <f t="shared" si="7"/>
        <v>0.31697612732095493</v>
      </c>
    </row>
    <row r="71" spans="1:10" x14ac:dyDescent="0.2">
      <c r="A71" s="158" t="s">
        <v>478</v>
      </c>
      <c r="B71" s="65">
        <v>8</v>
      </c>
      <c r="C71" s="66">
        <v>5</v>
      </c>
      <c r="D71" s="65">
        <v>148</v>
      </c>
      <c r="E71" s="66">
        <v>130</v>
      </c>
      <c r="F71" s="67"/>
      <c r="G71" s="65">
        <f t="shared" si="4"/>
        <v>3</v>
      </c>
      <c r="H71" s="66">
        <f t="shared" si="5"/>
        <v>18</v>
      </c>
      <c r="I71" s="20">
        <f t="shared" si="6"/>
        <v>0.6</v>
      </c>
      <c r="J71" s="21">
        <f t="shared" si="7"/>
        <v>0.13846153846153847</v>
      </c>
    </row>
    <row r="72" spans="1:10" x14ac:dyDescent="0.2">
      <c r="A72" s="158" t="s">
        <v>499</v>
      </c>
      <c r="B72" s="65">
        <v>13</v>
      </c>
      <c r="C72" s="66">
        <v>12</v>
      </c>
      <c r="D72" s="65">
        <v>216</v>
      </c>
      <c r="E72" s="66">
        <v>148</v>
      </c>
      <c r="F72" s="67"/>
      <c r="G72" s="65">
        <f t="shared" si="4"/>
        <v>1</v>
      </c>
      <c r="H72" s="66">
        <f t="shared" si="5"/>
        <v>68</v>
      </c>
      <c r="I72" s="20">
        <f t="shared" si="6"/>
        <v>8.3333333333333329E-2</v>
      </c>
      <c r="J72" s="21">
        <f t="shared" si="7"/>
        <v>0.45945945945945948</v>
      </c>
    </row>
    <row r="73" spans="1:10" x14ac:dyDescent="0.2">
      <c r="A73" s="158" t="s">
        <v>333</v>
      </c>
      <c r="B73" s="65">
        <v>4</v>
      </c>
      <c r="C73" s="66">
        <v>0</v>
      </c>
      <c r="D73" s="65">
        <v>19</v>
      </c>
      <c r="E73" s="66">
        <v>45</v>
      </c>
      <c r="F73" s="67"/>
      <c r="G73" s="65">
        <f t="shared" si="4"/>
        <v>4</v>
      </c>
      <c r="H73" s="66">
        <f t="shared" si="5"/>
        <v>-26</v>
      </c>
      <c r="I73" s="20" t="str">
        <f t="shared" si="6"/>
        <v>-</v>
      </c>
      <c r="J73" s="21">
        <f t="shared" si="7"/>
        <v>-0.57777777777777772</v>
      </c>
    </row>
    <row r="74" spans="1:10" s="160" customFormat="1" x14ac:dyDescent="0.2">
      <c r="A74" s="178" t="s">
        <v>665</v>
      </c>
      <c r="B74" s="71">
        <v>504</v>
      </c>
      <c r="C74" s="72">
        <v>408</v>
      </c>
      <c r="D74" s="71">
        <v>7175</v>
      </c>
      <c r="E74" s="72">
        <v>6060</v>
      </c>
      <c r="F74" s="73"/>
      <c r="G74" s="71">
        <f t="shared" si="4"/>
        <v>96</v>
      </c>
      <c r="H74" s="72">
        <f t="shared" si="5"/>
        <v>1115</v>
      </c>
      <c r="I74" s="37">
        <f t="shared" si="6"/>
        <v>0.23529411764705882</v>
      </c>
      <c r="J74" s="38">
        <f t="shared" si="7"/>
        <v>0.183993399339934</v>
      </c>
    </row>
    <row r="75" spans="1:10" x14ac:dyDescent="0.2">
      <c r="A75" s="177"/>
      <c r="B75" s="143"/>
      <c r="C75" s="144"/>
      <c r="D75" s="143"/>
      <c r="E75" s="144"/>
      <c r="F75" s="145"/>
      <c r="G75" s="143"/>
      <c r="H75" s="144"/>
      <c r="I75" s="151"/>
      <c r="J75" s="152"/>
    </row>
    <row r="76" spans="1:10" s="139" customFormat="1" x14ac:dyDescent="0.2">
      <c r="A76" s="159" t="s">
        <v>37</v>
      </c>
      <c r="B76" s="65"/>
      <c r="C76" s="66"/>
      <c r="D76" s="65"/>
      <c r="E76" s="66"/>
      <c r="F76" s="67"/>
      <c r="G76" s="65"/>
      <c r="H76" s="66"/>
      <c r="I76" s="20"/>
      <c r="J76" s="21"/>
    </row>
    <row r="77" spans="1:10" x14ac:dyDescent="0.2">
      <c r="A77" s="158" t="s">
        <v>542</v>
      </c>
      <c r="B77" s="65">
        <v>68</v>
      </c>
      <c r="C77" s="66">
        <v>0</v>
      </c>
      <c r="D77" s="65">
        <v>490</v>
      </c>
      <c r="E77" s="66">
        <v>0</v>
      </c>
      <c r="F77" s="67"/>
      <c r="G77" s="65">
        <f>B77-C77</f>
        <v>68</v>
      </c>
      <c r="H77" s="66">
        <f>D77-E77</f>
        <v>490</v>
      </c>
      <c r="I77" s="20" t="str">
        <f>IF(C77=0, "-", IF(G77/C77&lt;10, G77/C77, "&gt;999%"))</f>
        <v>-</v>
      </c>
      <c r="J77" s="21" t="str">
        <f>IF(E77=0, "-", IF(H77/E77&lt;10, H77/E77, "&gt;999%"))</f>
        <v>-</v>
      </c>
    </row>
    <row r="78" spans="1:10" s="160" customFormat="1" x14ac:dyDescent="0.2">
      <c r="A78" s="178" t="s">
        <v>666</v>
      </c>
      <c r="B78" s="71">
        <v>68</v>
      </c>
      <c r="C78" s="72">
        <v>0</v>
      </c>
      <c r="D78" s="71">
        <v>490</v>
      </c>
      <c r="E78" s="72">
        <v>0</v>
      </c>
      <c r="F78" s="73"/>
      <c r="G78" s="71">
        <f>B78-C78</f>
        <v>68</v>
      </c>
      <c r="H78" s="72">
        <f>D78-E78</f>
        <v>490</v>
      </c>
      <c r="I78" s="37" t="str">
        <f>IF(C78=0, "-", IF(G78/C78&lt;10, G78/C78, "&gt;999%"))</f>
        <v>-</v>
      </c>
      <c r="J78" s="38" t="str">
        <f>IF(E78=0, "-", IF(H78/E78&lt;10, H78/E78, "&gt;999%"))</f>
        <v>-</v>
      </c>
    </row>
    <row r="79" spans="1:10" x14ac:dyDescent="0.2">
      <c r="A79" s="177"/>
      <c r="B79" s="143"/>
      <c r="C79" s="144"/>
      <c r="D79" s="143"/>
      <c r="E79" s="144"/>
      <c r="F79" s="145"/>
      <c r="G79" s="143"/>
      <c r="H79" s="144"/>
      <c r="I79" s="151"/>
      <c r="J79" s="152"/>
    </row>
    <row r="80" spans="1:10" s="139" customFormat="1" x14ac:dyDescent="0.2">
      <c r="A80" s="159" t="s">
        <v>38</v>
      </c>
      <c r="B80" s="65"/>
      <c r="C80" s="66"/>
      <c r="D80" s="65"/>
      <c r="E80" s="66"/>
      <c r="F80" s="67"/>
      <c r="G80" s="65"/>
      <c r="H80" s="66"/>
      <c r="I80" s="20"/>
      <c r="J80" s="21"/>
    </row>
    <row r="81" spans="1:10" x14ac:dyDescent="0.2">
      <c r="A81" s="158" t="s">
        <v>291</v>
      </c>
      <c r="B81" s="65">
        <v>3</v>
      </c>
      <c r="C81" s="66">
        <v>3</v>
      </c>
      <c r="D81" s="65">
        <v>23</v>
      </c>
      <c r="E81" s="66">
        <v>39</v>
      </c>
      <c r="F81" s="67"/>
      <c r="G81" s="65">
        <f>B81-C81</f>
        <v>0</v>
      </c>
      <c r="H81" s="66">
        <f>D81-E81</f>
        <v>-16</v>
      </c>
      <c r="I81" s="20">
        <f>IF(C81=0, "-", IF(G81/C81&lt;10, G81/C81, "&gt;999%"))</f>
        <v>0</v>
      </c>
      <c r="J81" s="21">
        <f>IF(E81=0, "-", IF(H81/E81&lt;10, H81/E81, "&gt;999%"))</f>
        <v>-0.41025641025641024</v>
      </c>
    </row>
    <row r="82" spans="1:10" s="160" customFormat="1" x14ac:dyDescent="0.2">
      <c r="A82" s="178" t="s">
        <v>667</v>
      </c>
      <c r="B82" s="71">
        <v>3</v>
      </c>
      <c r="C82" s="72">
        <v>3</v>
      </c>
      <c r="D82" s="71">
        <v>23</v>
      </c>
      <c r="E82" s="72">
        <v>39</v>
      </c>
      <c r="F82" s="73"/>
      <c r="G82" s="71">
        <f>B82-C82</f>
        <v>0</v>
      </c>
      <c r="H82" s="72">
        <f>D82-E82</f>
        <v>-16</v>
      </c>
      <c r="I82" s="37">
        <f>IF(C82=0, "-", IF(G82/C82&lt;10, G82/C82, "&gt;999%"))</f>
        <v>0</v>
      </c>
      <c r="J82" s="38">
        <f>IF(E82=0, "-", IF(H82/E82&lt;10, H82/E82, "&gt;999%"))</f>
        <v>-0.41025641025641024</v>
      </c>
    </row>
    <row r="83" spans="1:10" x14ac:dyDescent="0.2">
      <c r="A83" s="177"/>
      <c r="B83" s="143"/>
      <c r="C83" s="144"/>
      <c r="D83" s="143"/>
      <c r="E83" s="144"/>
      <c r="F83" s="145"/>
      <c r="G83" s="143"/>
      <c r="H83" s="144"/>
      <c r="I83" s="151"/>
      <c r="J83" s="152"/>
    </row>
    <row r="84" spans="1:10" s="139" customFormat="1" x14ac:dyDescent="0.2">
      <c r="A84" s="159" t="s">
        <v>39</v>
      </c>
      <c r="B84" s="65"/>
      <c r="C84" s="66"/>
      <c r="D84" s="65"/>
      <c r="E84" s="66"/>
      <c r="F84" s="67"/>
      <c r="G84" s="65"/>
      <c r="H84" s="66"/>
      <c r="I84" s="20"/>
      <c r="J84" s="21"/>
    </row>
    <row r="85" spans="1:10" x14ac:dyDescent="0.2">
      <c r="A85" s="158" t="s">
        <v>216</v>
      </c>
      <c r="B85" s="65">
        <v>1</v>
      </c>
      <c r="C85" s="66">
        <v>0</v>
      </c>
      <c r="D85" s="65">
        <v>16</v>
      </c>
      <c r="E85" s="66">
        <v>5</v>
      </c>
      <c r="F85" s="67"/>
      <c r="G85" s="65">
        <f>B85-C85</f>
        <v>1</v>
      </c>
      <c r="H85" s="66">
        <f>D85-E85</f>
        <v>11</v>
      </c>
      <c r="I85" s="20" t="str">
        <f>IF(C85=0, "-", IF(G85/C85&lt;10, G85/C85, "&gt;999%"))</f>
        <v>-</v>
      </c>
      <c r="J85" s="21">
        <f>IF(E85=0, "-", IF(H85/E85&lt;10, H85/E85, "&gt;999%"))</f>
        <v>2.2000000000000002</v>
      </c>
    </row>
    <row r="86" spans="1:10" x14ac:dyDescent="0.2">
      <c r="A86" s="158" t="s">
        <v>363</v>
      </c>
      <c r="B86" s="65">
        <v>0</v>
      </c>
      <c r="C86" s="66">
        <v>1</v>
      </c>
      <c r="D86" s="65">
        <v>1</v>
      </c>
      <c r="E86" s="66">
        <v>10</v>
      </c>
      <c r="F86" s="67"/>
      <c r="G86" s="65">
        <f>B86-C86</f>
        <v>-1</v>
      </c>
      <c r="H86" s="66">
        <f>D86-E86</f>
        <v>-9</v>
      </c>
      <c r="I86" s="20">
        <f>IF(C86=0, "-", IF(G86/C86&lt;10, G86/C86, "&gt;999%"))</f>
        <v>-1</v>
      </c>
      <c r="J86" s="21">
        <f>IF(E86=0, "-", IF(H86/E86&lt;10, H86/E86, "&gt;999%"))</f>
        <v>-0.9</v>
      </c>
    </row>
    <row r="87" spans="1:10" x14ac:dyDescent="0.2">
      <c r="A87" s="158" t="s">
        <v>364</v>
      </c>
      <c r="B87" s="65">
        <v>0</v>
      </c>
      <c r="C87" s="66">
        <v>0</v>
      </c>
      <c r="D87" s="65">
        <v>0</v>
      </c>
      <c r="E87" s="66">
        <v>2</v>
      </c>
      <c r="F87" s="67"/>
      <c r="G87" s="65">
        <f>B87-C87</f>
        <v>0</v>
      </c>
      <c r="H87" s="66">
        <f>D87-E87</f>
        <v>-2</v>
      </c>
      <c r="I87" s="20" t="str">
        <f>IF(C87=0, "-", IF(G87/C87&lt;10, G87/C87, "&gt;999%"))</f>
        <v>-</v>
      </c>
      <c r="J87" s="21">
        <f>IF(E87=0, "-", IF(H87/E87&lt;10, H87/E87, "&gt;999%"))</f>
        <v>-1</v>
      </c>
    </row>
    <row r="88" spans="1:10" x14ac:dyDescent="0.2">
      <c r="A88" s="158" t="s">
        <v>414</v>
      </c>
      <c r="B88" s="65">
        <v>0</v>
      </c>
      <c r="C88" s="66">
        <v>1</v>
      </c>
      <c r="D88" s="65">
        <v>10</v>
      </c>
      <c r="E88" s="66">
        <v>8</v>
      </c>
      <c r="F88" s="67"/>
      <c r="G88" s="65">
        <f>B88-C88</f>
        <v>-1</v>
      </c>
      <c r="H88" s="66">
        <f>D88-E88</f>
        <v>2</v>
      </c>
      <c r="I88" s="20">
        <f>IF(C88=0, "-", IF(G88/C88&lt;10, G88/C88, "&gt;999%"))</f>
        <v>-1</v>
      </c>
      <c r="J88" s="21">
        <f>IF(E88=0, "-", IF(H88/E88&lt;10, H88/E88, "&gt;999%"))</f>
        <v>0.25</v>
      </c>
    </row>
    <row r="89" spans="1:10" s="160" customFormat="1" x14ac:dyDescent="0.2">
      <c r="A89" s="178" t="s">
        <v>668</v>
      </c>
      <c r="B89" s="71">
        <v>1</v>
      </c>
      <c r="C89" s="72">
        <v>2</v>
      </c>
      <c r="D89" s="71">
        <v>27</v>
      </c>
      <c r="E89" s="72">
        <v>25</v>
      </c>
      <c r="F89" s="73"/>
      <c r="G89" s="71">
        <f>B89-C89</f>
        <v>-1</v>
      </c>
      <c r="H89" s="72">
        <f>D89-E89</f>
        <v>2</v>
      </c>
      <c r="I89" s="37">
        <f>IF(C89=0, "-", IF(G89/C89&lt;10, G89/C89, "&gt;999%"))</f>
        <v>-0.5</v>
      </c>
      <c r="J89" s="38">
        <f>IF(E89=0, "-", IF(H89/E89&lt;10, H89/E89, "&gt;999%"))</f>
        <v>0.08</v>
      </c>
    </row>
    <row r="90" spans="1:10" x14ac:dyDescent="0.2">
      <c r="A90" s="177"/>
      <c r="B90" s="143"/>
      <c r="C90" s="144"/>
      <c r="D90" s="143"/>
      <c r="E90" s="144"/>
      <c r="F90" s="145"/>
      <c r="G90" s="143"/>
      <c r="H90" s="144"/>
      <c r="I90" s="151"/>
      <c r="J90" s="152"/>
    </row>
    <row r="91" spans="1:10" s="139" customFormat="1" x14ac:dyDescent="0.2">
      <c r="A91" s="159" t="s">
        <v>40</v>
      </c>
      <c r="B91" s="65"/>
      <c r="C91" s="66"/>
      <c r="D91" s="65"/>
      <c r="E91" s="66"/>
      <c r="F91" s="67"/>
      <c r="G91" s="65"/>
      <c r="H91" s="66"/>
      <c r="I91" s="20"/>
      <c r="J91" s="21"/>
    </row>
    <row r="92" spans="1:10" x14ac:dyDescent="0.2">
      <c r="A92" s="158" t="s">
        <v>588</v>
      </c>
      <c r="B92" s="65">
        <v>37</v>
      </c>
      <c r="C92" s="66">
        <v>17</v>
      </c>
      <c r="D92" s="65">
        <v>171</v>
      </c>
      <c r="E92" s="66">
        <v>129</v>
      </c>
      <c r="F92" s="67"/>
      <c r="G92" s="65">
        <f>B92-C92</f>
        <v>20</v>
      </c>
      <c r="H92" s="66">
        <f>D92-E92</f>
        <v>42</v>
      </c>
      <c r="I92" s="20">
        <f>IF(C92=0, "-", IF(G92/C92&lt;10, G92/C92, "&gt;999%"))</f>
        <v>1.1764705882352942</v>
      </c>
      <c r="J92" s="21">
        <f>IF(E92=0, "-", IF(H92/E92&lt;10, H92/E92, "&gt;999%"))</f>
        <v>0.32558139534883723</v>
      </c>
    </row>
    <row r="93" spans="1:10" x14ac:dyDescent="0.2">
      <c r="A93" s="158" t="s">
        <v>576</v>
      </c>
      <c r="B93" s="65">
        <v>0</v>
      </c>
      <c r="C93" s="66">
        <v>0</v>
      </c>
      <c r="D93" s="65">
        <v>12</v>
      </c>
      <c r="E93" s="66">
        <v>7</v>
      </c>
      <c r="F93" s="67"/>
      <c r="G93" s="65">
        <f>B93-C93</f>
        <v>0</v>
      </c>
      <c r="H93" s="66">
        <f>D93-E93</f>
        <v>5</v>
      </c>
      <c r="I93" s="20" t="str">
        <f>IF(C93=0, "-", IF(G93/C93&lt;10, G93/C93, "&gt;999%"))</f>
        <v>-</v>
      </c>
      <c r="J93" s="21">
        <f>IF(E93=0, "-", IF(H93/E93&lt;10, H93/E93, "&gt;999%"))</f>
        <v>0.7142857142857143</v>
      </c>
    </row>
    <row r="94" spans="1:10" s="160" customFormat="1" x14ac:dyDescent="0.2">
      <c r="A94" s="178" t="s">
        <v>669</v>
      </c>
      <c r="B94" s="71">
        <v>37</v>
      </c>
      <c r="C94" s="72">
        <v>17</v>
      </c>
      <c r="D94" s="71">
        <v>183</v>
      </c>
      <c r="E94" s="72">
        <v>136</v>
      </c>
      <c r="F94" s="73"/>
      <c r="G94" s="71">
        <f>B94-C94</f>
        <v>20</v>
      </c>
      <c r="H94" s="72">
        <f>D94-E94</f>
        <v>47</v>
      </c>
      <c r="I94" s="37">
        <f>IF(C94=0, "-", IF(G94/C94&lt;10, G94/C94, "&gt;999%"))</f>
        <v>1.1764705882352942</v>
      </c>
      <c r="J94" s="38">
        <f>IF(E94=0, "-", IF(H94/E94&lt;10, H94/E94, "&gt;999%"))</f>
        <v>0.34558823529411764</v>
      </c>
    </row>
    <row r="95" spans="1:10" x14ac:dyDescent="0.2">
      <c r="A95" s="177"/>
      <c r="B95" s="143"/>
      <c r="C95" s="144"/>
      <c r="D95" s="143"/>
      <c r="E95" s="144"/>
      <c r="F95" s="145"/>
      <c r="G95" s="143"/>
      <c r="H95" s="144"/>
      <c r="I95" s="151"/>
      <c r="J95" s="152"/>
    </row>
    <row r="96" spans="1:10" s="139" customFormat="1" x14ac:dyDescent="0.2">
      <c r="A96" s="159" t="s">
        <v>41</v>
      </c>
      <c r="B96" s="65"/>
      <c r="C96" s="66"/>
      <c r="D96" s="65"/>
      <c r="E96" s="66"/>
      <c r="F96" s="67"/>
      <c r="G96" s="65"/>
      <c r="H96" s="66"/>
      <c r="I96" s="20"/>
      <c r="J96" s="21"/>
    </row>
    <row r="97" spans="1:10" x14ac:dyDescent="0.2">
      <c r="A97" s="158" t="s">
        <v>589</v>
      </c>
      <c r="B97" s="65">
        <v>0</v>
      </c>
      <c r="C97" s="66">
        <v>0</v>
      </c>
      <c r="D97" s="65">
        <v>16</v>
      </c>
      <c r="E97" s="66">
        <v>9</v>
      </c>
      <c r="F97" s="67"/>
      <c r="G97" s="65">
        <f>B97-C97</f>
        <v>0</v>
      </c>
      <c r="H97" s="66">
        <f>D97-E97</f>
        <v>7</v>
      </c>
      <c r="I97" s="20" t="str">
        <f>IF(C97=0, "-", IF(G97/C97&lt;10, G97/C97, "&gt;999%"))</f>
        <v>-</v>
      </c>
      <c r="J97" s="21">
        <f>IF(E97=0, "-", IF(H97/E97&lt;10, H97/E97, "&gt;999%"))</f>
        <v>0.77777777777777779</v>
      </c>
    </row>
    <row r="98" spans="1:10" x14ac:dyDescent="0.2">
      <c r="A98" s="158" t="s">
        <v>577</v>
      </c>
      <c r="B98" s="65">
        <v>0</v>
      </c>
      <c r="C98" s="66">
        <v>0</v>
      </c>
      <c r="D98" s="65">
        <v>1</v>
      </c>
      <c r="E98" s="66">
        <v>0</v>
      </c>
      <c r="F98" s="67"/>
      <c r="G98" s="65">
        <f>B98-C98</f>
        <v>0</v>
      </c>
      <c r="H98" s="66">
        <f>D98-E98</f>
        <v>1</v>
      </c>
      <c r="I98" s="20" t="str">
        <f>IF(C98=0, "-", IF(G98/C98&lt;10, G98/C98, "&gt;999%"))</f>
        <v>-</v>
      </c>
      <c r="J98" s="21" t="str">
        <f>IF(E98=0, "-", IF(H98/E98&lt;10, H98/E98, "&gt;999%"))</f>
        <v>-</v>
      </c>
    </row>
    <row r="99" spans="1:10" s="160" customFormat="1" x14ac:dyDescent="0.2">
      <c r="A99" s="178" t="s">
        <v>670</v>
      </c>
      <c r="B99" s="71">
        <v>0</v>
      </c>
      <c r="C99" s="72">
        <v>0</v>
      </c>
      <c r="D99" s="71">
        <v>17</v>
      </c>
      <c r="E99" s="72">
        <v>9</v>
      </c>
      <c r="F99" s="73"/>
      <c r="G99" s="71">
        <f>B99-C99</f>
        <v>0</v>
      </c>
      <c r="H99" s="72">
        <f>D99-E99</f>
        <v>8</v>
      </c>
      <c r="I99" s="37" t="str">
        <f>IF(C99=0, "-", IF(G99/C99&lt;10, G99/C99, "&gt;999%"))</f>
        <v>-</v>
      </c>
      <c r="J99" s="38">
        <f>IF(E99=0, "-", IF(H99/E99&lt;10, H99/E99, "&gt;999%"))</f>
        <v>0.88888888888888884</v>
      </c>
    </row>
    <row r="100" spans="1:10" x14ac:dyDescent="0.2">
      <c r="A100" s="177"/>
      <c r="B100" s="143"/>
      <c r="C100" s="144"/>
      <c r="D100" s="143"/>
      <c r="E100" s="144"/>
      <c r="F100" s="145"/>
      <c r="G100" s="143"/>
      <c r="H100" s="144"/>
      <c r="I100" s="151"/>
      <c r="J100" s="152"/>
    </row>
    <row r="101" spans="1:10" s="139" customFormat="1" x14ac:dyDescent="0.2">
      <c r="A101" s="159" t="s">
        <v>42</v>
      </c>
      <c r="B101" s="65"/>
      <c r="C101" s="66"/>
      <c r="D101" s="65"/>
      <c r="E101" s="66"/>
      <c r="F101" s="67"/>
      <c r="G101" s="65"/>
      <c r="H101" s="66"/>
      <c r="I101" s="20"/>
      <c r="J101" s="21"/>
    </row>
    <row r="102" spans="1:10" x14ac:dyDescent="0.2">
      <c r="A102" s="158" t="s">
        <v>353</v>
      </c>
      <c r="B102" s="65">
        <v>5</v>
      </c>
      <c r="C102" s="66">
        <v>6</v>
      </c>
      <c r="D102" s="65">
        <v>29</v>
      </c>
      <c r="E102" s="66">
        <v>39</v>
      </c>
      <c r="F102" s="67"/>
      <c r="G102" s="65">
        <f>B102-C102</f>
        <v>-1</v>
      </c>
      <c r="H102" s="66">
        <f>D102-E102</f>
        <v>-10</v>
      </c>
      <c r="I102" s="20">
        <f>IF(C102=0, "-", IF(G102/C102&lt;10, G102/C102, "&gt;999%"))</f>
        <v>-0.16666666666666666</v>
      </c>
      <c r="J102" s="21">
        <f>IF(E102=0, "-", IF(H102/E102&lt;10, H102/E102, "&gt;999%"))</f>
        <v>-0.25641025641025639</v>
      </c>
    </row>
    <row r="103" spans="1:10" s="160" customFormat="1" x14ac:dyDescent="0.2">
      <c r="A103" s="178" t="s">
        <v>671</v>
      </c>
      <c r="B103" s="71">
        <v>5</v>
      </c>
      <c r="C103" s="72">
        <v>6</v>
      </c>
      <c r="D103" s="71">
        <v>29</v>
      </c>
      <c r="E103" s="72">
        <v>39</v>
      </c>
      <c r="F103" s="73"/>
      <c r="G103" s="71">
        <f>B103-C103</f>
        <v>-1</v>
      </c>
      <c r="H103" s="72">
        <f>D103-E103</f>
        <v>-10</v>
      </c>
      <c r="I103" s="37">
        <f>IF(C103=0, "-", IF(G103/C103&lt;10, G103/C103, "&gt;999%"))</f>
        <v>-0.16666666666666666</v>
      </c>
      <c r="J103" s="38">
        <f>IF(E103=0, "-", IF(H103/E103&lt;10, H103/E103, "&gt;999%"))</f>
        <v>-0.25641025641025639</v>
      </c>
    </row>
    <row r="104" spans="1:10" x14ac:dyDescent="0.2">
      <c r="A104" s="177"/>
      <c r="B104" s="143"/>
      <c r="C104" s="144"/>
      <c r="D104" s="143"/>
      <c r="E104" s="144"/>
      <c r="F104" s="145"/>
      <c r="G104" s="143"/>
      <c r="H104" s="144"/>
      <c r="I104" s="151"/>
      <c r="J104" s="152"/>
    </row>
    <row r="105" spans="1:10" s="139" customFormat="1" x14ac:dyDescent="0.2">
      <c r="A105" s="159" t="s">
        <v>43</v>
      </c>
      <c r="B105" s="65"/>
      <c r="C105" s="66"/>
      <c r="D105" s="65"/>
      <c r="E105" s="66"/>
      <c r="F105" s="67"/>
      <c r="G105" s="65"/>
      <c r="H105" s="66"/>
      <c r="I105" s="20"/>
      <c r="J105" s="21"/>
    </row>
    <row r="106" spans="1:10" x14ac:dyDescent="0.2">
      <c r="A106" s="158" t="s">
        <v>318</v>
      </c>
      <c r="B106" s="65">
        <v>0</v>
      </c>
      <c r="C106" s="66">
        <v>0</v>
      </c>
      <c r="D106" s="65">
        <v>0</v>
      </c>
      <c r="E106" s="66">
        <v>16</v>
      </c>
      <c r="F106" s="67"/>
      <c r="G106" s="65">
        <f>B106-C106</f>
        <v>0</v>
      </c>
      <c r="H106" s="66">
        <f>D106-E106</f>
        <v>-16</v>
      </c>
      <c r="I106" s="20" t="str">
        <f>IF(C106=0, "-", IF(G106/C106&lt;10, G106/C106, "&gt;999%"))</f>
        <v>-</v>
      </c>
      <c r="J106" s="21">
        <f>IF(E106=0, "-", IF(H106/E106&lt;10, H106/E106, "&gt;999%"))</f>
        <v>-1</v>
      </c>
    </row>
    <row r="107" spans="1:10" x14ac:dyDescent="0.2">
      <c r="A107" s="158" t="s">
        <v>198</v>
      </c>
      <c r="B107" s="65">
        <v>30</v>
      </c>
      <c r="C107" s="66">
        <v>6</v>
      </c>
      <c r="D107" s="65">
        <v>147</v>
      </c>
      <c r="E107" s="66">
        <v>97</v>
      </c>
      <c r="F107" s="67"/>
      <c r="G107" s="65">
        <f>B107-C107</f>
        <v>24</v>
      </c>
      <c r="H107" s="66">
        <f>D107-E107</f>
        <v>50</v>
      </c>
      <c r="I107" s="20">
        <f>IF(C107=0, "-", IF(G107/C107&lt;10, G107/C107, "&gt;999%"))</f>
        <v>4</v>
      </c>
      <c r="J107" s="21">
        <f>IF(E107=0, "-", IF(H107/E107&lt;10, H107/E107, "&gt;999%"))</f>
        <v>0.51546391752577314</v>
      </c>
    </row>
    <row r="108" spans="1:10" x14ac:dyDescent="0.2">
      <c r="A108" s="158" t="s">
        <v>378</v>
      </c>
      <c r="B108" s="65">
        <v>0</v>
      </c>
      <c r="C108" s="66">
        <v>1</v>
      </c>
      <c r="D108" s="65">
        <v>0</v>
      </c>
      <c r="E108" s="66">
        <v>27</v>
      </c>
      <c r="F108" s="67"/>
      <c r="G108" s="65">
        <f>B108-C108</f>
        <v>-1</v>
      </c>
      <c r="H108" s="66">
        <f>D108-E108</f>
        <v>-27</v>
      </c>
      <c r="I108" s="20">
        <f>IF(C108=0, "-", IF(G108/C108&lt;10, G108/C108, "&gt;999%"))</f>
        <v>-1</v>
      </c>
      <c r="J108" s="21">
        <f>IF(E108=0, "-", IF(H108/E108&lt;10, H108/E108, "&gt;999%"))</f>
        <v>-1</v>
      </c>
    </row>
    <row r="109" spans="1:10" s="160" customFormat="1" x14ac:dyDescent="0.2">
      <c r="A109" s="178" t="s">
        <v>672</v>
      </c>
      <c r="B109" s="71">
        <v>30</v>
      </c>
      <c r="C109" s="72">
        <v>7</v>
      </c>
      <c r="D109" s="71">
        <v>147</v>
      </c>
      <c r="E109" s="72">
        <v>140</v>
      </c>
      <c r="F109" s="73"/>
      <c r="G109" s="71">
        <f>B109-C109</f>
        <v>23</v>
      </c>
      <c r="H109" s="72">
        <f>D109-E109</f>
        <v>7</v>
      </c>
      <c r="I109" s="37">
        <f>IF(C109=0, "-", IF(G109/C109&lt;10, G109/C109, "&gt;999%"))</f>
        <v>3.2857142857142856</v>
      </c>
      <c r="J109" s="38">
        <f>IF(E109=0, "-", IF(H109/E109&lt;10, H109/E109, "&gt;999%"))</f>
        <v>0.05</v>
      </c>
    </row>
    <row r="110" spans="1:10" x14ac:dyDescent="0.2">
      <c r="A110" s="177"/>
      <c r="B110" s="143"/>
      <c r="C110" s="144"/>
      <c r="D110" s="143"/>
      <c r="E110" s="144"/>
      <c r="F110" s="145"/>
      <c r="G110" s="143"/>
      <c r="H110" s="144"/>
      <c r="I110" s="151"/>
      <c r="J110" s="152"/>
    </row>
    <row r="111" spans="1:10" s="139" customFormat="1" x14ac:dyDescent="0.2">
      <c r="A111" s="159" t="s">
        <v>44</v>
      </c>
      <c r="B111" s="65"/>
      <c r="C111" s="66"/>
      <c r="D111" s="65"/>
      <c r="E111" s="66"/>
      <c r="F111" s="67"/>
      <c r="G111" s="65"/>
      <c r="H111" s="66"/>
      <c r="I111" s="20"/>
      <c r="J111" s="21"/>
    </row>
    <row r="112" spans="1:10" x14ac:dyDescent="0.2">
      <c r="A112" s="158" t="s">
        <v>516</v>
      </c>
      <c r="B112" s="65">
        <v>0</v>
      </c>
      <c r="C112" s="66">
        <v>0</v>
      </c>
      <c r="D112" s="65">
        <v>0</v>
      </c>
      <c r="E112" s="66">
        <v>3</v>
      </c>
      <c r="F112" s="67"/>
      <c r="G112" s="65">
        <f>B112-C112</f>
        <v>0</v>
      </c>
      <c r="H112" s="66">
        <f>D112-E112</f>
        <v>-3</v>
      </c>
      <c r="I112" s="20" t="str">
        <f>IF(C112=0, "-", IF(G112/C112&lt;10, G112/C112, "&gt;999%"))</f>
        <v>-</v>
      </c>
      <c r="J112" s="21">
        <f>IF(E112=0, "-", IF(H112/E112&lt;10, H112/E112, "&gt;999%"))</f>
        <v>-1</v>
      </c>
    </row>
    <row r="113" spans="1:10" x14ac:dyDescent="0.2">
      <c r="A113" s="158" t="s">
        <v>562</v>
      </c>
      <c r="B113" s="65">
        <v>22</v>
      </c>
      <c r="C113" s="66">
        <v>12</v>
      </c>
      <c r="D113" s="65">
        <v>206</v>
      </c>
      <c r="E113" s="66">
        <v>127</v>
      </c>
      <c r="F113" s="67"/>
      <c r="G113" s="65">
        <f>B113-C113</f>
        <v>10</v>
      </c>
      <c r="H113" s="66">
        <f>D113-E113</f>
        <v>79</v>
      </c>
      <c r="I113" s="20">
        <f>IF(C113=0, "-", IF(G113/C113&lt;10, G113/C113, "&gt;999%"))</f>
        <v>0.83333333333333337</v>
      </c>
      <c r="J113" s="21">
        <f>IF(E113=0, "-", IF(H113/E113&lt;10, H113/E113, "&gt;999%"))</f>
        <v>0.62204724409448819</v>
      </c>
    </row>
    <row r="114" spans="1:10" s="160" customFormat="1" x14ac:dyDescent="0.2">
      <c r="A114" s="178" t="s">
        <v>673</v>
      </c>
      <c r="B114" s="71">
        <v>22</v>
      </c>
      <c r="C114" s="72">
        <v>12</v>
      </c>
      <c r="D114" s="71">
        <v>206</v>
      </c>
      <c r="E114" s="72">
        <v>130</v>
      </c>
      <c r="F114" s="73"/>
      <c r="G114" s="71">
        <f>B114-C114</f>
        <v>10</v>
      </c>
      <c r="H114" s="72">
        <f>D114-E114</f>
        <v>76</v>
      </c>
      <c r="I114" s="37">
        <f>IF(C114=0, "-", IF(G114/C114&lt;10, G114/C114, "&gt;999%"))</f>
        <v>0.83333333333333337</v>
      </c>
      <c r="J114" s="38">
        <f>IF(E114=0, "-", IF(H114/E114&lt;10, H114/E114, "&gt;999%"))</f>
        <v>0.58461538461538465</v>
      </c>
    </row>
    <row r="115" spans="1:10" x14ac:dyDescent="0.2">
      <c r="A115" s="177"/>
      <c r="B115" s="143"/>
      <c r="C115" s="144"/>
      <c r="D115" s="143"/>
      <c r="E115" s="144"/>
      <c r="F115" s="145"/>
      <c r="G115" s="143"/>
      <c r="H115" s="144"/>
      <c r="I115" s="151"/>
      <c r="J115" s="152"/>
    </row>
    <row r="116" spans="1:10" s="139" customFormat="1" x14ac:dyDescent="0.2">
      <c r="A116" s="159" t="s">
        <v>45</v>
      </c>
      <c r="B116" s="65"/>
      <c r="C116" s="66"/>
      <c r="D116" s="65"/>
      <c r="E116" s="66"/>
      <c r="F116" s="67"/>
      <c r="G116" s="65"/>
      <c r="H116" s="66"/>
      <c r="I116" s="20"/>
      <c r="J116" s="21"/>
    </row>
    <row r="117" spans="1:10" x14ac:dyDescent="0.2">
      <c r="A117" s="158" t="s">
        <v>365</v>
      </c>
      <c r="B117" s="65">
        <v>0</v>
      </c>
      <c r="C117" s="66">
        <v>0</v>
      </c>
      <c r="D117" s="65">
        <v>0</v>
      </c>
      <c r="E117" s="66">
        <v>11</v>
      </c>
      <c r="F117" s="67"/>
      <c r="G117" s="65">
        <f t="shared" ref="G117:G131" si="8">B117-C117</f>
        <v>0</v>
      </c>
      <c r="H117" s="66">
        <f t="shared" ref="H117:H131" si="9">D117-E117</f>
        <v>-11</v>
      </c>
      <c r="I117" s="20" t="str">
        <f t="shared" ref="I117:I131" si="10">IF(C117=0, "-", IF(G117/C117&lt;10, G117/C117, "&gt;999%"))</f>
        <v>-</v>
      </c>
      <c r="J117" s="21">
        <f t="shared" ref="J117:J131" si="11">IF(E117=0, "-", IF(H117/E117&lt;10, H117/E117, "&gt;999%"))</f>
        <v>-1</v>
      </c>
    </row>
    <row r="118" spans="1:10" x14ac:dyDescent="0.2">
      <c r="A118" s="158" t="s">
        <v>449</v>
      </c>
      <c r="B118" s="65">
        <v>0</v>
      </c>
      <c r="C118" s="66">
        <v>50</v>
      </c>
      <c r="D118" s="65">
        <v>13</v>
      </c>
      <c r="E118" s="66">
        <v>514</v>
      </c>
      <c r="F118" s="67"/>
      <c r="G118" s="65">
        <f t="shared" si="8"/>
        <v>-50</v>
      </c>
      <c r="H118" s="66">
        <f t="shared" si="9"/>
        <v>-501</v>
      </c>
      <c r="I118" s="20">
        <f t="shared" si="10"/>
        <v>-1</v>
      </c>
      <c r="J118" s="21">
        <f t="shared" si="11"/>
        <v>-0.97470817120622566</v>
      </c>
    </row>
    <row r="119" spans="1:10" x14ac:dyDescent="0.2">
      <c r="A119" s="158" t="s">
        <v>415</v>
      </c>
      <c r="B119" s="65">
        <v>2</v>
      </c>
      <c r="C119" s="66">
        <v>0</v>
      </c>
      <c r="D119" s="65">
        <v>377</v>
      </c>
      <c r="E119" s="66">
        <v>448</v>
      </c>
      <c r="F119" s="67"/>
      <c r="G119" s="65">
        <f t="shared" si="8"/>
        <v>2</v>
      </c>
      <c r="H119" s="66">
        <f t="shared" si="9"/>
        <v>-71</v>
      </c>
      <c r="I119" s="20" t="str">
        <f t="shared" si="10"/>
        <v>-</v>
      </c>
      <c r="J119" s="21">
        <f t="shared" si="11"/>
        <v>-0.15848214285714285</v>
      </c>
    </row>
    <row r="120" spans="1:10" x14ac:dyDescent="0.2">
      <c r="A120" s="158" t="s">
        <v>450</v>
      </c>
      <c r="B120" s="65">
        <v>308</v>
      </c>
      <c r="C120" s="66">
        <v>82</v>
      </c>
      <c r="D120" s="65">
        <v>2161</v>
      </c>
      <c r="E120" s="66">
        <v>1426</v>
      </c>
      <c r="F120" s="67"/>
      <c r="G120" s="65">
        <f t="shared" si="8"/>
        <v>226</v>
      </c>
      <c r="H120" s="66">
        <f t="shared" si="9"/>
        <v>735</v>
      </c>
      <c r="I120" s="20">
        <f t="shared" si="10"/>
        <v>2.7560975609756095</v>
      </c>
      <c r="J120" s="21">
        <f t="shared" si="11"/>
        <v>0.51542776998597473</v>
      </c>
    </row>
    <row r="121" spans="1:10" x14ac:dyDescent="0.2">
      <c r="A121" s="158" t="s">
        <v>201</v>
      </c>
      <c r="B121" s="65">
        <v>2</v>
      </c>
      <c r="C121" s="66">
        <v>1</v>
      </c>
      <c r="D121" s="65">
        <v>81</v>
      </c>
      <c r="E121" s="66">
        <v>45</v>
      </c>
      <c r="F121" s="67"/>
      <c r="G121" s="65">
        <f t="shared" si="8"/>
        <v>1</v>
      </c>
      <c r="H121" s="66">
        <f t="shared" si="9"/>
        <v>36</v>
      </c>
      <c r="I121" s="20">
        <f t="shared" si="10"/>
        <v>1</v>
      </c>
      <c r="J121" s="21">
        <f t="shared" si="11"/>
        <v>0.8</v>
      </c>
    </row>
    <row r="122" spans="1:10" x14ac:dyDescent="0.2">
      <c r="A122" s="158" t="s">
        <v>220</v>
      </c>
      <c r="B122" s="65">
        <v>3</v>
      </c>
      <c r="C122" s="66">
        <v>12</v>
      </c>
      <c r="D122" s="65">
        <v>212</v>
      </c>
      <c r="E122" s="66">
        <v>633</v>
      </c>
      <c r="F122" s="67"/>
      <c r="G122" s="65">
        <f t="shared" si="8"/>
        <v>-9</v>
      </c>
      <c r="H122" s="66">
        <f t="shared" si="9"/>
        <v>-421</v>
      </c>
      <c r="I122" s="20">
        <f t="shared" si="10"/>
        <v>-0.75</v>
      </c>
      <c r="J122" s="21">
        <f t="shared" si="11"/>
        <v>-0.66508688783570302</v>
      </c>
    </row>
    <row r="123" spans="1:10" x14ac:dyDescent="0.2">
      <c r="A123" s="158" t="s">
        <v>248</v>
      </c>
      <c r="B123" s="65">
        <v>0</v>
      </c>
      <c r="C123" s="66">
        <v>2</v>
      </c>
      <c r="D123" s="65">
        <v>1</v>
      </c>
      <c r="E123" s="66">
        <v>61</v>
      </c>
      <c r="F123" s="67"/>
      <c r="G123" s="65">
        <f t="shared" si="8"/>
        <v>-2</v>
      </c>
      <c r="H123" s="66">
        <f t="shared" si="9"/>
        <v>-60</v>
      </c>
      <c r="I123" s="20">
        <f t="shared" si="10"/>
        <v>-1</v>
      </c>
      <c r="J123" s="21">
        <f t="shared" si="11"/>
        <v>-0.98360655737704916</v>
      </c>
    </row>
    <row r="124" spans="1:10" x14ac:dyDescent="0.2">
      <c r="A124" s="158" t="s">
        <v>321</v>
      </c>
      <c r="B124" s="65">
        <v>99</v>
      </c>
      <c r="C124" s="66">
        <v>27</v>
      </c>
      <c r="D124" s="65">
        <v>940</v>
      </c>
      <c r="E124" s="66">
        <v>788</v>
      </c>
      <c r="F124" s="67"/>
      <c r="G124" s="65">
        <f t="shared" si="8"/>
        <v>72</v>
      </c>
      <c r="H124" s="66">
        <f t="shared" si="9"/>
        <v>152</v>
      </c>
      <c r="I124" s="20">
        <f t="shared" si="10"/>
        <v>2.6666666666666665</v>
      </c>
      <c r="J124" s="21">
        <f t="shared" si="11"/>
        <v>0.19289340101522842</v>
      </c>
    </row>
    <row r="125" spans="1:10" x14ac:dyDescent="0.2">
      <c r="A125" s="158" t="s">
        <v>366</v>
      </c>
      <c r="B125" s="65">
        <v>156</v>
      </c>
      <c r="C125" s="66">
        <v>44</v>
      </c>
      <c r="D125" s="65">
        <v>1129</v>
      </c>
      <c r="E125" s="66">
        <v>46</v>
      </c>
      <c r="F125" s="67"/>
      <c r="G125" s="65">
        <f t="shared" si="8"/>
        <v>112</v>
      </c>
      <c r="H125" s="66">
        <f t="shared" si="9"/>
        <v>1083</v>
      </c>
      <c r="I125" s="20">
        <f t="shared" si="10"/>
        <v>2.5454545454545454</v>
      </c>
      <c r="J125" s="21" t="str">
        <f t="shared" si="11"/>
        <v>&gt;999%</v>
      </c>
    </row>
    <row r="126" spans="1:10" x14ac:dyDescent="0.2">
      <c r="A126" s="158" t="s">
        <v>531</v>
      </c>
      <c r="B126" s="65">
        <v>122</v>
      </c>
      <c r="C126" s="66">
        <v>49</v>
      </c>
      <c r="D126" s="65">
        <v>1096</v>
      </c>
      <c r="E126" s="66">
        <v>575</v>
      </c>
      <c r="F126" s="67"/>
      <c r="G126" s="65">
        <f t="shared" si="8"/>
        <v>73</v>
      </c>
      <c r="H126" s="66">
        <f t="shared" si="9"/>
        <v>521</v>
      </c>
      <c r="I126" s="20">
        <f t="shared" si="10"/>
        <v>1.489795918367347</v>
      </c>
      <c r="J126" s="21">
        <f t="shared" si="11"/>
        <v>0.9060869565217391</v>
      </c>
    </row>
    <row r="127" spans="1:10" x14ac:dyDescent="0.2">
      <c r="A127" s="158" t="s">
        <v>543</v>
      </c>
      <c r="B127" s="65">
        <v>1287</v>
      </c>
      <c r="C127" s="66">
        <v>701</v>
      </c>
      <c r="D127" s="65">
        <v>11315</v>
      </c>
      <c r="E127" s="66">
        <v>7828</v>
      </c>
      <c r="F127" s="67"/>
      <c r="G127" s="65">
        <f t="shared" si="8"/>
        <v>586</v>
      </c>
      <c r="H127" s="66">
        <f t="shared" si="9"/>
        <v>3487</v>
      </c>
      <c r="I127" s="20">
        <f t="shared" si="10"/>
        <v>0.83594864479315267</v>
      </c>
      <c r="J127" s="21">
        <f t="shared" si="11"/>
        <v>0.4454522227899847</v>
      </c>
    </row>
    <row r="128" spans="1:10" x14ac:dyDescent="0.2">
      <c r="A128" s="158" t="s">
        <v>508</v>
      </c>
      <c r="B128" s="65">
        <v>2</v>
      </c>
      <c r="C128" s="66">
        <v>0</v>
      </c>
      <c r="D128" s="65">
        <v>21</v>
      </c>
      <c r="E128" s="66">
        <v>0</v>
      </c>
      <c r="F128" s="67"/>
      <c r="G128" s="65">
        <f t="shared" si="8"/>
        <v>2</v>
      </c>
      <c r="H128" s="66">
        <f t="shared" si="9"/>
        <v>21</v>
      </c>
      <c r="I128" s="20" t="str">
        <f t="shared" si="10"/>
        <v>-</v>
      </c>
      <c r="J128" s="21" t="str">
        <f t="shared" si="11"/>
        <v>-</v>
      </c>
    </row>
    <row r="129" spans="1:10" x14ac:dyDescent="0.2">
      <c r="A129" s="158" t="s">
        <v>520</v>
      </c>
      <c r="B129" s="65">
        <v>46</v>
      </c>
      <c r="C129" s="66">
        <v>12</v>
      </c>
      <c r="D129" s="65">
        <v>922</v>
      </c>
      <c r="E129" s="66">
        <v>578</v>
      </c>
      <c r="F129" s="67"/>
      <c r="G129" s="65">
        <f t="shared" si="8"/>
        <v>34</v>
      </c>
      <c r="H129" s="66">
        <f t="shared" si="9"/>
        <v>344</v>
      </c>
      <c r="I129" s="20">
        <f t="shared" si="10"/>
        <v>2.8333333333333335</v>
      </c>
      <c r="J129" s="21">
        <f t="shared" si="11"/>
        <v>0.59515570934256057</v>
      </c>
    </row>
    <row r="130" spans="1:10" x14ac:dyDescent="0.2">
      <c r="A130" s="158" t="s">
        <v>563</v>
      </c>
      <c r="B130" s="65">
        <v>12</v>
      </c>
      <c r="C130" s="66">
        <v>10</v>
      </c>
      <c r="D130" s="65">
        <v>455</v>
      </c>
      <c r="E130" s="66">
        <v>275</v>
      </c>
      <c r="F130" s="67"/>
      <c r="G130" s="65">
        <f t="shared" si="8"/>
        <v>2</v>
      </c>
      <c r="H130" s="66">
        <f t="shared" si="9"/>
        <v>180</v>
      </c>
      <c r="I130" s="20">
        <f t="shared" si="10"/>
        <v>0.2</v>
      </c>
      <c r="J130" s="21">
        <f t="shared" si="11"/>
        <v>0.65454545454545454</v>
      </c>
    </row>
    <row r="131" spans="1:10" s="160" customFormat="1" x14ac:dyDescent="0.2">
      <c r="A131" s="178" t="s">
        <v>674</v>
      </c>
      <c r="B131" s="71">
        <v>2039</v>
      </c>
      <c r="C131" s="72">
        <v>990</v>
      </c>
      <c r="D131" s="71">
        <v>18723</v>
      </c>
      <c r="E131" s="72">
        <v>13228</v>
      </c>
      <c r="F131" s="73"/>
      <c r="G131" s="71">
        <f t="shared" si="8"/>
        <v>1049</v>
      </c>
      <c r="H131" s="72">
        <f t="shared" si="9"/>
        <v>5495</v>
      </c>
      <c r="I131" s="37">
        <f t="shared" si="10"/>
        <v>1.0595959595959596</v>
      </c>
      <c r="J131" s="38">
        <f t="shared" si="11"/>
        <v>0.4154067130329604</v>
      </c>
    </row>
    <row r="132" spans="1:10" x14ac:dyDescent="0.2">
      <c r="A132" s="177"/>
      <c r="B132" s="143"/>
      <c r="C132" s="144"/>
      <c r="D132" s="143"/>
      <c r="E132" s="144"/>
      <c r="F132" s="145"/>
      <c r="G132" s="143"/>
      <c r="H132" s="144"/>
      <c r="I132" s="151"/>
      <c r="J132" s="152"/>
    </row>
    <row r="133" spans="1:10" s="139" customFormat="1" x14ac:dyDescent="0.2">
      <c r="A133" s="159" t="s">
        <v>46</v>
      </c>
      <c r="B133" s="65"/>
      <c r="C133" s="66"/>
      <c r="D133" s="65"/>
      <c r="E133" s="66"/>
      <c r="F133" s="67"/>
      <c r="G133" s="65"/>
      <c r="H133" s="66"/>
      <c r="I133" s="20"/>
      <c r="J133" s="21"/>
    </row>
    <row r="134" spans="1:10" x14ac:dyDescent="0.2">
      <c r="A134" s="158" t="s">
        <v>590</v>
      </c>
      <c r="B134" s="65">
        <v>17</v>
      </c>
      <c r="C134" s="66">
        <v>6</v>
      </c>
      <c r="D134" s="65">
        <v>94</v>
      </c>
      <c r="E134" s="66">
        <v>48</v>
      </c>
      <c r="F134" s="67"/>
      <c r="G134" s="65">
        <f>B134-C134</f>
        <v>11</v>
      </c>
      <c r="H134" s="66">
        <f>D134-E134</f>
        <v>46</v>
      </c>
      <c r="I134" s="20">
        <f>IF(C134=0, "-", IF(G134/C134&lt;10, G134/C134, "&gt;999%"))</f>
        <v>1.8333333333333333</v>
      </c>
      <c r="J134" s="21">
        <f>IF(E134=0, "-", IF(H134/E134&lt;10, H134/E134, "&gt;999%"))</f>
        <v>0.95833333333333337</v>
      </c>
    </row>
    <row r="135" spans="1:10" s="160" customFormat="1" x14ac:dyDescent="0.2">
      <c r="A135" s="178" t="s">
        <v>675</v>
      </c>
      <c r="B135" s="71">
        <v>17</v>
      </c>
      <c r="C135" s="72">
        <v>6</v>
      </c>
      <c r="D135" s="71">
        <v>94</v>
      </c>
      <c r="E135" s="72">
        <v>48</v>
      </c>
      <c r="F135" s="73"/>
      <c r="G135" s="71">
        <f>B135-C135</f>
        <v>11</v>
      </c>
      <c r="H135" s="72">
        <f>D135-E135</f>
        <v>46</v>
      </c>
      <c r="I135" s="37">
        <f>IF(C135=0, "-", IF(G135/C135&lt;10, G135/C135, "&gt;999%"))</f>
        <v>1.8333333333333333</v>
      </c>
      <c r="J135" s="38">
        <f>IF(E135=0, "-", IF(H135/E135&lt;10, H135/E135, "&gt;999%"))</f>
        <v>0.95833333333333337</v>
      </c>
    </row>
    <row r="136" spans="1:10" x14ac:dyDescent="0.2">
      <c r="A136" s="177"/>
      <c r="B136" s="143"/>
      <c r="C136" s="144"/>
      <c r="D136" s="143"/>
      <c r="E136" s="144"/>
      <c r="F136" s="145"/>
      <c r="G136" s="143"/>
      <c r="H136" s="144"/>
      <c r="I136" s="151"/>
      <c r="J136" s="152"/>
    </row>
    <row r="137" spans="1:10" s="139" customFormat="1" x14ac:dyDescent="0.2">
      <c r="A137" s="159" t="s">
        <v>47</v>
      </c>
      <c r="B137" s="65"/>
      <c r="C137" s="66"/>
      <c r="D137" s="65"/>
      <c r="E137" s="66"/>
      <c r="F137" s="67"/>
      <c r="G137" s="65"/>
      <c r="H137" s="66"/>
      <c r="I137" s="20"/>
      <c r="J137" s="21"/>
    </row>
    <row r="138" spans="1:10" x14ac:dyDescent="0.2">
      <c r="A138" s="158" t="s">
        <v>564</v>
      </c>
      <c r="B138" s="65">
        <v>63</v>
      </c>
      <c r="C138" s="66">
        <v>32</v>
      </c>
      <c r="D138" s="65">
        <v>412</v>
      </c>
      <c r="E138" s="66">
        <v>274</v>
      </c>
      <c r="F138" s="67"/>
      <c r="G138" s="65">
        <f>B138-C138</f>
        <v>31</v>
      </c>
      <c r="H138" s="66">
        <f>D138-E138</f>
        <v>138</v>
      </c>
      <c r="I138" s="20">
        <f>IF(C138=0, "-", IF(G138/C138&lt;10, G138/C138, "&gt;999%"))</f>
        <v>0.96875</v>
      </c>
      <c r="J138" s="21">
        <f>IF(E138=0, "-", IF(H138/E138&lt;10, H138/E138, "&gt;999%"))</f>
        <v>0.5036496350364964</v>
      </c>
    </row>
    <row r="139" spans="1:10" x14ac:dyDescent="0.2">
      <c r="A139" s="158" t="s">
        <v>578</v>
      </c>
      <c r="B139" s="65">
        <v>41</v>
      </c>
      <c r="C139" s="66">
        <v>17</v>
      </c>
      <c r="D139" s="65">
        <v>285</v>
      </c>
      <c r="E139" s="66">
        <v>199</v>
      </c>
      <c r="F139" s="67"/>
      <c r="G139" s="65">
        <f>B139-C139</f>
        <v>24</v>
      </c>
      <c r="H139" s="66">
        <f>D139-E139</f>
        <v>86</v>
      </c>
      <c r="I139" s="20">
        <f>IF(C139=0, "-", IF(G139/C139&lt;10, G139/C139, "&gt;999%"))</f>
        <v>1.411764705882353</v>
      </c>
      <c r="J139" s="21">
        <f>IF(E139=0, "-", IF(H139/E139&lt;10, H139/E139, "&gt;999%"))</f>
        <v>0.43216080402010049</v>
      </c>
    </row>
    <row r="140" spans="1:10" x14ac:dyDescent="0.2">
      <c r="A140" s="158" t="s">
        <v>591</v>
      </c>
      <c r="B140" s="65">
        <v>12</v>
      </c>
      <c r="C140" s="66">
        <v>14</v>
      </c>
      <c r="D140" s="65">
        <v>103</v>
      </c>
      <c r="E140" s="66">
        <v>71</v>
      </c>
      <c r="F140" s="67"/>
      <c r="G140" s="65">
        <f>B140-C140</f>
        <v>-2</v>
      </c>
      <c r="H140" s="66">
        <f>D140-E140</f>
        <v>32</v>
      </c>
      <c r="I140" s="20">
        <f>IF(C140=0, "-", IF(G140/C140&lt;10, G140/C140, "&gt;999%"))</f>
        <v>-0.14285714285714285</v>
      </c>
      <c r="J140" s="21">
        <f>IF(E140=0, "-", IF(H140/E140&lt;10, H140/E140, "&gt;999%"))</f>
        <v>0.45070422535211269</v>
      </c>
    </row>
    <row r="141" spans="1:10" s="160" customFormat="1" x14ac:dyDescent="0.2">
      <c r="A141" s="178" t="s">
        <v>676</v>
      </c>
      <c r="B141" s="71">
        <v>116</v>
      </c>
      <c r="C141" s="72">
        <v>63</v>
      </c>
      <c r="D141" s="71">
        <v>800</v>
      </c>
      <c r="E141" s="72">
        <v>544</v>
      </c>
      <c r="F141" s="73"/>
      <c r="G141" s="71">
        <f>B141-C141</f>
        <v>53</v>
      </c>
      <c r="H141" s="72">
        <f>D141-E141</f>
        <v>256</v>
      </c>
      <c r="I141" s="37">
        <f>IF(C141=0, "-", IF(G141/C141&lt;10, G141/C141, "&gt;999%"))</f>
        <v>0.84126984126984128</v>
      </c>
      <c r="J141" s="38">
        <f>IF(E141=0, "-", IF(H141/E141&lt;10, H141/E141, "&gt;999%"))</f>
        <v>0.47058823529411764</v>
      </c>
    </row>
    <row r="142" spans="1:10" x14ac:dyDescent="0.2">
      <c r="A142" s="177"/>
      <c r="B142" s="143"/>
      <c r="C142" s="144"/>
      <c r="D142" s="143"/>
      <c r="E142" s="144"/>
      <c r="F142" s="145"/>
      <c r="G142" s="143"/>
      <c r="H142" s="144"/>
      <c r="I142" s="151"/>
      <c r="J142" s="152"/>
    </row>
    <row r="143" spans="1:10" s="139" customFormat="1" x14ac:dyDescent="0.2">
      <c r="A143" s="159" t="s">
        <v>48</v>
      </c>
      <c r="B143" s="65"/>
      <c r="C143" s="66"/>
      <c r="D143" s="65"/>
      <c r="E143" s="66"/>
      <c r="F143" s="67"/>
      <c r="G143" s="65"/>
      <c r="H143" s="66"/>
      <c r="I143" s="20"/>
      <c r="J143" s="21"/>
    </row>
    <row r="144" spans="1:10" x14ac:dyDescent="0.2">
      <c r="A144" s="158" t="s">
        <v>265</v>
      </c>
      <c r="B144" s="65">
        <v>0</v>
      </c>
      <c r="C144" s="66">
        <v>1</v>
      </c>
      <c r="D144" s="65">
        <v>4</v>
      </c>
      <c r="E144" s="66">
        <v>6</v>
      </c>
      <c r="F144" s="67"/>
      <c r="G144" s="65">
        <f>B144-C144</f>
        <v>-1</v>
      </c>
      <c r="H144" s="66">
        <f>D144-E144</f>
        <v>-2</v>
      </c>
      <c r="I144" s="20">
        <f>IF(C144=0, "-", IF(G144/C144&lt;10, G144/C144, "&gt;999%"))</f>
        <v>-1</v>
      </c>
      <c r="J144" s="21">
        <f>IF(E144=0, "-", IF(H144/E144&lt;10, H144/E144, "&gt;999%"))</f>
        <v>-0.33333333333333331</v>
      </c>
    </row>
    <row r="145" spans="1:10" x14ac:dyDescent="0.2">
      <c r="A145" s="158" t="s">
        <v>282</v>
      </c>
      <c r="B145" s="65">
        <v>0</v>
      </c>
      <c r="C145" s="66">
        <v>2</v>
      </c>
      <c r="D145" s="65">
        <v>11</v>
      </c>
      <c r="E145" s="66">
        <v>5</v>
      </c>
      <c r="F145" s="67"/>
      <c r="G145" s="65">
        <f>B145-C145</f>
        <v>-2</v>
      </c>
      <c r="H145" s="66">
        <f>D145-E145</f>
        <v>6</v>
      </c>
      <c r="I145" s="20">
        <f>IF(C145=0, "-", IF(G145/C145&lt;10, G145/C145, "&gt;999%"))</f>
        <v>-1</v>
      </c>
      <c r="J145" s="21">
        <f>IF(E145=0, "-", IF(H145/E145&lt;10, H145/E145, "&gt;999%"))</f>
        <v>1.2</v>
      </c>
    </row>
    <row r="146" spans="1:10" x14ac:dyDescent="0.2">
      <c r="A146" s="158" t="s">
        <v>439</v>
      </c>
      <c r="B146" s="65">
        <v>10</v>
      </c>
      <c r="C146" s="66">
        <v>0</v>
      </c>
      <c r="D146" s="65">
        <v>27</v>
      </c>
      <c r="E146" s="66">
        <v>0</v>
      </c>
      <c r="F146" s="67"/>
      <c r="G146" s="65">
        <f>B146-C146</f>
        <v>10</v>
      </c>
      <c r="H146" s="66">
        <f>D146-E146</f>
        <v>27</v>
      </c>
      <c r="I146" s="20" t="str">
        <f>IF(C146=0, "-", IF(G146/C146&lt;10, G146/C146, "&gt;999%"))</f>
        <v>-</v>
      </c>
      <c r="J146" s="21" t="str">
        <f>IF(E146=0, "-", IF(H146/E146&lt;10, H146/E146, "&gt;999%"))</f>
        <v>-</v>
      </c>
    </row>
    <row r="147" spans="1:10" x14ac:dyDescent="0.2">
      <c r="A147" s="158" t="s">
        <v>479</v>
      </c>
      <c r="B147" s="65">
        <v>2</v>
      </c>
      <c r="C147" s="66">
        <v>0</v>
      </c>
      <c r="D147" s="65">
        <v>22</v>
      </c>
      <c r="E147" s="66">
        <v>0</v>
      </c>
      <c r="F147" s="67"/>
      <c r="G147" s="65">
        <f>B147-C147</f>
        <v>2</v>
      </c>
      <c r="H147" s="66">
        <f>D147-E147</f>
        <v>22</v>
      </c>
      <c r="I147" s="20" t="str">
        <f>IF(C147=0, "-", IF(G147/C147&lt;10, G147/C147, "&gt;999%"))</f>
        <v>-</v>
      </c>
      <c r="J147" s="21" t="str">
        <f>IF(E147=0, "-", IF(H147/E147&lt;10, H147/E147, "&gt;999%"))</f>
        <v>-</v>
      </c>
    </row>
    <row r="148" spans="1:10" s="160" customFormat="1" x14ac:dyDescent="0.2">
      <c r="A148" s="178" t="s">
        <v>677</v>
      </c>
      <c r="B148" s="71">
        <v>12</v>
      </c>
      <c r="C148" s="72">
        <v>3</v>
      </c>
      <c r="D148" s="71">
        <v>64</v>
      </c>
      <c r="E148" s="72">
        <v>11</v>
      </c>
      <c r="F148" s="73"/>
      <c r="G148" s="71">
        <f>B148-C148</f>
        <v>9</v>
      </c>
      <c r="H148" s="72">
        <f>D148-E148</f>
        <v>53</v>
      </c>
      <c r="I148" s="37">
        <f>IF(C148=0, "-", IF(G148/C148&lt;10, G148/C148, "&gt;999%"))</f>
        <v>3</v>
      </c>
      <c r="J148" s="38">
        <f>IF(E148=0, "-", IF(H148/E148&lt;10, H148/E148, "&gt;999%"))</f>
        <v>4.8181818181818183</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379</v>
      </c>
      <c r="B151" s="65">
        <v>0</v>
      </c>
      <c r="C151" s="66">
        <v>19</v>
      </c>
      <c r="D151" s="65">
        <v>506</v>
      </c>
      <c r="E151" s="66">
        <v>240</v>
      </c>
      <c r="F151" s="67"/>
      <c r="G151" s="65">
        <f t="shared" ref="G151:G159" si="12">B151-C151</f>
        <v>-19</v>
      </c>
      <c r="H151" s="66">
        <f t="shared" ref="H151:H159" si="13">D151-E151</f>
        <v>266</v>
      </c>
      <c r="I151" s="20">
        <f t="shared" ref="I151:I159" si="14">IF(C151=0, "-", IF(G151/C151&lt;10, G151/C151, "&gt;999%"))</f>
        <v>-1</v>
      </c>
      <c r="J151" s="21">
        <f t="shared" ref="J151:J159" si="15">IF(E151=0, "-", IF(H151/E151&lt;10, H151/E151, "&gt;999%"))</f>
        <v>1.1083333333333334</v>
      </c>
    </row>
    <row r="152" spans="1:10" x14ac:dyDescent="0.2">
      <c r="A152" s="158" t="s">
        <v>416</v>
      </c>
      <c r="B152" s="65">
        <v>97</v>
      </c>
      <c r="C152" s="66">
        <v>6</v>
      </c>
      <c r="D152" s="65">
        <v>457</v>
      </c>
      <c r="E152" s="66">
        <v>90</v>
      </c>
      <c r="F152" s="67"/>
      <c r="G152" s="65">
        <f t="shared" si="12"/>
        <v>91</v>
      </c>
      <c r="H152" s="66">
        <f t="shared" si="13"/>
        <v>367</v>
      </c>
      <c r="I152" s="20" t="str">
        <f t="shared" si="14"/>
        <v>&gt;999%</v>
      </c>
      <c r="J152" s="21">
        <f t="shared" si="15"/>
        <v>4.0777777777777775</v>
      </c>
    </row>
    <row r="153" spans="1:10" x14ac:dyDescent="0.2">
      <c r="A153" s="158" t="s">
        <v>451</v>
      </c>
      <c r="B153" s="65">
        <v>17</v>
      </c>
      <c r="C153" s="66">
        <v>2</v>
      </c>
      <c r="D153" s="65">
        <v>74</v>
      </c>
      <c r="E153" s="66">
        <v>28</v>
      </c>
      <c r="F153" s="67"/>
      <c r="G153" s="65">
        <f t="shared" si="12"/>
        <v>15</v>
      </c>
      <c r="H153" s="66">
        <f t="shared" si="13"/>
        <v>46</v>
      </c>
      <c r="I153" s="20">
        <f t="shared" si="14"/>
        <v>7.5</v>
      </c>
      <c r="J153" s="21">
        <f t="shared" si="15"/>
        <v>1.6428571428571428</v>
      </c>
    </row>
    <row r="154" spans="1:10" x14ac:dyDescent="0.2">
      <c r="A154" s="158" t="s">
        <v>380</v>
      </c>
      <c r="B154" s="65">
        <v>119</v>
      </c>
      <c r="C154" s="66">
        <v>0</v>
      </c>
      <c r="D154" s="65">
        <v>485</v>
      </c>
      <c r="E154" s="66">
        <v>0</v>
      </c>
      <c r="F154" s="67"/>
      <c r="G154" s="65">
        <f t="shared" si="12"/>
        <v>119</v>
      </c>
      <c r="H154" s="66">
        <f t="shared" si="13"/>
        <v>485</v>
      </c>
      <c r="I154" s="20" t="str">
        <f t="shared" si="14"/>
        <v>-</v>
      </c>
      <c r="J154" s="21" t="str">
        <f t="shared" si="15"/>
        <v>-</v>
      </c>
    </row>
    <row r="155" spans="1:10" x14ac:dyDescent="0.2">
      <c r="A155" s="158" t="s">
        <v>532</v>
      </c>
      <c r="B155" s="65">
        <v>11</v>
      </c>
      <c r="C155" s="66">
        <v>17</v>
      </c>
      <c r="D155" s="65">
        <v>122</v>
      </c>
      <c r="E155" s="66">
        <v>134</v>
      </c>
      <c r="F155" s="67"/>
      <c r="G155" s="65">
        <f t="shared" si="12"/>
        <v>-6</v>
      </c>
      <c r="H155" s="66">
        <f t="shared" si="13"/>
        <v>-12</v>
      </c>
      <c r="I155" s="20">
        <f t="shared" si="14"/>
        <v>-0.35294117647058826</v>
      </c>
      <c r="J155" s="21">
        <f t="shared" si="15"/>
        <v>-8.9552238805970144E-2</v>
      </c>
    </row>
    <row r="156" spans="1:10" x14ac:dyDescent="0.2">
      <c r="A156" s="158" t="s">
        <v>544</v>
      </c>
      <c r="B156" s="65">
        <v>15</v>
      </c>
      <c r="C156" s="66">
        <v>5</v>
      </c>
      <c r="D156" s="65">
        <v>80</v>
      </c>
      <c r="E156" s="66">
        <v>52</v>
      </c>
      <c r="F156" s="67"/>
      <c r="G156" s="65">
        <f t="shared" si="12"/>
        <v>10</v>
      </c>
      <c r="H156" s="66">
        <f t="shared" si="13"/>
        <v>28</v>
      </c>
      <c r="I156" s="20">
        <f t="shared" si="14"/>
        <v>2</v>
      </c>
      <c r="J156" s="21">
        <f t="shared" si="15"/>
        <v>0.53846153846153844</v>
      </c>
    </row>
    <row r="157" spans="1:10" x14ac:dyDescent="0.2">
      <c r="A157" s="158" t="s">
        <v>533</v>
      </c>
      <c r="B157" s="65">
        <v>10</v>
      </c>
      <c r="C157" s="66">
        <v>0</v>
      </c>
      <c r="D157" s="65">
        <v>13</v>
      </c>
      <c r="E157" s="66">
        <v>0</v>
      </c>
      <c r="F157" s="67"/>
      <c r="G157" s="65">
        <f t="shared" si="12"/>
        <v>10</v>
      </c>
      <c r="H157" s="66">
        <f t="shared" si="13"/>
        <v>13</v>
      </c>
      <c r="I157" s="20" t="str">
        <f t="shared" si="14"/>
        <v>-</v>
      </c>
      <c r="J157" s="21" t="str">
        <f t="shared" si="15"/>
        <v>-</v>
      </c>
    </row>
    <row r="158" spans="1:10" x14ac:dyDescent="0.2">
      <c r="A158" s="158" t="s">
        <v>545</v>
      </c>
      <c r="B158" s="65">
        <v>106</v>
      </c>
      <c r="C158" s="66">
        <v>0</v>
      </c>
      <c r="D158" s="65">
        <v>1073</v>
      </c>
      <c r="E158" s="66">
        <v>0</v>
      </c>
      <c r="F158" s="67"/>
      <c r="G158" s="65">
        <f t="shared" si="12"/>
        <v>106</v>
      </c>
      <c r="H158" s="66">
        <f t="shared" si="13"/>
        <v>1073</v>
      </c>
      <c r="I158" s="20" t="str">
        <f t="shared" si="14"/>
        <v>-</v>
      </c>
      <c r="J158" s="21" t="str">
        <f t="shared" si="15"/>
        <v>-</v>
      </c>
    </row>
    <row r="159" spans="1:10" s="160" customFormat="1" x14ac:dyDescent="0.2">
      <c r="A159" s="178" t="s">
        <v>678</v>
      </c>
      <c r="B159" s="71">
        <v>375</v>
      </c>
      <c r="C159" s="72">
        <v>49</v>
      </c>
      <c r="D159" s="71">
        <v>2810</v>
      </c>
      <c r="E159" s="72">
        <v>544</v>
      </c>
      <c r="F159" s="73"/>
      <c r="G159" s="71">
        <f t="shared" si="12"/>
        <v>326</v>
      </c>
      <c r="H159" s="72">
        <f t="shared" si="13"/>
        <v>2266</v>
      </c>
      <c r="I159" s="37">
        <f t="shared" si="14"/>
        <v>6.6530612244897958</v>
      </c>
      <c r="J159" s="38">
        <f t="shared" si="15"/>
        <v>4.1654411764705879</v>
      </c>
    </row>
    <row r="160" spans="1:10" x14ac:dyDescent="0.2">
      <c r="A160" s="177"/>
      <c r="B160" s="143"/>
      <c r="C160" s="144"/>
      <c r="D160" s="143"/>
      <c r="E160" s="144"/>
      <c r="F160" s="145"/>
      <c r="G160" s="143"/>
      <c r="H160" s="144"/>
      <c r="I160" s="151"/>
      <c r="J160" s="152"/>
    </row>
    <row r="161" spans="1:10" s="139" customFormat="1" x14ac:dyDescent="0.2">
      <c r="A161" s="159" t="s">
        <v>50</v>
      </c>
      <c r="B161" s="65"/>
      <c r="C161" s="66"/>
      <c r="D161" s="65"/>
      <c r="E161" s="66"/>
      <c r="F161" s="67"/>
      <c r="G161" s="65"/>
      <c r="H161" s="66"/>
      <c r="I161" s="20"/>
      <c r="J161" s="21"/>
    </row>
    <row r="162" spans="1:10" x14ac:dyDescent="0.2">
      <c r="A162" s="158" t="s">
        <v>592</v>
      </c>
      <c r="B162" s="65">
        <v>7</v>
      </c>
      <c r="C162" s="66">
        <v>16</v>
      </c>
      <c r="D162" s="65">
        <v>98</v>
      </c>
      <c r="E162" s="66">
        <v>78</v>
      </c>
      <c r="F162" s="67"/>
      <c r="G162" s="65">
        <f>B162-C162</f>
        <v>-9</v>
      </c>
      <c r="H162" s="66">
        <f>D162-E162</f>
        <v>20</v>
      </c>
      <c r="I162" s="20">
        <f>IF(C162=0, "-", IF(G162/C162&lt;10, G162/C162, "&gt;999%"))</f>
        <v>-0.5625</v>
      </c>
      <c r="J162" s="21">
        <f>IF(E162=0, "-", IF(H162/E162&lt;10, H162/E162, "&gt;999%"))</f>
        <v>0.25641025641025639</v>
      </c>
    </row>
    <row r="163" spans="1:10" x14ac:dyDescent="0.2">
      <c r="A163" s="158" t="s">
        <v>565</v>
      </c>
      <c r="B163" s="65">
        <v>43</v>
      </c>
      <c r="C163" s="66">
        <v>29</v>
      </c>
      <c r="D163" s="65">
        <v>402</v>
      </c>
      <c r="E163" s="66">
        <v>358</v>
      </c>
      <c r="F163" s="67"/>
      <c r="G163" s="65">
        <f>B163-C163</f>
        <v>14</v>
      </c>
      <c r="H163" s="66">
        <f>D163-E163</f>
        <v>44</v>
      </c>
      <c r="I163" s="20">
        <f>IF(C163=0, "-", IF(G163/C163&lt;10, G163/C163, "&gt;999%"))</f>
        <v>0.48275862068965519</v>
      </c>
      <c r="J163" s="21">
        <f>IF(E163=0, "-", IF(H163/E163&lt;10, H163/E163, "&gt;999%"))</f>
        <v>0.12290502793296089</v>
      </c>
    </row>
    <row r="164" spans="1:10" x14ac:dyDescent="0.2">
      <c r="A164" s="158" t="s">
        <v>579</v>
      </c>
      <c r="B164" s="65">
        <v>43</v>
      </c>
      <c r="C164" s="66">
        <v>48</v>
      </c>
      <c r="D164" s="65">
        <v>505</v>
      </c>
      <c r="E164" s="66">
        <v>448</v>
      </c>
      <c r="F164" s="67"/>
      <c r="G164" s="65">
        <f>B164-C164</f>
        <v>-5</v>
      </c>
      <c r="H164" s="66">
        <f>D164-E164</f>
        <v>57</v>
      </c>
      <c r="I164" s="20">
        <f>IF(C164=0, "-", IF(G164/C164&lt;10, G164/C164, "&gt;999%"))</f>
        <v>-0.10416666666666667</v>
      </c>
      <c r="J164" s="21">
        <f>IF(E164=0, "-", IF(H164/E164&lt;10, H164/E164, "&gt;999%"))</f>
        <v>0.12723214285714285</v>
      </c>
    </row>
    <row r="165" spans="1:10" s="160" customFormat="1" x14ac:dyDescent="0.2">
      <c r="A165" s="178" t="s">
        <v>679</v>
      </c>
      <c r="B165" s="71">
        <v>93</v>
      </c>
      <c r="C165" s="72">
        <v>93</v>
      </c>
      <c r="D165" s="71">
        <v>1005</v>
      </c>
      <c r="E165" s="72">
        <v>884</v>
      </c>
      <c r="F165" s="73"/>
      <c r="G165" s="71">
        <f>B165-C165</f>
        <v>0</v>
      </c>
      <c r="H165" s="72">
        <f>D165-E165</f>
        <v>121</v>
      </c>
      <c r="I165" s="37">
        <f>IF(C165=0, "-", IF(G165/C165&lt;10, G165/C165, "&gt;999%"))</f>
        <v>0</v>
      </c>
      <c r="J165" s="38">
        <f>IF(E165=0, "-", IF(H165/E165&lt;10, H165/E165, "&gt;999%"))</f>
        <v>0.13687782805429866</v>
      </c>
    </row>
    <row r="166" spans="1:10" x14ac:dyDescent="0.2">
      <c r="A166" s="177"/>
      <c r="B166" s="143"/>
      <c r="C166" s="144"/>
      <c r="D166" s="143"/>
      <c r="E166" s="144"/>
      <c r="F166" s="145"/>
      <c r="G166" s="143"/>
      <c r="H166" s="144"/>
      <c r="I166" s="151"/>
      <c r="J166" s="152"/>
    </row>
    <row r="167" spans="1:10" s="139" customFormat="1" x14ac:dyDescent="0.2">
      <c r="A167" s="159" t="s">
        <v>51</v>
      </c>
      <c r="B167" s="65"/>
      <c r="C167" s="66"/>
      <c r="D167" s="65"/>
      <c r="E167" s="66"/>
      <c r="F167" s="67"/>
      <c r="G167" s="65"/>
      <c r="H167" s="66"/>
      <c r="I167" s="20"/>
      <c r="J167" s="21"/>
    </row>
    <row r="168" spans="1:10" x14ac:dyDescent="0.2">
      <c r="A168" s="158" t="s">
        <v>452</v>
      </c>
      <c r="B168" s="65">
        <v>0</v>
      </c>
      <c r="C168" s="66">
        <v>24</v>
      </c>
      <c r="D168" s="65">
        <v>0</v>
      </c>
      <c r="E168" s="66">
        <v>503</v>
      </c>
      <c r="F168" s="67"/>
      <c r="G168" s="65">
        <f t="shared" ref="G168:G176" si="16">B168-C168</f>
        <v>-24</v>
      </c>
      <c r="H168" s="66">
        <f t="shared" ref="H168:H176" si="17">D168-E168</f>
        <v>-503</v>
      </c>
      <c r="I168" s="20">
        <f t="shared" ref="I168:I176" si="18">IF(C168=0, "-", IF(G168/C168&lt;10, G168/C168, "&gt;999%"))</f>
        <v>-1</v>
      </c>
      <c r="J168" s="21">
        <f t="shared" ref="J168:J176" si="19">IF(E168=0, "-", IF(H168/E168&lt;10, H168/E168, "&gt;999%"))</f>
        <v>-1</v>
      </c>
    </row>
    <row r="169" spans="1:10" x14ac:dyDescent="0.2">
      <c r="A169" s="158" t="s">
        <v>221</v>
      </c>
      <c r="B169" s="65">
        <v>0</v>
      </c>
      <c r="C169" s="66">
        <v>6</v>
      </c>
      <c r="D169" s="65">
        <v>0</v>
      </c>
      <c r="E169" s="66">
        <v>507</v>
      </c>
      <c r="F169" s="67"/>
      <c r="G169" s="65">
        <f t="shared" si="16"/>
        <v>-6</v>
      </c>
      <c r="H169" s="66">
        <f t="shared" si="17"/>
        <v>-507</v>
      </c>
      <c r="I169" s="20">
        <f t="shared" si="18"/>
        <v>-1</v>
      </c>
      <c r="J169" s="21">
        <f t="shared" si="19"/>
        <v>-1</v>
      </c>
    </row>
    <row r="170" spans="1:10" x14ac:dyDescent="0.2">
      <c r="A170" s="158" t="s">
        <v>534</v>
      </c>
      <c r="B170" s="65">
        <v>0</v>
      </c>
      <c r="C170" s="66">
        <v>19</v>
      </c>
      <c r="D170" s="65">
        <v>0</v>
      </c>
      <c r="E170" s="66">
        <v>319</v>
      </c>
      <c r="F170" s="67"/>
      <c r="G170" s="65">
        <f t="shared" si="16"/>
        <v>-19</v>
      </c>
      <c r="H170" s="66">
        <f t="shared" si="17"/>
        <v>-319</v>
      </c>
      <c r="I170" s="20">
        <f t="shared" si="18"/>
        <v>-1</v>
      </c>
      <c r="J170" s="21">
        <f t="shared" si="19"/>
        <v>-1</v>
      </c>
    </row>
    <row r="171" spans="1:10" x14ac:dyDescent="0.2">
      <c r="A171" s="158" t="s">
        <v>546</v>
      </c>
      <c r="B171" s="65">
        <v>0</v>
      </c>
      <c r="C171" s="66">
        <v>46</v>
      </c>
      <c r="D171" s="65">
        <v>0</v>
      </c>
      <c r="E171" s="66">
        <v>2100</v>
      </c>
      <c r="F171" s="67"/>
      <c r="G171" s="65">
        <f t="shared" si="16"/>
        <v>-46</v>
      </c>
      <c r="H171" s="66">
        <f t="shared" si="17"/>
        <v>-2100</v>
      </c>
      <c r="I171" s="20">
        <f t="shared" si="18"/>
        <v>-1</v>
      </c>
      <c r="J171" s="21">
        <f t="shared" si="19"/>
        <v>-1</v>
      </c>
    </row>
    <row r="172" spans="1:10" x14ac:dyDescent="0.2">
      <c r="A172" s="158" t="s">
        <v>276</v>
      </c>
      <c r="B172" s="65">
        <v>0</v>
      </c>
      <c r="C172" s="66">
        <v>15</v>
      </c>
      <c r="D172" s="65">
        <v>0</v>
      </c>
      <c r="E172" s="66">
        <v>275</v>
      </c>
      <c r="F172" s="67"/>
      <c r="G172" s="65">
        <f t="shared" si="16"/>
        <v>-15</v>
      </c>
      <c r="H172" s="66">
        <f t="shared" si="17"/>
        <v>-275</v>
      </c>
      <c r="I172" s="20">
        <f t="shared" si="18"/>
        <v>-1</v>
      </c>
      <c r="J172" s="21">
        <f t="shared" si="19"/>
        <v>-1</v>
      </c>
    </row>
    <row r="173" spans="1:10" x14ac:dyDescent="0.2">
      <c r="A173" s="158" t="s">
        <v>417</v>
      </c>
      <c r="B173" s="65">
        <v>0</v>
      </c>
      <c r="C173" s="66">
        <v>30</v>
      </c>
      <c r="D173" s="65">
        <v>0</v>
      </c>
      <c r="E173" s="66">
        <v>560</v>
      </c>
      <c r="F173" s="67"/>
      <c r="G173" s="65">
        <f t="shared" si="16"/>
        <v>-30</v>
      </c>
      <c r="H173" s="66">
        <f t="shared" si="17"/>
        <v>-560</v>
      </c>
      <c r="I173" s="20">
        <f t="shared" si="18"/>
        <v>-1</v>
      </c>
      <c r="J173" s="21">
        <f t="shared" si="19"/>
        <v>-1</v>
      </c>
    </row>
    <row r="174" spans="1:10" x14ac:dyDescent="0.2">
      <c r="A174" s="158" t="s">
        <v>453</v>
      </c>
      <c r="B174" s="65">
        <v>0</v>
      </c>
      <c r="C174" s="66">
        <v>17</v>
      </c>
      <c r="D174" s="65">
        <v>0</v>
      </c>
      <c r="E174" s="66">
        <v>319</v>
      </c>
      <c r="F174" s="67"/>
      <c r="G174" s="65">
        <f t="shared" si="16"/>
        <v>-17</v>
      </c>
      <c r="H174" s="66">
        <f t="shared" si="17"/>
        <v>-319</v>
      </c>
      <c r="I174" s="20">
        <f t="shared" si="18"/>
        <v>-1</v>
      </c>
      <c r="J174" s="21">
        <f t="shared" si="19"/>
        <v>-1</v>
      </c>
    </row>
    <row r="175" spans="1:10" x14ac:dyDescent="0.2">
      <c r="A175" s="158" t="s">
        <v>367</v>
      </c>
      <c r="B175" s="65">
        <v>0</v>
      </c>
      <c r="C175" s="66">
        <v>9</v>
      </c>
      <c r="D175" s="65">
        <v>0</v>
      </c>
      <c r="E175" s="66">
        <v>756</v>
      </c>
      <c r="F175" s="67"/>
      <c r="G175" s="65">
        <f t="shared" si="16"/>
        <v>-9</v>
      </c>
      <c r="H175" s="66">
        <f t="shared" si="17"/>
        <v>-756</v>
      </c>
      <c r="I175" s="20">
        <f t="shared" si="18"/>
        <v>-1</v>
      </c>
      <c r="J175" s="21">
        <f t="shared" si="19"/>
        <v>-1</v>
      </c>
    </row>
    <row r="176" spans="1:10" s="160" customFormat="1" x14ac:dyDescent="0.2">
      <c r="A176" s="178" t="s">
        <v>680</v>
      </c>
      <c r="B176" s="71">
        <v>0</v>
      </c>
      <c r="C176" s="72">
        <v>166</v>
      </c>
      <c r="D176" s="71">
        <v>0</v>
      </c>
      <c r="E176" s="72">
        <v>5339</v>
      </c>
      <c r="F176" s="73"/>
      <c r="G176" s="71">
        <f t="shared" si="16"/>
        <v>-166</v>
      </c>
      <c r="H176" s="72">
        <f t="shared" si="17"/>
        <v>-5339</v>
      </c>
      <c r="I176" s="37">
        <f t="shared" si="18"/>
        <v>-1</v>
      </c>
      <c r="J176" s="38">
        <f t="shared" si="19"/>
        <v>-1</v>
      </c>
    </row>
    <row r="177" spans="1:10" x14ac:dyDescent="0.2">
      <c r="A177" s="177"/>
      <c r="B177" s="143"/>
      <c r="C177" s="144"/>
      <c r="D177" s="143"/>
      <c r="E177" s="144"/>
      <c r="F177" s="145"/>
      <c r="G177" s="143"/>
      <c r="H177" s="144"/>
      <c r="I177" s="151"/>
      <c r="J177" s="152"/>
    </row>
    <row r="178" spans="1:10" s="139" customFormat="1" x14ac:dyDescent="0.2">
      <c r="A178" s="159" t="s">
        <v>52</v>
      </c>
      <c r="B178" s="65"/>
      <c r="C178" s="66"/>
      <c r="D178" s="65"/>
      <c r="E178" s="66"/>
      <c r="F178" s="67"/>
      <c r="G178" s="65"/>
      <c r="H178" s="66"/>
      <c r="I178" s="20"/>
      <c r="J178" s="21"/>
    </row>
    <row r="179" spans="1:10" x14ac:dyDescent="0.2">
      <c r="A179" s="158" t="s">
        <v>249</v>
      </c>
      <c r="B179" s="65">
        <v>2</v>
      </c>
      <c r="C179" s="66">
        <v>1</v>
      </c>
      <c r="D179" s="65">
        <v>17</v>
      </c>
      <c r="E179" s="66">
        <v>37</v>
      </c>
      <c r="F179" s="67"/>
      <c r="G179" s="65">
        <f t="shared" ref="G179:G186" si="20">B179-C179</f>
        <v>1</v>
      </c>
      <c r="H179" s="66">
        <f t="shared" ref="H179:H186" si="21">D179-E179</f>
        <v>-20</v>
      </c>
      <c r="I179" s="20">
        <f t="shared" ref="I179:I186" si="22">IF(C179=0, "-", IF(G179/C179&lt;10, G179/C179, "&gt;999%"))</f>
        <v>1</v>
      </c>
      <c r="J179" s="21">
        <f t="shared" ref="J179:J186" si="23">IF(E179=0, "-", IF(H179/E179&lt;10, H179/E179, "&gt;999%"))</f>
        <v>-0.54054054054054057</v>
      </c>
    </row>
    <row r="180" spans="1:10" x14ac:dyDescent="0.2">
      <c r="A180" s="158" t="s">
        <v>202</v>
      </c>
      <c r="B180" s="65">
        <v>0</v>
      </c>
      <c r="C180" s="66">
        <v>4</v>
      </c>
      <c r="D180" s="65">
        <v>2</v>
      </c>
      <c r="E180" s="66">
        <v>50</v>
      </c>
      <c r="F180" s="67"/>
      <c r="G180" s="65">
        <f t="shared" si="20"/>
        <v>-4</v>
      </c>
      <c r="H180" s="66">
        <f t="shared" si="21"/>
        <v>-48</v>
      </c>
      <c r="I180" s="20">
        <f t="shared" si="22"/>
        <v>-1</v>
      </c>
      <c r="J180" s="21">
        <f t="shared" si="23"/>
        <v>-0.96</v>
      </c>
    </row>
    <row r="181" spans="1:10" x14ac:dyDescent="0.2">
      <c r="A181" s="158" t="s">
        <v>222</v>
      </c>
      <c r="B181" s="65">
        <v>47</v>
      </c>
      <c r="C181" s="66">
        <v>62</v>
      </c>
      <c r="D181" s="65">
        <v>864</v>
      </c>
      <c r="E181" s="66">
        <v>1512</v>
      </c>
      <c r="F181" s="67"/>
      <c r="G181" s="65">
        <f t="shared" si="20"/>
        <v>-15</v>
      </c>
      <c r="H181" s="66">
        <f t="shared" si="21"/>
        <v>-648</v>
      </c>
      <c r="I181" s="20">
        <f t="shared" si="22"/>
        <v>-0.24193548387096775</v>
      </c>
      <c r="J181" s="21">
        <f t="shared" si="23"/>
        <v>-0.42857142857142855</v>
      </c>
    </row>
    <row r="182" spans="1:10" x14ac:dyDescent="0.2">
      <c r="A182" s="158" t="s">
        <v>418</v>
      </c>
      <c r="B182" s="65">
        <v>116</v>
      </c>
      <c r="C182" s="66">
        <v>42</v>
      </c>
      <c r="D182" s="65">
        <v>1527</v>
      </c>
      <c r="E182" s="66">
        <v>1963</v>
      </c>
      <c r="F182" s="67"/>
      <c r="G182" s="65">
        <f t="shared" si="20"/>
        <v>74</v>
      </c>
      <c r="H182" s="66">
        <f t="shared" si="21"/>
        <v>-436</v>
      </c>
      <c r="I182" s="20">
        <f t="shared" si="22"/>
        <v>1.7619047619047619</v>
      </c>
      <c r="J182" s="21">
        <f t="shared" si="23"/>
        <v>-0.22210901681100356</v>
      </c>
    </row>
    <row r="183" spans="1:10" x14ac:dyDescent="0.2">
      <c r="A183" s="158" t="s">
        <v>381</v>
      </c>
      <c r="B183" s="65">
        <v>73</v>
      </c>
      <c r="C183" s="66">
        <v>44</v>
      </c>
      <c r="D183" s="65">
        <v>1410</v>
      </c>
      <c r="E183" s="66">
        <v>1558</v>
      </c>
      <c r="F183" s="67"/>
      <c r="G183" s="65">
        <f t="shared" si="20"/>
        <v>29</v>
      </c>
      <c r="H183" s="66">
        <f t="shared" si="21"/>
        <v>-148</v>
      </c>
      <c r="I183" s="20">
        <f t="shared" si="22"/>
        <v>0.65909090909090906</v>
      </c>
      <c r="J183" s="21">
        <f t="shared" si="23"/>
        <v>-9.4993581514762518E-2</v>
      </c>
    </row>
    <row r="184" spans="1:10" x14ac:dyDescent="0.2">
      <c r="A184" s="158" t="s">
        <v>203</v>
      </c>
      <c r="B184" s="65">
        <v>0</v>
      </c>
      <c r="C184" s="66">
        <v>24</v>
      </c>
      <c r="D184" s="65">
        <v>133</v>
      </c>
      <c r="E184" s="66">
        <v>371</v>
      </c>
      <c r="F184" s="67"/>
      <c r="G184" s="65">
        <f t="shared" si="20"/>
        <v>-24</v>
      </c>
      <c r="H184" s="66">
        <f t="shared" si="21"/>
        <v>-238</v>
      </c>
      <c r="I184" s="20">
        <f t="shared" si="22"/>
        <v>-1</v>
      </c>
      <c r="J184" s="21">
        <f t="shared" si="23"/>
        <v>-0.64150943396226412</v>
      </c>
    </row>
    <row r="185" spans="1:10" x14ac:dyDescent="0.2">
      <c r="A185" s="158" t="s">
        <v>304</v>
      </c>
      <c r="B185" s="65">
        <v>11</v>
      </c>
      <c r="C185" s="66">
        <v>6</v>
      </c>
      <c r="D185" s="65">
        <v>270</v>
      </c>
      <c r="E185" s="66">
        <v>187</v>
      </c>
      <c r="F185" s="67"/>
      <c r="G185" s="65">
        <f t="shared" si="20"/>
        <v>5</v>
      </c>
      <c r="H185" s="66">
        <f t="shared" si="21"/>
        <v>83</v>
      </c>
      <c r="I185" s="20">
        <f t="shared" si="22"/>
        <v>0.83333333333333337</v>
      </c>
      <c r="J185" s="21">
        <f t="shared" si="23"/>
        <v>0.44385026737967914</v>
      </c>
    </row>
    <row r="186" spans="1:10" s="160" customFormat="1" x14ac:dyDescent="0.2">
      <c r="A186" s="178" t="s">
        <v>681</v>
      </c>
      <c r="B186" s="71">
        <v>249</v>
      </c>
      <c r="C186" s="72">
        <v>183</v>
      </c>
      <c r="D186" s="71">
        <v>4223</v>
      </c>
      <c r="E186" s="72">
        <v>5678</v>
      </c>
      <c r="F186" s="73"/>
      <c r="G186" s="71">
        <f t="shared" si="20"/>
        <v>66</v>
      </c>
      <c r="H186" s="72">
        <f t="shared" si="21"/>
        <v>-1455</v>
      </c>
      <c r="I186" s="37">
        <f t="shared" si="22"/>
        <v>0.36065573770491804</v>
      </c>
      <c r="J186" s="38">
        <f t="shared" si="23"/>
        <v>-0.25625220147939415</v>
      </c>
    </row>
    <row r="187" spans="1:10" x14ac:dyDescent="0.2">
      <c r="A187" s="177"/>
      <c r="B187" s="143"/>
      <c r="C187" s="144"/>
      <c r="D187" s="143"/>
      <c r="E187" s="144"/>
      <c r="F187" s="145"/>
      <c r="G187" s="143"/>
      <c r="H187" s="144"/>
      <c r="I187" s="151"/>
      <c r="J187" s="152"/>
    </row>
    <row r="188" spans="1:10" s="139" customFormat="1" x14ac:dyDescent="0.2">
      <c r="A188" s="159" t="s">
        <v>53</v>
      </c>
      <c r="B188" s="65"/>
      <c r="C188" s="66"/>
      <c r="D188" s="65"/>
      <c r="E188" s="66"/>
      <c r="F188" s="67"/>
      <c r="G188" s="65"/>
      <c r="H188" s="66"/>
      <c r="I188" s="20"/>
      <c r="J188" s="21"/>
    </row>
    <row r="189" spans="1:10" x14ac:dyDescent="0.2">
      <c r="A189" s="158" t="s">
        <v>204</v>
      </c>
      <c r="B189" s="65">
        <v>0</v>
      </c>
      <c r="C189" s="66">
        <v>0</v>
      </c>
      <c r="D189" s="65">
        <v>0</v>
      </c>
      <c r="E189" s="66">
        <v>16</v>
      </c>
      <c r="F189" s="67"/>
      <c r="G189" s="65">
        <f t="shared" ref="G189:G204" si="24">B189-C189</f>
        <v>0</v>
      </c>
      <c r="H189" s="66">
        <f t="shared" ref="H189:H204" si="25">D189-E189</f>
        <v>-16</v>
      </c>
      <c r="I189" s="20" t="str">
        <f t="shared" ref="I189:I204" si="26">IF(C189=0, "-", IF(G189/C189&lt;10, G189/C189, "&gt;999%"))</f>
        <v>-</v>
      </c>
      <c r="J189" s="21">
        <f t="shared" ref="J189:J204" si="27">IF(E189=0, "-", IF(H189/E189&lt;10, H189/E189, "&gt;999%"))</f>
        <v>-1</v>
      </c>
    </row>
    <row r="190" spans="1:10" x14ac:dyDescent="0.2">
      <c r="A190" s="158" t="s">
        <v>223</v>
      </c>
      <c r="B190" s="65">
        <v>0</v>
      </c>
      <c r="C190" s="66">
        <v>14</v>
      </c>
      <c r="D190" s="65">
        <v>2</v>
      </c>
      <c r="E190" s="66">
        <v>308</v>
      </c>
      <c r="F190" s="67"/>
      <c r="G190" s="65">
        <f t="shared" si="24"/>
        <v>-14</v>
      </c>
      <c r="H190" s="66">
        <f t="shared" si="25"/>
        <v>-306</v>
      </c>
      <c r="I190" s="20">
        <f t="shared" si="26"/>
        <v>-1</v>
      </c>
      <c r="J190" s="21">
        <f t="shared" si="27"/>
        <v>-0.99350649350649356</v>
      </c>
    </row>
    <row r="191" spans="1:10" x14ac:dyDescent="0.2">
      <c r="A191" s="158" t="s">
        <v>224</v>
      </c>
      <c r="B191" s="65">
        <v>516</v>
      </c>
      <c r="C191" s="66">
        <v>203</v>
      </c>
      <c r="D191" s="65">
        <v>4913</v>
      </c>
      <c r="E191" s="66">
        <v>3119</v>
      </c>
      <c r="F191" s="67"/>
      <c r="G191" s="65">
        <f t="shared" si="24"/>
        <v>313</v>
      </c>
      <c r="H191" s="66">
        <f t="shared" si="25"/>
        <v>1794</v>
      </c>
      <c r="I191" s="20">
        <f t="shared" si="26"/>
        <v>1.541871921182266</v>
      </c>
      <c r="J191" s="21">
        <f t="shared" si="27"/>
        <v>0.57518435395960243</v>
      </c>
    </row>
    <row r="192" spans="1:10" x14ac:dyDescent="0.2">
      <c r="A192" s="158" t="s">
        <v>521</v>
      </c>
      <c r="B192" s="65">
        <v>4</v>
      </c>
      <c r="C192" s="66">
        <v>38</v>
      </c>
      <c r="D192" s="65">
        <v>543</v>
      </c>
      <c r="E192" s="66">
        <v>621</v>
      </c>
      <c r="F192" s="67"/>
      <c r="G192" s="65">
        <f t="shared" si="24"/>
        <v>-34</v>
      </c>
      <c r="H192" s="66">
        <f t="shared" si="25"/>
        <v>-78</v>
      </c>
      <c r="I192" s="20">
        <f t="shared" si="26"/>
        <v>-0.89473684210526316</v>
      </c>
      <c r="J192" s="21">
        <f t="shared" si="27"/>
        <v>-0.12560386473429952</v>
      </c>
    </row>
    <row r="193" spans="1:10" x14ac:dyDescent="0.2">
      <c r="A193" s="158" t="s">
        <v>305</v>
      </c>
      <c r="B193" s="65">
        <v>1</v>
      </c>
      <c r="C193" s="66">
        <v>4</v>
      </c>
      <c r="D193" s="65">
        <v>51</v>
      </c>
      <c r="E193" s="66">
        <v>101</v>
      </c>
      <c r="F193" s="67"/>
      <c r="G193" s="65">
        <f t="shared" si="24"/>
        <v>-3</v>
      </c>
      <c r="H193" s="66">
        <f t="shared" si="25"/>
        <v>-50</v>
      </c>
      <c r="I193" s="20">
        <f t="shared" si="26"/>
        <v>-0.75</v>
      </c>
      <c r="J193" s="21">
        <f t="shared" si="27"/>
        <v>-0.49504950495049505</v>
      </c>
    </row>
    <row r="194" spans="1:10" x14ac:dyDescent="0.2">
      <c r="A194" s="158" t="s">
        <v>225</v>
      </c>
      <c r="B194" s="65">
        <v>12</v>
      </c>
      <c r="C194" s="66">
        <v>1</v>
      </c>
      <c r="D194" s="65">
        <v>107</v>
      </c>
      <c r="E194" s="66">
        <v>77</v>
      </c>
      <c r="F194" s="67"/>
      <c r="G194" s="65">
        <f t="shared" si="24"/>
        <v>11</v>
      </c>
      <c r="H194" s="66">
        <f t="shared" si="25"/>
        <v>30</v>
      </c>
      <c r="I194" s="20" t="str">
        <f t="shared" si="26"/>
        <v>&gt;999%</v>
      </c>
      <c r="J194" s="21">
        <f t="shared" si="27"/>
        <v>0.38961038961038963</v>
      </c>
    </row>
    <row r="195" spans="1:10" x14ac:dyDescent="0.2">
      <c r="A195" s="158" t="s">
        <v>382</v>
      </c>
      <c r="B195" s="65">
        <v>186</v>
      </c>
      <c r="C195" s="66">
        <v>110</v>
      </c>
      <c r="D195" s="65">
        <v>2397</v>
      </c>
      <c r="E195" s="66">
        <v>1737</v>
      </c>
      <c r="F195" s="67"/>
      <c r="G195" s="65">
        <f t="shared" si="24"/>
        <v>76</v>
      </c>
      <c r="H195" s="66">
        <f t="shared" si="25"/>
        <v>660</v>
      </c>
      <c r="I195" s="20">
        <f t="shared" si="26"/>
        <v>0.69090909090909092</v>
      </c>
      <c r="J195" s="21">
        <f t="shared" si="27"/>
        <v>0.37996545768566492</v>
      </c>
    </row>
    <row r="196" spans="1:10" x14ac:dyDescent="0.2">
      <c r="A196" s="158" t="s">
        <v>454</v>
      </c>
      <c r="B196" s="65">
        <v>69</v>
      </c>
      <c r="C196" s="66">
        <v>0</v>
      </c>
      <c r="D196" s="65">
        <v>681</v>
      </c>
      <c r="E196" s="66">
        <v>0</v>
      </c>
      <c r="F196" s="67"/>
      <c r="G196" s="65">
        <f t="shared" si="24"/>
        <v>69</v>
      </c>
      <c r="H196" s="66">
        <f t="shared" si="25"/>
        <v>681</v>
      </c>
      <c r="I196" s="20" t="str">
        <f t="shared" si="26"/>
        <v>-</v>
      </c>
      <c r="J196" s="21" t="str">
        <f t="shared" si="27"/>
        <v>-</v>
      </c>
    </row>
    <row r="197" spans="1:10" x14ac:dyDescent="0.2">
      <c r="A197" s="158" t="s">
        <v>455</v>
      </c>
      <c r="B197" s="65">
        <v>108</v>
      </c>
      <c r="C197" s="66">
        <v>65</v>
      </c>
      <c r="D197" s="65">
        <v>1210</v>
      </c>
      <c r="E197" s="66">
        <v>936</v>
      </c>
      <c r="F197" s="67"/>
      <c r="G197" s="65">
        <f t="shared" si="24"/>
        <v>43</v>
      </c>
      <c r="H197" s="66">
        <f t="shared" si="25"/>
        <v>274</v>
      </c>
      <c r="I197" s="20">
        <f t="shared" si="26"/>
        <v>0.66153846153846152</v>
      </c>
      <c r="J197" s="21">
        <f t="shared" si="27"/>
        <v>0.29273504273504275</v>
      </c>
    </row>
    <row r="198" spans="1:10" x14ac:dyDescent="0.2">
      <c r="A198" s="158" t="s">
        <v>250</v>
      </c>
      <c r="B198" s="65">
        <v>18</v>
      </c>
      <c r="C198" s="66">
        <v>0</v>
      </c>
      <c r="D198" s="65">
        <v>98</v>
      </c>
      <c r="E198" s="66">
        <v>1</v>
      </c>
      <c r="F198" s="67"/>
      <c r="G198" s="65">
        <f t="shared" si="24"/>
        <v>18</v>
      </c>
      <c r="H198" s="66">
        <f t="shared" si="25"/>
        <v>97</v>
      </c>
      <c r="I198" s="20" t="str">
        <f t="shared" si="26"/>
        <v>-</v>
      </c>
      <c r="J198" s="21" t="str">
        <f t="shared" si="27"/>
        <v>&gt;999%</v>
      </c>
    </row>
    <row r="199" spans="1:10" x14ac:dyDescent="0.2">
      <c r="A199" s="158" t="s">
        <v>306</v>
      </c>
      <c r="B199" s="65">
        <v>13</v>
      </c>
      <c r="C199" s="66">
        <v>0</v>
      </c>
      <c r="D199" s="65">
        <v>32</v>
      </c>
      <c r="E199" s="66">
        <v>0</v>
      </c>
      <c r="F199" s="67"/>
      <c r="G199" s="65">
        <f t="shared" si="24"/>
        <v>13</v>
      </c>
      <c r="H199" s="66">
        <f t="shared" si="25"/>
        <v>32</v>
      </c>
      <c r="I199" s="20" t="str">
        <f t="shared" si="26"/>
        <v>-</v>
      </c>
      <c r="J199" s="21" t="str">
        <f t="shared" si="27"/>
        <v>-</v>
      </c>
    </row>
    <row r="200" spans="1:10" x14ac:dyDescent="0.2">
      <c r="A200" s="158" t="s">
        <v>522</v>
      </c>
      <c r="B200" s="65">
        <v>49</v>
      </c>
      <c r="C200" s="66">
        <v>0</v>
      </c>
      <c r="D200" s="65">
        <v>51</v>
      </c>
      <c r="E200" s="66">
        <v>0</v>
      </c>
      <c r="F200" s="67"/>
      <c r="G200" s="65">
        <f t="shared" si="24"/>
        <v>49</v>
      </c>
      <c r="H200" s="66">
        <f t="shared" si="25"/>
        <v>51</v>
      </c>
      <c r="I200" s="20" t="str">
        <f t="shared" si="26"/>
        <v>-</v>
      </c>
      <c r="J200" s="21" t="str">
        <f t="shared" si="27"/>
        <v>-</v>
      </c>
    </row>
    <row r="201" spans="1:10" x14ac:dyDescent="0.2">
      <c r="A201" s="158" t="s">
        <v>419</v>
      </c>
      <c r="B201" s="65">
        <v>409</v>
      </c>
      <c r="C201" s="66">
        <v>164</v>
      </c>
      <c r="D201" s="65">
        <v>2602</v>
      </c>
      <c r="E201" s="66">
        <v>2560</v>
      </c>
      <c r="F201" s="67"/>
      <c r="G201" s="65">
        <f t="shared" si="24"/>
        <v>245</v>
      </c>
      <c r="H201" s="66">
        <f t="shared" si="25"/>
        <v>42</v>
      </c>
      <c r="I201" s="20">
        <f t="shared" si="26"/>
        <v>1.4939024390243902</v>
      </c>
      <c r="J201" s="21">
        <f t="shared" si="27"/>
        <v>1.6406250000000001E-2</v>
      </c>
    </row>
    <row r="202" spans="1:10" x14ac:dyDescent="0.2">
      <c r="A202" s="158" t="s">
        <v>322</v>
      </c>
      <c r="B202" s="65">
        <v>0</v>
      </c>
      <c r="C202" s="66">
        <v>6</v>
      </c>
      <c r="D202" s="65">
        <v>53</v>
      </c>
      <c r="E202" s="66">
        <v>96</v>
      </c>
      <c r="F202" s="67"/>
      <c r="G202" s="65">
        <f t="shared" si="24"/>
        <v>-6</v>
      </c>
      <c r="H202" s="66">
        <f t="shared" si="25"/>
        <v>-43</v>
      </c>
      <c r="I202" s="20">
        <f t="shared" si="26"/>
        <v>-1</v>
      </c>
      <c r="J202" s="21">
        <f t="shared" si="27"/>
        <v>-0.44791666666666669</v>
      </c>
    </row>
    <row r="203" spans="1:10" x14ac:dyDescent="0.2">
      <c r="A203" s="158" t="s">
        <v>368</v>
      </c>
      <c r="B203" s="65">
        <v>88</v>
      </c>
      <c r="C203" s="66">
        <v>32</v>
      </c>
      <c r="D203" s="65">
        <v>1074</v>
      </c>
      <c r="E203" s="66">
        <v>550</v>
      </c>
      <c r="F203" s="67"/>
      <c r="G203" s="65">
        <f t="shared" si="24"/>
        <v>56</v>
      </c>
      <c r="H203" s="66">
        <f t="shared" si="25"/>
        <v>524</v>
      </c>
      <c r="I203" s="20">
        <f t="shared" si="26"/>
        <v>1.75</v>
      </c>
      <c r="J203" s="21">
        <f t="shared" si="27"/>
        <v>0.95272727272727276</v>
      </c>
    </row>
    <row r="204" spans="1:10" s="160" customFormat="1" x14ac:dyDescent="0.2">
      <c r="A204" s="178" t="s">
        <v>682</v>
      </c>
      <c r="B204" s="71">
        <v>1473</v>
      </c>
      <c r="C204" s="72">
        <v>637</v>
      </c>
      <c r="D204" s="71">
        <v>13814</v>
      </c>
      <c r="E204" s="72">
        <v>10122</v>
      </c>
      <c r="F204" s="73"/>
      <c r="G204" s="71">
        <f t="shared" si="24"/>
        <v>836</v>
      </c>
      <c r="H204" s="72">
        <f t="shared" si="25"/>
        <v>3692</v>
      </c>
      <c r="I204" s="37">
        <f t="shared" si="26"/>
        <v>1.3124018838304552</v>
      </c>
      <c r="J204" s="38">
        <f t="shared" si="27"/>
        <v>0.36475004939735228</v>
      </c>
    </row>
    <row r="205" spans="1:10" x14ac:dyDescent="0.2">
      <c r="A205" s="177"/>
      <c r="B205" s="143"/>
      <c r="C205" s="144"/>
      <c r="D205" s="143"/>
      <c r="E205" s="144"/>
      <c r="F205" s="145"/>
      <c r="G205" s="143"/>
      <c r="H205" s="144"/>
      <c r="I205" s="151"/>
      <c r="J205" s="152"/>
    </row>
    <row r="206" spans="1:10" s="139" customFormat="1" x14ac:dyDescent="0.2">
      <c r="A206" s="159" t="s">
        <v>54</v>
      </c>
      <c r="B206" s="65"/>
      <c r="C206" s="66"/>
      <c r="D206" s="65"/>
      <c r="E206" s="66"/>
      <c r="F206" s="67"/>
      <c r="G206" s="65"/>
      <c r="H206" s="66"/>
      <c r="I206" s="20"/>
      <c r="J206" s="21"/>
    </row>
    <row r="207" spans="1:10" x14ac:dyDescent="0.2">
      <c r="A207" s="158" t="s">
        <v>566</v>
      </c>
      <c r="B207" s="65">
        <v>0</v>
      </c>
      <c r="C207" s="66">
        <v>0</v>
      </c>
      <c r="D207" s="65">
        <v>5</v>
      </c>
      <c r="E207" s="66">
        <v>2</v>
      </c>
      <c r="F207" s="67"/>
      <c r="G207" s="65">
        <f t="shared" ref="G207:G212" si="28">B207-C207</f>
        <v>0</v>
      </c>
      <c r="H207" s="66">
        <f t="shared" ref="H207:H212" si="29">D207-E207</f>
        <v>3</v>
      </c>
      <c r="I207" s="20" t="str">
        <f t="shared" ref="I207:I212" si="30">IF(C207=0, "-", IF(G207/C207&lt;10, G207/C207, "&gt;999%"))</f>
        <v>-</v>
      </c>
      <c r="J207" s="21">
        <f t="shared" ref="J207:J212" si="31">IF(E207=0, "-", IF(H207/E207&lt;10, H207/E207, "&gt;999%"))</f>
        <v>1.5</v>
      </c>
    </row>
    <row r="208" spans="1:10" x14ac:dyDescent="0.2">
      <c r="A208" s="158" t="s">
        <v>567</v>
      </c>
      <c r="B208" s="65">
        <v>0</v>
      </c>
      <c r="C208" s="66">
        <v>1</v>
      </c>
      <c r="D208" s="65">
        <v>0</v>
      </c>
      <c r="E208" s="66">
        <v>3</v>
      </c>
      <c r="F208" s="67"/>
      <c r="G208" s="65">
        <f t="shared" si="28"/>
        <v>-1</v>
      </c>
      <c r="H208" s="66">
        <f t="shared" si="29"/>
        <v>-3</v>
      </c>
      <c r="I208" s="20">
        <f t="shared" si="30"/>
        <v>-1</v>
      </c>
      <c r="J208" s="21">
        <f t="shared" si="31"/>
        <v>-1</v>
      </c>
    </row>
    <row r="209" spans="1:10" x14ac:dyDescent="0.2">
      <c r="A209" s="158" t="s">
        <v>580</v>
      </c>
      <c r="B209" s="65">
        <v>0</v>
      </c>
      <c r="C209" s="66">
        <v>0</v>
      </c>
      <c r="D209" s="65">
        <v>2</v>
      </c>
      <c r="E209" s="66">
        <v>0</v>
      </c>
      <c r="F209" s="67"/>
      <c r="G209" s="65">
        <f t="shared" si="28"/>
        <v>0</v>
      </c>
      <c r="H209" s="66">
        <f t="shared" si="29"/>
        <v>2</v>
      </c>
      <c r="I209" s="20" t="str">
        <f t="shared" si="30"/>
        <v>-</v>
      </c>
      <c r="J209" s="21" t="str">
        <f t="shared" si="31"/>
        <v>-</v>
      </c>
    </row>
    <row r="210" spans="1:10" x14ac:dyDescent="0.2">
      <c r="A210" s="158" t="s">
        <v>581</v>
      </c>
      <c r="B210" s="65">
        <v>1</v>
      </c>
      <c r="C210" s="66">
        <v>0</v>
      </c>
      <c r="D210" s="65">
        <v>4</v>
      </c>
      <c r="E210" s="66">
        <v>0</v>
      </c>
      <c r="F210" s="67"/>
      <c r="G210" s="65">
        <f t="shared" si="28"/>
        <v>1</v>
      </c>
      <c r="H210" s="66">
        <f t="shared" si="29"/>
        <v>4</v>
      </c>
      <c r="I210" s="20" t="str">
        <f t="shared" si="30"/>
        <v>-</v>
      </c>
      <c r="J210" s="21" t="str">
        <f t="shared" si="31"/>
        <v>-</v>
      </c>
    </row>
    <row r="211" spans="1:10" x14ac:dyDescent="0.2">
      <c r="A211" s="158" t="s">
        <v>593</v>
      </c>
      <c r="B211" s="65">
        <v>2</v>
      </c>
      <c r="C211" s="66">
        <v>0</v>
      </c>
      <c r="D211" s="65">
        <v>2</v>
      </c>
      <c r="E211" s="66">
        <v>0</v>
      </c>
      <c r="F211" s="67"/>
      <c r="G211" s="65">
        <f t="shared" si="28"/>
        <v>2</v>
      </c>
      <c r="H211" s="66">
        <f t="shared" si="29"/>
        <v>2</v>
      </c>
      <c r="I211" s="20" t="str">
        <f t="shared" si="30"/>
        <v>-</v>
      </c>
      <c r="J211" s="21" t="str">
        <f t="shared" si="31"/>
        <v>-</v>
      </c>
    </row>
    <row r="212" spans="1:10" s="160" customFormat="1" x14ac:dyDescent="0.2">
      <c r="A212" s="178" t="s">
        <v>683</v>
      </c>
      <c r="B212" s="71">
        <v>3</v>
      </c>
      <c r="C212" s="72">
        <v>1</v>
      </c>
      <c r="D212" s="71">
        <v>13</v>
      </c>
      <c r="E212" s="72">
        <v>5</v>
      </c>
      <c r="F212" s="73"/>
      <c r="G212" s="71">
        <f t="shared" si="28"/>
        <v>2</v>
      </c>
      <c r="H212" s="72">
        <f t="shared" si="29"/>
        <v>8</v>
      </c>
      <c r="I212" s="37">
        <f t="shared" si="30"/>
        <v>2</v>
      </c>
      <c r="J212" s="38">
        <f t="shared" si="31"/>
        <v>1.6</v>
      </c>
    </row>
    <row r="213" spans="1:10" x14ac:dyDescent="0.2">
      <c r="A213" s="177"/>
      <c r="B213" s="143"/>
      <c r="C213" s="144"/>
      <c r="D213" s="143"/>
      <c r="E213" s="144"/>
      <c r="F213" s="145"/>
      <c r="G213" s="143"/>
      <c r="H213" s="144"/>
      <c r="I213" s="151"/>
      <c r="J213" s="152"/>
    </row>
    <row r="214" spans="1:10" s="139" customFormat="1" x14ac:dyDescent="0.2">
      <c r="A214" s="159" t="s">
        <v>55</v>
      </c>
      <c r="B214" s="65"/>
      <c r="C214" s="66"/>
      <c r="D214" s="65"/>
      <c r="E214" s="66"/>
      <c r="F214" s="67"/>
      <c r="G214" s="65"/>
      <c r="H214" s="66"/>
      <c r="I214" s="20"/>
      <c r="J214" s="21"/>
    </row>
    <row r="215" spans="1:10" x14ac:dyDescent="0.2">
      <c r="A215" s="158" t="s">
        <v>407</v>
      </c>
      <c r="B215" s="65">
        <v>0</v>
      </c>
      <c r="C215" s="66">
        <v>0</v>
      </c>
      <c r="D215" s="65">
        <v>0</v>
      </c>
      <c r="E215" s="66">
        <v>72</v>
      </c>
      <c r="F215" s="67"/>
      <c r="G215" s="65">
        <f>B215-C215</f>
        <v>0</v>
      </c>
      <c r="H215" s="66">
        <f>D215-E215</f>
        <v>-72</v>
      </c>
      <c r="I215" s="20" t="str">
        <f>IF(C215=0, "-", IF(G215/C215&lt;10, G215/C215, "&gt;999%"))</f>
        <v>-</v>
      </c>
      <c r="J215" s="21">
        <f>IF(E215=0, "-", IF(H215/E215&lt;10, H215/E215, "&gt;999%"))</f>
        <v>-1</v>
      </c>
    </row>
    <row r="216" spans="1:10" x14ac:dyDescent="0.2">
      <c r="A216" s="158" t="s">
        <v>266</v>
      </c>
      <c r="B216" s="65">
        <v>0</v>
      </c>
      <c r="C216" s="66">
        <v>0</v>
      </c>
      <c r="D216" s="65">
        <v>0</v>
      </c>
      <c r="E216" s="66">
        <v>75</v>
      </c>
      <c r="F216" s="67"/>
      <c r="G216" s="65">
        <f>B216-C216</f>
        <v>0</v>
      </c>
      <c r="H216" s="66">
        <f>D216-E216</f>
        <v>-75</v>
      </c>
      <c r="I216" s="20" t="str">
        <f>IF(C216=0, "-", IF(G216/C216&lt;10, G216/C216, "&gt;999%"))</f>
        <v>-</v>
      </c>
      <c r="J216" s="21">
        <f>IF(E216=0, "-", IF(H216/E216&lt;10, H216/E216, "&gt;999%"))</f>
        <v>-1</v>
      </c>
    </row>
    <row r="217" spans="1:10" x14ac:dyDescent="0.2">
      <c r="A217" s="158" t="s">
        <v>334</v>
      </c>
      <c r="B217" s="65">
        <v>0</v>
      </c>
      <c r="C217" s="66">
        <v>0</v>
      </c>
      <c r="D217" s="65">
        <v>0</v>
      </c>
      <c r="E217" s="66">
        <v>8</v>
      </c>
      <c r="F217" s="67"/>
      <c r="G217" s="65">
        <f>B217-C217</f>
        <v>0</v>
      </c>
      <c r="H217" s="66">
        <f>D217-E217</f>
        <v>-8</v>
      </c>
      <c r="I217" s="20" t="str">
        <f>IF(C217=0, "-", IF(G217/C217&lt;10, G217/C217, "&gt;999%"))</f>
        <v>-</v>
      </c>
      <c r="J217" s="21">
        <f>IF(E217=0, "-", IF(H217/E217&lt;10, H217/E217, "&gt;999%"))</f>
        <v>-1</v>
      </c>
    </row>
    <row r="218" spans="1:10" x14ac:dyDescent="0.2">
      <c r="A218" s="158" t="s">
        <v>480</v>
      </c>
      <c r="B218" s="65">
        <v>0</v>
      </c>
      <c r="C218" s="66">
        <v>0</v>
      </c>
      <c r="D218" s="65">
        <v>0</v>
      </c>
      <c r="E218" s="66">
        <v>1</v>
      </c>
      <c r="F218" s="67"/>
      <c r="G218" s="65">
        <f>B218-C218</f>
        <v>0</v>
      </c>
      <c r="H218" s="66">
        <f>D218-E218</f>
        <v>-1</v>
      </c>
      <c r="I218" s="20" t="str">
        <f>IF(C218=0, "-", IF(G218/C218&lt;10, G218/C218, "&gt;999%"))</f>
        <v>-</v>
      </c>
      <c r="J218" s="21">
        <f>IF(E218=0, "-", IF(H218/E218&lt;10, H218/E218, "&gt;999%"))</f>
        <v>-1</v>
      </c>
    </row>
    <row r="219" spans="1:10" s="160" customFormat="1" x14ac:dyDescent="0.2">
      <c r="A219" s="178" t="s">
        <v>684</v>
      </c>
      <c r="B219" s="71">
        <v>0</v>
      </c>
      <c r="C219" s="72">
        <v>0</v>
      </c>
      <c r="D219" s="71">
        <v>0</v>
      </c>
      <c r="E219" s="72">
        <v>156</v>
      </c>
      <c r="F219" s="73"/>
      <c r="G219" s="71">
        <f>B219-C219</f>
        <v>0</v>
      </c>
      <c r="H219" s="72">
        <f>D219-E219</f>
        <v>-156</v>
      </c>
      <c r="I219" s="37" t="str">
        <f>IF(C219=0, "-", IF(G219/C219&lt;10, G219/C219, "&gt;999%"))</f>
        <v>-</v>
      </c>
      <c r="J219" s="38">
        <f>IF(E219=0, "-", IF(H219/E219&lt;10, H219/E219, "&gt;999%"))</f>
        <v>-1</v>
      </c>
    </row>
    <row r="220" spans="1:10" x14ac:dyDescent="0.2">
      <c r="A220" s="177"/>
      <c r="B220" s="143"/>
      <c r="C220" s="144"/>
      <c r="D220" s="143"/>
      <c r="E220" s="144"/>
      <c r="F220" s="145"/>
      <c r="G220" s="143"/>
      <c r="H220" s="144"/>
      <c r="I220" s="151"/>
      <c r="J220" s="152"/>
    </row>
    <row r="221" spans="1:10" s="139" customFormat="1" x14ac:dyDescent="0.2">
      <c r="A221" s="159" t="s">
        <v>56</v>
      </c>
      <c r="B221" s="65"/>
      <c r="C221" s="66"/>
      <c r="D221" s="65"/>
      <c r="E221" s="66"/>
      <c r="F221" s="67"/>
      <c r="G221" s="65"/>
      <c r="H221" s="66"/>
      <c r="I221" s="20"/>
      <c r="J221" s="21"/>
    </row>
    <row r="222" spans="1:10" x14ac:dyDescent="0.2">
      <c r="A222" s="158" t="s">
        <v>56</v>
      </c>
      <c r="B222" s="65">
        <v>0</v>
      </c>
      <c r="C222" s="66">
        <v>2</v>
      </c>
      <c r="D222" s="65">
        <v>3</v>
      </c>
      <c r="E222" s="66">
        <v>17</v>
      </c>
      <c r="F222" s="67"/>
      <c r="G222" s="65">
        <f>B222-C222</f>
        <v>-2</v>
      </c>
      <c r="H222" s="66">
        <f>D222-E222</f>
        <v>-14</v>
      </c>
      <c r="I222" s="20">
        <f>IF(C222=0, "-", IF(G222/C222&lt;10, G222/C222, "&gt;999%"))</f>
        <v>-1</v>
      </c>
      <c r="J222" s="21">
        <f>IF(E222=0, "-", IF(H222/E222&lt;10, H222/E222, "&gt;999%"))</f>
        <v>-0.82352941176470584</v>
      </c>
    </row>
    <row r="223" spans="1:10" s="160" customFormat="1" x14ac:dyDescent="0.2">
      <c r="A223" s="178" t="s">
        <v>685</v>
      </c>
      <c r="B223" s="71">
        <v>0</v>
      </c>
      <c r="C223" s="72">
        <v>2</v>
      </c>
      <c r="D223" s="71">
        <v>3</v>
      </c>
      <c r="E223" s="72">
        <v>17</v>
      </c>
      <c r="F223" s="73"/>
      <c r="G223" s="71">
        <f>B223-C223</f>
        <v>-2</v>
      </c>
      <c r="H223" s="72">
        <f>D223-E223</f>
        <v>-14</v>
      </c>
      <c r="I223" s="37">
        <f>IF(C223=0, "-", IF(G223/C223&lt;10, G223/C223, "&gt;999%"))</f>
        <v>-1</v>
      </c>
      <c r="J223" s="38">
        <f>IF(E223=0, "-", IF(H223/E223&lt;10, H223/E223, "&gt;999%"))</f>
        <v>-0.82352941176470584</v>
      </c>
    </row>
    <row r="224" spans="1:10" x14ac:dyDescent="0.2">
      <c r="A224" s="177"/>
      <c r="B224" s="143"/>
      <c r="C224" s="144"/>
      <c r="D224" s="143"/>
      <c r="E224" s="144"/>
      <c r="F224" s="145"/>
      <c r="G224" s="143"/>
      <c r="H224" s="144"/>
      <c r="I224" s="151"/>
      <c r="J224" s="152"/>
    </row>
    <row r="225" spans="1:10" s="139" customFormat="1" x14ac:dyDescent="0.2">
      <c r="A225" s="159" t="s">
        <v>57</v>
      </c>
      <c r="B225" s="65"/>
      <c r="C225" s="66"/>
      <c r="D225" s="65"/>
      <c r="E225" s="66"/>
      <c r="F225" s="67"/>
      <c r="G225" s="65"/>
      <c r="H225" s="66"/>
      <c r="I225" s="20"/>
      <c r="J225" s="21"/>
    </row>
    <row r="226" spans="1:10" x14ac:dyDescent="0.2">
      <c r="A226" s="158" t="s">
        <v>594</v>
      </c>
      <c r="B226" s="65">
        <v>16</v>
      </c>
      <c r="C226" s="66">
        <v>19</v>
      </c>
      <c r="D226" s="65">
        <v>131</v>
      </c>
      <c r="E226" s="66">
        <v>158</v>
      </c>
      <c r="F226" s="67"/>
      <c r="G226" s="65">
        <f>B226-C226</f>
        <v>-3</v>
      </c>
      <c r="H226" s="66">
        <f>D226-E226</f>
        <v>-27</v>
      </c>
      <c r="I226" s="20">
        <f>IF(C226=0, "-", IF(G226/C226&lt;10, G226/C226, "&gt;999%"))</f>
        <v>-0.15789473684210525</v>
      </c>
      <c r="J226" s="21">
        <f>IF(E226=0, "-", IF(H226/E226&lt;10, H226/E226, "&gt;999%"))</f>
        <v>-0.17088607594936708</v>
      </c>
    </row>
    <row r="227" spans="1:10" x14ac:dyDescent="0.2">
      <c r="A227" s="158" t="s">
        <v>568</v>
      </c>
      <c r="B227" s="65">
        <v>108</v>
      </c>
      <c r="C227" s="66">
        <v>68</v>
      </c>
      <c r="D227" s="65">
        <v>828</v>
      </c>
      <c r="E227" s="66">
        <v>638</v>
      </c>
      <c r="F227" s="67"/>
      <c r="G227" s="65">
        <f>B227-C227</f>
        <v>40</v>
      </c>
      <c r="H227" s="66">
        <f>D227-E227</f>
        <v>190</v>
      </c>
      <c r="I227" s="20">
        <f>IF(C227=0, "-", IF(G227/C227&lt;10, G227/C227, "&gt;999%"))</f>
        <v>0.58823529411764708</v>
      </c>
      <c r="J227" s="21">
        <f>IF(E227=0, "-", IF(H227/E227&lt;10, H227/E227, "&gt;999%"))</f>
        <v>0.29780564263322884</v>
      </c>
    </row>
    <row r="228" spans="1:10" x14ac:dyDescent="0.2">
      <c r="A228" s="158" t="s">
        <v>582</v>
      </c>
      <c r="B228" s="65">
        <v>60</v>
      </c>
      <c r="C228" s="66">
        <v>43</v>
      </c>
      <c r="D228" s="65">
        <v>465</v>
      </c>
      <c r="E228" s="66">
        <v>367</v>
      </c>
      <c r="F228" s="67"/>
      <c r="G228" s="65">
        <f>B228-C228</f>
        <v>17</v>
      </c>
      <c r="H228" s="66">
        <f>D228-E228</f>
        <v>98</v>
      </c>
      <c r="I228" s="20">
        <f>IF(C228=0, "-", IF(G228/C228&lt;10, G228/C228, "&gt;999%"))</f>
        <v>0.39534883720930231</v>
      </c>
      <c r="J228" s="21">
        <f>IF(E228=0, "-", IF(H228/E228&lt;10, H228/E228, "&gt;999%"))</f>
        <v>0.2670299727520436</v>
      </c>
    </row>
    <row r="229" spans="1:10" s="160" customFormat="1" x14ac:dyDescent="0.2">
      <c r="A229" s="178" t="s">
        <v>686</v>
      </c>
      <c r="B229" s="71">
        <v>184</v>
      </c>
      <c r="C229" s="72">
        <v>130</v>
      </c>
      <c r="D229" s="71">
        <v>1424</v>
      </c>
      <c r="E229" s="72">
        <v>1163</v>
      </c>
      <c r="F229" s="73"/>
      <c r="G229" s="71">
        <f>B229-C229</f>
        <v>54</v>
      </c>
      <c r="H229" s="72">
        <f>D229-E229</f>
        <v>261</v>
      </c>
      <c r="I229" s="37">
        <f>IF(C229=0, "-", IF(G229/C229&lt;10, G229/C229, "&gt;999%"))</f>
        <v>0.41538461538461541</v>
      </c>
      <c r="J229" s="38">
        <f>IF(E229=0, "-", IF(H229/E229&lt;10, H229/E229, "&gt;999%"))</f>
        <v>0.22441960447119519</v>
      </c>
    </row>
    <row r="230" spans="1:10" x14ac:dyDescent="0.2">
      <c r="A230" s="177"/>
      <c r="B230" s="143"/>
      <c r="C230" s="144"/>
      <c r="D230" s="143"/>
      <c r="E230" s="144"/>
      <c r="F230" s="145"/>
      <c r="G230" s="143"/>
      <c r="H230" s="144"/>
      <c r="I230" s="151"/>
      <c r="J230" s="152"/>
    </row>
    <row r="231" spans="1:10" s="139" customFormat="1" x14ac:dyDescent="0.2">
      <c r="A231" s="159" t="s">
        <v>58</v>
      </c>
      <c r="B231" s="65"/>
      <c r="C231" s="66"/>
      <c r="D231" s="65"/>
      <c r="E231" s="66"/>
      <c r="F231" s="67"/>
      <c r="G231" s="65"/>
      <c r="H231" s="66"/>
      <c r="I231" s="20"/>
      <c r="J231" s="21"/>
    </row>
    <row r="232" spans="1:10" x14ac:dyDescent="0.2">
      <c r="A232" s="158" t="s">
        <v>535</v>
      </c>
      <c r="B232" s="65">
        <v>147</v>
      </c>
      <c r="C232" s="66">
        <v>36</v>
      </c>
      <c r="D232" s="65">
        <v>1285</v>
      </c>
      <c r="E232" s="66">
        <v>590</v>
      </c>
      <c r="F232" s="67"/>
      <c r="G232" s="65">
        <f>B232-C232</f>
        <v>111</v>
      </c>
      <c r="H232" s="66">
        <f>D232-E232</f>
        <v>695</v>
      </c>
      <c r="I232" s="20">
        <f>IF(C232=0, "-", IF(G232/C232&lt;10, G232/C232, "&gt;999%"))</f>
        <v>3.0833333333333335</v>
      </c>
      <c r="J232" s="21">
        <f>IF(E232=0, "-", IF(H232/E232&lt;10, H232/E232, "&gt;999%"))</f>
        <v>1.1779661016949152</v>
      </c>
    </row>
    <row r="233" spans="1:10" x14ac:dyDescent="0.2">
      <c r="A233" s="158" t="s">
        <v>547</v>
      </c>
      <c r="B233" s="65">
        <v>263</v>
      </c>
      <c r="C233" s="66">
        <v>115</v>
      </c>
      <c r="D233" s="65">
        <v>2822</v>
      </c>
      <c r="E233" s="66">
        <v>990</v>
      </c>
      <c r="F233" s="67"/>
      <c r="G233" s="65">
        <f>B233-C233</f>
        <v>148</v>
      </c>
      <c r="H233" s="66">
        <f>D233-E233</f>
        <v>1832</v>
      </c>
      <c r="I233" s="20">
        <f>IF(C233=0, "-", IF(G233/C233&lt;10, G233/C233, "&gt;999%"))</f>
        <v>1.2869565217391303</v>
      </c>
      <c r="J233" s="21">
        <f>IF(E233=0, "-", IF(H233/E233&lt;10, H233/E233, "&gt;999%"))</f>
        <v>1.8505050505050504</v>
      </c>
    </row>
    <row r="234" spans="1:10" x14ac:dyDescent="0.2">
      <c r="A234" s="158" t="s">
        <v>456</v>
      </c>
      <c r="B234" s="65">
        <v>231</v>
      </c>
      <c r="C234" s="66">
        <v>68</v>
      </c>
      <c r="D234" s="65">
        <v>1518</v>
      </c>
      <c r="E234" s="66">
        <v>852</v>
      </c>
      <c r="F234" s="67"/>
      <c r="G234" s="65">
        <f>B234-C234</f>
        <v>163</v>
      </c>
      <c r="H234" s="66">
        <f>D234-E234</f>
        <v>666</v>
      </c>
      <c r="I234" s="20">
        <f>IF(C234=0, "-", IF(G234/C234&lt;10, G234/C234, "&gt;999%"))</f>
        <v>2.3970588235294117</v>
      </c>
      <c r="J234" s="21">
        <f>IF(E234=0, "-", IF(H234/E234&lt;10, H234/E234, "&gt;999%"))</f>
        <v>0.78169014084507038</v>
      </c>
    </row>
    <row r="235" spans="1:10" s="160" customFormat="1" x14ac:dyDescent="0.2">
      <c r="A235" s="178" t="s">
        <v>687</v>
      </c>
      <c r="B235" s="71">
        <v>641</v>
      </c>
      <c r="C235" s="72">
        <v>219</v>
      </c>
      <c r="D235" s="71">
        <v>5625</v>
      </c>
      <c r="E235" s="72">
        <v>2432</v>
      </c>
      <c r="F235" s="73"/>
      <c r="G235" s="71">
        <f>B235-C235</f>
        <v>422</v>
      </c>
      <c r="H235" s="72">
        <f>D235-E235</f>
        <v>3193</v>
      </c>
      <c r="I235" s="37">
        <f>IF(C235=0, "-", IF(G235/C235&lt;10, G235/C235, "&gt;999%"))</f>
        <v>1.9269406392694064</v>
      </c>
      <c r="J235" s="38">
        <f>IF(E235=0, "-", IF(H235/E235&lt;10, H235/E235, "&gt;999%"))</f>
        <v>1.3129111842105263</v>
      </c>
    </row>
    <row r="236" spans="1:10" x14ac:dyDescent="0.2">
      <c r="A236" s="177"/>
      <c r="B236" s="143"/>
      <c r="C236" s="144"/>
      <c r="D236" s="143"/>
      <c r="E236" s="144"/>
      <c r="F236" s="145"/>
      <c r="G236" s="143"/>
      <c r="H236" s="144"/>
      <c r="I236" s="151"/>
      <c r="J236" s="152"/>
    </row>
    <row r="237" spans="1:10" s="139" customFormat="1" x14ac:dyDescent="0.2">
      <c r="A237" s="159" t="s">
        <v>59</v>
      </c>
      <c r="B237" s="65"/>
      <c r="C237" s="66"/>
      <c r="D237" s="65"/>
      <c r="E237" s="66"/>
      <c r="F237" s="67"/>
      <c r="G237" s="65"/>
      <c r="H237" s="66"/>
      <c r="I237" s="20"/>
      <c r="J237" s="21"/>
    </row>
    <row r="238" spans="1:10" x14ac:dyDescent="0.2">
      <c r="A238" s="158" t="s">
        <v>509</v>
      </c>
      <c r="B238" s="65">
        <v>0</v>
      </c>
      <c r="C238" s="66">
        <v>2</v>
      </c>
      <c r="D238" s="65">
        <v>0</v>
      </c>
      <c r="E238" s="66">
        <v>10</v>
      </c>
      <c r="F238" s="67"/>
      <c r="G238" s="65">
        <f>B238-C238</f>
        <v>-2</v>
      </c>
      <c r="H238" s="66">
        <f>D238-E238</f>
        <v>-10</v>
      </c>
      <c r="I238" s="20">
        <f>IF(C238=0, "-", IF(G238/C238&lt;10, G238/C238, "&gt;999%"))</f>
        <v>-1</v>
      </c>
      <c r="J238" s="21">
        <f>IF(E238=0, "-", IF(H238/E238&lt;10, H238/E238, "&gt;999%"))</f>
        <v>-1</v>
      </c>
    </row>
    <row r="239" spans="1:10" s="160" customFormat="1" x14ac:dyDescent="0.2">
      <c r="A239" s="178" t="s">
        <v>688</v>
      </c>
      <c r="B239" s="71">
        <v>0</v>
      </c>
      <c r="C239" s="72">
        <v>2</v>
      </c>
      <c r="D239" s="71">
        <v>0</v>
      </c>
      <c r="E239" s="72">
        <v>10</v>
      </c>
      <c r="F239" s="73"/>
      <c r="G239" s="71">
        <f>B239-C239</f>
        <v>-2</v>
      </c>
      <c r="H239" s="72">
        <f>D239-E239</f>
        <v>-10</v>
      </c>
      <c r="I239" s="37">
        <f>IF(C239=0, "-", IF(G239/C239&lt;10, G239/C239, "&gt;999%"))</f>
        <v>-1</v>
      </c>
      <c r="J239" s="38">
        <f>IF(E239=0, "-", IF(H239/E239&lt;10, H239/E239, "&gt;999%"))</f>
        <v>-1</v>
      </c>
    </row>
    <row r="240" spans="1:10" x14ac:dyDescent="0.2">
      <c r="A240" s="177"/>
      <c r="B240" s="143"/>
      <c r="C240" s="144"/>
      <c r="D240" s="143"/>
      <c r="E240" s="144"/>
      <c r="F240" s="145"/>
      <c r="G240" s="143"/>
      <c r="H240" s="144"/>
      <c r="I240" s="151"/>
      <c r="J240" s="152"/>
    </row>
    <row r="241" spans="1:10" s="139" customFormat="1" x14ac:dyDescent="0.2">
      <c r="A241" s="159" t="s">
        <v>60</v>
      </c>
      <c r="B241" s="65"/>
      <c r="C241" s="66"/>
      <c r="D241" s="65"/>
      <c r="E241" s="66"/>
      <c r="F241" s="67"/>
      <c r="G241" s="65"/>
      <c r="H241" s="66"/>
      <c r="I241" s="20"/>
      <c r="J241" s="21"/>
    </row>
    <row r="242" spans="1:10" x14ac:dyDescent="0.2">
      <c r="A242" s="158" t="s">
        <v>595</v>
      </c>
      <c r="B242" s="65">
        <v>8</v>
      </c>
      <c r="C242" s="66">
        <v>5</v>
      </c>
      <c r="D242" s="65">
        <v>66</v>
      </c>
      <c r="E242" s="66">
        <v>67</v>
      </c>
      <c r="F242" s="67"/>
      <c r="G242" s="65">
        <f>B242-C242</f>
        <v>3</v>
      </c>
      <c r="H242" s="66">
        <f>D242-E242</f>
        <v>-1</v>
      </c>
      <c r="I242" s="20">
        <f>IF(C242=0, "-", IF(G242/C242&lt;10, G242/C242, "&gt;999%"))</f>
        <v>0.6</v>
      </c>
      <c r="J242" s="21">
        <f>IF(E242=0, "-", IF(H242/E242&lt;10, H242/E242, "&gt;999%"))</f>
        <v>-1.4925373134328358E-2</v>
      </c>
    </row>
    <row r="243" spans="1:10" x14ac:dyDescent="0.2">
      <c r="A243" s="158" t="s">
        <v>583</v>
      </c>
      <c r="B243" s="65">
        <v>0</v>
      </c>
      <c r="C243" s="66">
        <v>11</v>
      </c>
      <c r="D243" s="65">
        <v>33</v>
      </c>
      <c r="E243" s="66">
        <v>56</v>
      </c>
      <c r="F243" s="67"/>
      <c r="G243" s="65">
        <f>B243-C243</f>
        <v>-11</v>
      </c>
      <c r="H243" s="66">
        <f>D243-E243</f>
        <v>-23</v>
      </c>
      <c r="I243" s="20">
        <f>IF(C243=0, "-", IF(G243/C243&lt;10, G243/C243, "&gt;999%"))</f>
        <v>-1</v>
      </c>
      <c r="J243" s="21">
        <f>IF(E243=0, "-", IF(H243/E243&lt;10, H243/E243, "&gt;999%"))</f>
        <v>-0.4107142857142857</v>
      </c>
    </row>
    <row r="244" spans="1:10" x14ac:dyDescent="0.2">
      <c r="A244" s="158" t="s">
        <v>569</v>
      </c>
      <c r="B244" s="65">
        <v>37</v>
      </c>
      <c r="C244" s="66">
        <v>35</v>
      </c>
      <c r="D244" s="65">
        <v>257</v>
      </c>
      <c r="E244" s="66">
        <v>206</v>
      </c>
      <c r="F244" s="67"/>
      <c r="G244" s="65">
        <f>B244-C244</f>
        <v>2</v>
      </c>
      <c r="H244" s="66">
        <f>D244-E244</f>
        <v>51</v>
      </c>
      <c r="I244" s="20">
        <f>IF(C244=0, "-", IF(G244/C244&lt;10, G244/C244, "&gt;999%"))</f>
        <v>5.7142857142857141E-2</v>
      </c>
      <c r="J244" s="21">
        <f>IF(E244=0, "-", IF(H244/E244&lt;10, H244/E244, "&gt;999%"))</f>
        <v>0.24757281553398058</v>
      </c>
    </row>
    <row r="245" spans="1:10" x14ac:dyDescent="0.2">
      <c r="A245" s="158" t="s">
        <v>570</v>
      </c>
      <c r="B245" s="65">
        <v>74</v>
      </c>
      <c r="C245" s="66">
        <v>0</v>
      </c>
      <c r="D245" s="65">
        <v>131</v>
      </c>
      <c r="E245" s="66">
        <v>66</v>
      </c>
      <c r="F245" s="67"/>
      <c r="G245" s="65">
        <f>B245-C245</f>
        <v>74</v>
      </c>
      <c r="H245" s="66">
        <f>D245-E245</f>
        <v>65</v>
      </c>
      <c r="I245" s="20" t="str">
        <f>IF(C245=0, "-", IF(G245/C245&lt;10, G245/C245, "&gt;999%"))</f>
        <v>-</v>
      </c>
      <c r="J245" s="21">
        <f>IF(E245=0, "-", IF(H245/E245&lt;10, H245/E245, "&gt;999%"))</f>
        <v>0.98484848484848486</v>
      </c>
    </row>
    <row r="246" spans="1:10" s="160" customFormat="1" x14ac:dyDescent="0.2">
      <c r="A246" s="178" t="s">
        <v>689</v>
      </c>
      <c r="B246" s="71">
        <v>119</v>
      </c>
      <c r="C246" s="72">
        <v>51</v>
      </c>
      <c r="D246" s="71">
        <v>487</v>
      </c>
      <c r="E246" s="72">
        <v>395</v>
      </c>
      <c r="F246" s="73"/>
      <c r="G246" s="71">
        <f>B246-C246</f>
        <v>68</v>
      </c>
      <c r="H246" s="72">
        <f>D246-E246</f>
        <v>92</v>
      </c>
      <c r="I246" s="37">
        <f>IF(C246=0, "-", IF(G246/C246&lt;10, G246/C246, "&gt;999%"))</f>
        <v>1.3333333333333333</v>
      </c>
      <c r="J246" s="38">
        <f>IF(E246=0, "-", IF(H246/E246&lt;10, H246/E246, "&gt;999%"))</f>
        <v>0.23291139240506328</v>
      </c>
    </row>
    <row r="247" spans="1:10" x14ac:dyDescent="0.2">
      <c r="A247" s="177"/>
      <c r="B247" s="143"/>
      <c r="C247" s="144"/>
      <c r="D247" s="143"/>
      <c r="E247" s="144"/>
      <c r="F247" s="145"/>
      <c r="G247" s="143"/>
      <c r="H247" s="144"/>
      <c r="I247" s="151"/>
      <c r="J247" s="152"/>
    </row>
    <row r="248" spans="1:10" s="139" customFormat="1" x14ac:dyDescent="0.2">
      <c r="A248" s="159" t="s">
        <v>61</v>
      </c>
      <c r="B248" s="65"/>
      <c r="C248" s="66"/>
      <c r="D248" s="65"/>
      <c r="E248" s="66"/>
      <c r="F248" s="67"/>
      <c r="G248" s="65"/>
      <c r="H248" s="66"/>
      <c r="I248" s="20"/>
      <c r="J248" s="21"/>
    </row>
    <row r="249" spans="1:10" x14ac:dyDescent="0.2">
      <c r="A249" s="158" t="s">
        <v>408</v>
      </c>
      <c r="B249" s="65">
        <v>9</v>
      </c>
      <c r="C249" s="66">
        <v>2</v>
      </c>
      <c r="D249" s="65">
        <v>101</v>
      </c>
      <c r="E249" s="66">
        <v>105</v>
      </c>
      <c r="F249" s="67"/>
      <c r="G249" s="65">
        <f t="shared" ref="G249:G256" si="32">B249-C249</f>
        <v>7</v>
      </c>
      <c r="H249" s="66">
        <f t="shared" ref="H249:H256" si="33">D249-E249</f>
        <v>-4</v>
      </c>
      <c r="I249" s="20">
        <f t="shared" ref="I249:I256" si="34">IF(C249=0, "-", IF(G249/C249&lt;10, G249/C249, "&gt;999%"))</f>
        <v>3.5</v>
      </c>
      <c r="J249" s="21">
        <f t="shared" ref="J249:J256" si="35">IF(E249=0, "-", IF(H249/E249&lt;10, H249/E249, "&gt;999%"))</f>
        <v>-3.8095238095238099E-2</v>
      </c>
    </row>
    <row r="250" spans="1:10" x14ac:dyDescent="0.2">
      <c r="A250" s="158" t="s">
        <v>481</v>
      </c>
      <c r="B250" s="65">
        <v>12</v>
      </c>
      <c r="C250" s="66">
        <v>3</v>
      </c>
      <c r="D250" s="65">
        <v>92</v>
      </c>
      <c r="E250" s="66">
        <v>59</v>
      </c>
      <c r="F250" s="67"/>
      <c r="G250" s="65">
        <f t="shared" si="32"/>
        <v>9</v>
      </c>
      <c r="H250" s="66">
        <f t="shared" si="33"/>
        <v>33</v>
      </c>
      <c r="I250" s="20">
        <f t="shared" si="34"/>
        <v>3</v>
      </c>
      <c r="J250" s="21">
        <f t="shared" si="35"/>
        <v>0.55932203389830504</v>
      </c>
    </row>
    <row r="251" spans="1:10" x14ac:dyDescent="0.2">
      <c r="A251" s="158" t="s">
        <v>335</v>
      </c>
      <c r="B251" s="65">
        <v>0</v>
      </c>
      <c r="C251" s="66">
        <v>0</v>
      </c>
      <c r="D251" s="65">
        <v>6</v>
      </c>
      <c r="E251" s="66">
        <v>3</v>
      </c>
      <c r="F251" s="67"/>
      <c r="G251" s="65">
        <f t="shared" si="32"/>
        <v>0</v>
      </c>
      <c r="H251" s="66">
        <f t="shared" si="33"/>
        <v>3</v>
      </c>
      <c r="I251" s="20" t="str">
        <f t="shared" si="34"/>
        <v>-</v>
      </c>
      <c r="J251" s="21">
        <f t="shared" si="35"/>
        <v>1</v>
      </c>
    </row>
    <row r="252" spans="1:10" x14ac:dyDescent="0.2">
      <c r="A252" s="158" t="s">
        <v>482</v>
      </c>
      <c r="B252" s="65">
        <v>1</v>
      </c>
      <c r="C252" s="66">
        <v>0</v>
      </c>
      <c r="D252" s="65">
        <v>9</v>
      </c>
      <c r="E252" s="66">
        <v>17</v>
      </c>
      <c r="F252" s="67"/>
      <c r="G252" s="65">
        <f t="shared" si="32"/>
        <v>1</v>
      </c>
      <c r="H252" s="66">
        <f t="shared" si="33"/>
        <v>-8</v>
      </c>
      <c r="I252" s="20" t="str">
        <f t="shared" si="34"/>
        <v>-</v>
      </c>
      <c r="J252" s="21">
        <f t="shared" si="35"/>
        <v>-0.47058823529411764</v>
      </c>
    </row>
    <row r="253" spans="1:10" x14ac:dyDescent="0.2">
      <c r="A253" s="158" t="s">
        <v>267</v>
      </c>
      <c r="B253" s="65">
        <v>2</v>
      </c>
      <c r="C253" s="66">
        <v>4</v>
      </c>
      <c r="D253" s="65">
        <v>31</v>
      </c>
      <c r="E253" s="66">
        <v>48</v>
      </c>
      <c r="F253" s="67"/>
      <c r="G253" s="65">
        <f t="shared" si="32"/>
        <v>-2</v>
      </c>
      <c r="H253" s="66">
        <f t="shared" si="33"/>
        <v>-17</v>
      </c>
      <c r="I253" s="20">
        <f t="shared" si="34"/>
        <v>-0.5</v>
      </c>
      <c r="J253" s="21">
        <f t="shared" si="35"/>
        <v>-0.35416666666666669</v>
      </c>
    </row>
    <row r="254" spans="1:10" x14ac:dyDescent="0.2">
      <c r="A254" s="158" t="s">
        <v>283</v>
      </c>
      <c r="B254" s="65">
        <v>0</v>
      </c>
      <c r="C254" s="66">
        <v>0</v>
      </c>
      <c r="D254" s="65">
        <v>11</v>
      </c>
      <c r="E254" s="66">
        <v>4</v>
      </c>
      <c r="F254" s="67"/>
      <c r="G254" s="65">
        <f t="shared" si="32"/>
        <v>0</v>
      </c>
      <c r="H254" s="66">
        <f t="shared" si="33"/>
        <v>7</v>
      </c>
      <c r="I254" s="20" t="str">
        <f t="shared" si="34"/>
        <v>-</v>
      </c>
      <c r="J254" s="21">
        <f t="shared" si="35"/>
        <v>1.75</v>
      </c>
    </row>
    <row r="255" spans="1:10" x14ac:dyDescent="0.2">
      <c r="A255" s="158" t="s">
        <v>297</v>
      </c>
      <c r="B255" s="65">
        <v>0</v>
      </c>
      <c r="C255" s="66">
        <v>0</v>
      </c>
      <c r="D255" s="65">
        <v>0</v>
      </c>
      <c r="E255" s="66">
        <v>2</v>
      </c>
      <c r="F255" s="67"/>
      <c r="G255" s="65">
        <f t="shared" si="32"/>
        <v>0</v>
      </c>
      <c r="H255" s="66">
        <f t="shared" si="33"/>
        <v>-2</v>
      </c>
      <c r="I255" s="20" t="str">
        <f t="shared" si="34"/>
        <v>-</v>
      </c>
      <c r="J255" s="21">
        <f t="shared" si="35"/>
        <v>-1</v>
      </c>
    </row>
    <row r="256" spans="1:10" s="160" customFormat="1" x14ac:dyDescent="0.2">
      <c r="A256" s="178" t="s">
        <v>690</v>
      </c>
      <c r="B256" s="71">
        <v>24</v>
      </c>
      <c r="C256" s="72">
        <v>9</v>
      </c>
      <c r="D256" s="71">
        <v>250</v>
      </c>
      <c r="E256" s="72">
        <v>238</v>
      </c>
      <c r="F256" s="73"/>
      <c r="G256" s="71">
        <f t="shared" si="32"/>
        <v>15</v>
      </c>
      <c r="H256" s="72">
        <f t="shared" si="33"/>
        <v>12</v>
      </c>
      <c r="I256" s="37">
        <f t="shared" si="34"/>
        <v>1.6666666666666667</v>
      </c>
      <c r="J256" s="38">
        <f t="shared" si="35"/>
        <v>5.0420168067226892E-2</v>
      </c>
    </row>
    <row r="257" spans="1:10" x14ac:dyDescent="0.2">
      <c r="A257" s="177"/>
      <c r="B257" s="143"/>
      <c r="C257" s="144"/>
      <c r="D257" s="143"/>
      <c r="E257" s="144"/>
      <c r="F257" s="145"/>
      <c r="G257" s="143"/>
      <c r="H257" s="144"/>
      <c r="I257" s="151"/>
      <c r="J257" s="152"/>
    </row>
    <row r="258" spans="1:10" s="139" customFormat="1" x14ac:dyDescent="0.2">
      <c r="A258" s="159" t="s">
        <v>62</v>
      </c>
      <c r="B258" s="65"/>
      <c r="C258" s="66"/>
      <c r="D258" s="65"/>
      <c r="E258" s="66"/>
      <c r="F258" s="67"/>
      <c r="G258" s="65"/>
      <c r="H258" s="66"/>
      <c r="I258" s="20"/>
      <c r="J258" s="21"/>
    </row>
    <row r="259" spans="1:10" x14ac:dyDescent="0.2">
      <c r="A259" s="158" t="s">
        <v>420</v>
      </c>
      <c r="B259" s="65">
        <v>3</v>
      </c>
      <c r="C259" s="66">
        <v>8</v>
      </c>
      <c r="D259" s="65">
        <v>92</v>
      </c>
      <c r="E259" s="66">
        <v>106</v>
      </c>
      <c r="F259" s="67"/>
      <c r="G259" s="65">
        <f t="shared" ref="G259:G265" si="36">B259-C259</f>
        <v>-5</v>
      </c>
      <c r="H259" s="66">
        <f t="shared" ref="H259:H265" si="37">D259-E259</f>
        <v>-14</v>
      </c>
      <c r="I259" s="20">
        <f t="shared" ref="I259:I265" si="38">IF(C259=0, "-", IF(G259/C259&lt;10, G259/C259, "&gt;999%"))</f>
        <v>-0.625</v>
      </c>
      <c r="J259" s="21">
        <f t="shared" ref="J259:J265" si="39">IF(E259=0, "-", IF(H259/E259&lt;10, H259/E259, "&gt;999%"))</f>
        <v>-0.13207547169811321</v>
      </c>
    </row>
    <row r="260" spans="1:10" x14ac:dyDescent="0.2">
      <c r="A260" s="158" t="s">
        <v>383</v>
      </c>
      <c r="B260" s="65">
        <v>94</v>
      </c>
      <c r="C260" s="66">
        <v>11</v>
      </c>
      <c r="D260" s="65">
        <v>310</v>
      </c>
      <c r="E260" s="66">
        <v>127</v>
      </c>
      <c r="F260" s="67"/>
      <c r="G260" s="65">
        <f t="shared" si="36"/>
        <v>83</v>
      </c>
      <c r="H260" s="66">
        <f t="shared" si="37"/>
        <v>183</v>
      </c>
      <c r="I260" s="20">
        <f t="shared" si="38"/>
        <v>7.5454545454545459</v>
      </c>
      <c r="J260" s="21">
        <f t="shared" si="39"/>
        <v>1.4409448818897639</v>
      </c>
    </row>
    <row r="261" spans="1:10" x14ac:dyDescent="0.2">
      <c r="A261" s="158" t="s">
        <v>548</v>
      </c>
      <c r="B261" s="65">
        <v>54</v>
      </c>
      <c r="C261" s="66">
        <v>13</v>
      </c>
      <c r="D261" s="65">
        <v>293</v>
      </c>
      <c r="E261" s="66">
        <v>88</v>
      </c>
      <c r="F261" s="67"/>
      <c r="G261" s="65">
        <f t="shared" si="36"/>
        <v>41</v>
      </c>
      <c r="H261" s="66">
        <f t="shared" si="37"/>
        <v>205</v>
      </c>
      <c r="I261" s="20">
        <f t="shared" si="38"/>
        <v>3.1538461538461537</v>
      </c>
      <c r="J261" s="21">
        <f t="shared" si="39"/>
        <v>2.3295454545454546</v>
      </c>
    </row>
    <row r="262" spans="1:10" x14ac:dyDescent="0.2">
      <c r="A262" s="158" t="s">
        <v>457</v>
      </c>
      <c r="B262" s="65">
        <v>59</v>
      </c>
      <c r="C262" s="66">
        <v>54</v>
      </c>
      <c r="D262" s="65">
        <v>778</v>
      </c>
      <c r="E262" s="66">
        <v>617</v>
      </c>
      <c r="F262" s="67"/>
      <c r="G262" s="65">
        <f t="shared" si="36"/>
        <v>5</v>
      </c>
      <c r="H262" s="66">
        <f t="shared" si="37"/>
        <v>161</v>
      </c>
      <c r="I262" s="20">
        <f t="shared" si="38"/>
        <v>9.2592592592592587E-2</v>
      </c>
      <c r="J262" s="21">
        <f t="shared" si="39"/>
        <v>0.26094003241491087</v>
      </c>
    </row>
    <row r="263" spans="1:10" x14ac:dyDescent="0.2">
      <c r="A263" s="158" t="s">
        <v>384</v>
      </c>
      <c r="B263" s="65">
        <v>0</v>
      </c>
      <c r="C263" s="66">
        <v>0</v>
      </c>
      <c r="D263" s="65">
        <v>0</v>
      </c>
      <c r="E263" s="66">
        <v>2</v>
      </c>
      <c r="F263" s="67"/>
      <c r="G263" s="65">
        <f t="shared" si="36"/>
        <v>0</v>
      </c>
      <c r="H263" s="66">
        <f t="shared" si="37"/>
        <v>-2</v>
      </c>
      <c r="I263" s="20" t="str">
        <f t="shared" si="38"/>
        <v>-</v>
      </c>
      <c r="J263" s="21">
        <f t="shared" si="39"/>
        <v>-1</v>
      </c>
    </row>
    <row r="264" spans="1:10" x14ac:dyDescent="0.2">
      <c r="A264" s="158" t="s">
        <v>458</v>
      </c>
      <c r="B264" s="65">
        <v>39</v>
      </c>
      <c r="C264" s="66">
        <v>13</v>
      </c>
      <c r="D264" s="65">
        <v>350</v>
      </c>
      <c r="E264" s="66">
        <v>220</v>
      </c>
      <c r="F264" s="67"/>
      <c r="G264" s="65">
        <f t="shared" si="36"/>
        <v>26</v>
      </c>
      <c r="H264" s="66">
        <f t="shared" si="37"/>
        <v>130</v>
      </c>
      <c r="I264" s="20">
        <f t="shared" si="38"/>
        <v>2</v>
      </c>
      <c r="J264" s="21">
        <f t="shared" si="39"/>
        <v>0.59090909090909094</v>
      </c>
    </row>
    <row r="265" spans="1:10" s="160" customFormat="1" x14ac:dyDescent="0.2">
      <c r="A265" s="178" t="s">
        <v>691</v>
      </c>
      <c r="B265" s="71">
        <v>249</v>
      </c>
      <c r="C265" s="72">
        <v>99</v>
      </c>
      <c r="D265" s="71">
        <v>1823</v>
      </c>
      <c r="E265" s="72">
        <v>1160</v>
      </c>
      <c r="F265" s="73"/>
      <c r="G265" s="71">
        <f t="shared" si="36"/>
        <v>150</v>
      </c>
      <c r="H265" s="72">
        <f t="shared" si="37"/>
        <v>663</v>
      </c>
      <c r="I265" s="37">
        <f t="shared" si="38"/>
        <v>1.5151515151515151</v>
      </c>
      <c r="J265" s="38">
        <f t="shared" si="39"/>
        <v>0.57155172413793098</v>
      </c>
    </row>
    <row r="266" spans="1:10" x14ac:dyDescent="0.2">
      <c r="A266" s="177"/>
      <c r="B266" s="143"/>
      <c r="C266" s="144"/>
      <c r="D266" s="143"/>
      <c r="E266" s="144"/>
      <c r="F266" s="145"/>
      <c r="G266" s="143"/>
      <c r="H266" s="144"/>
      <c r="I266" s="151"/>
      <c r="J266" s="152"/>
    </row>
    <row r="267" spans="1:10" s="139" customFormat="1" x14ac:dyDescent="0.2">
      <c r="A267" s="159" t="s">
        <v>63</v>
      </c>
      <c r="B267" s="65"/>
      <c r="C267" s="66"/>
      <c r="D267" s="65"/>
      <c r="E267" s="66"/>
      <c r="F267" s="67"/>
      <c r="G267" s="65"/>
      <c r="H267" s="66"/>
      <c r="I267" s="20"/>
      <c r="J267" s="21"/>
    </row>
    <row r="268" spans="1:10" x14ac:dyDescent="0.2">
      <c r="A268" s="158" t="s">
        <v>63</v>
      </c>
      <c r="B268" s="65">
        <v>64</v>
      </c>
      <c r="C268" s="66">
        <v>51</v>
      </c>
      <c r="D268" s="65">
        <v>507</v>
      </c>
      <c r="E268" s="66">
        <v>392</v>
      </c>
      <c r="F268" s="67"/>
      <c r="G268" s="65">
        <f>B268-C268</f>
        <v>13</v>
      </c>
      <c r="H268" s="66">
        <f>D268-E268</f>
        <v>115</v>
      </c>
      <c r="I268" s="20">
        <f>IF(C268=0, "-", IF(G268/C268&lt;10, G268/C268, "&gt;999%"))</f>
        <v>0.25490196078431371</v>
      </c>
      <c r="J268" s="21">
        <f>IF(E268=0, "-", IF(H268/E268&lt;10, H268/E268, "&gt;999%"))</f>
        <v>0.29336734693877553</v>
      </c>
    </row>
    <row r="269" spans="1:10" s="160" customFormat="1" x14ac:dyDescent="0.2">
      <c r="A269" s="178" t="s">
        <v>692</v>
      </c>
      <c r="B269" s="71">
        <v>64</v>
      </c>
      <c r="C269" s="72">
        <v>51</v>
      </c>
      <c r="D269" s="71">
        <v>507</v>
      </c>
      <c r="E269" s="72">
        <v>392</v>
      </c>
      <c r="F269" s="73"/>
      <c r="G269" s="71">
        <f>B269-C269</f>
        <v>13</v>
      </c>
      <c r="H269" s="72">
        <f>D269-E269</f>
        <v>115</v>
      </c>
      <c r="I269" s="37">
        <f>IF(C269=0, "-", IF(G269/C269&lt;10, G269/C269, "&gt;999%"))</f>
        <v>0.25490196078431371</v>
      </c>
      <c r="J269" s="38">
        <f>IF(E269=0, "-", IF(H269/E269&lt;10, H269/E269, "&gt;999%"))</f>
        <v>0.29336734693877553</v>
      </c>
    </row>
    <row r="270" spans="1:10" x14ac:dyDescent="0.2">
      <c r="A270" s="177"/>
      <c r="B270" s="143"/>
      <c r="C270" s="144"/>
      <c r="D270" s="143"/>
      <c r="E270" s="144"/>
      <c r="F270" s="145"/>
      <c r="G270" s="143"/>
      <c r="H270" s="144"/>
      <c r="I270" s="151"/>
      <c r="J270" s="152"/>
    </row>
    <row r="271" spans="1:10" s="139" customFormat="1" x14ac:dyDescent="0.2">
      <c r="A271" s="159" t="s">
        <v>64</v>
      </c>
      <c r="B271" s="65"/>
      <c r="C271" s="66"/>
      <c r="D271" s="65"/>
      <c r="E271" s="66"/>
      <c r="F271" s="67"/>
      <c r="G271" s="65"/>
      <c r="H271" s="66"/>
      <c r="I271" s="20"/>
      <c r="J271" s="21"/>
    </row>
    <row r="272" spans="1:10" x14ac:dyDescent="0.2">
      <c r="A272" s="158" t="s">
        <v>307</v>
      </c>
      <c r="B272" s="65">
        <v>119</v>
      </c>
      <c r="C272" s="66">
        <v>30</v>
      </c>
      <c r="D272" s="65">
        <v>1235</v>
      </c>
      <c r="E272" s="66">
        <v>846</v>
      </c>
      <c r="F272" s="67"/>
      <c r="G272" s="65">
        <f t="shared" ref="G272:G283" si="40">B272-C272</f>
        <v>89</v>
      </c>
      <c r="H272" s="66">
        <f t="shared" ref="H272:H283" si="41">D272-E272</f>
        <v>389</v>
      </c>
      <c r="I272" s="20">
        <f t="shared" ref="I272:I283" si="42">IF(C272=0, "-", IF(G272/C272&lt;10, G272/C272, "&gt;999%"))</f>
        <v>2.9666666666666668</v>
      </c>
      <c r="J272" s="21">
        <f t="shared" ref="J272:J283" si="43">IF(E272=0, "-", IF(H272/E272&lt;10, H272/E272, "&gt;999%"))</f>
        <v>0.45981087470449172</v>
      </c>
    </row>
    <row r="273" spans="1:10" x14ac:dyDescent="0.2">
      <c r="A273" s="158" t="s">
        <v>226</v>
      </c>
      <c r="B273" s="65">
        <v>377</v>
      </c>
      <c r="C273" s="66">
        <v>222</v>
      </c>
      <c r="D273" s="65">
        <v>4412</v>
      </c>
      <c r="E273" s="66">
        <v>3289</v>
      </c>
      <c r="F273" s="67"/>
      <c r="G273" s="65">
        <f t="shared" si="40"/>
        <v>155</v>
      </c>
      <c r="H273" s="66">
        <f t="shared" si="41"/>
        <v>1123</v>
      </c>
      <c r="I273" s="20">
        <f t="shared" si="42"/>
        <v>0.69819819819819817</v>
      </c>
      <c r="J273" s="21">
        <f t="shared" si="43"/>
        <v>0.34144116752812403</v>
      </c>
    </row>
    <row r="274" spans="1:10" x14ac:dyDescent="0.2">
      <c r="A274" s="158" t="s">
        <v>385</v>
      </c>
      <c r="B274" s="65">
        <v>24</v>
      </c>
      <c r="C274" s="66">
        <v>0</v>
      </c>
      <c r="D274" s="65">
        <v>114</v>
      </c>
      <c r="E274" s="66">
        <v>0</v>
      </c>
      <c r="F274" s="67"/>
      <c r="G274" s="65">
        <f t="shared" si="40"/>
        <v>24</v>
      </c>
      <c r="H274" s="66">
        <f t="shared" si="41"/>
        <v>114</v>
      </c>
      <c r="I274" s="20" t="str">
        <f t="shared" si="42"/>
        <v>-</v>
      </c>
      <c r="J274" s="21" t="str">
        <f t="shared" si="43"/>
        <v>-</v>
      </c>
    </row>
    <row r="275" spans="1:10" x14ac:dyDescent="0.2">
      <c r="A275" s="158" t="s">
        <v>251</v>
      </c>
      <c r="B275" s="65">
        <v>0</v>
      </c>
      <c r="C275" s="66">
        <v>0</v>
      </c>
      <c r="D275" s="65">
        <v>0</v>
      </c>
      <c r="E275" s="66">
        <v>21</v>
      </c>
      <c r="F275" s="67"/>
      <c r="G275" s="65">
        <f t="shared" si="40"/>
        <v>0</v>
      </c>
      <c r="H275" s="66">
        <f t="shared" si="41"/>
        <v>-21</v>
      </c>
      <c r="I275" s="20" t="str">
        <f t="shared" si="42"/>
        <v>-</v>
      </c>
      <c r="J275" s="21">
        <f t="shared" si="43"/>
        <v>-1</v>
      </c>
    </row>
    <row r="276" spans="1:10" x14ac:dyDescent="0.2">
      <c r="A276" s="158" t="s">
        <v>199</v>
      </c>
      <c r="B276" s="65">
        <v>149</v>
      </c>
      <c r="C276" s="66">
        <v>39</v>
      </c>
      <c r="D276" s="65">
        <v>1331</v>
      </c>
      <c r="E276" s="66">
        <v>578</v>
      </c>
      <c r="F276" s="67"/>
      <c r="G276" s="65">
        <f t="shared" si="40"/>
        <v>110</v>
      </c>
      <c r="H276" s="66">
        <f t="shared" si="41"/>
        <v>753</v>
      </c>
      <c r="I276" s="20">
        <f t="shared" si="42"/>
        <v>2.8205128205128207</v>
      </c>
      <c r="J276" s="21">
        <f t="shared" si="43"/>
        <v>1.3027681660899655</v>
      </c>
    </row>
    <row r="277" spans="1:10" x14ac:dyDescent="0.2">
      <c r="A277" s="158" t="s">
        <v>205</v>
      </c>
      <c r="B277" s="65">
        <v>118</v>
      </c>
      <c r="C277" s="66">
        <v>51</v>
      </c>
      <c r="D277" s="65">
        <v>1289</v>
      </c>
      <c r="E277" s="66">
        <v>997</v>
      </c>
      <c r="F277" s="67"/>
      <c r="G277" s="65">
        <f t="shared" si="40"/>
        <v>67</v>
      </c>
      <c r="H277" s="66">
        <f t="shared" si="41"/>
        <v>292</v>
      </c>
      <c r="I277" s="20">
        <f t="shared" si="42"/>
        <v>1.3137254901960784</v>
      </c>
      <c r="J277" s="21">
        <f t="shared" si="43"/>
        <v>0.29287863590772317</v>
      </c>
    </row>
    <row r="278" spans="1:10" x14ac:dyDescent="0.2">
      <c r="A278" s="158" t="s">
        <v>386</v>
      </c>
      <c r="B278" s="65">
        <v>114</v>
      </c>
      <c r="C278" s="66">
        <v>170</v>
      </c>
      <c r="D278" s="65">
        <v>1867</v>
      </c>
      <c r="E278" s="66">
        <v>1737</v>
      </c>
      <c r="F278" s="67"/>
      <c r="G278" s="65">
        <f t="shared" si="40"/>
        <v>-56</v>
      </c>
      <c r="H278" s="66">
        <f t="shared" si="41"/>
        <v>130</v>
      </c>
      <c r="I278" s="20">
        <f t="shared" si="42"/>
        <v>-0.32941176470588235</v>
      </c>
      <c r="J278" s="21">
        <f t="shared" si="43"/>
        <v>7.4841681059297643E-2</v>
      </c>
    </row>
    <row r="279" spans="1:10" x14ac:dyDescent="0.2">
      <c r="A279" s="158" t="s">
        <v>459</v>
      </c>
      <c r="B279" s="65">
        <v>75</v>
      </c>
      <c r="C279" s="66">
        <v>94</v>
      </c>
      <c r="D279" s="65">
        <v>1303</v>
      </c>
      <c r="E279" s="66">
        <v>640</v>
      </c>
      <c r="F279" s="67"/>
      <c r="G279" s="65">
        <f t="shared" si="40"/>
        <v>-19</v>
      </c>
      <c r="H279" s="66">
        <f t="shared" si="41"/>
        <v>663</v>
      </c>
      <c r="I279" s="20">
        <f t="shared" si="42"/>
        <v>-0.20212765957446807</v>
      </c>
      <c r="J279" s="21">
        <f t="shared" si="43"/>
        <v>1.0359375</v>
      </c>
    </row>
    <row r="280" spans="1:10" x14ac:dyDescent="0.2">
      <c r="A280" s="158" t="s">
        <v>421</v>
      </c>
      <c r="B280" s="65">
        <v>131</v>
      </c>
      <c r="C280" s="66">
        <v>127</v>
      </c>
      <c r="D280" s="65">
        <v>2093</v>
      </c>
      <c r="E280" s="66">
        <v>2382</v>
      </c>
      <c r="F280" s="67"/>
      <c r="G280" s="65">
        <f t="shared" si="40"/>
        <v>4</v>
      </c>
      <c r="H280" s="66">
        <f t="shared" si="41"/>
        <v>-289</v>
      </c>
      <c r="I280" s="20">
        <f t="shared" si="42"/>
        <v>3.1496062992125984E-2</v>
      </c>
      <c r="J280" s="21">
        <f t="shared" si="43"/>
        <v>-0.12132661628883291</v>
      </c>
    </row>
    <row r="281" spans="1:10" x14ac:dyDescent="0.2">
      <c r="A281" s="158" t="s">
        <v>277</v>
      </c>
      <c r="B281" s="65">
        <v>29</v>
      </c>
      <c r="C281" s="66">
        <v>39</v>
      </c>
      <c r="D281" s="65">
        <v>341</v>
      </c>
      <c r="E281" s="66">
        <v>326</v>
      </c>
      <c r="F281" s="67"/>
      <c r="G281" s="65">
        <f t="shared" si="40"/>
        <v>-10</v>
      </c>
      <c r="H281" s="66">
        <f t="shared" si="41"/>
        <v>15</v>
      </c>
      <c r="I281" s="20">
        <f t="shared" si="42"/>
        <v>-0.25641025641025639</v>
      </c>
      <c r="J281" s="21">
        <f t="shared" si="43"/>
        <v>4.6012269938650305E-2</v>
      </c>
    </row>
    <row r="282" spans="1:10" x14ac:dyDescent="0.2">
      <c r="A282" s="158" t="s">
        <v>369</v>
      </c>
      <c r="B282" s="65">
        <v>250</v>
      </c>
      <c r="C282" s="66">
        <v>0</v>
      </c>
      <c r="D282" s="65">
        <v>1749</v>
      </c>
      <c r="E282" s="66">
        <v>0</v>
      </c>
      <c r="F282" s="67"/>
      <c r="G282" s="65">
        <f t="shared" si="40"/>
        <v>250</v>
      </c>
      <c r="H282" s="66">
        <f t="shared" si="41"/>
        <v>1749</v>
      </c>
      <c r="I282" s="20" t="str">
        <f t="shared" si="42"/>
        <v>-</v>
      </c>
      <c r="J282" s="21" t="str">
        <f t="shared" si="43"/>
        <v>-</v>
      </c>
    </row>
    <row r="283" spans="1:10" s="160" customFormat="1" x14ac:dyDescent="0.2">
      <c r="A283" s="178" t="s">
        <v>693</v>
      </c>
      <c r="B283" s="71">
        <v>1386</v>
      </c>
      <c r="C283" s="72">
        <v>772</v>
      </c>
      <c r="D283" s="71">
        <v>15734</v>
      </c>
      <c r="E283" s="72">
        <v>10816</v>
      </c>
      <c r="F283" s="73"/>
      <c r="G283" s="71">
        <f t="shared" si="40"/>
        <v>614</v>
      </c>
      <c r="H283" s="72">
        <f t="shared" si="41"/>
        <v>4918</v>
      </c>
      <c r="I283" s="37">
        <f t="shared" si="42"/>
        <v>0.79533678756476689</v>
      </c>
      <c r="J283" s="38">
        <f t="shared" si="43"/>
        <v>0.45469674556213019</v>
      </c>
    </row>
    <row r="284" spans="1:10" x14ac:dyDescent="0.2">
      <c r="A284" s="177"/>
      <c r="B284" s="143"/>
      <c r="C284" s="144"/>
      <c r="D284" s="143"/>
      <c r="E284" s="144"/>
      <c r="F284" s="145"/>
      <c r="G284" s="143"/>
      <c r="H284" s="144"/>
      <c r="I284" s="151"/>
      <c r="J284" s="152"/>
    </row>
    <row r="285" spans="1:10" s="139" customFormat="1" x14ac:dyDescent="0.2">
      <c r="A285" s="159" t="s">
        <v>65</v>
      </c>
      <c r="B285" s="65"/>
      <c r="C285" s="66"/>
      <c r="D285" s="65"/>
      <c r="E285" s="66"/>
      <c r="F285" s="67"/>
      <c r="G285" s="65"/>
      <c r="H285" s="66"/>
      <c r="I285" s="20"/>
      <c r="J285" s="21"/>
    </row>
    <row r="286" spans="1:10" x14ac:dyDescent="0.2">
      <c r="A286" s="158" t="s">
        <v>354</v>
      </c>
      <c r="B286" s="65">
        <v>3</v>
      </c>
      <c r="C286" s="66">
        <v>2</v>
      </c>
      <c r="D286" s="65">
        <v>17</v>
      </c>
      <c r="E286" s="66">
        <v>14</v>
      </c>
      <c r="F286" s="67"/>
      <c r="G286" s="65">
        <f>B286-C286</f>
        <v>1</v>
      </c>
      <c r="H286" s="66">
        <f>D286-E286</f>
        <v>3</v>
      </c>
      <c r="I286" s="20">
        <f>IF(C286=0, "-", IF(G286/C286&lt;10, G286/C286, "&gt;999%"))</f>
        <v>0.5</v>
      </c>
      <c r="J286" s="21">
        <f>IF(E286=0, "-", IF(H286/E286&lt;10, H286/E286, "&gt;999%"))</f>
        <v>0.21428571428571427</v>
      </c>
    </row>
    <row r="287" spans="1:10" x14ac:dyDescent="0.2">
      <c r="A287" s="158" t="s">
        <v>500</v>
      </c>
      <c r="B287" s="65">
        <v>0</v>
      </c>
      <c r="C287" s="66">
        <v>1</v>
      </c>
      <c r="D287" s="65">
        <v>19</v>
      </c>
      <c r="E287" s="66">
        <v>14</v>
      </c>
      <c r="F287" s="67"/>
      <c r="G287" s="65">
        <f>B287-C287</f>
        <v>-1</v>
      </c>
      <c r="H287" s="66">
        <f>D287-E287</f>
        <v>5</v>
      </c>
      <c r="I287" s="20">
        <f>IF(C287=0, "-", IF(G287/C287&lt;10, G287/C287, "&gt;999%"))</f>
        <v>-1</v>
      </c>
      <c r="J287" s="21">
        <f>IF(E287=0, "-", IF(H287/E287&lt;10, H287/E287, "&gt;999%"))</f>
        <v>0.35714285714285715</v>
      </c>
    </row>
    <row r="288" spans="1:10" s="160" customFormat="1" x14ac:dyDescent="0.2">
      <c r="A288" s="178" t="s">
        <v>694</v>
      </c>
      <c r="B288" s="71">
        <v>3</v>
      </c>
      <c r="C288" s="72">
        <v>3</v>
      </c>
      <c r="D288" s="71">
        <v>36</v>
      </c>
      <c r="E288" s="72">
        <v>28</v>
      </c>
      <c r="F288" s="73"/>
      <c r="G288" s="71">
        <f>B288-C288</f>
        <v>0</v>
      </c>
      <c r="H288" s="72">
        <f>D288-E288</f>
        <v>8</v>
      </c>
      <c r="I288" s="37">
        <f>IF(C288=0, "-", IF(G288/C288&lt;10, G288/C288, "&gt;999%"))</f>
        <v>0</v>
      </c>
      <c r="J288" s="38">
        <f>IF(E288=0, "-", IF(H288/E288&lt;10, H288/E288, "&gt;999%"))</f>
        <v>0.2857142857142857</v>
      </c>
    </row>
    <row r="289" spans="1:10" x14ac:dyDescent="0.2">
      <c r="A289" s="177"/>
      <c r="B289" s="143"/>
      <c r="C289" s="144"/>
      <c r="D289" s="143"/>
      <c r="E289" s="144"/>
      <c r="F289" s="145"/>
      <c r="G289" s="143"/>
      <c r="H289" s="144"/>
      <c r="I289" s="151"/>
      <c r="J289" s="152"/>
    </row>
    <row r="290" spans="1:10" s="139" customFormat="1" x14ac:dyDescent="0.2">
      <c r="A290" s="159" t="s">
        <v>66</v>
      </c>
      <c r="B290" s="65"/>
      <c r="C290" s="66"/>
      <c r="D290" s="65"/>
      <c r="E290" s="66"/>
      <c r="F290" s="67"/>
      <c r="G290" s="65"/>
      <c r="H290" s="66"/>
      <c r="I290" s="20"/>
      <c r="J290" s="21"/>
    </row>
    <row r="291" spans="1:10" x14ac:dyDescent="0.2">
      <c r="A291" s="158" t="s">
        <v>483</v>
      </c>
      <c r="B291" s="65">
        <v>35</v>
      </c>
      <c r="C291" s="66">
        <v>13</v>
      </c>
      <c r="D291" s="65">
        <v>373</v>
      </c>
      <c r="E291" s="66">
        <v>32</v>
      </c>
      <c r="F291" s="67"/>
      <c r="G291" s="65">
        <f t="shared" ref="G291:G298" si="44">B291-C291</f>
        <v>22</v>
      </c>
      <c r="H291" s="66">
        <f t="shared" ref="H291:H298" si="45">D291-E291</f>
        <v>341</v>
      </c>
      <c r="I291" s="20">
        <f t="shared" ref="I291:I298" si="46">IF(C291=0, "-", IF(G291/C291&lt;10, G291/C291, "&gt;999%"))</f>
        <v>1.6923076923076923</v>
      </c>
      <c r="J291" s="21" t="str">
        <f t="shared" ref="J291:J298" si="47">IF(E291=0, "-", IF(H291/E291&lt;10, H291/E291, "&gt;999%"))</f>
        <v>&gt;999%</v>
      </c>
    </row>
    <row r="292" spans="1:10" x14ac:dyDescent="0.2">
      <c r="A292" s="158" t="s">
        <v>501</v>
      </c>
      <c r="B292" s="65">
        <v>13</v>
      </c>
      <c r="C292" s="66">
        <v>4</v>
      </c>
      <c r="D292" s="65">
        <v>123</v>
      </c>
      <c r="E292" s="66">
        <v>152</v>
      </c>
      <c r="F292" s="67"/>
      <c r="G292" s="65">
        <f t="shared" si="44"/>
        <v>9</v>
      </c>
      <c r="H292" s="66">
        <f t="shared" si="45"/>
        <v>-29</v>
      </c>
      <c r="I292" s="20">
        <f t="shared" si="46"/>
        <v>2.25</v>
      </c>
      <c r="J292" s="21">
        <f t="shared" si="47"/>
        <v>-0.19078947368421054</v>
      </c>
    </row>
    <row r="293" spans="1:10" x14ac:dyDescent="0.2">
      <c r="A293" s="158" t="s">
        <v>440</v>
      </c>
      <c r="B293" s="65">
        <v>18</v>
      </c>
      <c r="C293" s="66">
        <v>4</v>
      </c>
      <c r="D293" s="65">
        <v>166</v>
      </c>
      <c r="E293" s="66">
        <v>262</v>
      </c>
      <c r="F293" s="67"/>
      <c r="G293" s="65">
        <f t="shared" si="44"/>
        <v>14</v>
      </c>
      <c r="H293" s="66">
        <f t="shared" si="45"/>
        <v>-96</v>
      </c>
      <c r="I293" s="20">
        <f t="shared" si="46"/>
        <v>3.5</v>
      </c>
      <c r="J293" s="21">
        <f t="shared" si="47"/>
        <v>-0.36641221374045801</v>
      </c>
    </row>
    <row r="294" spans="1:10" x14ac:dyDescent="0.2">
      <c r="A294" s="158" t="s">
        <v>502</v>
      </c>
      <c r="B294" s="65">
        <v>0</v>
      </c>
      <c r="C294" s="66">
        <v>1</v>
      </c>
      <c r="D294" s="65">
        <v>46</v>
      </c>
      <c r="E294" s="66">
        <v>50</v>
      </c>
      <c r="F294" s="67"/>
      <c r="G294" s="65">
        <f t="shared" si="44"/>
        <v>-1</v>
      </c>
      <c r="H294" s="66">
        <f t="shared" si="45"/>
        <v>-4</v>
      </c>
      <c r="I294" s="20">
        <f t="shared" si="46"/>
        <v>-1</v>
      </c>
      <c r="J294" s="21">
        <f t="shared" si="47"/>
        <v>-0.08</v>
      </c>
    </row>
    <row r="295" spans="1:10" x14ac:dyDescent="0.2">
      <c r="A295" s="158" t="s">
        <v>441</v>
      </c>
      <c r="B295" s="65">
        <v>18</v>
      </c>
      <c r="C295" s="66">
        <v>4</v>
      </c>
      <c r="D295" s="65">
        <v>269</v>
      </c>
      <c r="E295" s="66">
        <v>263</v>
      </c>
      <c r="F295" s="67"/>
      <c r="G295" s="65">
        <f t="shared" si="44"/>
        <v>14</v>
      </c>
      <c r="H295" s="66">
        <f t="shared" si="45"/>
        <v>6</v>
      </c>
      <c r="I295" s="20">
        <f t="shared" si="46"/>
        <v>3.5</v>
      </c>
      <c r="J295" s="21">
        <f t="shared" si="47"/>
        <v>2.2813688212927757E-2</v>
      </c>
    </row>
    <row r="296" spans="1:10" x14ac:dyDescent="0.2">
      <c r="A296" s="158" t="s">
        <v>484</v>
      </c>
      <c r="B296" s="65">
        <v>3</v>
      </c>
      <c r="C296" s="66">
        <v>10</v>
      </c>
      <c r="D296" s="65">
        <v>401</v>
      </c>
      <c r="E296" s="66">
        <v>335</v>
      </c>
      <c r="F296" s="67"/>
      <c r="G296" s="65">
        <f t="shared" si="44"/>
        <v>-7</v>
      </c>
      <c r="H296" s="66">
        <f t="shared" si="45"/>
        <v>66</v>
      </c>
      <c r="I296" s="20">
        <f t="shared" si="46"/>
        <v>-0.7</v>
      </c>
      <c r="J296" s="21">
        <f t="shared" si="47"/>
        <v>0.19701492537313434</v>
      </c>
    </row>
    <row r="297" spans="1:10" x14ac:dyDescent="0.2">
      <c r="A297" s="158" t="s">
        <v>485</v>
      </c>
      <c r="B297" s="65">
        <v>8</v>
      </c>
      <c r="C297" s="66">
        <v>5</v>
      </c>
      <c r="D297" s="65">
        <v>143</v>
      </c>
      <c r="E297" s="66">
        <v>125</v>
      </c>
      <c r="F297" s="67"/>
      <c r="G297" s="65">
        <f t="shared" si="44"/>
        <v>3</v>
      </c>
      <c r="H297" s="66">
        <f t="shared" si="45"/>
        <v>18</v>
      </c>
      <c r="I297" s="20">
        <f t="shared" si="46"/>
        <v>0.6</v>
      </c>
      <c r="J297" s="21">
        <f t="shared" si="47"/>
        <v>0.14399999999999999</v>
      </c>
    </row>
    <row r="298" spans="1:10" s="160" customFormat="1" x14ac:dyDescent="0.2">
      <c r="A298" s="178" t="s">
        <v>695</v>
      </c>
      <c r="B298" s="71">
        <v>95</v>
      </c>
      <c r="C298" s="72">
        <v>41</v>
      </c>
      <c r="D298" s="71">
        <v>1521</v>
      </c>
      <c r="E298" s="72">
        <v>1219</v>
      </c>
      <c r="F298" s="73"/>
      <c r="G298" s="71">
        <f t="shared" si="44"/>
        <v>54</v>
      </c>
      <c r="H298" s="72">
        <f t="shared" si="45"/>
        <v>302</v>
      </c>
      <c r="I298" s="37">
        <f t="shared" si="46"/>
        <v>1.3170731707317074</v>
      </c>
      <c r="J298" s="38">
        <f t="shared" si="47"/>
        <v>0.24774405250205087</v>
      </c>
    </row>
    <row r="299" spans="1:10" x14ac:dyDescent="0.2">
      <c r="A299" s="177"/>
      <c r="B299" s="143"/>
      <c r="C299" s="144"/>
      <c r="D299" s="143"/>
      <c r="E299" s="144"/>
      <c r="F299" s="145"/>
      <c r="G299" s="143"/>
      <c r="H299" s="144"/>
      <c r="I299" s="151"/>
      <c r="J299" s="152"/>
    </row>
    <row r="300" spans="1:10" s="139" customFormat="1" x14ac:dyDescent="0.2">
      <c r="A300" s="159" t="s">
        <v>67</v>
      </c>
      <c r="B300" s="65"/>
      <c r="C300" s="66"/>
      <c r="D300" s="65"/>
      <c r="E300" s="66"/>
      <c r="F300" s="67"/>
      <c r="G300" s="65"/>
      <c r="H300" s="66"/>
      <c r="I300" s="20"/>
      <c r="J300" s="21"/>
    </row>
    <row r="301" spans="1:10" x14ac:dyDescent="0.2">
      <c r="A301" s="158" t="s">
        <v>460</v>
      </c>
      <c r="B301" s="65">
        <v>30</v>
      </c>
      <c r="C301" s="66">
        <v>2</v>
      </c>
      <c r="D301" s="65">
        <v>189</v>
      </c>
      <c r="E301" s="66">
        <v>55</v>
      </c>
      <c r="F301" s="67"/>
      <c r="G301" s="65">
        <f t="shared" ref="G301:G308" si="48">B301-C301</f>
        <v>28</v>
      </c>
      <c r="H301" s="66">
        <f t="shared" ref="H301:H308" si="49">D301-E301</f>
        <v>134</v>
      </c>
      <c r="I301" s="20" t="str">
        <f t="shared" ref="I301:I308" si="50">IF(C301=0, "-", IF(G301/C301&lt;10, G301/C301, "&gt;999%"))</f>
        <v>&gt;999%</v>
      </c>
      <c r="J301" s="21">
        <f t="shared" ref="J301:J308" si="51">IF(E301=0, "-", IF(H301/E301&lt;10, H301/E301, "&gt;999%"))</f>
        <v>2.4363636363636365</v>
      </c>
    </row>
    <row r="302" spans="1:10" x14ac:dyDescent="0.2">
      <c r="A302" s="158" t="s">
        <v>571</v>
      </c>
      <c r="B302" s="65">
        <v>50</v>
      </c>
      <c r="C302" s="66">
        <v>2</v>
      </c>
      <c r="D302" s="65">
        <v>310</v>
      </c>
      <c r="E302" s="66">
        <v>2</v>
      </c>
      <c r="F302" s="67"/>
      <c r="G302" s="65">
        <f t="shared" si="48"/>
        <v>48</v>
      </c>
      <c r="H302" s="66">
        <f t="shared" si="49"/>
        <v>308</v>
      </c>
      <c r="I302" s="20" t="str">
        <f t="shared" si="50"/>
        <v>&gt;999%</v>
      </c>
      <c r="J302" s="21" t="str">
        <f t="shared" si="51"/>
        <v>&gt;999%</v>
      </c>
    </row>
    <row r="303" spans="1:10" x14ac:dyDescent="0.2">
      <c r="A303" s="158" t="s">
        <v>510</v>
      </c>
      <c r="B303" s="65">
        <v>1</v>
      </c>
      <c r="C303" s="66">
        <v>0</v>
      </c>
      <c r="D303" s="65">
        <v>16</v>
      </c>
      <c r="E303" s="66">
        <v>0</v>
      </c>
      <c r="F303" s="67"/>
      <c r="G303" s="65">
        <f t="shared" si="48"/>
        <v>1</v>
      </c>
      <c r="H303" s="66">
        <f t="shared" si="49"/>
        <v>16</v>
      </c>
      <c r="I303" s="20" t="str">
        <f t="shared" si="50"/>
        <v>-</v>
      </c>
      <c r="J303" s="21" t="str">
        <f t="shared" si="51"/>
        <v>-</v>
      </c>
    </row>
    <row r="304" spans="1:10" x14ac:dyDescent="0.2">
      <c r="A304" s="158" t="s">
        <v>308</v>
      </c>
      <c r="B304" s="65">
        <v>10</v>
      </c>
      <c r="C304" s="66">
        <v>8</v>
      </c>
      <c r="D304" s="65">
        <v>129</v>
      </c>
      <c r="E304" s="66">
        <v>94</v>
      </c>
      <c r="F304" s="67"/>
      <c r="G304" s="65">
        <f t="shared" si="48"/>
        <v>2</v>
      </c>
      <c r="H304" s="66">
        <f t="shared" si="49"/>
        <v>35</v>
      </c>
      <c r="I304" s="20">
        <f t="shared" si="50"/>
        <v>0.25</v>
      </c>
      <c r="J304" s="21">
        <f t="shared" si="51"/>
        <v>0.37234042553191488</v>
      </c>
    </row>
    <row r="305" spans="1:10" x14ac:dyDescent="0.2">
      <c r="A305" s="158" t="s">
        <v>523</v>
      </c>
      <c r="B305" s="65">
        <v>81</v>
      </c>
      <c r="C305" s="66">
        <v>33</v>
      </c>
      <c r="D305" s="65">
        <v>571</v>
      </c>
      <c r="E305" s="66">
        <v>252</v>
      </c>
      <c r="F305" s="67"/>
      <c r="G305" s="65">
        <f t="shared" si="48"/>
        <v>48</v>
      </c>
      <c r="H305" s="66">
        <f t="shared" si="49"/>
        <v>319</v>
      </c>
      <c r="I305" s="20">
        <f t="shared" si="50"/>
        <v>1.4545454545454546</v>
      </c>
      <c r="J305" s="21">
        <f t="shared" si="51"/>
        <v>1.2658730158730158</v>
      </c>
    </row>
    <row r="306" spans="1:10" x14ac:dyDescent="0.2">
      <c r="A306" s="158" t="s">
        <v>549</v>
      </c>
      <c r="B306" s="65">
        <v>120</v>
      </c>
      <c r="C306" s="66">
        <v>89</v>
      </c>
      <c r="D306" s="65">
        <v>1077</v>
      </c>
      <c r="E306" s="66">
        <v>630</v>
      </c>
      <c r="F306" s="67"/>
      <c r="G306" s="65">
        <f t="shared" si="48"/>
        <v>31</v>
      </c>
      <c r="H306" s="66">
        <f t="shared" si="49"/>
        <v>447</v>
      </c>
      <c r="I306" s="20">
        <f t="shared" si="50"/>
        <v>0.34831460674157305</v>
      </c>
      <c r="J306" s="21">
        <f t="shared" si="51"/>
        <v>0.70952380952380956</v>
      </c>
    </row>
    <row r="307" spans="1:10" x14ac:dyDescent="0.2">
      <c r="A307" s="158" t="s">
        <v>524</v>
      </c>
      <c r="B307" s="65">
        <v>8</v>
      </c>
      <c r="C307" s="66">
        <v>5</v>
      </c>
      <c r="D307" s="65">
        <v>92</v>
      </c>
      <c r="E307" s="66">
        <v>70</v>
      </c>
      <c r="F307" s="67"/>
      <c r="G307" s="65">
        <f t="shared" si="48"/>
        <v>3</v>
      </c>
      <c r="H307" s="66">
        <f t="shared" si="49"/>
        <v>22</v>
      </c>
      <c r="I307" s="20">
        <f t="shared" si="50"/>
        <v>0.6</v>
      </c>
      <c r="J307" s="21">
        <f t="shared" si="51"/>
        <v>0.31428571428571428</v>
      </c>
    </row>
    <row r="308" spans="1:10" s="160" customFormat="1" x14ac:dyDescent="0.2">
      <c r="A308" s="178" t="s">
        <v>696</v>
      </c>
      <c r="B308" s="71">
        <v>300</v>
      </c>
      <c r="C308" s="72">
        <v>139</v>
      </c>
      <c r="D308" s="71">
        <v>2384</v>
      </c>
      <c r="E308" s="72">
        <v>1103</v>
      </c>
      <c r="F308" s="73"/>
      <c r="G308" s="71">
        <f t="shared" si="48"/>
        <v>161</v>
      </c>
      <c r="H308" s="72">
        <f t="shared" si="49"/>
        <v>1281</v>
      </c>
      <c r="I308" s="37">
        <f t="shared" si="50"/>
        <v>1.1582733812949639</v>
      </c>
      <c r="J308" s="38">
        <f t="shared" si="51"/>
        <v>1.1613780598368086</v>
      </c>
    </row>
    <row r="309" spans="1:10" x14ac:dyDescent="0.2">
      <c r="A309" s="177"/>
      <c r="B309" s="143"/>
      <c r="C309" s="144"/>
      <c r="D309" s="143"/>
      <c r="E309" s="144"/>
      <c r="F309" s="145"/>
      <c r="G309" s="143"/>
      <c r="H309" s="144"/>
      <c r="I309" s="151"/>
      <c r="J309" s="152"/>
    </row>
    <row r="310" spans="1:10" s="139" customFormat="1" x14ac:dyDescent="0.2">
      <c r="A310" s="159" t="s">
        <v>68</v>
      </c>
      <c r="B310" s="65"/>
      <c r="C310" s="66"/>
      <c r="D310" s="65"/>
      <c r="E310" s="66"/>
      <c r="F310" s="67"/>
      <c r="G310" s="65"/>
      <c r="H310" s="66"/>
      <c r="I310" s="20"/>
      <c r="J310" s="21"/>
    </row>
    <row r="311" spans="1:10" x14ac:dyDescent="0.2">
      <c r="A311" s="158" t="s">
        <v>243</v>
      </c>
      <c r="B311" s="65">
        <v>0</v>
      </c>
      <c r="C311" s="66">
        <v>0</v>
      </c>
      <c r="D311" s="65">
        <v>28</v>
      </c>
      <c r="E311" s="66">
        <v>17</v>
      </c>
      <c r="F311" s="67"/>
      <c r="G311" s="65">
        <f t="shared" ref="G311:G322" si="52">B311-C311</f>
        <v>0</v>
      </c>
      <c r="H311" s="66">
        <f t="shared" ref="H311:H322" si="53">D311-E311</f>
        <v>11</v>
      </c>
      <c r="I311" s="20" t="str">
        <f t="shared" ref="I311:I322" si="54">IF(C311=0, "-", IF(G311/C311&lt;10, G311/C311, "&gt;999%"))</f>
        <v>-</v>
      </c>
      <c r="J311" s="21">
        <f t="shared" ref="J311:J322" si="55">IF(E311=0, "-", IF(H311/E311&lt;10, H311/E311, "&gt;999%"))</f>
        <v>0.6470588235294118</v>
      </c>
    </row>
    <row r="312" spans="1:10" x14ac:dyDescent="0.2">
      <c r="A312" s="158" t="s">
        <v>268</v>
      </c>
      <c r="B312" s="65">
        <v>17</v>
      </c>
      <c r="C312" s="66">
        <v>3</v>
      </c>
      <c r="D312" s="65">
        <v>155</v>
      </c>
      <c r="E312" s="66">
        <v>104</v>
      </c>
      <c r="F312" s="67"/>
      <c r="G312" s="65">
        <f t="shared" si="52"/>
        <v>14</v>
      </c>
      <c r="H312" s="66">
        <f t="shared" si="53"/>
        <v>51</v>
      </c>
      <c r="I312" s="20">
        <f t="shared" si="54"/>
        <v>4.666666666666667</v>
      </c>
      <c r="J312" s="21">
        <f t="shared" si="55"/>
        <v>0.49038461538461536</v>
      </c>
    </row>
    <row r="313" spans="1:10" x14ac:dyDescent="0.2">
      <c r="A313" s="158" t="s">
        <v>284</v>
      </c>
      <c r="B313" s="65">
        <v>0</v>
      </c>
      <c r="C313" s="66">
        <v>0</v>
      </c>
      <c r="D313" s="65">
        <v>0</v>
      </c>
      <c r="E313" s="66">
        <v>6</v>
      </c>
      <c r="F313" s="67"/>
      <c r="G313" s="65">
        <f t="shared" si="52"/>
        <v>0</v>
      </c>
      <c r="H313" s="66">
        <f t="shared" si="53"/>
        <v>-6</v>
      </c>
      <c r="I313" s="20" t="str">
        <f t="shared" si="54"/>
        <v>-</v>
      </c>
      <c r="J313" s="21">
        <f t="shared" si="55"/>
        <v>-1</v>
      </c>
    </row>
    <row r="314" spans="1:10" x14ac:dyDescent="0.2">
      <c r="A314" s="158" t="s">
        <v>269</v>
      </c>
      <c r="B314" s="65">
        <v>18</v>
      </c>
      <c r="C314" s="66">
        <v>2</v>
      </c>
      <c r="D314" s="65">
        <v>293</v>
      </c>
      <c r="E314" s="66">
        <v>105</v>
      </c>
      <c r="F314" s="67"/>
      <c r="G314" s="65">
        <f t="shared" si="52"/>
        <v>16</v>
      </c>
      <c r="H314" s="66">
        <f t="shared" si="53"/>
        <v>188</v>
      </c>
      <c r="I314" s="20">
        <f t="shared" si="54"/>
        <v>8</v>
      </c>
      <c r="J314" s="21">
        <f t="shared" si="55"/>
        <v>1.7904761904761906</v>
      </c>
    </row>
    <row r="315" spans="1:10" x14ac:dyDescent="0.2">
      <c r="A315" s="158" t="s">
        <v>336</v>
      </c>
      <c r="B315" s="65">
        <v>1</v>
      </c>
      <c r="C315" s="66">
        <v>3</v>
      </c>
      <c r="D315" s="65">
        <v>7</v>
      </c>
      <c r="E315" s="66">
        <v>8</v>
      </c>
      <c r="F315" s="67"/>
      <c r="G315" s="65">
        <f t="shared" si="52"/>
        <v>-2</v>
      </c>
      <c r="H315" s="66">
        <f t="shared" si="53"/>
        <v>-1</v>
      </c>
      <c r="I315" s="20">
        <f t="shared" si="54"/>
        <v>-0.66666666666666663</v>
      </c>
      <c r="J315" s="21">
        <f t="shared" si="55"/>
        <v>-0.125</v>
      </c>
    </row>
    <row r="316" spans="1:10" x14ac:dyDescent="0.2">
      <c r="A316" s="158" t="s">
        <v>298</v>
      </c>
      <c r="B316" s="65">
        <v>1</v>
      </c>
      <c r="C316" s="66">
        <v>0</v>
      </c>
      <c r="D316" s="65">
        <v>13</v>
      </c>
      <c r="E316" s="66">
        <v>7</v>
      </c>
      <c r="F316" s="67"/>
      <c r="G316" s="65">
        <f t="shared" si="52"/>
        <v>1</v>
      </c>
      <c r="H316" s="66">
        <f t="shared" si="53"/>
        <v>6</v>
      </c>
      <c r="I316" s="20" t="str">
        <f t="shared" si="54"/>
        <v>-</v>
      </c>
      <c r="J316" s="21">
        <f t="shared" si="55"/>
        <v>0.8571428571428571</v>
      </c>
    </row>
    <row r="317" spans="1:10" x14ac:dyDescent="0.2">
      <c r="A317" s="158" t="s">
        <v>503</v>
      </c>
      <c r="B317" s="65">
        <v>12</v>
      </c>
      <c r="C317" s="66">
        <v>0</v>
      </c>
      <c r="D317" s="65">
        <v>81</v>
      </c>
      <c r="E317" s="66">
        <v>65</v>
      </c>
      <c r="F317" s="67"/>
      <c r="G317" s="65">
        <f t="shared" si="52"/>
        <v>12</v>
      </c>
      <c r="H317" s="66">
        <f t="shared" si="53"/>
        <v>16</v>
      </c>
      <c r="I317" s="20" t="str">
        <f t="shared" si="54"/>
        <v>-</v>
      </c>
      <c r="J317" s="21">
        <f t="shared" si="55"/>
        <v>0.24615384615384617</v>
      </c>
    </row>
    <row r="318" spans="1:10" x14ac:dyDescent="0.2">
      <c r="A318" s="158" t="s">
        <v>442</v>
      </c>
      <c r="B318" s="65">
        <v>88</v>
      </c>
      <c r="C318" s="66">
        <v>11</v>
      </c>
      <c r="D318" s="65">
        <v>697</v>
      </c>
      <c r="E318" s="66">
        <v>613</v>
      </c>
      <c r="F318" s="67"/>
      <c r="G318" s="65">
        <f t="shared" si="52"/>
        <v>77</v>
      </c>
      <c r="H318" s="66">
        <f t="shared" si="53"/>
        <v>84</v>
      </c>
      <c r="I318" s="20">
        <f t="shared" si="54"/>
        <v>7</v>
      </c>
      <c r="J318" s="21">
        <f t="shared" si="55"/>
        <v>0.13703099510603589</v>
      </c>
    </row>
    <row r="319" spans="1:10" x14ac:dyDescent="0.2">
      <c r="A319" s="158" t="s">
        <v>337</v>
      </c>
      <c r="B319" s="65">
        <v>4</v>
      </c>
      <c r="C319" s="66">
        <v>3</v>
      </c>
      <c r="D319" s="65">
        <v>51</v>
      </c>
      <c r="E319" s="66">
        <v>48</v>
      </c>
      <c r="F319" s="67"/>
      <c r="G319" s="65">
        <f t="shared" si="52"/>
        <v>1</v>
      </c>
      <c r="H319" s="66">
        <f t="shared" si="53"/>
        <v>3</v>
      </c>
      <c r="I319" s="20">
        <f t="shared" si="54"/>
        <v>0.33333333333333331</v>
      </c>
      <c r="J319" s="21">
        <f t="shared" si="55"/>
        <v>6.25E-2</v>
      </c>
    </row>
    <row r="320" spans="1:10" x14ac:dyDescent="0.2">
      <c r="A320" s="158" t="s">
        <v>486</v>
      </c>
      <c r="B320" s="65">
        <v>62</v>
      </c>
      <c r="C320" s="66">
        <v>9</v>
      </c>
      <c r="D320" s="65">
        <v>457</v>
      </c>
      <c r="E320" s="66">
        <v>329</v>
      </c>
      <c r="F320" s="67"/>
      <c r="G320" s="65">
        <f t="shared" si="52"/>
        <v>53</v>
      </c>
      <c r="H320" s="66">
        <f t="shared" si="53"/>
        <v>128</v>
      </c>
      <c r="I320" s="20">
        <f t="shared" si="54"/>
        <v>5.8888888888888893</v>
      </c>
      <c r="J320" s="21">
        <f t="shared" si="55"/>
        <v>0.38905775075987842</v>
      </c>
    </row>
    <row r="321" spans="1:10" x14ac:dyDescent="0.2">
      <c r="A321" s="158" t="s">
        <v>409</v>
      </c>
      <c r="B321" s="65">
        <v>30</v>
      </c>
      <c r="C321" s="66">
        <v>6</v>
      </c>
      <c r="D321" s="65">
        <v>337</v>
      </c>
      <c r="E321" s="66">
        <v>212</v>
      </c>
      <c r="F321" s="67"/>
      <c r="G321" s="65">
        <f t="shared" si="52"/>
        <v>24</v>
      </c>
      <c r="H321" s="66">
        <f t="shared" si="53"/>
        <v>125</v>
      </c>
      <c r="I321" s="20">
        <f t="shared" si="54"/>
        <v>4</v>
      </c>
      <c r="J321" s="21">
        <f t="shared" si="55"/>
        <v>0.589622641509434</v>
      </c>
    </row>
    <row r="322" spans="1:10" s="160" customFormat="1" x14ac:dyDescent="0.2">
      <c r="A322" s="178" t="s">
        <v>697</v>
      </c>
      <c r="B322" s="71">
        <v>233</v>
      </c>
      <c r="C322" s="72">
        <v>37</v>
      </c>
      <c r="D322" s="71">
        <v>2119</v>
      </c>
      <c r="E322" s="72">
        <v>1514</v>
      </c>
      <c r="F322" s="73"/>
      <c r="G322" s="71">
        <f t="shared" si="52"/>
        <v>196</v>
      </c>
      <c r="H322" s="72">
        <f t="shared" si="53"/>
        <v>605</v>
      </c>
      <c r="I322" s="37">
        <f t="shared" si="54"/>
        <v>5.2972972972972974</v>
      </c>
      <c r="J322" s="38">
        <f t="shared" si="55"/>
        <v>0.39960369881109642</v>
      </c>
    </row>
    <row r="323" spans="1:10" x14ac:dyDescent="0.2">
      <c r="A323" s="177"/>
      <c r="B323" s="143"/>
      <c r="C323" s="144"/>
      <c r="D323" s="143"/>
      <c r="E323" s="144"/>
      <c r="F323" s="145"/>
      <c r="G323" s="143"/>
      <c r="H323" s="144"/>
      <c r="I323" s="151"/>
      <c r="J323" s="152"/>
    </row>
    <row r="324" spans="1:10" s="139" customFormat="1" x14ac:dyDescent="0.2">
      <c r="A324" s="159" t="s">
        <v>69</v>
      </c>
      <c r="B324" s="65"/>
      <c r="C324" s="66"/>
      <c r="D324" s="65"/>
      <c r="E324" s="66"/>
      <c r="F324" s="67"/>
      <c r="G324" s="65"/>
      <c r="H324" s="66"/>
      <c r="I324" s="20"/>
      <c r="J324" s="21"/>
    </row>
    <row r="325" spans="1:10" x14ac:dyDescent="0.2">
      <c r="A325" s="158" t="s">
        <v>338</v>
      </c>
      <c r="B325" s="65">
        <v>1</v>
      </c>
      <c r="C325" s="66">
        <v>0</v>
      </c>
      <c r="D325" s="65">
        <v>8</v>
      </c>
      <c r="E325" s="66">
        <v>2</v>
      </c>
      <c r="F325" s="67"/>
      <c r="G325" s="65">
        <f>B325-C325</f>
        <v>1</v>
      </c>
      <c r="H325" s="66">
        <f>D325-E325</f>
        <v>6</v>
      </c>
      <c r="I325" s="20" t="str">
        <f>IF(C325=0, "-", IF(G325/C325&lt;10, G325/C325, "&gt;999%"))</f>
        <v>-</v>
      </c>
      <c r="J325" s="21">
        <f>IF(E325=0, "-", IF(H325/E325&lt;10, H325/E325, "&gt;999%"))</f>
        <v>3</v>
      </c>
    </row>
    <row r="326" spans="1:10" x14ac:dyDescent="0.2">
      <c r="A326" s="158" t="s">
        <v>339</v>
      </c>
      <c r="B326" s="65">
        <v>3</v>
      </c>
      <c r="C326" s="66">
        <v>1</v>
      </c>
      <c r="D326" s="65">
        <v>14</v>
      </c>
      <c r="E326" s="66">
        <v>4</v>
      </c>
      <c r="F326" s="67"/>
      <c r="G326" s="65">
        <f>B326-C326</f>
        <v>2</v>
      </c>
      <c r="H326" s="66">
        <f>D326-E326</f>
        <v>10</v>
      </c>
      <c r="I326" s="20">
        <f>IF(C326=0, "-", IF(G326/C326&lt;10, G326/C326, "&gt;999%"))</f>
        <v>2</v>
      </c>
      <c r="J326" s="21">
        <f>IF(E326=0, "-", IF(H326/E326&lt;10, H326/E326, "&gt;999%"))</f>
        <v>2.5</v>
      </c>
    </row>
    <row r="327" spans="1:10" s="160" customFormat="1" x14ac:dyDescent="0.2">
      <c r="A327" s="178" t="s">
        <v>698</v>
      </c>
      <c r="B327" s="71">
        <v>4</v>
      </c>
      <c r="C327" s="72">
        <v>1</v>
      </c>
      <c r="D327" s="71">
        <v>22</v>
      </c>
      <c r="E327" s="72">
        <v>6</v>
      </c>
      <c r="F327" s="73"/>
      <c r="G327" s="71">
        <f>B327-C327</f>
        <v>3</v>
      </c>
      <c r="H327" s="72">
        <f>D327-E327</f>
        <v>16</v>
      </c>
      <c r="I327" s="37">
        <f>IF(C327=0, "-", IF(G327/C327&lt;10, G327/C327, "&gt;999%"))</f>
        <v>3</v>
      </c>
      <c r="J327" s="38">
        <f>IF(E327=0, "-", IF(H327/E327&lt;10, H327/E327, "&gt;999%"))</f>
        <v>2.6666666666666665</v>
      </c>
    </row>
    <row r="328" spans="1:10" x14ac:dyDescent="0.2">
      <c r="A328" s="177"/>
      <c r="B328" s="143"/>
      <c r="C328" s="144"/>
      <c r="D328" s="143"/>
      <c r="E328" s="144"/>
      <c r="F328" s="145"/>
      <c r="G328" s="143"/>
      <c r="H328" s="144"/>
      <c r="I328" s="151"/>
      <c r="J328" s="152"/>
    </row>
    <row r="329" spans="1:10" s="139" customFormat="1" x14ac:dyDescent="0.2">
      <c r="A329" s="159" t="s">
        <v>70</v>
      </c>
      <c r="B329" s="65"/>
      <c r="C329" s="66"/>
      <c r="D329" s="65"/>
      <c r="E329" s="66"/>
      <c r="F329" s="67"/>
      <c r="G329" s="65"/>
      <c r="H329" s="66"/>
      <c r="I329" s="20"/>
      <c r="J329" s="21"/>
    </row>
    <row r="330" spans="1:10" x14ac:dyDescent="0.2">
      <c r="A330" s="158" t="s">
        <v>596</v>
      </c>
      <c r="B330" s="65">
        <v>9</v>
      </c>
      <c r="C330" s="66">
        <v>17</v>
      </c>
      <c r="D330" s="65">
        <v>96</v>
      </c>
      <c r="E330" s="66">
        <v>144</v>
      </c>
      <c r="F330" s="67"/>
      <c r="G330" s="65">
        <f>B330-C330</f>
        <v>-8</v>
      </c>
      <c r="H330" s="66">
        <f>D330-E330</f>
        <v>-48</v>
      </c>
      <c r="I330" s="20">
        <f>IF(C330=0, "-", IF(G330/C330&lt;10, G330/C330, "&gt;999%"))</f>
        <v>-0.47058823529411764</v>
      </c>
      <c r="J330" s="21">
        <f>IF(E330=0, "-", IF(H330/E330&lt;10, H330/E330, "&gt;999%"))</f>
        <v>-0.33333333333333331</v>
      </c>
    </row>
    <row r="331" spans="1:10" s="160" customFormat="1" x14ac:dyDescent="0.2">
      <c r="A331" s="178" t="s">
        <v>699</v>
      </c>
      <c r="B331" s="71">
        <v>9</v>
      </c>
      <c r="C331" s="72">
        <v>17</v>
      </c>
      <c r="D331" s="71">
        <v>96</v>
      </c>
      <c r="E331" s="72">
        <v>144</v>
      </c>
      <c r="F331" s="73"/>
      <c r="G331" s="71">
        <f>B331-C331</f>
        <v>-8</v>
      </c>
      <c r="H331" s="72">
        <f>D331-E331</f>
        <v>-48</v>
      </c>
      <c r="I331" s="37">
        <f>IF(C331=0, "-", IF(G331/C331&lt;10, G331/C331, "&gt;999%"))</f>
        <v>-0.47058823529411764</v>
      </c>
      <c r="J331" s="38">
        <f>IF(E331=0, "-", IF(H331/E331&lt;10, H331/E331, "&gt;999%"))</f>
        <v>-0.33333333333333331</v>
      </c>
    </row>
    <row r="332" spans="1:10" x14ac:dyDescent="0.2">
      <c r="A332" s="177"/>
      <c r="B332" s="143"/>
      <c r="C332" s="144"/>
      <c r="D332" s="143"/>
      <c r="E332" s="144"/>
      <c r="F332" s="145"/>
      <c r="G332" s="143"/>
      <c r="H332" s="144"/>
      <c r="I332" s="151"/>
      <c r="J332" s="152"/>
    </row>
    <row r="333" spans="1:10" s="139" customFormat="1" x14ac:dyDescent="0.2">
      <c r="A333" s="159" t="s">
        <v>71</v>
      </c>
      <c r="B333" s="65"/>
      <c r="C333" s="66"/>
      <c r="D333" s="65"/>
      <c r="E333" s="66"/>
      <c r="F333" s="67"/>
      <c r="G333" s="65"/>
      <c r="H333" s="66"/>
      <c r="I333" s="20"/>
      <c r="J333" s="21"/>
    </row>
    <row r="334" spans="1:10" x14ac:dyDescent="0.2">
      <c r="A334" s="158" t="s">
        <v>597</v>
      </c>
      <c r="B334" s="65">
        <v>8</v>
      </c>
      <c r="C334" s="66">
        <v>4</v>
      </c>
      <c r="D334" s="65">
        <v>28</v>
      </c>
      <c r="E334" s="66">
        <v>22</v>
      </c>
      <c r="F334" s="67"/>
      <c r="G334" s="65">
        <f>B334-C334</f>
        <v>4</v>
      </c>
      <c r="H334" s="66">
        <f>D334-E334</f>
        <v>6</v>
      </c>
      <c r="I334" s="20">
        <f>IF(C334=0, "-", IF(G334/C334&lt;10, G334/C334, "&gt;999%"))</f>
        <v>1</v>
      </c>
      <c r="J334" s="21">
        <f>IF(E334=0, "-", IF(H334/E334&lt;10, H334/E334, "&gt;999%"))</f>
        <v>0.27272727272727271</v>
      </c>
    </row>
    <row r="335" spans="1:10" x14ac:dyDescent="0.2">
      <c r="A335" s="158" t="s">
        <v>584</v>
      </c>
      <c r="B335" s="65">
        <v>3</v>
      </c>
      <c r="C335" s="66">
        <v>1</v>
      </c>
      <c r="D335" s="65">
        <v>7</v>
      </c>
      <c r="E335" s="66">
        <v>11</v>
      </c>
      <c r="F335" s="67"/>
      <c r="G335" s="65">
        <f>B335-C335</f>
        <v>2</v>
      </c>
      <c r="H335" s="66">
        <f>D335-E335</f>
        <v>-4</v>
      </c>
      <c r="I335" s="20">
        <f>IF(C335=0, "-", IF(G335/C335&lt;10, G335/C335, "&gt;999%"))</f>
        <v>2</v>
      </c>
      <c r="J335" s="21">
        <f>IF(E335=0, "-", IF(H335/E335&lt;10, H335/E335, "&gt;999%"))</f>
        <v>-0.36363636363636365</v>
      </c>
    </row>
    <row r="336" spans="1:10" s="160" customFormat="1" x14ac:dyDescent="0.2">
      <c r="A336" s="178" t="s">
        <v>700</v>
      </c>
      <c r="B336" s="71">
        <v>11</v>
      </c>
      <c r="C336" s="72">
        <v>5</v>
      </c>
      <c r="D336" s="71">
        <v>35</v>
      </c>
      <c r="E336" s="72">
        <v>33</v>
      </c>
      <c r="F336" s="73"/>
      <c r="G336" s="71">
        <f>B336-C336</f>
        <v>6</v>
      </c>
      <c r="H336" s="72">
        <f>D336-E336</f>
        <v>2</v>
      </c>
      <c r="I336" s="37">
        <f>IF(C336=0, "-", IF(G336/C336&lt;10, G336/C336, "&gt;999%"))</f>
        <v>1.2</v>
      </c>
      <c r="J336" s="38">
        <f>IF(E336=0, "-", IF(H336/E336&lt;10, H336/E336, "&gt;999%"))</f>
        <v>6.0606060606060608E-2</v>
      </c>
    </row>
    <row r="337" spans="1:10" x14ac:dyDescent="0.2">
      <c r="A337" s="177"/>
      <c r="B337" s="143"/>
      <c r="C337" s="144"/>
      <c r="D337" s="143"/>
      <c r="E337" s="144"/>
      <c r="F337" s="145"/>
      <c r="G337" s="143"/>
      <c r="H337" s="144"/>
      <c r="I337" s="151"/>
      <c r="J337" s="152"/>
    </row>
    <row r="338" spans="1:10" s="139" customFormat="1" x14ac:dyDescent="0.2">
      <c r="A338" s="159" t="s">
        <v>72</v>
      </c>
      <c r="B338" s="65"/>
      <c r="C338" s="66"/>
      <c r="D338" s="65"/>
      <c r="E338" s="66"/>
      <c r="F338" s="67"/>
      <c r="G338" s="65"/>
      <c r="H338" s="66"/>
      <c r="I338" s="20"/>
      <c r="J338" s="21"/>
    </row>
    <row r="339" spans="1:10" x14ac:dyDescent="0.2">
      <c r="A339" s="158" t="s">
        <v>355</v>
      </c>
      <c r="B339" s="65">
        <v>0</v>
      </c>
      <c r="C339" s="66">
        <v>0</v>
      </c>
      <c r="D339" s="65">
        <v>0</v>
      </c>
      <c r="E339" s="66">
        <v>7</v>
      </c>
      <c r="F339" s="67"/>
      <c r="G339" s="65">
        <f>B339-C339</f>
        <v>0</v>
      </c>
      <c r="H339" s="66">
        <f>D339-E339</f>
        <v>-7</v>
      </c>
      <c r="I339" s="20" t="str">
        <f>IF(C339=0, "-", IF(G339/C339&lt;10, G339/C339, "&gt;999%"))</f>
        <v>-</v>
      </c>
      <c r="J339" s="21">
        <f>IF(E339=0, "-", IF(H339/E339&lt;10, H339/E339, "&gt;999%"))</f>
        <v>-1</v>
      </c>
    </row>
    <row r="340" spans="1:10" x14ac:dyDescent="0.2">
      <c r="A340" s="158" t="s">
        <v>285</v>
      </c>
      <c r="B340" s="65">
        <v>5</v>
      </c>
      <c r="C340" s="66">
        <v>4</v>
      </c>
      <c r="D340" s="65">
        <v>33</v>
      </c>
      <c r="E340" s="66">
        <v>21</v>
      </c>
      <c r="F340" s="67"/>
      <c r="G340" s="65">
        <f>B340-C340</f>
        <v>1</v>
      </c>
      <c r="H340" s="66">
        <f>D340-E340</f>
        <v>12</v>
      </c>
      <c r="I340" s="20">
        <f>IF(C340=0, "-", IF(G340/C340&lt;10, G340/C340, "&gt;999%"))</f>
        <v>0.25</v>
      </c>
      <c r="J340" s="21">
        <f>IF(E340=0, "-", IF(H340/E340&lt;10, H340/E340, "&gt;999%"))</f>
        <v>0.5714285714285714</v>
      </c>
    </row>
    <row r="341" spans="1:10" x14ac:dyDescent="0.2">
      <c r="A341" s="158" t="s">
        <v>487</v>
      </c>
      <c r="B341" s="65">
        <v>8</v>
      </c>
      <c r="C341" s="66">
        <v>8</v>
      </c>
      <c r="D341" s="65">
        <v>85</v>
      </c>
      <c r="E341" s="66">
        <v>70</v>
      </c>
      <c r="F341" s="67"/>
      <c r="G341" s="65">
        <f>B341-C341</f>
        <v>0</v>
      </c>
      <c r="H341" s="66">
        <f>D341-E341</f>
        <v>15</v>
      </c>
      <c r="I341" s="20">
        <f>IF(C341=0, "-", IF(G341/C341&lt;10, G341/C341, "&gt;999%"))</f>
        <v>0</v>
      </c>
      <c r="J341" s="21">
        <f>IF(E341=0, "-", IF(H341/E341&lt;10, H341/E341, "&gt;999%"))</f>
        <v>0.21428571428571427</v>
      </c>
    </row>
    <row r="342" spans="1:10" x14ac:dyDescent="0.2">
      <c r="A342" s="158" t="s">
        <v>299</v>
      </c>
      <c r="B342" s="65">
        <v>0</v>
      </c>
      <c r="C342" s="66">
        <v>1</v>
      </c>
      <c r="D342" s="65">
        <v>5</v>
      </c>
      <c r="E342" s="66">
        <v>3</v>
      </c>
      <c r="F342" s="67"/>
      <c r="G342" s="65">
        <f>B342-C342</f>
        <v>-1</v>
      </c>
      <c r="H342" s="66">
        <f>D342-E342</f>
        <v>2</v>
      </c>
      <c r="I342" s="20">
        <f>IF(C342=0, "-", IF(G342/C342&lt;10, G342/C342, "&gt;999%"))</f>
        <v>-1</v>
      </c>
      <c r="J342" s="21">
        <f>IF(E342=0, "-", IF(H342/E342&lt;10, H342/E342, "&gt;999%"))</f>
        <v>0.66666666666666663</v>
      </c>
    </row>
    <row r="343" spans="1:10" s="160" customFormat="1" x14ac:dyDescent="0.2">
      <c r="A343" s="178" t="s">
        <v>701</v>
      </c>
      <c r="B343" s="71">
        <v>13</v>
      </c>
      <c r="C343" s="72">
        <v>13</v>
      </c>
      <c r="D343" s="71">
        <v>123</v>
      </c>
      <c r="E343" s="72">
        <v>101</v>
      </c>
      <c r="F343" s="73"/>
      <c r="G343" s="71">
        <f>B343-C343</f>
        <v>0</v>
      </c>
      <c r="H343" s="72">
        <f>D343-E343</f>
        <v>22</v>
      </c>
      <c r="I343" s="37">
        <f>IF(C343=0, "-", IF(G343/C343&lt;10, G343/C343, "&gt;999%"))</f>
        <v>0</v>
      </c>
      <c r="J343" s="38">
        <f>IF(E343=0, "-", IF(H343/E343&lt;10, H343/E343, "&gt;999%"))</f>
        <v>0.21782178217821782</v>
      </c>
    </row>
    <row r="344" spans="1:10" x14ac:dyDescent="0.2">
      <c r="A344" s="177"/>
      <c r="B344" s="143"/>
      <c r="C344" s="144"/>
      <c r="D344" s="143"/>
      <c r="E344" s="144"/>
      <c r="F344" s="145"/>
      <c r="G344" s="143"/>
      <c r="H344" s="144"/>
      <c r="I344" s="151"/>
      <c r="J344" s="152"/>
    </row>
    <row r="345" spans="1:10" s="139" customFormat="1" x14ac:dyDescent="0.2">
      <c r="A345" s="159" t="s">
        <v>73</v>
      </c>
      <c r="B345" s="65"/>
      <c r="C345" s="66"/>
      <c r="D345" s="65"/>
      <c r="E345" s="66"/>
      <c r="F345" s="67"/>
      <c r="G345" s="65"/>
      <c r="H345" s="66"/>
      <c r="I345" s="20"/>
      <c r="J345" s="21"/>
    </row>
    <row r="346" spans="1:10" x14ac:dyDescent="0.2">
      <c r="A346" s="158" t="s">
        <v>536</v>
      </c>
      <c r="B346" s="65">
        <v>100</v>
      </c>
      <c r="C346" s="66">
        <v>31</v>
      </c>
      <c r="D346" s="65">
        <v>676</v>
      </c>
      <c r="E346" s="66">
        <v>600</v>
      </c>
      <c r="F346" s="67"/>
      <c r="G346" s="65">
        <f t="shared" ref="G346:G358" si="56">B346-C346</f>
        <v>69</v>
      </c>
      <c r="H346" s="66">
        <f t="shared" ref="H346:H358" si="57">D346-E346</f>
        <v>76</v>
      </c>
      <c r="I346" s="20">
        <f t="shared" ref="I346:I358" si="58">IF(C346=0, "-", IF(G346/C346&lt;10, G346/C346, "&gt;999%"))</f>
        <v>2.225806451612903</v>
      </c>
      <c r="J346" s="21">
        <f t="shared" ref="J346:J358" si="59">IF(E346=0, "-", IF(H346/E346&lt;10, H346/E346, "&gt;999%"))</f>
        <v>0.12666666666666668</v>
      </c>
    </row>
    <row r="347" spans="1:10" x14ac:dyDescent="0.2">
      <c r="A347" s="158" t="s">
        <v>550</v>
      </c>
      <c r="B347" s="65">
        <v>239</v>
      </c>
      <c r="C347" s="66">
        <v>118</v>
      </c>
      <c r="D347" s="65">
        <v>1947</v>
      </c>
      <c r="E347" s="66">
        <v>983</v>
      </c>
      <c r="F347" s="67"/>
      <c r="G347" s="65">
        <f t="shared" si="56"/>
        <v>121</v>
      </c>
      <c r="H347" s="66">
        <f t="shared" si="57"/>
        <v>964</v>
      </c>
      <c r="I347" s="20">
        <f t="shared" si="58"/>
        <v>1.0254237288135593</v>
      </c>
      <c r="J347" s="21">
        <f t="shared" si="59"/>
        <v>0.98067141403865721</v>
      </c>
    </row>
    <row r="348" spans="1:10" x14ac:dyDescent="0.2">
      <c r="A348" s="158" t="s">
        <v>370</v>
      </c>
      <c r="B348" s="65">
        <v>127</v>
      </c>
      <c r="C348" s="66">
        <v>131</v>
      </c>
      <c r="D348" s="65">
        <v>2756</v>
      </c>
      <c r="E348" s="66">
        <v>2230</v>
      </c>
      <c r="F348" s="67"/>
      <c r="G348" s="65">
        <f t="shared" si="56"/>
        <v>-4</v>
      </c>
      <c r="H348" s="66">
        <f t="shared" si="57"/>
        <v>526</v>
      </c>
      <c r="I348" s="20">
        <f t="shared" si="58"/>
        <v>-3.0534351145038167E-2</v>
      </c>
      <c r="J348" s="21">
        <f t="shared" si="59"/>
        <v>0.23587443946188341</v>
      </c>
    </row>
    <row r="349" spans="1:10" x14ac:dyDescent="0.2">
      <c r="A349" s="158" t="s">
        <v>387</v>
      </c>
      <c r="B349" s="65">
        <v>250</v>
      </c>
      <c r="C349" s="66">
        <v>113</v>
      </c>
      <c r="D349" s="65">
        <v>2528</v>
      </c>
      <c r="E349" s="66">
        <v>1367</v>
      </c>
      <c r="F349" s="67"/>
      <c r="G349" s="65">
        <f t="shared" si="56"/>
        <v>137</v>
      </c>
      <c r="H349" s="66">
        <f t="shared" si="57"/>
        <v>1161</v>
      </c>
      <c r="I349" s="20">
        <f t="shared" si="58"/>
        <v>1.2123893805309736</v>
      </c>
      <c r="J349" s="21">
        <f t="shared" si="59"/>
        <v>0.84930504754937819</v>
      </c>
    </row>
    <row r="350" spans="1:10" x14ac:dyDescent="0.2">
      <c r="A350" s="158" t="s">
        <v>422</v>
      </c>
      <c r="B350" s="65">
        <v>352</v>
      </c>
      <c r="C350" s="66">
        <v>255</v>
      </c>
      <c r="D350" s="65">
        <v>5561</v>
      </c>
      <c r="E350" s="66">
        <v>3730</v>
      </c>
      <c r="F350" s="67"/>
      <c r="G350" s="65">
        <f t="shared" si="56"/>
        <v>97</v>
      </c>
      <c r="H350" s="66">
        <f t="shared" si="57"/>
        <v>1831</v>
      </c>
      <c r="I350" s="20">
        <f t="shared" si="58"/>
        <v>0.38039215686274508</v>
      </c>
      <c r="J350" s="21">
        <f t="shared" si="59"/>
        <v>0.4908847184986595</v>
      </c>
    </row>
    <row r="351" spans="1:10" x14ac:dyDescent="0.2">
      <c r="A351" s="158" t="s">
        <v>461</v>
      </c>
      <c r="B351" s="65">
        <v>68</v>
      </c>
      <c r="C351" s="66">
        <v>55</v>
      </c>
      <c r="D351" s="65">
        <v>1248</v>
      </c>
      <c r="E351" s="66">
        <v>541</v>
      </c>
      <c r="F351" s="67"/>
      <c r="G351" s="65">
        <f t="shared" si="56"/>
        <v>13</v>
      </c>
      <c r="H351" s="66">
        <f t="shared" si="57"/>
        <v>707</v>
      </c>
      <c r="I351" s="20">
        <f t="shared" si="58"/>
        <v>0.23636363636363636</v>
      </c>
      <c r="J351" s="21">
        <f t="shared" si="59"/>
        <v>1.3068391866913125</v>
      </c>
    </row>
    <row r="352" spans="1:10" x14ac:dyDescent="0.2">
      <c r="A352" s="158" t="s">
        <v>462</v>
      </c>
      <c r="B352" s="65">
        <v>67</v>
      </c>
      <c r="C352" s="66">
        <v>108</v>
      </c>
      <c r="D352" s="65">
        <v>1760</v>
      </c>
      <c r="E352" s="66">
        <v>1381</v>
      </c>
      <c r="F352" s="67"/>
      <c r="G352" s="65">
        <f t="shared" si="56"/>
        <v>-41</v>
      </c>
      <c r="H352" s="66">
        <f t="shared" si="57"/>
        <v>379</v>
      </c>
      <c r="I352" s="20">
        <f t="shared" si="58"/>
        <v>-0.37962962962962965</v>
      </c>
      <c r="J352" s="21">
        <f t="shared" si="59"/>
        <v>0.27443881245474294</v>
      </c>
    </row>
    <row r="353" spans="1:10" x14ac:dyDescent="0.2">
      <c r="A353" s="158" t="s">
        <v>388</v>
      </c>
      <c r="B353" s="65">
        <v>18</v>
      </c>
      <c r="C353" s="66">
        <v>0</v>
      </c>
      <c r="D353" s="65">
        <v>241</v>
      </c>
      <c r="E353" s="66">
        <v>0</v>
      </c>
      <c r="F353" s="67"/>
      <c r="G353" s="65">
        <f t="shared" si="56"/>
        <v>18</v>
      </c>
      <c r="H353" s="66">
        <f t="shared" si="57"/>
        <v>241</v>
      </c>
      <c r="I353" s="20" t="str">
        <f t="shared" si="58"/>
        <v>-</v>
      </c>
      <c r="J353" s="21" t="str">
        <f t="shared" si="59"/>
        <v>-</v>
      </c>
    </row>
    <row r="354" spans="1:10" x14ac:dyDescent="0.2">
      <c r="A354" s="158" t="s">
        <v>323</v>
      </c>
      <c r="B354" s="65">
        <v>12</v>
      </c>
      <c r="C354" s="66">
        <v>11</v>
      </c>
      <c r="D354" s="65">
        <v>166</v>
      </c>
      <c r="E354" s="66">
        <v>75</v>
      </c>
      <c r="F354" s="67"/>
      <c r="G354" s="65">
        <f t="shared" si="56"/>
        <v>1</v>
      </c>
      <c r="H354" s="66">
        <f t="shared" si="57"/>
        <v>91</v>
      </c>
      <c r="I354" s="20">
        <f t="shared" si="58"/>
        <v>9.0909090909090912E-2</v>
      </c>
      <c r="J354" s="21">
        <f t="shared" si="59"/>
        <v>1.2133333333333334</v>
      </c>
    </row>
    <row r="355" spans="1:10" x14ac:dyDescent="0.2">
      <c r="A355" s="158" t="s">
        <v>206</v>
      </c>
      <c r="B355" s="65">
        <v>43</v>
      </c>
      <c r="C355" s="66">
        <v>103</v>
      </c>
      <c r="D355" s="65">
        <v>844</v>
      </c>
      <c r="E355" s="66">
        <v>543</v>
      </c>
      <c r="F355" s="67"/>
      <c r="G355" s="65">
        <f t="shared" si="56"/>
        <v>-60</v>
      </c>
      <c r="H355" s="66">
        <f t="shared" si="57"/>
        <v>301</v>
      </c>
      <c r="I355" s="20">
        <f t="shared" si="58"/>
        <v>-0.58252427184466016</v>
      </c>
      <c r="J355" s="21">
        <f t="shared" si="59"/>
        <v>0.55432780847145491</v>
      </c>
    </row>
    <row r="356" spans="1:10" x14ac:dyDescent="0.2">
      <c r="A356" s="158" t="s">
        <v>227</v>
      </c>
      <c r="B356" s="65">
        <v>238</v>
      </c>
      <c r="C356" s="66">
        <v>106</v>
      </c>
      <c r="D356" s="65">
        <v>2930</v>
      </c>
      <c r="E356" s="66">
        <v>2470</v>
      </c>
      <c r="F356" s="67"/>
      <c r="G356" s="65">
        <f t="shared" si="56"/>
        <v>132</v>
      </c>
      <c r="H356" s="66">
        <f t="shared" si="57"/>
        <v>460</v>
      </c>
      <c r="I356" s="20">
        <f t="shared" si="58"/>
        <v>1.2452830188679245</v>
      </c>
      <c r="J356" s="21">
        <f t="shared" si="59"/>
        <v>0.18623481781376519</v>
      </c>
    </row>
    <row r="357" spans="1:10" x14ac:dyDescent="0.2">
      <c r="A357" s="158" t="s">
        <v>252</v>
      </c>
      <c r="B357" s="65">
        <v>26</v>
      </c>
      <c r="C357" s="66">
        <v>22</v>
      </c>
      <c r="D357" s="65">
        <v>353</v>
      </c>
      <c r="E357" s="66">
        <v>299</v>
      </c>
      <c r="F357" s="67"/>
      <c r="G357" s="65">
        <f t="shared" si="56"/>
        <v>4</v>
      </c>
      <c r="H357" s="66">
        <f t="shared" si="57"/>
        <v>54</v>
      </c>
      <c r="I357" s="20">
        <f t="shared" si="58"/>
        <v>0.18181818181818182</v>
      </c>
      <c r="J357" s="21">
        <f t="shared" si="59"/>
        <v>0.1806020066889632</v>
      </c>
    </row>
    <row r="358" spans="1:10" s="160" customFormat="1" x14ac:dyDescent="0.2">
      <c r="A358" s="178" t="s">
        <v>702</v>
      </c>
      <c r="B358" s="71">
        <v>1540</v>
      </c>
      <c r="C358" s="72">
        <v>1053</v>
      </c>
      <c r="D358" s="71">
        <v>21010</v>
      </c>
      <c r="E358" s="72">
        <v>14219</v>
      </c>
      <c r="F358" s="73"/>
      <c r="G358" s="71">
        <f t="shared" si="56"/>
        <v>487</v>
      </c>
      <c r="H358" s="72">
        <f t="shared" si="57"/>
        <v>6791</v>
      </c>
      <c r="I358" s="37">
        <f t="shared" si="58"/>
        <v>0.46248812915479581</v>
      </c>
      <c r="J358" s="38">
        <f t="shared" si="59"/>
        <v>0.4776003938392292</v>
      </c>
    </row>
    <row r="359" spans="1:10" x14ac:dyDescent="0.2">
      <c r="A359" s="177"/>
      <c r="B359" s="143"/>
      <c r="C359" s="144"/>
      <c r="D359" s="143"/>
      <c r="E359" s="144"/>
      <c r="F359" s="145"/>
      <c r="G359" s="143"/>
      <c r="H359" s="144"/>
      <c r="I359" s="151"/>
      <c r="J359" s="152"/>
    </row>
    <row r="360" spans="1:10" s="139" customFormat="1" x14ac:dyDescent="0.2">
      <c r="A360" s="159" t="s">
        <v>74</v>
      </c>
      <c r="B360" s="65"/>
      <c r="C360" s="66"/>
      <c r="D360" s="65"/>
      <c r="E360" s="66"/>
      <c r="F360" s="67"/>
      <c r="G360" s="65"/>
      <c r="H360" s="66"/>
      <c r="I360" s="20"/>
      <c r="J360" s="21"/>
    </row>
    <row r="361" spans="1:10" x14ac:dyDescent="0.2">
      <c r="A361" s="158" t="s">
        <v>356</v>
      </c>
      <c r="B361" s="65">
        <v>1</v>
      </c>
      <c r="C361" s="66">
        <v>1</v>
      </c>
      <c r="D361" s="65">
        <v>13</v>
      </c>
      <c r="E361" s="66">
        <v>9</v>
      </c>
      <c r="F361" s="67"/>
      <c r="G361" s="65">
        <f>B361-C361</f>
        <v>0</v>
      </c>
      <c r="H361" s="66">
        <f>D361-E361</f>
        <v>4</v>
      </c>
      <c r="I361" s="20">
        <f>IF(C361=0, "-", IF(G361/C361&lt;10, G361/C361, "&gt;999%"))</f>
        <v>0</v>
      </c>
      <c r="J361" s="21">
        <f>IF(E361=0, "-", IF(H361/E361&lt;10, H361/E361, "&gt;999%"))</f>
        <v>0.44444444444444442</v>
      </c>
    </row>
    <row r="362" spans="1:10" s="160" customFormat="1" x14ac:dyDescent="0.2">
      <c r="A362" s="178" t="s">
        <v>703</v>
      </c>
      <c r="B362" s="71">
        <v>1</v>
      </c>
      <c r="C362" s="72">
        <v>1</v>
      </c>
      <c r="D362" s="71">
        <v>13</v>
      </c>
      <c r="E362" s="72">
        <v>9</v>
      </c>
      <c r="F362" s="73"/>
      <c r="G362" s="71">
        <f>B362-C362</f>
        <v>0</v>
      </c>
      <c r="H362" s="72">
        <f>D362-E362</f>
        <v>4</v>
      </c>
      <c r="I362" s="37">
        <f>IF(C362=0, "-", IF(G362/C362&lt;10, G362/C362, "&gt;999%"))</f>
        <v>0</v>
      </c>
      <c r="J362" s="38">
        <f>IF(E362=0, "-", IF(H362/E362&lt;10, H362/E362, "&gt;999%"))</f>
        <v>0.44444444444444442</v>
      </c>
    </row>
    <row r="363" spans="1:10" x14ac:dyDescent="0.2">
      <c r="A363" s="177"/>
      <c r="B363" s="143"/>
      <c r="C363" s="144"/>
      <c r="D363" s="143"/>
      <c r="E363" s="144"/>
      <c r="F363" s="145"/>
      <c r="G363" s="143"/>
      <c r="H363" s="144"/>
      <c r="I363" s="151"/>
      <c r="J363" s="152"/>
    </row>
    <row r="364" spans="1:10" s="139" customFormat="1" x14ac:dyDescent="0.2">
      <c r="A364" s="159" t="s">
        <v>75</v>
      </c>
      <c r="B364" s="65"/>
      <c r="C364" s="66"/>
      <c r="D364" s="65"/>
      <c r="E364" s="66"/>
      <c r="F364" s="67"/>
      <c r="G364" s="65"/>
      <c r="H364" s="66"/>
      <c r="I364" s="20"/>
      <c r="J364" s="21"/>
    </row>
    <row r="365" spans="1:10" x14ac:dyDescent="0.2">
      <c r="A365" s="158" t="s">
        <v>300</v>
      </c>
      <c r="B365" s="65">
        <v>2</v>
      </c>
      <c r="C365" s="66">
        <v>0</v>
      </c>
      <c r="D365" s="65">
        <v>6</v>
      </c>
      <c r="E365" s="66">
        <v>11</v>
      </c>
      <c r="F365" s="67"/>
      <c r="G365" s="65">
        <f t="shared" ref="G365:G391" si="60">B365-C365</f>
        <v>2</v>
      </c>
      <c r="H365" s="66">
        <f t="shared" ref="H365:H391" si="61">D365-E365</f>
        <v>-5</v>
      </c>
      <c r="I365" s="20" t="str">
        <f t="shared" ref="I365:I391" si="62">IF(C365=0, "-", IF(G365/C365&lt;10, G365/C365, "&gt;999%"))</f>
        <v>-</v>
      </c>
      <c r="J365" s="21">
        <f t="shared" ref="J365:J391" si="63">IF(E365=0, "-", IF(H365/E365&lt;10, H365/E365, "&gt;999%"))</f>
        <v>-0.45454545454545453</v>
      </c>
    </row>
    <row r="366" spans="1:10" x14ac:dyDescent="0.2">
      <c r="A366" s="158" t="s">
        <v>357</v>
      </c>
      <c r="B366" s="65">
        <v>6</v>
      </c>
      <c r="C366" s="66">
        <v>3</v>
      </c>
      <c r="D366" s="65">
        <v>20</v>
      </c>
      <c r="E366" s="66">
        <v>14</v>
      </c>
      <c r="F366" s="67"/>
      <c r="G366" s="65">
        <f t="shared" si="60"/>
        <v>3</v>
      </c>
      <c r="H366" s="66">
        <f t="shared" si="61"/>
        <v>6</v>
      </c>
      <c r="I366" s="20">
        <f t="shared" si="62"/>
        <v>1</v>
      </c>
      <c r="J366" s="21">
        <f t="shared" si="63"/>
        <v>0.42857142857142855</v>
      </c>
    </row>
    <row r="367" spans="1:10" x14ac:dyDescent="0.2">
      <c r="A367" s="158" t="s">
        <v>244</v>
      </c>
      <c r="B367" s="65">
        <v>140</v>
      </c>
      <c r="C367" s="66">
        <v>107</v>
      </c>
      <c r="D367" s="65">
        <v>1463</v>
      </c>
      <c r="E367" s="66">
        <v>1643</v>
      </c>
      <c r="F367" s="67"/>
      <c r="G367" s="65">
        <f t="shared" si="60"/>
        <v>33</v>
      </c>
      <c r="H367" s="66">
        <f t="shared" si="61"/>
        <v>-180</v>
      </c>
      <c r="I367" s="20">
        <f t="shared" si="62"/>
        <v>0.30841121495327101</v>
      </c>
      <c r="J367" s="21">
        <f t="shared" si="63"/>
        <v>-0.10955569080949483</v>
      </c>
    </row>
    <row r="368" spans="1:10" x14ac:dyDescent="0.2">
      <c r="A368" s="158" t="s">
        <v>245</v>
      </c>
      <c r="B368" s="65">
        <v>12</v>
      </c>
      <c r="C368" s="66">
        <v>7</v>
      </c>
      <c r="D368" s="65">
        <v>156</v>
      </c>
      <c r="E368" s="66">
        <v>156</v>
      </c>
      <c r="F368" s="67"/>
      <c r="G368" s="65">
        <f t="shared" si="60"/>
        <v>5</v>
      </c>
      <c r="H368" s="66">
        <f t="shared" si="61"/>
        <v>0</v>
      </c>
      <c r="I368" s="20">
        <f t="shared" si="62"/>
        <v>0.7142857142857143</v>
      </c>
      <c r="J368" s="21">
        <f t="shared" si="63"/>
        <v>0</v>
      </c>
    </row>
    <row r="369" spans="1:10" x14ac:dyDescent="0.2">
      <c r="A369" s="158" t="s">
        <v>270</v>
      </c>
      <c r="B369" s="65">
        <v>38</v>
      </c>
      <c r="C369" s="66">
        <v>98</v>
      </c>
      <c r="D369" s="65">
        <v>1035</v>
      </c>
      <c r="E369" s="66">
        <v>948</v>
      </c>
      <c r="F369" s="67"/>
      <c r="G369" s="65">
        <f t="shared" si="60"/>
        <v>-60</v>
      </c>
      <c r="H369" s="66">
        <f t="shared" si="61"/>
        <v>87</v>
      </c>
      <c r="I369" s="20">
        <f t="shared" si="62"/>
        <v>-0.61224489795918369</v>
      </c>
      <c r="J369" s="21">
        <f t="shared" si="63"/>
        <v>9.1772151898734181E-2</v>
      </c>
    </row>
    <row r="370" spans="1:10" x14ac:dyDescent="0.2">
      <c r="A370" s="158" t="s">
        <v>340</v>
      </c>
      <c r="B370" s="65">
        <v>32</v>
      </c>
      <c r="C370" s="66">
        <v>13</v>
      </c>
      <c r="D370" s="65">
        <v>356</v>
      </c>
      <c r="E370" s="66">
        <v>310</v>
      </c>
      <c r="F370" s="67"/>
      <c r="G370" s="65">
        <f t="shared" si="60"/>
        <v>19</v>
      </c>
      <c r="H370" s="66">
        <f t="shared" si="61"/>
        <v>46</v>
      </c>
      <c r="I370" s="20">
        <f t="shared" si="62"/>
        <v>1.4615384615384615</v>
      </c>
      <c r="J370" s="21">
        <f t="shared" si="63"/>
        <v>0.14838709677419354</v>
      </c>
    </row>
    <row r="371" spans="1:10" x14ac:dyDescent="0.2">
      <c r="A371" s="158" t="s">
        <v>271</v>
      </c>
      <c r="B371" s="65">
        <v>71</v>
      </c>
      <c r="C371" s="66">
        <v>34</v>
      </c>
      <c r="D371" s="65">
        <v>362</v>
      </c>
      <c r="E371" s="66">
        <v>447</v>
      </c>
      <c r="F371" s="67"/>
      <c r="G371" s="65">
        <f t="shared" si="60"/>
        <v>37</v>
      </c>
      <c r="H371" s="66">
        <f t="shared" si="61"/>
        <v>-85</v>
      </c>
      <c r="I371" s="20">
        <f t="shared" si="62"/>
        <v>1.088235294117647</v>
      </c>
      <c r="J371" s="21">
        <f t="shared" si="63"/>
        <v>-0.19015659955257272</v>
      </c>
    </row>
    <row r="372" spans="1:10" x14ac:dyDescent="0.2">
      <c r="A372" s="158" t="s">
        <v>286</v>
      </c>
      <c r="B372" s="65">
        <v>2</v>
      </c>
      <c r="C372" s="66">
        <v>1</v>
      </c>
      <c r="D372" s="65">
        <v>11</v>
      </c>
      <c r="E372" s="66">
        <v>24</v>
      </c>
      <c r="F372" s="67"/>
      <c r="G372" s="65">
        <f t="shared" si="60"/>
        <v>1</v>
      </c>
      <c r="H372" s="66">
        <f t="shared" si="61"/>
        <v>-13</v>
      </c>
      <c r="I372" s="20">
        <f t="shared" si="62"/>
        <v>1</v>
      </c>
      <c r="J372" s="21">
        <f t="shared" si="63"/>
        <v>-0.54166666666666663</v>
      </c>
    </row>
    <row r="373" spans="1:10" x14ac:dyDescent="0.2">
      <c r="A373" s="158" t="s">
        <v>287</v>
      </c>
      <c r="B373" s="65">
        <v>16</v>
      </c>
      <c r="C373" s="66">
        <v>22</v>
      </c>
      <c r="D373" s="65">
        <v>263</v>
      </c>
      <c r="E373" s="66">
        <v>225</v>
      </c>
      <c r="F373" s="67"/>
      <c r="G373" s="65">
        <f t="shared" si="60"/>
        <v>-6</v>
      </c>
      <c r="H373" s="66">
        <f t="shared" si="61"/>
        <v>38</v>
      </c>
      <c r="I373" s="20">
        <f t="shared" si="62"/>
        <v>-0.27272727272727271</v>
      </c>
      <c r="J373" s="21">
        <f t="shared" si="63"/>
        <v>0.16888888888888889</v>
      </c>
    </row>
    <row r="374" spans="1:10" x14ac:dyDescent="0.2">
      <c r="A374" s="158" t="s">
        <v>341</v>
      </c>
      <c r="B374" s="65">
        <v>12</v>
      </c>
      <c r="C374" s="66">
        <v>17</v>
      </c>
      <c r="D374" s="65">
        <v>107</v>
      </c>
      <c r="E374" s="66">
        <v>97</v>
      </c>
      <c r="F374" s="67"/>
      <c r="G374" s="65">
        <f t="shared" si="60"/>
        <v>-5</v>
      </c>
      <c r="H374" s="66">
        <f t="shared" si="61"/>
        <v>10</v>
      </c>
      <c r="I374" s="20">
        <f t="shared" si="62"/>
        <v>-0.29411764705882354</v>
      </c>
      <c r="J374" s="21">
        <f t="shared" si="63"/>
        <v>0.10309278350515463</v>
      </c>
    </row>
    <row r="375" spans="1:10" x14ac:dyDescent="0.2">
      <c r="A375" s="158" t="s">
        <v>410</v>
      </c>
      <c r="B375" s="65">
        <v>9</v>
      </c>
      <c r="C375" s="66">
        <v>0</v>
      </c>
      <c r="D375" s="65">
        <v>85</v>
      </c>
      <c r="E375" s="66">
        <v>0</v>
      </c>
      <c r="F375" s="67"/>
      <c r="G375" s="65">
        <f t="shared" si="60"/>
        <v>9</v>
      </c>
      <c r="H375" s="66">
        <f t="shared" si="61"/>
        <v>85</v>
      </c>
      <c r="I375" s="20" t="str">
        <f t="shared" si="62"/>
        <v>-</v>
      </c>
      <c r="J375" s="21" t="str">
        <f t="shared" si="63"/>
        <v>-</v>
      </c>
    </row>
    <row r="376" spans="1:10" x14ac:dyDescent="0.2">
      <c r="A376" s="158" t="s">
        <v>443</v>
      </c>
      <c r="B376" s="65">
        <v>4</v>
      </c>
      <c r="C376" s="66">
        <v>2</v>
      </c>
      <c r="D376" s="65">
        <v>106</v>
      </c>
      <c r="E376" s="66">
        <v>35</v>
      </c>
      <c r="F376" s="67"/>
      <c r="G376" s="65">
        <f t="shared" si="60"/>
        <v>2</v>
      </c>
      <c r="H376" s="66">
        <f t="shared" si="61"/>
        <v>71</v>
      </c>
      <c r="I376" s="20">
        <f t="shared" si="62"/>
        <v>1</v>
      </c>
      <c r="J376" s="21">
        <f t="shared" si="63"/>
        <v>2.0285714285714285</v>
      </c>
    </row>
    <row r="377" spans="1:10" x14ac:dyDescent="0.2">
      <c r="A377" s="158" t="s">
        <v>504</v>
      </c>
      <c r="B377" s="65">
        <v>16</v>
      </c>
      <c r="C377" s="66">
        <v>7</v>
      </c>
      <c r="D377" s="65">
        <v>163</v>
      </c>
      <c r="E377" s="66">
        <v>49</v>
      </c>
      <c r="F377" s="67"/>
      <c r="G377" s="65">
        <f t="shared" si="60"/>
        <v>9</v>
      </c>
      <c r="H377" s="66">
        <f t="shared" si="61"/>
        <v>114</v>
      </c>
      <c r="I377" s="20">
        <f t="shared" si="62"/>
        <v>1.2857142857142858</v>
      </c>
      <c r="J377" s="21">
        <f t="shared" si="63"/>
        <v>2.3265306122448979</v>
      </c>
    </row>
    <row r="378" spans="1:10" x14ac:dyDescent="0.2">
      <c r="A378" s="158" t="s">
        <v>411</v>
      </c>
      <c r="B378" s="65">
        <v>56</v>
      </c>
      <c r="C378" s="66">
        <v>40</v>
      </c>
      <c r="D378" s="65">
        <v>966</v>
      </c>
      <c r="E378" s="66">
        <v>653</v>
      </c>
      <c r="F378" s="67"/>
      <c r="G378" s="65">
        <f t="shared" si="60"/>
        <v>16</v>
      </c>
      <c r="H378" s="66">
        <f t="shared" si="61"/>
        <v>313</v>
      </c>
      <c r="I378" s="20">
        <f t="shared" si="62"/>
        <v>0.4</v>
      </c>
      <c r="J378" s="21">
        <f t="shared" si="63"/>
        <v>0.47932618683001532</v>
      </c>
    </row>
    <row r="379" spans="1:10" x14ac:dyDescent="0.2">
      <c r="A379" s="158" t="s">
        <v>444</v>
      </c>
      <c r="B379" s="65">
        <v>77</v>
      </c>
      <c r="C379" s="66">
        <v>10</v>
      </c>
      <c r="D379" s="65">
        <v>1058</v>
      </c>
      <c r="E379" s="66">
        <v>110</v>
      </c>
      <c r="F379" s="67"/>
      <c r="G379" s="65">
        <f t="shared" si="60"/>
        <v>67</v>
      </c>
      <c r="H379" s="66">
        <f t="shared" si="61"/>
        <v>948</v>
      </c>
      <c r="I379" s="20">
        <f t="shared" si="62"/>
        <v>6.7</v>
      </c>
      <c r="J379" s="21">
        <f t="shared" si="63"/>
        <v>8.6181818181818191</v>
      </c>
    </row>
    <row r="380" spans="1:10" x14ac:dyDescent="0.2">
      <c r="A380" s="158" t="s">
        <v>445</v>
      </c>
      <c r="B380" s="65">
        <v>29</v>
      </c>
      <c r="C380" s="66">
        <v>27</v>
      </c>
      <c r="D380" s="65">
        <v>273</v>
      </c>
      <c r="E380" s="66">
        <v>340</v>
      </c>
      <c r="F380" s="67"/>
      <c r="G380" s="65">
        <f t="shared" si="60"/>
        <v>2</v>
      </c>
      <c r="H380" s="66">
        <f t="shared" si="61"/>
        <v>-67</v>
      </c>
      <c r="I380" s="20">
        <f t="shared" si="62"/>
        <v>7.407407407407407E-2</v>
      </c>
      <c r="J380" s="21">
        <f t="shared" si="63"/>
        <v>-0.19705882352941176</v>
      </c>
    </row>
    <row r="381" spans="1:10" x14ac:dyDescent="0.2">
      <c r="A381" s="158" t="s">
        <v>446</v>
      </c>
      <c r="B381" s="65">
        <v>119</v>
      </c>
      <c r="C381" s="66">
        <v>81</v>
      </c>
      <c r="D381" s="65">
        <v>1102</v>
      </c>
      <c r="E381" s="66">
        <v>1452</v>
      </c>
      <c r="F381" s="67"/>
      <c r="G381" s="65">
        <f t="shared" si="60"/>
        <v>38</v>
      </c>
      <c r="H381" s="66">
        <f t="shared" si="61"/>
        <v>-350</v>
      </c>
      <c r="I381" s="20">
        <f t="shared" si="62"/>
        <v>0.46913580246913578</v>
      </c>
      <c r="J381" s="21">
        <f t="shared" si="63"/>
        <v>-0.24104683195592286</v>
      </c>
    </row>
    <row r="382" spans="1:10" x14ac:dyDescent="0.2">
      <c r="A382" s="158" t="s">
        <v>488</v>
      </c>
      <c r="B382" s="65">
        <v>21</v>
      </c>
      <c r="C382" s="66">
        <v>7</v>
      </c>
      <c r="D382" s="65">
        <v>291</v>
      </c>
      <c r="E382" s="66">
        <v>38</v>
      </c>
      <c r="F382" s="67"/>
      <c r="G382" s="65">
        <f t="shared" si="60"/>
        <v>14</v>
      </c>
      <c r="H382" s="66">
        <f t="shared" si="61"/>
        <v>253</v>
      </c>
      <c r="I382" s="20">
        <f t="shared" si="62"/>
        <v>2</v>
      </c>
      <c r="J382" s="21">
        <f t="shared" si="63"/>
        <v>6.6578947368421053</v>
      </c>
    </row>
    <row r="383" spans="1:10" x14ac:dyDescent="0.2">
      <c r="A383" s="158" t="s">
        <v>489</v>
      </c>
      <c r="B383" s="65">
        <v>100</v>
      </c>
      <c r="C383" s="66">
        <v>46</v>
      </c>
      <c r="D383" s="65">
        <v>1069</v>
      </c>
      <c r="E383" s="66">
        <v>886</v>
      </c>
      <c r="F383" s="67"/>
      <c r="G383" s="65">
        <f t="shared" si="60"/>
        <v>54</v>
      </c>
      <c r="H383" s="66">
        <f t="shared" si="61"/>
        <v>183</v>
      </c>
      <c r="I383" s="20">
        <f t="shared" si="62"/>
        <v>1.173913043478261</v>
      </c>
      <c r="J383" s="21">
        <f t="shared" si="63"/>
        <v>0.20654627539503387</v>
      </c>
    </row>
    <row r="384" spans="1:10" x14ac:dyDescent="0.2">
      <c r="A384" s="158" t="s">
        <v>505</v>
      </c>
      <c r="B384" s="65">
        <v>22</v>
      </c>
      <c r="C384" s="66">
        <v>14</v>
      </c>
      <c r="D384" s="65">
        <v>270</v>
      </c>
      <c r="E384" s="66">
        <v>228</v>
      </c>
      <c r="F384" s="67"/>
      <c r="G384" s="65">
        <f t="shared" si="60"/>
        <v>8</v>
      </c>
      <c r="H384" s="66">
        <f t="shared" si="61"/>
        <v>42</v>
      </c>
      <c r="I384" s="20">
        <f t="shared" si="62"/>
        <v>0.5714285714285714</v>
      </c>
      <c r="J384" s="21">
        <f t="shared" si="63"/>
        <v>0.18421052631578946</v>
      </c>
    </row>
    <row r="385" spans="1:10" x14ac:dyDescent="0.2">
      <c r="A385" s="158" t="s">
        <v>506</v>
      </c>
      <c r="B385" s="65">
        <v>0</v>
      </c>
      <c r="C385" s="66">
        <v>0</v>
      </c>
      <c r="D385" s="65">
        <v>0</v>
      </c>
      <c r="E385" s="66">
        <v>2</v>
      </c>
      <c r="F385" s="67"/>
      <c r="G385" s="65">
        <f t="shared" si="60"/>
        <v>0</v>
      </c>
      <c r="H385" s="66">
        <f t="shared" si="61"/>
        <v>-2</v>
      </c>
      <c r="I385" s="20" t="str">
        <f t="shared" si="62"/>
        <v>-</v>
      </c>
      <c r="J385" s="21">
        <f t="shared" si="63"/>
        <v>-1</v>
      </c>
    </row>
    <row r="386" spans="1:10" x14ac:dyDescent="0.2">
      <c r="A386" s="158" t="s">
        <v>551</v>
      </c>
      <c r="B386" s="65">
        <v>0</v>
      </c>
      <c r="C386" s="66">
        <v>10</v>
      </c>
      <c r="D386" s="65">
        <v>2</v>
      </c>
      <c r="E386" s="66">
        <v>81</v>
      </c>
      <c r="F386" s="67"/>
      <c r="G386" s="65">
        <f t="shared" si="60"/>
        <v>-10</v>
      </c>
      <c r="H386" s="66">
        <f t="shared" si="61"/>
        <v>-79</v>
      </c>
      <c r="I386" s="20">
        <f t="shared" si="62"/>
        <v>-1</v>
      </c>
      <c r="J386" s="21">
        <f t="shared" si="63"/>
        <v>-0.97530864197530864</v>
      </c>
    </row>
    <row r="387" spans="1:10" x14ac:dyDescent="0.2">
      <c r="A387" s="158" t="s">
        <v>301</v>
      </c>
      <c r="B387" s="65">
        <v>5</v>
      </c>
      <c r="C387" s="66">
        <v>1</v>
      </c>
      <c r="D387" s="65">
        <v>66</v>
      </c>
      <c r="E387" s="66">
        <v>35</v>
      </c>
      <c r="F387" s="67"/>
      <c r="G387" s="65">
        <f t="shared" si="60"/>
        <v>4</v>
      </c>
      <c r="H387" s="66">
        <f t="shared" si="61"/>
        <v>31</v>
      </c>
      <c r="I387" s="20">
        <f t="shared" si="62"/>
        <v>4</v>
      </c>
      <c r="J387" s="21">
        <f t="shared" si="63"/>
        <v>0.88571428571428568</v>
      </c>
    </row>
    <row r="388" spans="1:10" x14ac:dyDescent="0.2">
      <c r="A388" s="158" t="s">
        <v>358</v>
      </c>
      <c r="B388" s="65">
        <v>0</v>
      </c>
      <c r="C388" s="66">
        <v>0</v>
      </c>
      <c r="D388" s="65">
        <v>0</v>
      </c>
      <c r="E388" s="66">
        <v>4</v>
      </c>
      <c r="F388" s="67"/>
      <c r="G388" s="65">
        <f t="shared" si="60"/>
        <v>0</v>
      </c>
      <c r="H388" s="66">
        <f t="shared" si="61"/>
        <v>-4</v>
      </c>
      <c r="I388" s="20" t="str">
        <f t="shared" si="62"/>
        <v>-</v>
      </c>
      <c r="J388" s="21">
        <f t="shared" si="63"/>
        <v>-1</v>
      </c>
    </row>
    <row r="389" spans="1:10" x14ac:dyDescent="0.2">
      <c r="A389" s="158" t="s">
        <v>342</v>
      </c>
      <c r="B389" s="65">
        <v>0</v>
      </c>
      <c r="C389" s="66">
        <v>0</v>
      </c>
      <c r="D389" s="65">
        <v>0</v>
      </c>
      <c r="E389" s="66">
        <v>13</v>
      </c>
      <c r="F389" s="67"/>
      <c r="G389" s="65">
        <f t="shared" si="60"/>
        <v>0</v>
      </c>
      <c r="H389" s="66">
        <f t="shared" si="61"/>
        <v>-13</v>
      </c>
      <c r="I389" s="20" t="str">
        <f t="shared" si="62"/>
        <v>-</v>
      </c>
      <c r="J389" s="21">
        <f t="shared" si="63"/>
        <v>-1</v>
      </c>
    </row>
    <row r="390" spans="1:10" x14ac:dyDescent="0.2">
      <c r="A390" s="158" t="s">
        <v>359</v>
      </c>
      <c r="B390" s="65">
        <v>0</v>
      </c>
      <c r="C390" s="66">
        <v>0</v>
      </c>
      <c r="D390" s="65">
        <v>0</v>
      </c>
      <c r="E390" s="66">
        <v>1</v>
      </c>
      <c r="F390" s="67"/>
      <c r="G390" s="65">
        <f t="shared" si="60"/>
        <v>0</v>
      </c>
      <c r="H390" s="66">
        <f t="shared" si="61"/>
        <v>-1</v>
      </c>
      <c r="I390" s="20" t="str">
        <f t="shared" si="62"/>
        <v>-</v>
      </c>
      <c r="J390" s="21">
        <f t="shared" si="63"/>
        <v>-1</v>
      </c>
    </row>
    <row r="391" spans="1:10" s="160" customFormat="1" x14ac:dyDescent="0.2">
      <c r="A391" s="178" t="s">
        <v>704</v>
      </c>
      <c r="B391" s="71">
        <v>789</v>
      </c>
      <c r="C391" s="72">
        <v>547</v>
      </c>
      <c r="D391" s="71">
        <v>9230</v>
      </c>
      <c r="E391" s="72">
        <v>7802</v>
      </c>
      <c r="F391" s="73"/>
      <c r="G391" s="71">
        <f t="shared" si="60"/>
        <v>242</v>
      </c>
      <c r="H391" s="72">
        <f t="shared" si="61"/>
        <v>1428</v>
      </c>
      <c r="I391" s="37">
        <f t="shared" si="62"/>
        <v>0.44241316270566727</v>
      </c>
      <c r="J391" s="38">
        <f t="shared" si="63"/>
        <v>0.18302999230966419</v>
      </c>
    </row>
    <row r="392" spans="1:10" x14ac:dyDescent="0.2">
      <c r="A392" s="177"/>
      <c r="B392" s="143"/>
      <c r="C392" s="144"/>
      <c r="D392" s="143"/>
      <c r="E392" s="144"/>
      <c r="F392" s="145"/>
      <c r="G392" s="143"/>
      <c r="H392" s="144"/>
      <c r="I392" s="151"/>
      <c r="J392" s="152"/>
    </row>
    <row r="393" spans="1:10" s="139" customFormat="1" x14ac:dyDescent="0.2">
      <c r="A393" s="159" t="s">
        <v>76</v>
      </c>
      <c r="B393" s="65"/>
      <c r="C393" s="66"/>
      <c r="D393" s="65"/>
      <c r="E393" s="66"/>
      <c r="F393" s="67"/>
      <c r="G393" s="65"/>
      <c r="H393" s="66"/>
      <c r="I393" s="20"/>
      <c r="J393" s="21"/>
    </row>
    <row r="394" spans="1:10" x14ac:dyDescent="0.2">
      <c r="A394" s="158" t="s">
        <v>598</v>
      </c>
      <c r="B394" s="65">
        <v>37</v>
      </c>
      <c r="C394" s="66">
        <v>22</v>
      </c>
      <c r="D394" s="65">
        <v>343</v>
      </c>
      <c r="E394" s="66">
        <v>182</v>
      </c>
      <c r="F394" s="67"/>
      <c r="G394" s="65">
        <f>B394-C394</f>
        <v>15</v>
      </c>
      <c r="H394" s="66">
        <f>D394-E394</f>
        <v>161</v>
      </c>
      <c r="I394" s="20">
        <f>IF(C394=0, "-", IF(G394/C394&lt;10, G394/C394, "&gt;999%"))</f>
        <v>0.68181818181818177</v>
      </c>
      <c r="J394" s="21">
        <f>IF(E394=0, "-", IF(H394/E394&lt;10, H394/E394, "&gt;999%"))</f>
        <v>0.88461538461538458</v>
      </c>
    </row>
    <row r="395" spans="1:10" x14ac:dyDescent="0.2">
      <c r="A395" s="158" t="s">
        <v>585</v>
      </c>
      <c r="B395" s="65">
        <v>0</v>
      </c>
      <c r="C395" s="66">
        <v>0</v>
      </c>
      <c r="D395" s="65">
        <v>12</v>
      </c>
      <c r="E395" s="66">
        <v>6</v>
      </c>
      <c r="F395" s="67"/>
      <c r="G395" s="65">
        <f>B395-C395</f>
        <v>0</v>
      </c>
      <c r="H395" s="66">
        <f>D395-E395</f>
        <v>6</v>
      </c>
      <c r="I395" s="20" t="str">
        <f>IF(C395=0, "-", IF(G395/C395&lt;10, G395/C395, "&gt;999%"))</f>
        <v>-</v>
      </c>
      <c r="J395" s="21">
        <f>IF(E395=0, "-", IF(H395/E395&lt;10, H395/E395, "&gt;999%"))</f>
        <v>1</v>
      </c>
    </row>
    <row r="396" spans="1:10" s="160" customFormat="1" x14ac:dyDescent="0.2">
      <c r="A396" s="178" t="s">
        <v>705</v>
      </c>
      <c r="B396" s="71">
        <v>37</v>
      </c>
      <c r="C396" s="72">
        <v>22</v>
      </c>
      <c r="D396" s="71">
        <v>355</v>
      </c>
      <c r="E396" s="72">
        <v>188</v>
      </c>
      <c r="F396" s="73"/>
      <c r="G396" s="71">
        <f>B396-C396</f>
        <v>15</v>
      </c>
      <c r="H396" s="72">
        <f>D396-E396</f>
        <v>167</v>
      </c>
      <c r="I396" s="37">
        <f>IF(C396=0, "-", IF(G396/C396&lt;10, G396/C396, "&gt;999%"))</f>
        <v>0.68181818181818177</v>
      </c>
      <c r="J396" s="38">
        <f>IF(E396=0, "-", IF(H396/E396&lt;10, H396/E396, "&gt;999%"))</f>
        <v>0.88829787234042556</v>
      </c>
    </row>
    <row r="397" spans="1:10" x14ac:dyDescent="0.2">
      <c r="A397" s="177"/>
      <c r="B397" s="143"/>
      <c r="C397" s="144"/>
      <c r="D397" s="143"/>
      <c r="E397" s="144"/>
      <c r="F397" s="145"/>
      <c r="G397" s="143"/>
      <c r="H397" s="144"/>
      <c r="I397" s="151"/>
      <c r="J397" s="152"/>
    </row>
    <row r="398" spans="1:10" s="139" customFormat="1" x14ac:dyDescent="0.2">
      <c r="A398" s="159" t="s">
        <v>77</v>
      </c>
      <c r="B398" s="65"/>
      <c r="C398" s="66"/>
      <c r="D398" s="65"/>
      <c r="E398" s="66"/>
      <c r="F398" s="67"/>
      <c r="G398" s="65"/>
      <c r="H398" s="66"/>
      <c r="I398" s="20"/>
      <c r="J398" s="21"/>
    </row>
    <row r="399" spans="1:10" x14ac:dyDescent="0.2">
      <c r="A399" s="158" t="s">
        <v>313</v>
      </c>
      <c r="B399" s="65">
        <v>3</v>
      </c>
      <c r="C399" s="66">
        <v>4</v>
      </c>
      <c r="D399" s="65">
        <v>13</v>
      </c>
      <c r="E399" s="66">
        <v>15</v>
      </c>
      <c r="F399" s="67"/>
      <c r="G399" s="65">
        <f t="shared" ref="G399:G407" si="64">B399-C399</f>
        <v>-1</v>
      </c>
      <c r="H399" s="66">
        <f t="shared" ref="H399:H407" si="65">D399-E399</f>
        <v>-2</v>
      </c>
      <c r="I399" s="20">
        <f t="shared" ref="I399:I407" si="66">IF(C399=0, "-", IF(G399/C399&lt;10, G399/C399, "&gt;999%"))</f>
        <v>-0.25</v>
      </c>
      <c r="J399" s="21">
        <f t="shared" ref="J399:J407" si="67">IF(E399=0, "-", IF(H399/E399&lt;10, H399/E399, "&gt;999%"))</f>
        <v>-0.13333333333333333</v>
      </c>
    </row>
    <row r="400" spans="1:10" x14ac:dyDescent="0.2">
      <c r="A400" s="158" t="s">
        <v>572</v>
      </c>
      <c r="B400" s="65">
        <v>91</v>
      </c>
      <c r="C400" s="66">
        <v>40</v>
      </c>
      <c r="D400" s="65">
        <v>985</v>
      </c>
      <c r="E400" s="66">
        <v>612</v>
      </c>
      <c r="F400" s="67"/>
      <c r="G400" s="65">
        <f t="shared" si="64"/>
        <v>51</v>
      </c>
      <c r="H400" s="66">
        <f t="shared" si="65"/>
        <v>373</v>
      </c>
      <c r="I400" s="20">
        <f t="shared" si="66"/>
        <v>1.2749999999999999</v>
      </c>
      <c r="J400" s="21">
        <f t="shared" si="67"/>
        <v>0.60947712418300659</v>
      </c>
    </row>
    <row r="401" spans="1:10" x14ac:dyDescent="0.2">
      <c r="A401" s="158" t="s">
        <v>511</v>
      </c>
      <c r="B401" s="65">
        <v>0</v>
      </c>
      <c r="C401" s="66">
        <v>1</v>
      </c>
      <c r="D401" s="65">
        <v>16</v>
      </c>
      <c r="E401" s="66">
        <v>26</v>
      </c>
      <c r="F401" s="67"/>
      <c r="G401" s="65">
        <f t="shared" si="64"/>
        <v>-1</v>
      </c>
      <c r="H401" s="66">
        <f t="shared" si="65"/>
        <v>-10</v>
      </c>
      <c r="I401" s="20">
        <f t="shared" si="66"/>
        <v>-1</v>
      </c>
      <c r="J401" s="21">
        <f t="shared" si="67"/>
        <v>-0.38461538461538464</v>
      </c>
    </row>
    <row r="402" spans="1:10" x14ac:dyDescent="0.2">
      <c r="A402" s="158" t="s">
        <v>314</v>
      </c>
      <c r="B402" s="65">
        <v>0</v>
      </c>
      <c r="C402" s="66">
        <v>3</v>
      </c>
      <c r="D402" s="65">
        <v>63</v>
      </c>
      <c r="E402" s="66">
        <v>38</v>
      </c>
      <c r="F402" s="67"/>
      <c r="G402" s="65">
        <f t="shared" si="64"/>
        <v>-3</v>
      </c>
      <c r="H402" s="66">
        <f t="shared" si="65"/>
        <v>25</v>
      </c>
      <c r="I402" s="20">
        <f t="shared" si="66"/>
        <v>-1</v>
      </c>
      <c r="J402" s="21">
        <f t="shared" si="67"/>
        <v>0.65789473684210531</v>
      </c>
    </row>
    <row r="403" spans="1:10" x14ac:dyDescent="0.2">
      <c r="A403" s="158" t="s">
        <v>315</v>
      </c>
      <c r="B403" s="65">
        <v>5</v>
      </c>
      <c r="C403" s="66">
        <v>9</v>
      </c>
      <c r="D403" s="65">
        <v>91</v>
      </c>
      <c r="E403" s="66">
        <v>102</v>
      </c>
      <c r="F403" s="67"/>
      <c r="G403" s="65">
        <f t="shared" si="64"/>
        <v>-4</v>
      </c>
      <c r="H403" s="66">
        <f t="shared" si="65"/>
        <v>-11</v>
      </c>
      <c r="I403" s="20">
        <f t="shared" si="66"/>
        <v>-0.44444444444444442</v>
      </c>
      <c r="J403" s="21">
        <f t="shared" si="67"/>
        <v>-0.10784313725490197</v>
      </c>
    </row>
    <row r="404" spans="1:10" x14ac:dyDescent="0.2">
      <c r="A404" s="158" t="s">
        <v>525</v>
      </c>
      <c r="B404" s="65">
        <v>35</v>
      </c>
      <c r="C404" s="66">
        <v>29</v>
      </c>
      <c r="D404" s="65">
        <v>342</v>
      </c>
      <c r="E404" s="66">
        <v>352</v>
      </c>
      <c r="F404" s="67"/>
      <c r="G404" s="65">
        <f t="shared" si="64"/>
        <v>6</v>
      </c>
      <c r="H404" s="66">
        <f t="shared" si="65"/>
        <v>-10</v>
      </c>
      <c r="I404" s="20">
        <f t="shared" si="66"/>
        <v>0.20689655172413793</v>
      </c>
      <c r="J404" s="21">
        <f t="shared" si="67"/>
        <v>-2.8409090909090908E-2</v>
      </c>
    </row>
    <row r="405" spans="1:10" x14ac:dyDescent="0.2">
      <c r="A405" s="158" t="s">
        <v>537</v>
      </c>
      <c r="B405" s="65">
        <v>0</v>
      </c>
      <c r="C405" s="66">
        <v>0</v>
      </c>
      <c r="D405" s="65">
        <v>0</v>
      </c>
      <c r="E405" s="66">
        <v>4</v>
      </c>
      <c r="F405" s="67"/>
      <c r="G405" s="65">
        <f t="shared" si="64"/>
        <v>0</v>
      </c>
      <c r="H405" s="66">
        <f t="shared" si="65"/>
        <v>-4</v>
      </c>
      <c r="I405" s="20" t="str">
        <f t="shared" si="66"/>
        <v>-</v>
      </c>
      <c r="J405" s="21">
        <f t="shared" si="67"/>
        <v>-1</v>
      </c>
    </row>
    <row r="406" spans="1:10" x14ac:dyDescent="0.2">
      <c r="A406" s="158" t="s">
        <v>552</v>
      </c>
      <c r="B406" s="65">
        <v>0</v>
      </c>
      <c r="C406" s="66">
        <v>38</v>
      </c>
      <c r="D406" s="65">
        <v>19</v>
      </c>
      <c r="E406" s="66">
        <v>513</v>
      </c>
      <c r="F406" s="67"/>
      <c r="G406" s="65">
        <f t="shared" si="64"/>
        <v>-38</v>
      </c>
      <c r="H406" s="66">
        <f t="shared" si="65"/>
        <v>-494</v>
      </c>
      <c r="I406" s="20">
        <f t="shared" si="66"/>
        <v>-1</v>
      </c>
      <c r="J406" s="21">
        <f t="shared" si="67"/>
        <v>-0.96296296296296291</v>
      </c>
    </row>
    <row r="407" spans="1:10" s="160" customFormat="1" x14ac:dyDescent="0.2">
      <c r="A407" s="178" t="s">
        <v>706</v>
      </c>
      <c r="B407" s="71">
        <v>134</v>
      </c>
      <c r="C407" s="72">
        <v>124</v>
      </c>
      <c r="D407" s="71">
        <v>1529</v>
      </c>
      <c r="E407" s="72">
        <v>1662</v>
      </c>
      <c r="F407" s="73"/>
      <c r="G407" s="71">
        <f t="shared" si="64"/>
        <v>10</v>
      </c>
      <c r="H407" s="72">
        <f t="shared" si="65"/>
        <v>-133</v>
      </c>
      <c r="I407" s="37">
        <f t="shared" si="66"/>
        <v>8.0645161290322578E-2</v>
      </c>
      <c r="J407" s="38">
        <f t="shared" si="67"/>
        <v>-8.0024067388688322E-2</v>
      </c>
    </row>
    <row r="408" spans="1:10" x14ac:dyDescent="0.2">
      <c r="A408" s="177"/>
      <c r="B408" s="143"/>
      <c r="C408" s="144"/>
      <c r="D408" s="143"/>
      <c r="E408" s="144"/>
      <c r="F408" s="145"/>
      <c r="G408" s="143"/>
      <c r="H408" s="144"/>
      <c r="I408" s="151"/>
      <c r="J408" s="152"/>
    </row>
    <row r="409" spans="1:10" s="139" customFormat="1" x14ac:dyDescent="0.2">
      <c r="A409" s="159" t="s">
        <v>78</v>
      </c>
      <c r="B409" s="65"/>
      <c r="C409" s="66"/>
      <c r="D409" s="65"/>
      <c r="E409" s="66"/>
      <c r="F409" s="67"/>
      <c r="G409" s="65"/>
      <c r="H409" s="66"/>
      <c r="I409" s="20"/>
      <c r="J409" s="21"/>
    </row>
    <row r="410" spans="1:10" x14ac:dyDescent="0.2">
      <c r="A410" s="158" t="s">
        <v>423</v>
      </c>
      <c r="B410" s="65">
        <v>242</v>
      </c>
      <c r="C410" s="66">
        <v>36</v>
      </c>
      <c r="D410" s="65">
        <v>1244</v>
      </c>
      <c r="E410" s="66">
        <v>395</v>
      </c>
      <c r="F410" s="67"/>
      <c r="G410" s="65">
        <f>B410-C410</f>
        <v>206</v>
      </c>
      <c r="H410" s="66">
        <f>D410-E410</f>
        <v>849</v>
      </c>
      <c r="I410" s="20">
        <f>IF(C410=0, "-", IF(G410/C410&lt;10, G410/C410, "&gt;999%"))</f>
        <v>5.7222222222222223</v>
      </c>
      <c r="J410" s="21">
        <f>IF(E410=0, "-", IF(H410/E410&lt;10, H410/E410, "&gt;999%"))</f>
        <v>2.1493670886075948</v>
      </c>
    </row>
    <row r="411" spans="1:10" x14ac:dyDescent="0.2">
      <c r="A411" s="158" t="s">
        <v>207</v>
      </c>
      <c r="B411" s="65">
        <v>244</v>
      </c>
      <c r="C411" s="66">
        <v>67</v>
      </c>
      <c r="D411" s="65">
        <v>2311</v>
      </c>
      <c r="E411" s="66">
        <v>826</v>
      </c>
      <c r="F411" s="67"/>
      <c r="G411" s="65">
        <f>B411-C411</f>
        <v>177</v>
      </c>
      <c r="H411" s="66">
        <f>D411-E411</f>
        <v>1485</v>
      </c>
      <c r="I411" s="20">
        <f>IF(C411=0, "-", IF(G411/C411&lt;10, G411/C411, "&gt;999%"))</f>
        <v>2.6417910447761193</v>
      </c>
      <c r="J411" s="21">
        <f>IF(E411=0, "-", IF(H411/E411&lt;10, H411/E411, "&gt;999%"))</f>
        <v>1.7978208232445521</v>
      </c>
    </row>
    <row r="412" spans="1:10" x14ac:dyDescent="0.2">
      <c r="A412" s="158" t="s">
        <v>389</v>
      </c>
      <c r="B412" s="65">
        <v>291</v>
      </c>
      <c r="C412" s="66">
        <v>41</v>
      </c>
      <c r="D412" s="65">
        <v>3287</v>
      </c>
      <c r="E412" s="66">
        <v>547</v>
      </c>
      <c r="F412" s="67"/>
      <c r="G412" s="65">
        <f>B412-C412</f>
        <v>250</v>
      </c>
      <c r="H412" s="66">
        <f>D412-E412</f>
        <v>2740</v>
      </c>
      <c r="I412" s="20">
        <f>IF(C412=0, "-", IF(G412/C412&lt;10, G412/C412, "&gt;999%"))</f>
        <v>6.0975609756097562</v>
      </c>
      <c r="J412" s="21">
        <f>IF(E412=0, "-", IF(H412/E412&lt;10, H412/E412, "&gt;999%"))</f>
        <v>5.0091407678244977</v>
      </c>
    </row>
    <row r="413" spans="1:10" s="160" customFormat="1" x14ac:dyDescent="0.2">
      <c r="A413" s="178" t="s">
        <v>707</v>
      </c>
      <c r="B413" s="71">
        <v>777</v>
      </c>
      <c r="C413" s="72">
        <v>144</v>
      </c>
      <c r="D413" s="71">
        <v>6842</v>
      </c>
      <c r="E413" s="72">
        <v>1768</v>
      </c>
      <c r="F413" s="73"/>
      <c r="G413" s="71">
        <f>B413-C413</f>
        <v>633</v>
      </c>
      <c r="H413" s="72">
        <f>D413-E413</f>
        <v>5074</v>
      </c>
      <c r="I413" s="37">
        <f>IF(C413=0, "-", IF(G413/C413&lt;10, G413/C413, "&gt;999%"))</f>
        <v>4.395833333333333</v>
      </c>
      <c r="J413" s="38">
        <f>IF(E413=0, "-", IF(H413/E413&lt;10, H413/E413, "&gt;999%"))</f>
        <v>2.8699095022624435</v>
      </c>
    </row>
    <row r="414" spans="1:10" x14ac:dyDescent="0.2">
      <c r="A414" s="177"/>
      <c r="B414" s="143"/>
      <c r="C414" s="144"/>
      <c r="D414" s="143"/>
      <c r="E414" s="144"/>
      <c r="F414" s="145"/>
      <c r="G414" s="143"/>
      <c r="H414" s="144"/>
      <c r="I414" s="151"/>
      <c r="J414" s="152"/>
    </row>
    <row r="415" spans="1:10" s="139" customFormat="1" x14ac:dyDescent="0.2">
      <c r="A415" s="159" t="s">
        <v>79</v>
      </c>
      <c r="B415" s="65"/>
      <c r="C415" s="66"/>
      <c r="D415" s="65"/>
      <c r="E415" s="66"/>
      <c r="F415" s="67"/>
      <c r="G415" s="65"/>
      <c r="H415" s="66"/>
      <c r="I415" s="20"/>
      <c r="J415" s="21"/>
    </row>
    <row r="416" spans="1:10" x14ac:dyDescent="0.2">
      <c r="A416" s="158" t="s">
        <v>324</v>
      </c>
      <c r="B416" s="65">
        <v>6</v>
      </c>
      <c r="C416" s="66">
        <v>0</v>
      </c>
      <c r="D416" s="65">
        <v>43</v>
      </c>
      <c r="E416" s="66">
        <v>39</v>
      </c>
      <c r="F416" s="67"/>
      <c r="G416" s="65">
        <f>B416-C416</f>
        <v>6</v>
      </c>
      <c r="H416" s="66">
        <f>D416-E416</f>
        <v>4</v>
      </c>
      <c r="I416" s="20" t="str">
        <f>IF(C416=0, "-", IF(G416/C416&lt;10, G416/C416, "&gt;999%"))</f>
        <v>-</v>
      </c>
      <c r="J416" s="21">
        <f>IF(E416=0, "-", IF(H416/E416&lt;10, H416/E416, "&gt;999%"))</f>
        <v>0.10256410256410256</v>
      </c>
    </row>
    <row r="417" spans="1:10" x14ac:dyDescent="0.2">
      <c r="A417" s="158" t="s">
        <v>246</v>
      </c>
      <c r="B417" s="65">
        <v>3</v>
      </c>
      <c r="C417" s="66">
        <v>3</v>
      </c>
      <c r="D417" s="65">
        <v>71</v>
      </c>
      <c r="E417" s="66">
        <v>68</v>
      </c>
      <c r="F417" s="67"/>
      <c r="G417" s="65">
        <f>B417-C417</f>
        <v>0</v>
      </c>
      <c r="H417" s="66">
        <f>D417-E417</f>
        <v>3</v>
      </c>
      <c r="I417" s="20">
        <f>IF(C417=0, "-", IF(G417/C417&lt;10, G417/C417, "&gt;999%"))</f>
        <v>0</v>
      </c>
      <c r="J417" s="21">
        <f>IF(E417=0, "-", IF(H417/E417&lt;10, H417/E417, "&gt;999%"))</f>
        <v>4.4117647058823532E-2</v>
      </c>
    </row>
    <row r="418" spans="1:10" x14ac:dyDescent="0.2">
      <c r="A418" s="158" t="s">
        <v>412</v>
      </c>
      <c r="B418" s="65">
        <v>25</v>
      </c>
      <c r="C418" s="66">
        <v>13</v>
      </c>
      <c r="D418" s="65">
        <v>264</v>
      </c>
      <c r="E418" s="66">
        <v>163</v>
      </c>
      <c r="F418" s="67"/>
      <c r="G418" s="65">
        <f>B418-C418</f>
        <v>12</v>
      </c>
      <c r="H418" s="66">
        <f>D418-E418</f>
        <v>101</v>
      </c>
      <c r="I418" s="20">
        <f>IF(C418=0, "-", IF(G418/C418&lt;10, G418/C418, "&gt;999%"))</f>
        <v>0.92307692307692313</v>
      </c>
      <c r="J418" s="21">
        <f>IF(E418=0, "-", IF(H418/E418&lt;10, H418/E418, "&gt;999%"))</f>
        <v>0.61963190184049077</v>
      </c>
    </row>
    <row r="419" spans="1:10" x14ac:dyDescent="0.2">
      <c r="A419" s="158" t="s">
        <v>217</v>
      </c>
      <c r="B419" s="65">
        <v>43</v>
      </c>
      <c r="C419" s="66">
        <v>15</v>
      </c>
      <c r="D419" s="65">
        <v>417</v>
      </c>
      <c r="E419" s="66">
        <v>229</v>
      </c>
      <c r="F419" s="67"/>
      <c r="G419" s="65">
        <f>B419-C419</f>
        <v>28</v>
      </c>
      <c r="H419" s="66">
        <f>D419-E419</f>
        <v>188</v>
      </c>
      <c r="I419" s="20">
        <f>IF(C419=0, "-", IF(G419/C419&lt;10, G419/C419, "&gt;999%"))</f>
        <v>1.8666666666666667</v>
      </c>
      <c r="J419" s="21">
        <f>IF(E419=0, "-", IF(H419/E419&lt;10, H419/E419, "&gt;999%"))</f>
        <v>0.82096069868995636</v>
      </c>
    </row>
    <row r="420" spans="1:10" s="160" customFormat="1" x14ac:dyDescent="0.2">
      <c r="A420" s="178" t="s">
        <v>708</v>
      </c>
      <c r="B420" s="71">
        <v>77</v>
      </c>
      <c r="C420" s="72">
        <v>31</v>
      </c>
      <c r="D420" s="71">
        <v>795</v>
      </c>
      <c r="E420" s="72">
        <v>499</v>
      </c>
      <c r="F420" s="73"/>
      <c r="G420" s="71">
        <f>B420-C420</f>
        <v>46</v>
      </c>
      <c r="H420" s="72">
        <f>D420-E420</f>
        <v>296</v>
      </c>
      <c r="I420" s="37">
        <f>IF(C420=0, "-", IF(G420/C420&lt;10, G420/C420, "&gt;999%"))</f>
        <v>1.4838709677419355</v>
      </c>
      <c r="J420" s="38">
        <f>IF(E420=0, "-", IF(H420/E420&lt;10, H420/E420, "&gt;999%"))</f>
        <v>0.59318637274549102</v>
      </c>
    </row>
    <row r="421" spans="1:10" x14ac:dyDescent="0.2">
      <c r="A421" s="177"/>
      <c r="B421" s="143"/>
      <c r="C421" s="144"/>
      <c r="D421" s="143"/>
      <c r="E421" s="144"/>
      <c r="F421" s="145"/>
      <c r="G421" s="143"/>
      <c r="H421" s="144"/>
      <c r="I421" s="151"/>
      <c r="J421" s="152"/>
    </row>
    <row r="422" spans="1:10" s="139" customFormat="1" x14ac:dyDescent="0.2">
      <c r="A422" s="159" t="s">
        <v>80</v>
      </c>
      <c r="B422" s="65"/>
      <c r="C422" s="66"/>
      <c r="D422" s="65"/>
      <c r="E422" s="66"/>
      <c r="F422" s="67"/>
      <c r="G422" s="65"/>
      <c r="H422" s="66"/>
      <c r="I422" s="20"/>
      <c r="J422" s="21"/>
    </row>
    <row r="423" spans="1:10" x14ac:dyDescent="0.2">
      <c r="A423" s="158" t="s">
        <v>390</v>
      </c>
      <c r="B423" s="65">
        <v>209</v>
      </c>
      <c r="C423" s="66">
        <v>74</v>
      </c>
      <c r="D423" s="65">
        <v>2105</v>
      </c>
      <c r="E423" s="66">
        <v>1558</v>
      </c>
      <c r="F423" s="67"/>
      <c r="G423" s="65">
        <f t="shared" ref="G423:G432" si="68">B423-C423</f>
        <v>135</v>
      </c>
      <c r="H423" s="66">
        <f t="shared" ref="H423:H432" si="69">D423-E423</f>
        <v>547</v>
      </c>
      <c r="I423" s="20">
        <f t="shared" ref="I423:I432" si="70">IF(C423=0, "-", IF(G423/C423&lt;10, G423/C423, "&gt;999%"))</f>
        <v>1.8243243243243243</v>
      </c>
      <c r="J423" s="21">
        <f t="shared" ref="J423:J432" si="71">IF(E423=0, "-", IF(H423/E423&lt;10, H423/E423, "&gt;999%"))</f>
        <v>0.35109114249037227</v>
      </c>
    </row>
    <row r="424" spans="1:10" x14ac:dyDescent="0.2">
      <c r="A424" s="158" t="s">
        <v>391</v>
      </c>
      <c r="B424" s="65">
        <v>169</v>
      </c>
      <c r="C424" s="66">
        <v>23</v>
      </c>
      <c r="D424" s="65">
        <v>1037</v>
      </c>
      <c r="E424" s="66">
        <v>493</v>
      </c>
      <c r="F424" s="67"/>
      <c r="G424" s="65">
        <f t="shared" si="68"/>
        <v>146</v>
      </c>
      <c r="H424" s="66">
        <f t="shared" si="69"/>
        <v>544</v>
      </c>
      <c r="I424" s="20">
        <f t="shared" si="70"/>
        <v>6.3478260869565215</v>
      </c>
      <c r="J424" s="21">
        <f t="shared" si="71"/>
        <v>1.103448275862069</v>
      </c>
    </row>
    <row r="425" spans="1:10" x14ac:dyDescent="0.2">
      <c r="A425" s="158" t="s">
        <v>526</v>
      </c>
      <c r="B425" s="65">
        <v>36</v>
      </c>
      <c r="C425" s="66">
        <v>19</v>
      </c>
      <c r="D425" s="65">
        <v>214</v>
      </c>
      <c r="E425" s="66">
        <v>64</v>
      </c>
      <c r="F425" s="67"/>
      <c r="G425" s="65">
        <f t="shared" si="68"/>
        <v>17</v>
      </c>
      <c r="H425" s="66">
        <f t="shared" si="69"/>
        <v>150</v>
      </c>
      <c r="I425" s="20">
        <f t="shared" si="70"/>
        <v>0.89473684210526316</v>
      </c>
      <c r="J425" s="21">
        <f t="shared" si="71"/>
        <v>2.34375</v>
      </c>
    </row>
    <row r="426" spans="1:10" x14ac:dyDescent="0.2">
      <c r="A426" s="158" t="s">
        <v>200</v>
      </c>
      <c r="B426" s="65">
        <v>9</v>
      </c>
      <c r="C426" s="66">
        <v>4</v>
      </c>
      <c r="D426" s="65">
        <v>131</v>
      </c>
      <c r="E426" s="66">
        <v>71</v>
      </c>
      <c r="F426" s="67"/>
      <c r="G426" s="65">
        <f t="shared" si="68"/>
        <v>5</v>
      </c>
      <c r="H426" s="66">
        <f t="shared" si="69"/>
        <v>60</v>
      </c>
      <c r="I426" s="20">
        <f t="shared" si="70"/>
        <v>1.25</v>
      </c>
      <c r="J426" s="21">
        <f t="shared" si="71"/>
        <v>0.84507042253521125</v>
      </c>
    </row>
    <row r="427" spans="1:10" x14ac:dyDescent="0.2">
      <c r="A427" s="158" t="s">
        <v>424</v>
      </c>
      <c r="B427" s="65">
        <v>192</v>
      </c>
      <c r="C427" s="66">
        <v>82</v>
      </c>
      <c r="D427" s="65">
        <v>2170</v>
      </c>
      <c r="E427" s="66">
        <v>1405</v>
      </c>
      <c r="F427" s="67"/>
      <c r="G427" s="65">
        <f t="shared" si="68"/>
        <v>110</v>
      </c>
      <c r="H427" s="66">
        <f t="shared" si="69"/>
        <v>765</v>
      </c>
      <c r="I427" s="20">
        <f t="shared" si="70"/>
        <v>1.3414634146341464</v>
      </c>
      <c r="J427" s="21">
        <f t="shared" si="71"/>
        <v>0.54448398576512458</v>
      </c>
    </row>
    <row r="428" spans="1:10" x14ac:dyDescent="0.2">
      <c r="A428" s="158" t="s">
        <v>463</v>
      </c>
      <c r="B428" s="65">
        <v>4</v>
      </c>
      <c r="C428" s="66">
        <v>13</v>
      </c>
      <c r="D428" s="65">
        <v>371</v>
      </c>
      <c r="E428" s="66">
        <v>182</v>
      </c>
      <c r="F428" s="67"/>
      <c r="G428" s="65">
        <f t="shared" si="68"/>
        <v>-9</v>
      </c>
      <c r="H428" s="66">
        <f t="shared" si="69"/>
        <v>189</v>
      </c>
      <c r="I428" s="20">
        <f t="shared" si="70"/>
        <v>-0.69230769230769229</v>
      </c>
      <c r="J428" s="21">
        <f t="shared" si="71"/>
        <v>1.0384615384615385</v>
      </c>
    </row>
    <row r="429" spans="1:10" x14ac:dyDescent="0.2">
      <c r="A429" s="158" t="s">
        <v>464</v>
      </c>
      <c r="B429" s="65">
        <v>119</v>
      </c>
      <c r="C429" s="66">
        <v>40</v>
      </c>
      <c r="D429" s="65">
        <v>1280</v>
      </c>
      <c r="E429" s="66">
        <v>674</v>
      </c>
      <c r="F429" s="67"/>
      <c r="G429" s="65">
        <f t="shared" si="68"/>
        <v>79</v>
      </c>
      <c r="H429" s="66">
        <f t="shared" si="69"/>
        <v>606</v>
      </c>
      <c r="I429" s="20">
        <f t="shared" si="70"/>
        <v>1.9750000000000001</v>
      </c>
      <c r="J429" s="21">
        <f t="shared" si="71"/>
        <v>0.89910979228486643</v>
      </c>
    </row>
    <row r="430" spans="1:10" x14ac:dyDescent="0.2">
      <c r="A430" s="158" t="s">
        <v>538</v>
      </c>
      <c r="B430" s="65">
        <v>44</v>
      </c>
      <c r="C430" s="66">
        <v>46</v>
      </c>
      <c r="D430" s="65">
        <v>518</v>
      </c>
      <c r="E430" s="66">
        <v>448</v>
      </c>
      <c r="F430" s="67"/>
      <c r="G430" s="65">
        <f t="shared" si="68"/>
        <v>-2</v>
      </c>
      <c r="H430" s="66">
        <f t="shared" si="69"/>
        <v>70</v>
      </c>
      <c r="I430" s="20">
        <f t="shared" si="70"/>
        <v>-4.3478260869565216E-2</v>
      </c>
      <c r="J430" s="21">
        <f t="shared" si="71"/>
        <v>0.15625</v>
      </c>
    </row>
    <row r="431" spans="1:10" x14ac:dyDescent="0.2">
      <c r="A431" s="158" t="s">
        <v>553</v>
      </c>
      <c r="B431" s="65">
        <v>61</v>
      </c>
      <c r="C431" s="66">
        <v>160</v>
      </c>
      <c r="D431" s="65">
        <v>2920</v>
      </c>
      <c r="E431" s="66">
        <v>2148</v>
      </c>
      <c r="F431" s="67"/>
      <c r="G431" s="65">
        <f t="shared" si="68"/>
        <v>-99</v>
      </c>
      <c r="H431" s="66">
        <f t="shared" si="69"/>
        <v>772</v>
      </c>
      <c r="I431" s="20">
        <f t="shared" si="70"/>
        <v>-0.61875000000000002</v>
      </c>
      <c r="J431" s="21">
        <f t="shared" si="71"/>
        <v>0.35940409683426444</v>
      </c>
    </row>
    <row r="432" spans="1:10" s="160" customFormat="1" x14ac:dyDescent="0.2">
      <c r="A432" s="178" t="s">
        <v>709</v>
      </c>
      <c r="B432" s="71">
        <v>843</v>
      </c>
      <c r="C432" s="72">
        <v>461</v>
      </c>
      <c r="D432" s="71">
        <v>10746</v>
      </c>
      <c r="E432" s="72">
        <v>7043</v>
      </c>
      <c r="F432" s="73"/>
      <c r="G432" s="71">
        <f t="shared" si="68"/>
        <v>382</v>
      </c>
      <c r="H432" s="72">
        <f t="shared" si="69"/>
        <v>3703</v>
      </c>
      <c r="I432" s="37">
        <f t="shared" si="70"/>
        <v>0.82863340563991328</v>
      </c>
      <c r="J432" s="38">
        <f t="shared" si="71"/>
        <v>0.52577026835155471</v>
      </c>
    </row>
    <row r="433" spans="1:10" x14ac:dyDescent="0.2">
      <c r="A433" s="177"/>
      <c r="B433" s="143"/>
      <c r="C433" s="144"/>
      <c r="D433" s="143"/>
      <c r="E433" s="144"/>
      <c r="F433" s="145"/>
      <c r="G433" s="143"/>
      <c r="H433" s="144"/>
      <c r="I433" s="151"/>
      <c r="J433" s="152"/>
    </row>
    <row r="434" spans="1:10" s="139" customFormat="1" x14ac:dyDescent="0.2">
      <c r="A434" s="159" t="s">
        <v>81</v>
      </c>
      <c r="B434" s="65"/>
      <c r="C434" s="66"/>
      <c r="D434" s="65"/>
      <c r="E434" s="66"/>
      <c r="F434" s="67"/>
      <c r="G434" s="65"/>
      <c r="H434" s="66"/>
      <c r="I434" s="20"/>
      <c r="J434" s="21"/>
    </row>
    <row r="435" spans="1:10" x14ac:dyDescent="0.2">
      <c r="A435" s="158" t="s">
        <v>343</v>
      </c>
      <c r="B435" s="65">
        <v>0</v>
      </c>
      <c r="C435" s="66">
        <v>0</v>
      </c>
      <c r="D435" s="65">
        <v>2</v>
      </c>
      <c r="E435" s="66">
        <v>0</v>
      </c>
      <c r="F435" s="67"/>
      <c r="G435" s="65">
        <f>B435-C435</f>
        <v>0</v>
      </c>
      <c r="H435" s="66">
        <f>D435-E435</f>
        <v>2</v>
      </c>
      <c r="I435" s="20" t="str">
        <f>IF(C435=0, "-", IF(G435/C435&lt;10, G435/C435, "&gt;999%"))</f>
        <v>-</v>
      </c>
      <c r="J435" s="21" t="str">
        <f>IF(E435=0, "-", IF(H435/E435&lt;10, H435/E435, "&gt;999%"))</f>
        <v>-</v>
      </c>
    </row>
    <row r="436" spans="1:10" s="160" customFormat="1" x14ac:dyDescent="0.2">
      <c r="A436" s="178" t="s">
        <v>710</v>
      </c>
      <c r="B436" s="71">
        <v>0</v>
      </c>
      <c r="C436" s="72">
        <v>0</v>
      </c>
      <c r="D436" s="71">
        <v>2</v>
      </c>
      <c r="E436" s="72">
        <v>0</v>
      </c>
      <c r="F436" s="73"/>
      <c r="G436" s="71">
        <f>B436-C436</f>
        <v>0</v>
      </c>
      <c r="H436" s="72">
        <f>D436-E436</f>
        <v>2</v>
      </c>
      <c r="I436" s="37" t="str">
        <f>IF(C436=0, "-", IF(G436/C436&lt;10, G436/C436, "&gt;999%"))</f>
        <v>-</v>
      </c>
      <c r="J436" s="38" t="str">
        <f>IF(E436=0, "-", IF(H436/E436&lt;10, H436/E436, "&gt;999%"))</f>
        <v>-</v>
      </c>
    </row>
    <row r="437" spans="1:10" x14ac:dyDescent="0.2">
      <c r="A437" s="177"/>
      <c r="B437" s="143"/>
      <c r="C437" s="144"/>
      <c r="D437" s="143"/>
      <c r="E437" s="144"/>
      <c r="F437" s="145"/>
      <c r="G437" s="143"/>
      <c r="H437" s="144"/>
      <c r="I437" s="151"/>
      <c r="J437" s="152"/>
    </row>
    <row r="438" spans="1:10" s="139" customFormat="1" x14ac:dyDescent="0.2">
      <c r="A438" s="159" t="s">
        <v>82</v>
      </c>
      <c r="B438" s="65"/>
      <c r="C438" s="66"/>
      <c r="D438" s="65"/>
      <c r="E438" s="66"/>
      <c r="F438" s="67"/>
      <c r="G438" s="65"/>
      <c r="H438" s="66"/>
      <c r="I438" s="20"/>
      <c r="J438" s="21"/>
    </row>
    <row r="439" spans="1:10" x14ac:dyDescent="0.2">
      <c r="A439" s="158" t="s">
        <v>325</v>
      </c>
      <c r="B439" s="65">
        <v>19</v>
      </c>
      <c r="C439" s="66">
        <v>3</v>
      </c>
      <c r="D439" s="65">
        <v>60</v>
      </c>
      <c r="E439" s="66">
        <v>30</v>
      </c>
      <c r="F439" s="67"/>
      <c r="G439" s="65">
        <f t="shared" ref="G439:G449" si="72">B439-C439</f>
        <v>16</v>
      </c>
      <c r="H439" s="66">
        <f t="shared" ref="H439:H449" si="73">D439-E439</f>
        <v>30</v>
      </c>
      <c r="I439" s="20">
        <f t="shared" ref="I439:I449" si="74">IF(C439=0, "-", IF(G439/C439&lt;10, G439/C439, "&gt;999%"))</f>
        <v>5.333333333333333</v>
      </c>
      <c r="J439" s="21">
        <f t="shared" ref="J439:J449" si="75">IF(E439=0, "-", IF(H439/E439&lt;10, H439/E439, "&gt;999%"))</f>
        <v>1</v>
      </c>
    </row>
    <row r="440" spans="1:10" x14ac:dyDescent="0.2">
      <c r="A440" s="158" t="s">
        <v>360</v>
      </c>
      <c r="B440" s="65">
        <v>2</v>
      </c>
      <c r="C440" s="66">
        <v>0</v>
      </c>
      <c r="D440" s="65">
        <v>8</v>
      </c>
      <c r="E440" s="66">
        <v>2</v>
      </c>
      <c r="F440" s="67"/>
      <c r="G440" s="65">
        <f t="shared" si="72"/>
        <v>2</v>
      </c>
      <c r="H440" s="66">
        <f t="shared" si="73"/>
        <v>6</v>
      </c>
      <c r="I440" s="20" t="str">
        <f t="shared" si="74"/>
        <v>-</v>
      </c>
      <c r="J440" s="21">
        <f t="shared" si="75"/>
        <v>3</v>
      </c>
    </row>
    <row r="441" spans="1:10" x14ac:dyDescent="0.2">
      <c r="A441" s="158" t="s">
        <v>371</v>
      </c>
      <c r="B441" s="65">
        <v>46</v>
      </c>
      <c r="C441" s="66">
        <v>4</v>
      </c>
      <c r="D441" s="65">
        <v>781</v>
      </c>
      <c r="E441" s="66">
        <v>143</v>
      </c>
      <c r="F441" s="67"/>
      <c r="G441" s="65">
        <f t="shared" si="72"/>
        <v>42</v>
      </c>
      <c r="H441" s="66">
        <f t="shared" si="73"/>
        <v>638</v>
      </c>
      <c r="I441" s="20" t="str">
        <f t="shared" si="74"/>
        <v>&gt;999%</v>
      </c>
      <c r="J441" s="21">
        <f t="shared" si="75"/>
        <v>4.4615384615384617</v>
      </c>
    </row>
    <row r="442" spans="1:10" x14ac:dyDescent="0.2">
      <c r="A442" s="158" t="s">
        <v>247</v>
      </c>
      <c r="B442" s="65">
        <v>4</v>
      </c>
      <c r="C442" s="66">
        <v>24</v>
      </c>
      <c r="D442" s="65">
        <v>139</v>
      </c>
      <c r="E442" s="66">
        <v>92</v>
      </c>
      <c r="F442" s="67"/>
      <c r="G442" s="65">
        <f t="shared" si="72"/>
        <v>-20</v>
      </c>
      <c r="H442" s="66">
        <f t="shared" si="73"/>
        <v>47</v>
      </c>
      <c r="I442" s="20">
        <f t="shared" si="74"/>
        <v>-0.83333333333333337</v>
      </c>
      <c r="J442" s="21">
        <f t="shared" si="75"/>
        <v>0.51086956521739135</v>
      </c>
    </row>
    <row r="443" spans="1:10" x14ac:dyDescent="0.2">
      <c r="A443" s="158" t="s">
        <v>539</v>
      </c>
      <c r="B443" s="65">
        <v>53</v>
      </c>
      <c r="C443" s="66">
        <v>44</v>
      </c>
      <c r="D443" s="65">
        <v>642</v>
      </c>
      <c r="E443" s="66">
        <v>499</v>
      </c>
      <c r="F443" s="67"/>
      <c r="G443" s="65">
        <f t="shared" si="72"/>
        <v>9</v>
      </c>
      <c r="H443" s="66">
        <f t="shared" si="73"/>
        <v>143</v>
      </c>
      <c r="I443" s="20">
        <f t="shared" si="74"/>
        <v>0.20454545454545456</v>
      </c>
      <c r="J443" s="21">
        <f t="shared" si="75"/>
        <v>0.28657314629258518</v>
      </c>
    </row>
    <row r="444" spans="1:10" x14ac:dyDescent="0.2">
      <c r="A444" s="158" t="s">
        <v>554</v>
      </c>
      <c r="B444" s="65">
        <v>193</v>
      </c>
      <c r="C444" s="66">
        <v>140</v>
      </c>
      <c r="D444" s="65">
        <v>2135</v>
      </c>
      <c r="E444" s="66">
        <v>1541</v>
      </c>
      <c r="F444" s="67"/>
      <c r="G444" s="65">
        <f t="shared" si="72"/>
        <v>53</v>
      </c>
      <c r="H444" s="66">
        <f t="shared" si="73"/>
        <v>594</v>
      </c>
      <c r="I444" s="20">
        <f t="shared" si="74"/>
        <v>0.37857142857142856</v>
      </c>
      <c r="J444" s="21">
        <f t="shared" si="75"/>
        <v>0.38546398442569763</v>
      </c>
    </row>
    <row r="445" spans="1:10" x14ac:dyDescent="0.2">
      <c r="A445" s="158" t="s">
        <v>465</v>
      </c>
      <c r="B445" s="65">
        <v>2</v>
      </c>
      <c r="C445" s="66">
        <v>10</v>
      </c>
      <c r="D445" s="65">
        <v>81</v>
      </c>
      <c r="E445" s="66">
        <v>393</v>
      </c>
      <c r="F445" s="67"/>
      <c r="G445" s="65">
        <f t="shared" si="72"/>
        <v>-8</v>
      </c>
      <c r="H445" s="66">
        <f t="shared" si="73"/>
        <v>-312</v>
      </c>
      <c r="I445" s="20">
        <f t="shared" si="74"/>
        <v>-0.8</v>
      </c>
      <c r="J445" s="21">
        <f t="shared" si="75"/>
        <v>-0.79389312977099236</v>
      </c>
    </row>
    <row r="446" spans="1:10" x14ac:dyDescent="0.2">
      <c r="A446" s="158" t="s">
        <v>494</v>
      </c>
      <c r="B446" s="65">
        <v>183</v>
      </c>
      <c r="C446" s="66">
        <v>46</v>
      </c>
      <c r="D446" s="65">
        <v>777</v>
      </c>
      <c r="E446" s="66">
        <v>429</v>
      </c>
      <c r="F446" s="67"/>
      <c r="G446" s="65">
        <f t="shared" si="72"/>
        <v>137</v>
      </c>
      <c r="H446" s="66">
        <f t="shared" si="73"/>
        <v>348</v>
      </c>
      <c r="I446" s="20">
        <f t="shared" si="74"/>
        <v>2.9782608695652173</v>
      </c>
      <c r="J446" s="21">
        <f t="shared" si="75"/>
        <v>0.81118881118881114</v>
      </c>
    </row>
    <row r="447" spans="1:10" x14ac:dyDescent="0.2">
      <c r="A447" s="158" t="s">
        <v>392</v>
      </c>
      <c r="B447" s="65">
        <v>34</v>
      </c>
      <c r="C447" s="66">
        <v>37</v>
      </c>
      <c r="D447" s="65">
        <v>1664</v>
      </c>
      <c r="E447" s="66">
        <v>1577</v>
      </c>
      <c r="F447" s="67"/>
      <c r="G447" s="65">
        <f t="shared" si="72"/>
        <v>-3</v>
      </c>
      <c r="H447" s="66">
        <f t="shared" si="73"/>
        <v>87</v>
      </c>
      <c r="I447" s="20">
        <f t="shared" si="74"/>
        <v>-8.1081081081081086E-2</v>
      </c>
      <c r="J447" s="21">
        <f t="shared" si="75"/>
        <v>5.5168040583386174E-2</v>
      </c>
    </row>
    <row r="448" spans="1:10" x14ac:dyDescent="0.2">
      <c r="A448" s="158" t="s">
        <v>425</v>
      </c>
      <c r="B448" s="65">
        <v>157</v>
      </c>
      <c r="C448" s="66">
        <v>201</v>
      </c>
      <c r="D448" s="65">
        <v>3277</v>
      </c>
      <c r="E448" s="66">
        <v>2748</v>
      </c>
      <c r="F448" s="67"/>
      <c r="G448" s="65">
        <f t="shared" si="72"/>
        <v>-44</v>
      </c>
      <c r="H448" s="66">
        <f t="shared" si="73"/>
        <v>529</v>
      </c>
      <c r="I448" s="20">
        <f t="shared" si="74"/>
        <v>-0.21890547263681592</v>
      </c>
      <c r="J448" s="21">
        <f t="shared" si="75"/>
        <v>0.19250363901018921</v>
      </c>
    </row>
    <row r="449" spans="1:10" s="160" customFormat="1" x14ac:dyDescent="0.2">
      <c r="A449" s="178" t="s">
        <v>711</v>
      </c>
      <c r="B449" s="71">
        <v>693</v>
      </c>
      <c r="C449" s="72">
        <v>509</v>
      </c>
      <c r="D449" s="71">
        <v>9564</v>
      </c>
      <c r="E449" s="72">
        <v>7454</v>
      </c>
      <c r="F449" s="73"/>
      <c r="G449" s="71">
        <f t="shared" si="72"/>
        <v>184</v>
      </c>
      <c r="H449" s="72">
        <f t="shared" si="73"/>
        <v>2110</v>
      </c>
      <c r="I449" s="37">
        <f t="shared" si="74"/>
        <v>0.36149312377210219</v>
      </c>
      <c r="J449" s="38">
        <f t="shared" si="75"/>
        <v>0.28306949288972366</v>
      </c>
    </row>
    <row r="450" spans="1:10" x14ac:dyDescent="0.2">
      <c r="A450" s="177"/>
      <c r="B450" s="143"/>
      <c r="C450" s="144"/>
      <c r="D450" s="143"/>
      <c r="E450" s="144"/>
      <c r="F450" s="145"/>
      <c r="G450" s="143"/>
      <c r="H450" s="144"/>
      <c r="I450" s="151"/>
      <c r="J450" s="152"/>
    </row>
    <row r="451" spans="1:10" s="139" customFormat="1" x14ac:dyDescent="0.2">
      <c r="A451" s="159" t="s">
        <v>83</v>
      </c>
      <c r="B451" s="65"/>
      <c r="C451" s="66"/>
      <c r="D451" s="65"/>
      <c r="E451" s="66"/>
      <c r="F451" s="67"/>
      <c r="G451" s="65"/>
      <c r="H451" s="66"/>
      <c r="I451" s="20"/>
      <c r="J451" s="21"/>
    </row>
    <row r="452" spans="1:10" x14ac:dyDescent="0.2">
      <c r="A452" s="158" t="s">
        <v>393</v>
      </c>
      <c r="B452" s="65">
        <v>20</v>
      </c>
      <c r="C452" s="66">
        <v>0</v>
      </c>
      <c r="D452" s="65">
        <v>139</v>
      </c>
      <c r="E452" s="66">
        <v>7</v>
      </c>
      <c r="F452" s="67"/>
      <c r="G452" s="65">
        <f t="shared" ref="G452:G460" si="76">B452-C452</f>
        <v>20</v>
      </c>
      <c r="H452" s="66">
        <f t="shared" ref="H452:H460" si="77">D452-E452</f>
        <v>132</v>
      </c>
      <c r="I452" s="20" t="str">
        <f t="shared" ref="I452:I460" si="78">IF(C452=0, "-", IF(G452/C452&lt;10, G452/C452, "&gt;999%"))</f>
        <v>-</v>
      </c>
      <c r="J452" s="21" t="str">
        <f t="shared" ref="J452:J460" si="79">IF(E452=0, "-", IF(H452/E452&lt;10, H452/E452, "&gt;999%"))</f>
        <v>&gt;999%</v>
      </c>
    </row>
    <row r="453" spans="1:10" x14ac:dyDescent="0.2">
      <c r="A453" s="158" t="s">
        <v>426</v>
      </c>
      <c r="B453" s="65">
        <v>18</v>
      </c>
      <c r="C453" s="66">
        <v>13</v>
      </c>
      <c r="D453" s="65">
        <v>194</v>
      </c>
      <c r="E453" s="66">
        <v>224</v>
      </c>
      <c r="F453" s="67"/>
      <c r="G453" s="65">
        <f t="shared" si="76"/>
        <v>5</v>
      </c>
      <c r="H453" s="66">
        <f t="shared" si="77"/>
        <v>-30</v>
      </c>
      <c r="I453" s="20">
        <f t="shared" si="78"/>
        <v>0.38461538461538464</v>
      </c>
      <c r="J453" s="21">
        <f t="shared" si="79"/>
        <v>-0.13392857142857142</v>
      </c>
    </row>
    <row r="454" spans="1:10" x14ac:dyDescent="0.2">
      <c r="A454" s="158" t="s">
        <v>228</v>
      </c>
      <c r="B454" s="65">
        <v>0</v>
      </c>
      <c r="C454" s="66">
        <v>1</v>
      </c>
      <c r="D454" s="65">
        <v>8</v>
      </c>
      <c r="E454" s="66">
        <v>33</v>
      </c>
      <c r="F454" s="67"/>
      <c r="G454" s="65">
        <f t="shared" si="76"/>
        <v>-1</v>
      </c>
      <c r="H454" s="66">
        <f t="shared" si="77"/>
        <v>-25</v>
      </c>
      <c r="I454" s="20">
        <f t="shared" si="78"/>
        <v>-1</v>
      </c>
      <c r="J454" s="21">
        <f t="shared" si="79"/>
        <v>-0.75757575757575757</v>
      </c>
    </row>
    <row r="455" spans="1:10" x14ac:dyDescent="0.2">
      <c r="A455" s="158" t="s">
        <v>427</v>
      </c>
      <c r="B455" s="65">
        <v>3</v>
      </c>
      <c r="C455" s="66">
        <v>2</v>
      </c>
      <c r="D455" s="65">
        <v>52</v>
      </c>
      <c r="E455" s="66">
        <v>55</v>
      </c>
      <c r="F455" s="67"/>
      <c r="G455" s="65">
        <f t="shared" si="76"/>
        <v>1</v>
      </c>
      <c r="H455" s="66">
        <f t="shared" si="77"/>
        <v>-3</v>
      </c>
      <c r="I455" s="20">
        <f t="shared" si="78"/>
        <v>0.5</v>
      </c>
      <c r="J455" s="21">
        <f t="shared" si="79"/>
        <v>-5.4545454545454543E-2</v>
      </c>
    </row>
    <row r="456" spans="1:10" x14ac:dyDescent="0.2">
      <c r="A456" s="158" t="s">
        <v>253</v>
      </c>
      <c r="B456" s="65">
        <v>2</v>
      </c>
      <c r="C456" s="66">
        <v>0</v>
      </c>
      <c r="D456" s="65">
        <v>16</v>
      </c>
      <c r="E456" s="66">
        <v>44</v>
      </c>
      <c r="F456" s="67"/>
      <c r="G456" s="65">
        <f t="shared" si="76"/>
        <v>2</v>
      </c>
      <c r="H456" s="66">
        <f t="shared" si="77"/>
        <v>-28</v>
      </c>
      <c r="I456" s="20" t="str">
        <f t="shared" si="78"/>
        <v>-</v>
      </c>
      <c r="J456" s="21">
        <f t="shared" si="79"/>
        <v>-0.63636363636363635</v>
      </c>
    </row>
    <row r="457" spans="1:10" x14ac:dyDescent="0.2">
      <c r="A457" s="158" t="s">
        <v>573</v>
      </c>
      <c r="B457" s="65">
        <v>2</v>
      </c>
      <c r="C457" s="66">
        <v>0</v>
      </c>
      <c r="D457" s="65">
        <v>8</v>
      </c>
      <c r="E457" s="66">
        <v>10</v>
      </c>
      <c r="F457" s="67"/>
      <c r="G457" s="65">
        <f t="shared" si="76"/>
        <v>2</v>
      </c>
      <c r="H457" s="66">
        <f t="shared" si="77"/>
        <v>-2</v>
      </c>
      <c r="I457" s="20" t="str">
        <f t="shared" si="78"/>
        <v>-</v>
      </c>
      <c r="J457" s="21">
        <f t="shared" si="79"/>
        <v>-0.2</v>
      </c>
    </row>
    <row r="458" spans="1:10" x14ac:dyDescent="0.2">
      <c r="A458" s="158" t="s">
        <v>527</v>
      </c>
      <c r="B458" s="65">
        <v>7</v>
      </c>
      <c r="C458" s="66">
        <v>0</v>
      </c>
      <c r="D458" s="65">
        <v>80</v>
      </c>
      <c r="E458" s="66">
        <v>17</v>
      </c>
      <c r="F458" s="67"/>
      <c r="G458" s="65">
        <f t="shared" si="76"/>
        <v>7</v>
      </c>
      <c r="H458" s="66">
        <f t="shared" si="77"/>
        <v>63</v>
      </c>
      <c r="I458" s="20" t="str">
        <f t="shared" si="78"/>
        <v>-</v>
      </c>
      <c r="J458" s="21">
        <f t="shared" si="79"/>
        <v>3.7058823529411766</v>
      </c>
    </row>
    <row r="459" spans="1:10" x14ac:dyDescent="0.2">
      <c r="A459" s="158" t="s">
        <v>517</v>
      </c>
      <c r="B459" s="65">
        <v>15</v>
      </c>
      <c r="C459" s="66">
        <v>2</v>
      </c>
      <c r="D459" s="65">
        <v>77</v>
      </c>
      <c r="E459" s="66">
        <v>19</v>
      </c>
      <c r="F459" s="67"/>
      <c r="G459" s="65">
        <f t="shared" si="76"/>
        <v>13</v>
      </c>
      <c r="H459" s="66">
        <f t="shared" si="77"/>
        <v>58</v>
      </c>
      <c r="I459" s="20">
        <f t="shared" si="78"/>
        <v>6.5</v>
      </c>
      <c r="J459" s="21">
        <f t="shared" si="79"/>
        <v>3.0526315789473686</v>
      </c>
    </row>
    <row r="460" spans="1:10" s="160" customFormat="1" x14ac:dyDescent="0.2">
      <c r="A460" s="178" t="s">
        <v>712</v>
      </c>
      <c r="B460" s="71">
        <v>67</v>
      </c>
      <c r="C460" s="72">
        <v>18</v>
      </c>
      <c r="D460" s="71">
        <v>574</v>
      </c>
      <c r="E460" s="72">
        <v>409</v>
      </c>
      <c r="F460" s="73"/>
      <c r="G460" s="71">
        <f t="shared" si="76"/>
        <v>49</v>
      </c>
      <c r="H460" s="72">
        <f t="shared" si="77"/>
        <v>165</v>
      </c>
      <c r="I460" s="37">
        <f t="shared" si="78"/>
        <v>2.7222222222222223</v>
      </c>
      <c r="J460" s="38">
        <f t="shared" si="79"/>
        <v>0.4034229828850856</v>
      </c>
    </row>
    <row r="461" spans="1:10" x14ac:dyDescent="0.2">
      <c r="A461" s="177"/>
      <c r="B461" s="143"/>
      <c r="C461" s="144"/>
      <c r="D461" s="143"/>
      <c r="E461" s="144"/>
      <c r="F461" s="145"/>
      <c r="G461" s="143"/>
      <c r="H461" s="144"/>
      <c r="I461" s="151"/>
      <c r="J461" s="152"/>
    </row>
    <row r="462" spans="1:10" s="139" customFormat="1" x14ac:dyDescent="0.2">
      <c r="A462" s="159" t="s">
        <v>84</v>
      </c>
      <c r="B462" s="65"/>
      <c r="C462" s="66"/>
      <c r="D462" s="65"/>
      <c r="E462" s="66"/>
      <c r="F462" s="67"/>
      <c r="G462" s="65"/>
      <c r="H462" s="66"/>
      <c r="I462" s="20"/>
      <c r="J462" s="21"/>
    </row>
    <row r="463" spans="1:10" x14ac:dyDescent="0.2">
      <c r="A463" s="158" t="s">
        <v>361</v>
      </c>
      <c r="B463" s="65">
        <v>7</v>
      </c>
      <c r="C463" s="66">
        <v>16</v>
      </c>
      <c r="D463" s="65">
        <v>93</v>
      </c>
      <c r="E463" s="66">
        <v>94</v>
      </c>
      <c r="F463" s="67"/>
      <c r="G463" s="65">
        <f t="shared" ref="G463:G471" si="80">B463-C463</f>
        <v>-9</v>
      </c>
      <c r="H463" s="66">
        <f t="shared" ref="H463:H471" si="81">D463-E463</f>
        <v>-1</v>
      </c>
      <c r="I463" s="20">
        <f t="shared" ref="I463:I471" si="82">IF(C463=0, "-", IF(G463/C463&lt;10, G463/C463, "&gt;999%"))</f>
        <v>-0.5625</v>
      </c>
      <c r="J463" s="21">
        <f t="shared" ref="J463:J471" si="83">IF(E463=0, "-", IF(H463/E463&lt;10, H463/E463, "&gt;999%"))</f>
        <v>-1.0638297872340425E-2</v>
      </c>
    </row>
    <row r="464" spans="1:10" x14ac:dyDescent="0.2">
      <c r="A464" s="158" t="s">
        <v>344</v>
      </c>
      <c r="B464" s="65">
        <v>3</v>
      </c>
      <c r="C464" s="66">
        <v>2</v>
      </c>
      <c r="D464" s="65">
        <v>29</v>
      </c>
      <c r="E464" s="66">
        <v>18</v>
      </c>
      <c r="F464" s="67"/>
      <c r="G464" s="65">
        <f t="shared" si="80"/>
        <v>1</v>
      </c>
      <c r="H464" s="66">
        <f t="shared" si="81"/>
        <v>11</v>
      </c>
      <c r="I464" s="20">
        <f t="shared" si="82"/>
        <v>0.5</v>
      </c>
      <c r="J464" s="21">
        <f t="shared" si="83"/>
        <v>0.61111111111111116</v>
      </c>
    </row>
    <row r="465" spans="1:10" x14ac:dyDescent="0.2">
      <c r="A465" s="158" t="s">
        <v>490</v>
      </c>
      <c r="B465" s="65">
        <v>14</v>
      </c>
      <c r="C465" s="66">
        <v>7</v>
      </c>
      <c r="D465" s="65">
        <v>119</v>
      </c>
      <c r="E465" s="66">
        <v>106</v>
      </c>
      <c r="F465" s="67"/>
      <c r="G465" s="65">
        <f t="shared" si="80"/>
        <v>7</v>
      </c>
      <c r="H465" s="66">
        <f t="shared" si="81"/>
        <v>13</v>
      </c>
      <c r="I465" s="20">
        <f t="shared" si="82"/>
        <v>1</v>
      </c>
      <c r="J465" s="21">
        <f t="shared" si="83"/>
        <v>0.12264150943396226</v>
      </c>
    </row>
    <row r="466" spans="1:10" x14ac:dyDescent="0.2">
      <c r="A466" s="158" t="s">
        <v>491</v>
      </c>
      <c r="B466" s="65">
        <v>11</v>
      </c>
      <c r="C466" s="66">
        <v>10</v>
      </c>
      <c r="D466" s="65">
        <v>126</v>
      </c>
      <c r="E466" s="66">
        <v>174</v>
      </c>
      <c r="F466" s="67"/>
      <c r="G466" s="65">
        <f t="shared" si="80"/>
        <v>1</v>
      </c>
      <c r="H466" s="66">
        <f t="shared" si="81"/>
        <v>-48</v>
      </c>
      <c r="I466" s="20">
        <f t="shared" si="82"/>
        <v>0.1</v>
      </c>
      <c r="J466" s="21">
        <f t="shared" si="83"/>
        <v>-0.27586206896551724</v>
      </c>
    </row>
    <row r="467" spans="1:10" x14ac:dyDescent="0.2">
      <c r="A467" s="158" t="s">
        <v>345</v>
      </c>
      <c r="B467" s="65">
        <v>9</v>
      </c>
      <c r="C467" s="66">
        <v>2</v>
      </c>
      <c r="D467" s="65">
        <v>37</v>
      </c>
      <c r="E467" s="66">
        <v>35</v>
      </c>
      <c r="F467" s="67"/>
      <c r="G467" s="65">
        <f t="shared" si="80"/>
        <v>7</v>
      </c>
      <c r="H467" s="66">
        <f t="shared" si="81"/>
        <v>2</v>
      </c>
      <c r="I467" s="20">
        <f t="shared" si="82"/>
        <v>3.5</v>
      </c>
      <c r="J467" s="21">
        <f t="shared" si="83"/>
        <v>5.7142857142857141E-2</v>
      </c>
    </row>
    <row r="468" spans="1:10" x14ac:dyDescent="0.2">
      <c r="A468" s="158" t="s">
        <v>447</v>
      </c>
      <c r="B468" s="65">
        <v>50</v>
      </c>
      <c r="C468" s="66">
        <v>49</v>
      </c>
      <c r="D468" s="65">
        <v>522</v>
      </c>
      <c r="E468" s="66">
        <v>484</v>
      </c>
      <c r="F468" s="67"/>
      <c r="G468" s="65">
        <f t="shared" si="80"/>
        <v>1</v>
      </c>
      <c r="H468" s="66">
        <f t="shared" si="81"/>
        <v>38</v>
      </c>
      <c r="I468" s="20">
        <f t="shared" si="82"/>
        <v>2.0408163265306121E-2</v>
      </c>
      <c r="J468" s="21">
        <f t="shared" si="83"/>
        <v>7.8512396694214878E-2</v>
      </c>
    </row>
    <row r="469" spans="1:10" x14ac:dyDescent="0.2">
      <c r="A469" s="158" t="s">
        <v>302</v>
      </c>
      <c r="B469" s="65">
        <v>4</v>
      </c>
      <c r="C469" s="66">
        <v>0</v>
      </c>
      <c r="D469" s="65">
        <v>18</v>
      </c>
      <c r="E469" s="66">
        <v>6</v>
      </c>
      <c r="F469" s="67"/>
      <c r="G469" s="65">
        <f t="shared" si="80"/>
        <v>4</v>
      </c>
      <c r="H469" s="66">
        <f t="shared" si="81"/>
        <v>12</v>
      </c>
      <c r="I469" s="20" t="str">
        <f t="shared" si="82"/>
        <v>-</v>
      </c>
      <c r="J469" s="21">
        <f t="shared" si="83"/>
        <v>2</v>
      </c>
    </row>
    <row r="470" spans="1:10" x14ac:dyDescent="0.2">
      <c r="A470" s="158" t="s">
        <v>288</v>
      </c>
      <c r="B470" s="65">
        <v>4</v>
      </c>
      <c r="C470" s="66">
        <v>0</v>
      </c>
      <c r="D470" s="65">
        <v>136</v>
      </c>
      <c r="E470" s="66">
        <v>0</v>
      </c>
      <c r="F470" s="67"/>
      <c r="G470" s="65">
        <f t="shared" si="80"/>
        <v>4</v>
      </c>
      <c r="H470" s="66">
        <f t="shared" si="81"/>
        <v>136</v>
      </c>
      <c r="I470" s="20" t="str">
        <f t="shared" si="82"/>
        <v>-</v>
      </c>
      <c r="J470" s="21" t="str">
        <f t="shared" si="83"/>
        <v>-</v>
      </c>
    </row>
    <row r="471" spans="1:10" s="160" customFormat="1" x14ac:dyDescent="0.2">
      <c r="A471" s="178" t="s">
        <v>713</v>
      </c>
      <c r="B471" s="71">
        <v>102</v>
      </c>
      <c r="C471" s="72">
        <v>86</v>
      </c>
      <c r="D471" s="71">
        <v>1080</v>
      </c>
      <c r="E471" s="72">
        <v>917</v>
      </c>
      <c r="F471" s="73"/>
      <c r="G471" s="71">
        <f t="shared" si="80"/>
        <v>16</v>
      </c>
      <c r="H471" s="72">
        <f t="shared" si="81"/>
        <v>163</v>
      </c>
      <c r="I471" s="37">
        <f t="shared" si="82"/>
        <v>0.18604651162790697</v>
      </c>
      <c r="J471" s="38">
        <f t="shared" si="83"/>
        <v>0.17775354416575789</v>
      </c>
    </row>
    <row r="472" spans="1:10" x14ac:dyDescent="0.2">
      <c r="A472" s="177"/>
      <c r="B472" s="143"/>
      <c r="C472" s="144"/>
      <c r="D472" s="143"/>
      <c r="E472" s="144"/>
      <c r="F472" s="145"/>
      <c r="G472" s="143"/>
      <c r="H472" s="144"/>
      <c r="I472" s="151"/>
      <c r="J472" s="152"/>
    </row>
    <row r="473" spans="1:10" s="139" customFormat="1" x14ac:dyDescent="0.2">
      <c r="A473" s="159" t="s">
        <v>85</v>
      </c>
      <c r="B473" s="65"/>
      <c r="C473" s="66"/>
      <c r="D473" s="65"/>
      <c r="E473" s="66"/>
      <c r="F473" s="67"/>
      <c r="G473" s="65"/>
      <c r="H473" s="66"/>
      <c r="I473" s="20"/>
      <c r="J473" s="21"/>
    </row>
    <row r="474" spans="1:10" x14ac:dyDescent="0.2">
      <c r="A474" s="158" t="s">
        <v>555</v>
      </c>
      <c r="B474" s="65">
        <v>54</v>
      </c>
      <c r="C474" s="66">
        <v>58</v>
      </c>
      <c r="D474" s="65">
        <v>662</v>
      </c>
      <c r="E474" s="66">
        <v>581</v>
      </c>
      <c r="F474" s="67"/>
      <c r="G474" s="65">
        <f>B474-C474</f>
        <v>-4</v>
      </c>
      <c r="H474" s="66">
        <f>D474-E474</f>
        <v>81</v>
      </c>
      <c r="I474" s="20">
        <f>IF(C474=0, "-", IF(G474/C474&lt;10, G474/C474, "&gt;999%"))</f>
        <v>-6.8965517241379309E-2</v>
      </c>
      <c r="J474" s="21">
        <f>IF(E474=0, "-", IF(H474/E474&lt;10, H474/E474, "&gt;999%"))</f>
        <v>0.13941480206540446</v>
      </c>
    </row>
    <row r="475" spans="1:10" x14ac:dyDescent="0.2">
      <c r="A475" s="158" t="s">
        <v>556</v>
      </c>
      <c r="B475" s="65">
        <v>7</v>
      </c>
      <c r="C475" s="66">
        <v>0</v>
      </c>
      <c r="D475" s="65">
        <v>12</v>
      </c>
      <c r="E475" s="66">
        <v>2</v>
      </c>
      <c r="F475" s="67"/>
      <c r="G475" s="65">
        <f>B475-C475</f>
        <v>7</v>
      </c>
      <c r="H475" s="66">
        <f>D475-E475</f>
        <v>10</v>
      </c>
      <c r="I475" s="20" t="str">
        <f>IF(C475=0, "-", IF(G475/C475&lt;10, G475/C475, "&gt;999%"))</f>
        <v>-</v>
      </c>
      <c r="J475" s="21">
        <f>IF(E475=0, "-", IF(H475/E475&lt;10, H475/E475, "&gt;999%"))</f>
        <v>5</v>
      </c>
    </row>
    <row r="476" spans="1:10" x14ac:dyDescent="0.2">
      <c r="A476" s="158" t="s">
        <v>557</v>
      </c>
      <c r="B476" s="65">
        <v>0</v>
      </c>
      <c r="C476" s="66">
        <v>0</v>
      </c>
      <c r="D476" s="65">
        <v>0</v>
      </c>
      <c r="E476" s="66">
        <v>1</v>
      </c>
      <c r="F476" s="67"/>
      <c r="G476" s="65">
        <f>B476-C476</f>
        <v>0</v>
      </c>
      <c r="H476" s="66">
        <f>D476-E476</f>
        <v>-1</v>
      </c>
      <c r="I476" s="20" t="str">
        <f>IF(C476=0, "-", IF(G476/C476&lt;10, G476/C476, "&gt;999%"))</f>
        <v>-</v>
      </c>
      <c r="J476" s="21">
        <f>IF(E476=0, "-", IF(H476/E476&lt;10, H476/E476, "&gt;999%"))</f>
        <v>-1</v>
      </c>
    </row>
    <row r="477" spans="1:10" s="160" customFormat="1" x14ac:dyDescent="0.2">
      <c r="A477" s="178" t="s">
        <v>714</v>
      </c>
      <c r="B477" s="71">
        <v>61</v>
      </c>
      <c r="C477" s="72">
        <v>58</v>
      </c>
      <c r="D477" s="71">
        <v>674</v>
      </c>
      <c r="E477" s="72">
        <v>584</v>
      </c>
      <c r="F477" s="73"/>
      <c r="G477" s="71">
        <f>B477-C477</f>
        <v>3</v>
      </c>
      <c r="H477" s="72">
        <f>D477-E477</f>
        <v>90</v>
      </c>
      <c r="I477" s="37">
        <f>IF(C477=0, "-", IF(G477/C477&lt;10, G477/C477, "&gt;999%"))</f>
        <v>5.1724137931034482E-2</v>
      </c>
      <c r="J477" s="38">
        <f>IF(E477=0, "-", IF(H477/E477&lt;10, H477/E477, "&gt;999%"))</f>
        <v>0.1541095890410959</v>
      </c>
    </row>
    <row r="478" spans="1:10" x14ac:dyDescent="0.2">
      <c r="A478" s="177"/>
      <c r="B478" s="143"/>
      <c r="C478" s="144"/>
      <c r="D478" s="143"/>
      <c r="E478" s="144"/>
      <c r="F478" s="145"/>
      <c r="G478" s="143"/>
      <c r="H478" s="144"/>
      <c r="I478" s="151"/>
      <c r="J478" s="152"/>
    </row>
    <row r="479" spans="1:10" s="139" customFormat="1" x14ac:dyDescent="0.2">
      <c r="A479" s="159" t="s">
        <v>86</v>
      </c>
      <c r="B479" s="65"/>
      <c r="C479" s="66"/>
      <c r="D479" s="65"/>
      <c r="E479" s="66"/>
      <c r="F479" s="67"/>
      <c r="G479" s="65"/>
      <c r="H479" s="66"/>
      <c r="I479" s="20"/>
      <c r="J479" s="21"/>
    </row>
    <row r="480" spans="1:10" x14ac:dyDescent="0.2">
      <c r="A480" s="158" t="s">
        <v>394</v>
      </c>
      <c r="B480" s="65">
        <v>14</v>
      </c>
      <c r="C480" s="66">
        <v>0</v>
      </c>
      <c r="D480" s="65">
        <v>25</v>
      </c>
      <c r="E480" s="66">
        <v>0</v>
      </c>
      <c r="F480" s="67"/>
      <c r="G480" s="65">
        <f t="shared" ref="G480:G491" si="84">B480-C480</f>
        <v>14</v>
      </c>
      <c r="H480" s="66">
        <f t="shared" ref="H480:H491" si="85">D480-E480</f>
        <v>25</v>
      </c>
      <c r="I480" s="20" t="str">
        <f t="shared" ref="I480:I491" si="86">IF(C480=0, "-", IF(G480/C480&lt;10, G480/C480, "&gt;999%"))</f>
        <v>-</v>
      </c>
      <c r="J480" s="21" t="str">
        <f t="shared" ref="J480:J491" si="87">IF(E480=0, "-", IF(H480/E480&lt;10, H480/E480, "&gt;999%"))</f>
        <v>-</v>
      </c>
    </row>
    <row r="481" spans="1:10" x14ac:dyDescent="0.2">
      <c r="A481" s="158" t="s">
        <v>372</v>
      </c>
      <c r="B481" s="65">
        <v>7</v>
      </c>
      <c r="C481" s="66">
        <v>0</v>
      </c>
      <c r="D481" s="65">
        <v>149</v>
      </c>
      <c r="E481" s="66">
        <v>7</v>
      </c>
      <c r="F481" s="67"/>
      <c r="G481" s="65">
        <f t="shared" si="84"/>
        <v>7</v>
      </c>
      <c r="H481" s="66">
        <f t="shared" si="85"/>
        <v>142</v>
      </c>
      <c r="I481" s="20" t="str">
        <f t="shared" si="86"/>
        <v>-</v>
      </c>
      <c r="J481" s="21" t="str">
        <f t="shared" si="87"/>
        <v>&gt;999%</v>
      </c>
    </row>
    <row r="482" spans="1:10" x14ac:dyDescent="0.2">
      <c r="A482" s="158" t="s">
        <v>208</v>
      </c>
      <c r="B482" s="65">
        <v>0</v>
      </c>
      <c r="C482" s="66">
        <v>0</v>
      </c>
      <c r="D482" s="65">
        <v>0</v>
      </c>
      <c r="E482" s="66">
        <v>7</v>
      </c>
      <c r="F482" s="67"/>
      <c r="G482" s="65">
        <f t="shared" si="84"/>
        <v>0</v>
      </c>
      <c r="H482" s="66">
        <f t="shared" si="85"/>
        <v>-7</v>
      </c>
      <c r="I482" s="20" t="str">
        <f t="shared" si="86"/>
        <v>-</v>
      </c>
      <c r="J482" s="21">
        <f t="shared" si="87"/>
        <v>-1</v>
      </c>
    </row>
    <row r="483" spans="1:10" x14ac:dyDescent="0.2">
      <c r="A483" s="158" t="s">
        <v>395</v>
      </c>
      <c r="B483" s="65">
        <v>0</v>
      </c>
      <c r="C483" s="66">
        <v>9</v>
      </c>
      <c r="D483" s="65">
        <v>0</v>
      </c>
      <c r="E483" s="66">
        <v>107</v>
      </c>
      <c r="F483" s="67"/>
      <c r="G483" s="65">
        <f t="shared" si="84"/>
        <v>-9</v>
      </c>
      <c r="H483" s="66">
        <f t="shared" si="85"/>
        <v>-107</v>
      </c>
      <c r="I483" s="20">
        <f t="shared" si="86"/>
        <v>-1</v>
      </c>
      <c r="J483" s="21">
        <f t="shared" si="87"/>
        <v>-1</v>
      </c>
    </row>
    <row r="484" spans="1:10" x14ac:dyDescent="0.2">
      <c r="A484" s="158" t="s">
        <v>518</v>
      </c>
      <c r="B484" s="65">
        <v>24</v>
      </c>
      <c r="C484" s="66">
        <v>8</v>
      </c>
      <c r="D484" s="65">
        <v>187</v>
      </c>
      <c r="E484" s="66">
        <v>120</v>
      </c>
      <c r="F484" s="67"/>
      <c r="G484" s="65">
        <f t="shared" si="84"/>
        <v>16</v>
      </c>
      <c r="H484" s="66">
        <f t="shared" si="85"/>
        <v>67</v>
      </c>
      <c r="I484" s="20">
        <f t="shared" si="86"/>
        <v>2</v>
      </c>
      <c r="J484" s="21">
        <f t="shared" si="87"/>
        <v>0.55833333333333335</v>
      </c>
    </row>
    <row r="485" spans="1:10" x14ac:dyDescent="0.2">
      <c r="A485" s="158" t="s">
        <v>428</v>
      </c>
      <c r="B485" s="65">
        <v>47</v>
      </c>
      <c r="C485" s="66">
        <v>42</v>
      </c>
      <c r="D485" s="65">
        <v>486</v>
      </c>
      <c r="E485" s="66">
        <v>430</v>
      </c>
      <c r="F485" s="67"/>
      <c r="G485" s="65">
        <f t="shared" si="84"/>
        <v>5</v>
      </c>
      <c r="H485" s="66">
        <f t="shared" si="85"/>
        <v>56</v>
      </c>
      <c r="I485" s="20">
        <f t="shared" si="86"/>
        <v>0.11904761904761904</v>
      </c>
      <c r="J485" s="21">
        <f t="shared" si="87"/>
        <v>0.13023255813953488</v>
      </c>
    </row>
    <row r="486" spans="1:10" x14ac:dyDescent="0.2">
      <c r="A486" s="158" t="s">
        <v>574</v>
      </c>
      <c r="B486" s="65">
        <v>31</v>
      </c>
      <c r="C486" s="66">
        <v>60</v>
      </c>
      <c r="D486" s="65">
        <v>348</v>
      </c>
      <c r="E486" s="66">
        <v>475</v>
      </c>
      <c r="F486" s="67"/>
      <c r="G486" s="65">
        <f t="shared" si="84"/>
        <v>-29</v>
      </c>
      <c r="H486" s="66">
        <f t="shared" si="85"/>
        <v>-127</v>
      </c>
      <c r="I486" s="20">
        <f t="shared" si="86"/>
        <v>-0.48333333333333334</v>
      </c>
      <c r="J486" s="21">
        <f t="shared" si="87"/>
        <v>-0.26736842105263159</v>
      </c>
    </row>
    <row r="487" spans="1:10" x14ac:dyDescent="0.2">
      <c r="A487" s="158" t="s">
        <v>512</v>
      </c>
      <c r="B487" s="65">
        <v>1</v>
      </c>
      <c r="C487" s="66">
        <v>0</v>
      </c>
      <c r="D487" s="65">
        <v>46</v>
      </c>
      <c r="E487" s="66">
        <v>19</v>
      </c>
      <c r="F487" s="67"/>
      <c r="G487" s="65">
        <f t="shared" si="84"/>
        <v>1</v>
      </c>
      <c r="H487" s="66">
        <f t="shared" si="85"/>
        <v>27</v>
      </c>
      <c r="I487" s="20" t="str">
        <f t="shared" si="86"/>
        <v>-</v>
      </c>
      <c r="J487" s="21">
        <f t="shared" si="87"/>
        <v>1.4210526315789473</v>
      </c>
    </row>
    <row r="488" spans="1:10" x14ac:dyDescent="0.2">
      <c r="A488" s="158" t="s">
        <v>229</v>
      </c>
      <c r="B488" s="65">
        <v>0</v>
      </c>
      <c r="C488" s="66">
        <v>1</v>
      </c>
      <c r="D488" s="65">
        <v>20</v>
      </c>
      <c r="E488" s="66">
        <v>81</v>
      </c>
      <c r="F488" s="67"/>
      <c r="G488" s="65">
        <f t="shared" si="84"/>
        <v>-1</v>
      </c>
      <c r="H488" s="66">
        <f t="shared" si="85"/>
        <v>-61</v>
      </c>
      <c r="I488" s="20">
        <f t="shared" si="86"/>
        <v>-1</v>
      </c>
      <c r="J488" s="21">
        <f t="shared" si="87"/>
        <v>-0.75308641975308643</v>
      </c>
    </row>
    <row r="489" spans="1:10" x14ac:dyDescent="0.2">
      <c r="A489" s="158" t="s">
        <v>528</v>
      </c>
      <c r="B489" s="65">
        <v>36</v>
      </c>
      <c r="C489" s="66">
        <v>19</v>
      </c>
      <c r="D489" s="65">
        <v>594</v>
      </c>
      <c r="E489" s="66">
        <v>408</v>
      </c>
      <c r="F489" s="67"/>
      <c r="G489" s="65">
        <f t="shared" si="84"/>
        <v>17</v>
      </c>
      <c r="H489" s="66">
        <f t="shared" si="85"/>
        <v>186</v>
      </c>
      <c r="I489" s="20">
        <f t="shared" si="86"/>
        <v>0.89473684210526316</v>
      </c>
      <c r="J489" s="21">
        <f t="shared" si="87"/>
        <v>0.45588235294117646</v>
      </c>
    </row>
    <row r="490" spans="1:10" x14ac:dyDescent="0.2">
      <c r="A490" s="158" t="s">
        <v>218</v>
      </c>
      <c r="B490" s="65">
        <v>0</v>
      </c>
      <c r="C490" s="66">
        <v>2</v>
      </c>
      <c r="D490" s="65">
        <v>0</v>
      </c>
      <c r="E490" s="66">
        <v>66</v>
      </c>
      <c r="F490" s="67"/>
      <c r="G490" s="65">
        <f t="shared" si="84"/>
        <v>-2</v>
      </c>
      <c r="H490" s="66">
        <f t="shared" si="85"/>
        <v>-66</v>
      </c>
      <c r="I490" s="20">
        <f t="shared" si="86"/>
        <v>-1</v>
      </c>
      <c r="J490" s="21">
        <f t="shared" si="87"/>
        <v>-1</v>
      </c>
    </row>
    <row r="491" spans="1:10" s="160" customFormat="1" x14ac:dyDescent="0.2">
      <c r="A491" s="178" t="s">
        <v>715</v>
      </c>
      <c r="B491" s="71">
        <v>160</v>
      </c>
      <c r="C491" s="72">
        <v>141</v>
      </c>
      <c r="D491" s="71">
        <v>1855</v>
      </c>
      <c r="E491" s="72">
        <v>1720</v>
      </c>
      <c r="F491" s="73"/>
      <c r="G491" s="71">
        <f t="shared" si="84"/>
        <v>19</v>
      </c>
      <c r="H491" s="72">
        <f t="shared" si="85"/>
        <v>135</v>
      </c>
      <c r="I491" s="37">
        <f t="shared" si="86"/>
        <v>0.13475177304964539</v>
      </c>
      <c r="J491" s="38">
        <f t="shared" si="87"/>
        <v>7.8488372093023256E-2</v>
      </c>
    </row>
    <row r="492" spans="1:10" x14ac:dyDescent="0.2">
      <c r="A492" s="177"/>
      <c r="B492" s="143"/>
      <c r="C492" s="144"/>
      <c r="D492" s="143"/>
      <c r="E492" s="144"/>
      <c r="F492" s="145"/>
      <c r="G492" s="143"/>
      <c r="H492" s="144"/>
      <c r="I492" s="151"/>
      <c r="J492" s="152"/>
    </row>
    <row r="493" spans="1:10" s="139" customFormat="1" x14ac:dyDescent="0.2">
      <c r="A493" s="159" t="s">
        <v>87</v>
      </c>
      <c r="B493" s="65"/>
      <c r="C493" s="66"/>
      <c r="D493" s="65"/>
      <c r="E493" s="66"/>
      <c r="F493" s="67"/>
      <c r="G493" s="65"/>
      <c r="H493" s="66"/>
      <c r="I493" s="20"/>
      <c r="J493" s="21"/>
    </row>
    <row r="494" spans="1:10" x14ac:dyDescent="0.2">
      <c r="A494" s="158" t="s">
        <v>362</v>
      </c>
      <c r="B494" s="65">
        <v>0</v>
      </c>
      <c r="C494" s="66">
        <v>0</v>
      </c>
      <c r="D494" s="65">
        <v>1</v>
      </c>
      <c r="E494" s="66">
        <v>3</v>
      </c>
      <c r="F494" s="67"/>
      <c r="G494" s="65">
        <f>B494-C494</f>
        <v>0</v>
      </c>
      <c r="H494" s="66">
        <f>D494-E494</f>
        <v>-2</v>
      </c>
      <c r="I494" s="20" t="str">
        <f>IF(C494=0, "-", IF(G494/C494&lt;10, G494/C494, "&gt;999%"))</f>
        <v>-</v>
      </c>
      <c r="J494" s="21">
        <f>IF(E494=0, "-", IF(H494/E494&lt;10, H494/E494, "&gt;999%"))</f>
        <v>-0.66666666666666663</v>
      </c>
    </row>
    <row r="495" spans="1:10" x14ac:dyDescent="0.2">
      <c r="A495" s="158" t="s">
        <v>507</v>
      </c>
      <c r="B495" s="65">
        <v>1</v>
      </c>
      <c r="C495" s="66">
        <v>0</v>
      </c>
      <c r="D495" s="65">
        <v>3</v>
      </c>
      <c r="E495" s="66">
        <v>6</v>
      </c>
      <c r="F495" s="67"/>
      <c r="G495" s="65">
        <f>B495-C495</f>
        <v>1</v>
      </c>
      <c r="H495" s="66">
        <f>D495-E495</f>
        <v>-3</v>
      </c>
      <c r="I495" s="20" t="str">
        <f>IF(C495=0, "-", IF(G495/C495&lt;10, G495/C495, "&gt;999%"))</f>
        <v>-</v>
      </c>
      <c r="J495" s="21">
        <f>IF(E495=0, "-", IF(H495/E495&lt;10, H495/E495, "&gt;999%"))</f>
        <v>-0.5</v>
      </c>
    </row>
    <row r="496" spans="1:10" x14ac:dyDescent="0.2">
      <c r="A496" s="158" t="s">
        <v>303</v>
      </c>
      <c r="B496" s="65">
        <v>1</v>
      </c>
      <c r="C496" s="66">
        <v>0</v>
      </c>
      <c r="D496" s="65">
        <v>4</v>
      </c>
      <c r="E496" s="66">
        <v>0</v>
      </c>
      <c r="F496" s="67"/>
      <c r="G496" s="65">
        <f>B496-C496</f>
        <v>1</v>
      </c>
      <c r="H496" s="66">
        <f>D496-E496</f>
        <v>4</v>
      </c>
      <c r="I496" s="20" t="str">
        <f>IF(C496=0, "-", IF(G496/C496&lt;10, G496/C496, "&gt;999%"))</f>
        <v>-</v>
      </c>
      <c r="J496" s="21" t="str">
        <f>IF(E496=0, "-", IF(H496/E496&lt;10, H496/E496, "&gt;999%"))</f>
        <v>-</v>
      </c>
    </row>
    <row r="497" spans="1:10" s="160" customFormat="1" x14ac:dyDescent="0.2">
      <c r="A497" s="178" t="s">
        <v>716</v>
      </c>
      <c r="B497" s="71">
        <v>2</v>
      </c>
      <c r="C497" s="72">
        <v>0</v>
      </c>
      <c r="D497" s="71">
        <v>8</v>
      </c>
      <c r="E497" s="72">
        <v>9</v>
      </c>
      <c r="F497" s="73"/>
      <c r="G497" s="71">
        <f>B497-C497</f>
        <v>2</v>
      </c>
      <c r="H497" s="72">
        <f>D497-E497</f>
        <v>-1</v>
      </c>
      <c r="I497" s="37" t="str">
        <f>IF(C497=0, "-", IF(G497/C497&lt;10, G497/C497, "&gt;999%"))</f>
        <v>-</v>
      </c>
      <c r="J497" s="38">
        <f>IF(E497=0, "-", IF(H497/E497&lt;10, H497/E497, "&gt;999%"))</f>
        <v>-0.1111111111111111</v>
      </c>
    </row>
    <row r="498" spans="1:10" x14ac:dyDescent="0.2">
      <c r="A498" s="177"/>
      <c r="B498" s="143"/>
      <c r="C498" s="144"/>
      <c r="D498" s="143"/>
      <c r="E498" s="144"/>
      <c r="F498" s="145"/>
      <c r="G498" s="143"/>
      <c r="H498" s="144"/>
      <c r="I498" s="151"/>
      <c r="J498" s="152"/>
    </row>
    <row r="499" spans="1:10" s="139" customFormat="1" x14ac:dyDescent="0.2">
      <c r="A499" s="159" t="s">
        <v>88</v>
      </c>
      <c r="B499" s="65"/>
      <c r="C499" s="66"/>
      <c r="D499" s="65"/>
      <c r="E499" s="66"/>
      <c r="F499" s="67"/>
      <c r="G499" s="65"/>
      <c r="H499" s="66"/>
      <c r="I499" s="20"/>
      <c r="J499" s="21"/>
    </row>
    <row r="500" spans="1:10" x14ac:dyDescent="0.2">
      <c r="A500" s="158" t="s">
        <v>599</v>
      </c>
      <c r="B500" s="65">
        <v>36</v>
      </c>
      <c r="C500" s="66">
        <v>16</v>
      </c>
      <c r="D500" s="65">
        <v>267</v>
      </c>
      <c r="E500" s="66">
        <v>163</v>
      </c>
      <c r="F500" s="67"/>
      <c r="G500" s="65">
        <f>B500-C500</f>
        <v>20</v>
      </c>
      <c r="H500" s="66">
        <f>D500-E500</f>
        <v>104</v>
      </c>
      <c r="I500" s="20">
        <f>IF(C500=0, "-", IF(G500/C500&lt;10, G500/C500, "&gt;999%"))</f>
        <v>1.25</v>
      </c>
      <c r="J500" s="21">
        <f>IF(E500=0, "-", IF(H500/E500&lt;10, H500/E500, "&gt;999%"))</f>
        <v>0.6380368098159509</v>
      </c>
    </row>
    <row r="501" spans="1:10" s="160" customFormat="1" x14ac:dyDescent="0.2">
      <c r="A501" s="178" t="s">
        <v>717</v>
      </c>
      <c r="B501" s="71">
        <v>36</v>
      </c>
      <c r="C501" s="72">
        <v>16</v>
      </c>
      <c r="D501" s="71">
        <v>267</v>
      </c>
      <c r="E501" s="72">
        <v>163</v>
      </c>
      <c r="F501" s="73"/>
      <c r="G501" s="71">
        <f>B501-C501</f>
        <v>20</v>
      </c>
      <c r="H501" s="72">
        <f>D501-E501</f>
        <v>104</v>
      </c>
      <c r="I501" s="37">
        <f>IF(C501=0, "-", IF(G501/C501&lt;10, G501/C501, "&gt;999%"))</f>
        <v>1.25</v>
      </c>
      <c r="J501" s="38">
        <f>IF(E501=0, "-", IF(H501/E501&lt;10, H501/E501, "&gt;999%"))</f>
        <v>0.6380368098159509</v>
      </c>
    </row>
    <row r="502" spans="1:10" x14ac:dyDescent="0.2">
      <c r="A502" s="177"/>
      <c r="B502" s="143"/>
      <c r="C502" s="144"/>
      <c r="D502" s="143"/>
      <c r="E502" s="144"/>
      <c r="F502" s="145"/>
      <c r="G502" s="143"/>
      <c r="H502" s="144"/>
      <c r="I502" s="151"/>
      <c r="J502" s="152"/>
    </row>
    <row r="503" spans="1:10" s="139" customFormat="1" x14ac:dyDescent="0.2">
      <c r="A503" s="159" t="s">
        <v>89</v>
      </c>
      <c r="B503" s="65"/>
      <c r="C503" s="66"/>
      <c r="D503" s="65"/>
      <c r="E503" s="66"/>
      <c r="F503" s="67"/>
      <c r="G503" s="65"/>
      <c r="H503" s="66"/>
      <c r="I503" s="20"/>
      <c r="J503" s="21"/>
    </row>
    <row r="504" spans="1:10" x14ac:dyDescent="0.2">
      <c r="A504" s="158" t="s">
        <v>209</v>
      </c>
      <c r="B504" s="65">
        <v>17</v>
      </c>
      <c r="C504" s="66">
        <v>4</v>
      </c>
      <c r="D504" s="65">
        <v>222</v>
      </c>
      <c r="E504" s="66">
        <v>102</v>
      </c>
      <c r="F504" s="67"/>
      <c r="G504" s="65">
        <f t="shared" ref="G504:G512" si="88">B504-C504</f>
        <v>13</v>
      </c>
      <c r="H504" s="66">
        <f t="shared" ref="H504:H512" si="89">D504-E504</f>
        <v>120</v>
      </c>
      <c r="I504" s="20">
        <f t="shared" ref="I504:I512" si="90">IF(C504=0, "-", IF(G504/C504&lt;10, G504/C504, "&gt;999%"))</f>
        <v>3.25</v>
      </c>
      <c r="J504" s="21">
        <f t="shared" ref="J504:J512" si="91">IF(E504=0, "-", IF(H504/E504&lt;10, H504/E504, "&gt;999%"))</f>
        <v>1.1764705882352942</v>
      </c>
    </row>
    <row r="505" spans="1:10" x14ac:dyDescent="0.2">
      <c r="A505" s="158" t="s">
        <v>396</v>
      </c>
      <c r="B505" s="65">
        <v>48</v>
      </c>
      <c r="C505" s="66">
        <v>4</v>
      </c>
      <c r="D505" s="65">
        <v>581</v>
      </c>
      <c r="E505" s="66">
        <v>4</v>
      </c>
      <c r="F505" s="67"/>
      <c r="G505" s="65">
        <f t="shared" si="88"/>
        <v>44</v>
      </c>
      <c r="H505" s="66">
        <f t="shared" si="89"/>
        <v>577</v>
      </c>
      <c r="I505" s="20" t="str">
        <f t="shared" si="90"/>
        <v>&gt;999%</v>
      </c>
      <c r="J505" s="21" t="str">
        <f t="shared" si="91"/>
        <v>&gt;999%</v>
      </c>
    </row>
    <row r="506" spans="1:10" x14ac:dyDescent="0.2">
      <c r="A506" s="158" t="s">
        <v>429</v>
      </c>
      <c r="B506" s="65">
        <v>36</v>
      </c>
      <c r="C506" s="66">
        <v>19</v>
      </c>
      <c r="D506" s="65">
        <v>438</v>
      </c>
      <c r="E506" s="66">
        <v>214</v>
      </c>
      <c r="F506" s="67"/>
      <c r="G506" s="65">
        <f t="shared" si="88"/>
        <v>17</v>
      </c>
      <c r="H506" s="66">
        <f t="shared" si="89"/>
        <v>224</v>
      </c>
      <c r="I506" s="20">
        <f t="shared" si="90"/>
        <v>0.89473684210526316</v>
      </c>
      <c r="J506" s="21">
        <f t="shared" si="91"/>
        <v>1.0467289719626167</v>
      </c>
    </row>
    <row r="507" spans="1:10" x14ac:dyDescent="0.2">
      <c r="A507" s="158" t="s">
        <v>466</v>
      </c>
      <c r="B507" s="65">
        <v>17</v>
      </c>
      <c r="C507" s="66">
        <v>24</v>
      </c>
      <c r="D507" s="65">
        <v>486</v>
      </c>
      <c r="E507" s="66">
        <v>327</v>
      </c>
      <c r="F507" s="67"/>
      <c r="G507" s="65">
        <f t="shared" si="88"/>
        <v>-7</v>
      </c>
      <c r="H507" s="66">
        <f t="shared" si="89"/>
        <v>159</v>
      </c>
      <c r="I507" s="20">
        <f t="shared" si="90"/>
        <v>-0.29166666666666669</v>
      </c>
      <c r="J507" s="21">
        <f t="shared" si="91"/>
        <v>0.48623853211009177</v>
      </c>
    </row>
    <row r="508" spans="1:10" x14ac:dyDescent="0.2">
      <c r="A508" s="158" t="s">
        <v>254</v>
      </c>
      <c r="B508" s="65">
        <v>29</v>
      </c>
      <c r="C508" s="66">
        <v>34</v>
      </c>
      <c r="D508" s="65">
        <v>329</v>
      </c>
      <c r="E508" s="66">
        <v>362</v>
      </c>
      <c r="F508" s="67"/>
      <c r="G508" s="65">
        <f t="shared" si="88"/>
        <v>-5</v>
      </c>
      <c r="H508" s="66">
        <f t="shared" si="89"/>
        <v>-33</v>
      </c>
      <c r="I508" s="20">
        <f t="shared" si="90"/>
        <v>-0.14705882352941177</v>
      </c>
      <c r="J508" s="21">
        <f t="shared" si="91"/>
        <v>-9.1160220994475141E-2</v>
      </c>
    </row>
    <row r="509" spans="1:10" x14ac:dyDescent="0.2">
      <c r="A509" s="158" t="s">
        <v>230</v>
      </c>
      <c r="B509" s="65">
        <v>0</v>
      </c>
      <c r="C509" s="66">
        <v>0</v>
      </c>
      <c r="D509" s="65">
        <v>0</v>
      </c>
      <c r="E509" s="66">
        <v>28</v>
      </c>
      <c r="F509" s="67"/>
      <c r="G509" s="65">
        <f t="shared" si="88"/>
        <v>0</v>
      </c>
      <c r="H509" s="66">
        <f t="shared" si="89"/>
        <v>-28</v>
      </c>
      <c r="I509" s="20" t="str">
        <f t="shared" si="90"/>
        <v>-</v>
      </c>
      <c r="J509" s="21">
        <f t="shared" si="91"/>
        <v>-1</v>
      </c>
    </row>
    <row r="510" spans="1:10" x14ac:dyDescent="0.2">
      <c r="A510" s="158" t="s">
        <v>231</v>
      </c>
      <c r="B510" s="65">
        <v>7</v>
      </c>
      <c r="C510" s="66">
        <v>0</v>
      </c>
      <c r="D510" s="65">
        <v>245</v>
      </c>
      <c r="E510" s="66">
        <v>3</v>
      </c>
      <c r="F510" s="67"/>
      <c r="G510" s="65">
        <f t="shared" si="88"/>
        <v>7</v>
      </c>
      <c r="H510" s="66">
        <f t="shared" si="89"/>
        <v>242</v>
      </c>
      <c r="I510" s="20" t="str">
        <f t="shared" si="90"/>
        <v>-</v>
      </c>
      <c r="J510" s="21" t="str">
        <f t="shared" si="91"/>
        <v>&gt;999%</v>
      </c>
    </row>
    <row r="511" spans="1:10" x14ac:dyDescent="0.2">
      <c r="A511" s="158" t="s">
        <v>278</v>
      </c>
      <c r="B511" s="65">
        <v>7</v>
      </c>
      <c r="C511" s="66">
        <v>2</v>
      </c>
      <c r="D511" s="65">
        <v>130</v>
      </c>
      <c r="E511" s="66">
        <v>40</v>
      </c>
      <c r="F511" s="67"/>
      <c r="G511" s="65">
        <f t="shared" si="88"/>
        <v>5</v>
      </c>
      <c r="H511" s="66">
        <f t="shared" si="89"/>
        <v>90</v>
      </c>
      <c r="I511" s="20">
        <f t="shared" si="90"/>
        <v>2.5</v>
      </c>
      <c r="J511" s="21">
        <f t="shared" si="91"/>
        <v>2.25</v>
      </c>
    </row>
    <row r="512" spans="1:10" s="160" customFormat="1" x14ac:dyDescent="0.2">
      <c r="A512" s="178" t="s">
        <v>718</v>
      </c>
      <c r="B512" s="71">
        <v>161</v>
      </c>
      <c r="C512" s="72">
        <v>87</v>
      </c>
      <c r="D512" s="71">
        <v>2431</v>
      </c>
      <c r="E512" s="72">
        <v>1080</v>
      </c>
      <c r="F512" s="73"/>
      <c r="G512" s="71">
        <f t="shared" si="88"/>
        <v>74</v>
      </c>
      <c r="H512" s="72">
        <f t="shared" si="89"/>
        <v>1351</v>
      </c>
      <c r="I512" s="37">
        <f t="shared" si="90"/>
        <v>0.85057471264367812</v>
      </c>
      <c r="J512" s="38">
        <f t="shared" si="91"/>
        <v>1.250925925925926</v>
      </c>
    </row>
    <row r="513" spans="1:10" x14ac:dyDescent="0.2">
      <c r="A513" s="177"/>
      <c r="B513" s="143"/>
      <c r="C513" s="144"/>
      <c r="D513" s="143"/>
      <c r="E513" s="144"/>
      <c r="F513" s="145"/>
      <c r="G513" s="143"/>
      <c r="H513" s="144"/>
      <c r="I513" s="151"/>
      <c r="J513" s="152"/>
    </row>
    <row r="514" spans="1:10" s="139" customFormat="1" x14ac:dyDescent="0.2">
      <c r="A514" s="159" t="s">
        <v>90</v>
      </c>
      <c r="B514" s="65"/>
      <c r="C514" s="66"/>
      <c r="D514" s="65"/>
      <c r="E514" s="66"/>
      <c r="F514" s="67"/>
      <c r="G514" s="65"/>
      <c r="H514" s="66"/>
      <c r="I514" s="20"/>
      <c r="J514" s="21"/>
    </row>
    <row r="515" spans="1:10" x14ac:dyDescent="0.2">
      <c r="A515" s="158" t="s">
        <v>430</v>
      </c>
      <c r="B515" s="65">
        <v>2</v>
      </c>
      <c r="C515" s="66">
        <v>2</v>
      </c>
      <c r="D515" s="65">
        <v>81</v>
      </c>
      <c r="E515" s="66">
        <v>41</v>
      </c>
      <c r="F515" s="67"/>
      <c r="G515" s="65">
        <f t="shared" ref="G515:G520" si="92">B515-C515</f>
        <v>0</v>
      </c>
      <c r="H515" s="66">
        <f t="shared" ref="H515:H520" si="93">D515-E515</f>
        <v>40</v>
      </c>
      <c r="I515" s="20">
        <f t="shared" ref="I515:I520" si="94">IF(C515=0, "-", IF(G515/C515&lt;10, G515/C515, "&gt;999%"))</f>
        <v>0</v>
      </c>
      <c r="J515" s="21">
        <f t="shared" ref="J515:J520" si="95">IF(E515=0, "-", IF(H515/E515&lt;10, H515/E515, "&gt;999%"))</f>
        <v>0.97560975609756095</v>
      </c>
    </row>
    <row r="516" spans="1:10" x14ac:dyDescent="0.2">
      <c r="A516" s="158" t="s">
        <v>558</v>
      </c>
      <c r="B516" s="65">
        <v>40</v>
      </c>
      <c r="C516" s="66">
        <v>15</v>
      </c>
      <c r="D516" s="65">
        <v>391</v>
      </c>
      <c r="E516" s="66">
        <v>171</v>
      </c>
      <c r="F516" s="67"/>
      <c r="G516" s="65">
        <f t="shared" si="92"/>
        <v>25</v>
      </c>
      <c r="H516" s="66">
        <f t="shared" si="93"/>
        <v>220</v>
      </c>
      <c r="I516" s="20">
        <f t="shared" si="94"/>
        <v>1.6666666666666667</v>
      </c>
      <c r="J516" s="21">
        <f t="shared" si="95"/>
        <v>1.2865497076023391</v>
      </c>
    </row>
    <row r="517" spans="1:10" x14ac:dyDescent="0.2">
      <c r="A517" s="158" t="s">
        <v>467</v>
      </c>
      <c r="B517" s="65">
        <v>25</v>
      </c>
      <c r="C517" s="66">
        <v>3</v>
      </c>
      <c r="D517" s="65">
        <v>155</v>
      </c>
      <c r="E517" s="66">
        <v>73</v>
      </c>
      <c r="F517" s="67"/>
      <c r="G517" s="65">
        <f t="shared" si="92"/>
        <v>22</v>
      </c>
      <c r="H517" s="66">
        <f t="shared" si="93"/>
        <v>82</v>
      </c>
      <c r="I517" s="20">
        <f t="shared" si="94"/>
        <v>7.333333333333333</v>
      </c>
      <c r="J517" s="21">
        <f t="shared" si="95"/>
        <v>1.1232876712328768</v>
      </c>
    </row>
    <row r="518" spans="1:10" x14ac:dyDescent="0.2">
      <c r="A518" s="158" t="s">
        <v>373</v>
      </c>
      <c r="B518" s="65">
        <v>0</v>
      </c>
      <c r="C518" s="66">
        <v>0</v>
      </c>
      <c r="D518" s="65">
        <v>0</v>
      </c>
      <c r="E518" s="66">
        <v>15</v>
      </c>
      <c r="F518" s="67"/>
      <c r="G518" s="65">
        <f t="shared" si="92"/>
        <v>0</v>
      </c>
      <c r="H518" s="66">
        <f t="shared" si="93"/>
        <v>-15</v>
      </c>
      <c r="I518" s="20" t="str">
        <f t="shared" si="94"/>
        <v>-</v>
      </c>
      <c r="J518" s="21">
        <f t="shared" si="95"/>
        <v>-1</v>
      </c>
    </row>
    <row r="519" spans="1:10" x14ac:dyDescent="0.2">
      <c r="A519" s="158" t="s">
        <v>397</v>
      </c>
      <c r="B519" s="65">
        <v>0</v>
      </c>
      <c r="C519" s="66">
        <v>0</v>
      </c>
      <c r="D519" s="65">
        <v>0</v>
      </c>
      <c r="E519" s="66">
        <v>9</v>
      </c>
      <c r="F519" s="67"/>
      <c r="G519" s="65">
        <f t="shared" si="92"/>
        <v>0</v>
      </c>
      <c r="H519" s="66">
        <f t="shared" si="93"/>
        <v>-9</v>
      </c>
      <c r="I519" s="20" t="str">
        <f t="shared" si="94"/>
        <v>-</v>
      </c>
      <c r="J519" s="21">
        <f t="shared" si="95"/>
        <v>-1</v>
      </c>
    </row>
    <row r="520" spans="1:10" s="160" customFormat="1" x14ac:dyDescent="0.2">
      <c r="A520" s="178" t="s">
        <v>719</v>
      </c>
      <c r="B520" s="71">
        <v>67</v>
      </c>
      <c r="C520" s="72">
        <v>20</v>
      </c>
      <c r="D520" s="71">
        <v>627</v>
      </c>
      <c r="E520" s="72">
        <v>309</v>
      </c>
      <c r="F520" s="73"/>
      <c r="G520" s="71">
        <f t="shared" si="92"/>
        <v>47</v>
      </c>
      <c r="H520" s="72">
        <f t="shared" si="93"/>
        <v>318</v>
      </c>
      <c r="I520" s="37">
        <f t="shared" si="94"/>
        <v>2.35</v>
      </c>
      <c r="J520" s="38">
        <f t="shared" si="95"/>
        <v>1.029126213592233</v>
      </c>
    </row>
    <row r="521" spans="1:10" x14ac:dyDescent="0.2">
      <c r="A521" s="177"/>
      <c r="B521" s="143"/>
      <c r="C521" s="144"/>
      <c r="D521" s="143"/>
      <c r="E521" s="144"/>
      <c r="F521" s="145"/>
      <c r="G521" s="143"/>
      <c r="H521" s="144"/>
      <c r="I521" s="151"/>
      <c r="J521" s="152"/>
    </row>
    <row r="522" spans="1:10" s="139" customFormat="1" x14ac:dyDescent="0.2">
      <c r="A522" s="159" t="s">
        <v>91</v>
      </c>
      <c r="B522" s="65"/>
      <c r="C522" s="66"/>
      <c r="D522" s="65"/>
      <c r="E522" s="66"/>
      <c r="F522" s="67"/>
      <c r="G522" s="65"/>
      <c r="H522" s="66"/>
      <c r="I522" s="20"/>
      <c r="J522" s="21"/>
    </row>
    <row r="523" spans="1:10" x14ac:dyDescent="0.2">
      <c r="A523" s="158" t="s">
        <v>326</v>
      </c>
      <c r="B523" s="65">
        <v>0</v>
      </c>
      <c r="C523" s="66">
        <v>0</v>
      </c>
      <c r="D523" s="65">
        <v>27</v>
      </c>
      <c r="E523" s="66">
        <v>27</v>
      </c>
      <c r="F523" s="67"/>
      <c r="G523" s="65">
        <f t="shared" ref="G523:G531" si="96">B523-C523</f>
        <v>0</v>
      </c>
      <c r="H523" s="66">
        <f t="shared" ref="H523:H531" si="97">D523-E523</f>
        <v>0</v>
      </c>
      <c r="I523" s="20" t="str">
        <f t="shared" ref="I523:I531" si="98">IF(C523=0, "-", IF(G523/C523&lt;10, G523/C523, "&gt;999%"))</f>
        <v>-</v>
      </c>
      <c r="J523" s="21">
        <f t="shared" ref="J523:J531" si="99">IF(E523=0, "-", IF(H523/E523&lt;10, H523/E523, "&gt;999%"))</f>
        <v>0</v>
      </c>
    </row>
    <row r="524" spans="1:10" x14ac:dyDescent="0.2">
      <c r="A524" s="158" t="s">
        <v>431</v>
      </c>
      <c r="B524" s="65">
        <v>164</v>
      </c>
      <c r="C524" s="66">
        <v>65</v>
      </c>
      <c r="D524" s="65">
        <v>2330</v>
      </c>
      <c r="E524" s="66">
        <v>1604</v>
      </c>
      <c r="F524" s="67"/>
      <c r="G524" s="65">
        <f t="shared" si="96"/>
        <v>99</v>
      </c>
      <c r="H524" s="66">
        <f t="shared" si="97"/>
        <v>726</v>
      </c>
      <c r="I524" s="20">
        <f t="shared" si="98"/>
        <v>1.523076923076923</v>
      </c>
      <c r="J524" s="21">
        <f t="shared" si="99"/>
        <v>0.45261845386533667</v>
      </c>
    </row>
    <row r="525" spans="1:10" x14ac:dyDescent="0.2">
      <c r="A525" s="158" t="s">
        <v>232</v>
      </c>
      <c r="B525" s="65">
        <v>41</v>
      </c>
      <c r="C525" s="66">
        <v>18</v>
      </c>
      <c r="D525" s="65">
        <v>698</v>
      </c>
      <c r="E525" s="66">
        <v>384</v>
      </c>
      <c r="F525" s="67"/>
      <c r="G525" s="65">
        <f t="shared" si="96"/>
        <v>23</v>
      </c>
      <c r="H525" s="66">
        <f t="shared" si="97"/>
        <v>314</v>
      </c>
      <c r="I525" s="20">
        <f t="shared" si="98"/>
        <v>1.2777777777777777</v>
      </c>
      <c r="J525" s="21">
        <f t="shared" si="99"/>
        <v>0.81770833333333337</v>
      </c>
    </row>
    <row r="526" spans="1:10" x14ac:dyDescent="0.2">
      <c r="A526" s="158" t="s">
        <v>255</v>
      </c>
      <c r="B526" s="65">
        <v>0</v>
      </c>
      <c r="C526" s="66">
        <v>3</v>
      </c>
      <c r="D526" s="65">
        <v>0</v>
      </c>
      <c r="E526" s="66">
        <v>54</v>
      </c>
      <c r="F526" s="67"/>
      <c r="G526" s="65">
        <f t="shared" si="96"/>
        <v>-3</v>
      </c>
      <c r="H526" s="66">
        <f t="shared" si="97"/>
        <v>-54</v>
      </c>
      <c r="I526" s="20">
        <f t="shared" si="98"/>
        <v>-1</v>
      </c>
      <c r="J526" s="21">
        <f t="shared" si="99"/>
        <v>-1</v>
      </c>
    </row>
    <row r="527" spans="1:10" x14ac:dyDescent="0.2">
      <c r="A527" s="158" t="s">
        <v>256</v>
      </c>
      <c r="B527" s="65">
        <v>0</v>
      </c>
      <c r="C527" s="66">
        <v>6</v>
      </c>
      <c r="D527" s="65">
        <v>38</v>
      </c>
      <c r="E527" s="66">
        <v>98</v>
      </c>
      <c r="F527" s="67"/>
      <c r="G527" s="65">
        <f t="shared" si="96"/>
        <v>-6</v>
      </c>
      <c r="H527" s="66">
        <f t="shared" si="97"/>
        <v>-60</v>
      </c>
      <c r="I527" s="20">
        <f t="shared" si="98"/>
        <v>-1</v>
      </c>
      <c r="J527" s="21">
        <f t="shared" si="99"/>
        <v>-0.61224489795918369</v>
      </c>
    </row>
    <row r="528" spans="1:10" x14ac:dyDescent="0.2">
      <c r="A528" s="158" t="s">
        <v>468</v>
      </c>
      <c r="B528" s="65">
        <v>321</v>
      </c>
      <c r="C528" s="66">
        <v>36</v>
      </c>
      <c r="D528" s="65">
        <v>1675</v>
      </c>
      <c r="E528" s="66">
        <v>774</v>
      </c>
      <c r="F528" s="67"/>
      <c r="G528" s="65">
        <f t="shared" si="96"/>
        <v>285</v>
      </c>
      <c r="H528" s="66">
        <f t="shared" si="97"/>
        <v>901</v>
      </c>
      <c r="I528" s="20">
        <f t="shared" si="98"/>
        <v>7.916666666666667</v>
      </c>
      <c r="J528" s="21">
        <f t="shared" si="99"/>
        <v>1.1640826873385013</v>
      </c>
    </row>
    <row r="529" spans="1:10" x14ac:dyDescent="0.2">
      <c r="A529" s="158" t="s">
        <v>233</v>
      </c>
      <c r="B529" s="65">
        <v>23</v>
      </c>
      <c r="C529" s="66">
        <v>2</v>
      </c>
      <c r="D529" s="65">
        <v>201</v>
      </c>
      <c r="E529" s="66">
        <v>140</v>
      </c>
      <c r="F529" s="67"/>
      <c r="G529" s="65">
        <f t="shared" si="96"/>
        <v>21</v>
      </c>
      <c r="H529" s="66">
        <f t="shared" si="97"/>
        <v>61</v>
      </c>
      <c r="I529" s="20" t="str">
        <f t="shared" si="98"/>
        <v>&gt;999%</v>
      </c>
      <c r="J529" s="21">
        <f t="shared" si="99"/>
        <v>0.43571428571428572</v>
      </c>
    </row>
    <row r="530" spans="1:10" x14ac:dyDescent="0.2">
      <c r="A530" s="158" t="s">
        <v>398</v>
      </c>
      <c r="B530" s="65">
        <v>124</v>
      </c>
      <c r="C530" s="66">
        <v>50</v>
      </c>
      <c r="D530" s="65">
        <v>1532</v>
      </c>
      <c r="E530" s="66">
        <v>957</v>
      </c>
      <c r="F530" s="67"/>
      <c r="G530" s="65">
        <f t="shared" si="96"/>
        <v>74</v>
      </c>
      <c r="H530" s="66">
        <f t="shared" si="97"/>
        <v>575</v>
      </c>
      <c r="I530" s="20">
        <f t="shared" si="98"/>
        <v>1.48</v>
      </c>
      <c r="J530" s="21">
        <f t="shared" si="99"/>
        <v>0.60083594566353182</v>
      </c>
    </row>
    <row r="531" spans="1:10" s="160" customFormat="1" x14ac:dyDescent="0.2">
      <c r="A531" s="178" t="s">
        <v>720</v>
      </c>
      <c r="B531" s="71">
        <v>673</v>
      </c>
      <c r="C531" s="72">
        <v>180</v>
      </c>
      <c r="D531" s="71">
        <v>6501</v>
      </c>
      <c r="E531" s="72">
        <v>4038</v>
      </c>
      <c r="F531" s="73"/>
      <c r="G531" s="71">
        <f t="shared" si="96"/>
        <v>493</v>
      </c>
      <c r="H531" s="72">
        <f t="shared" si="97"/>
        <v>2463</v>
      </c>
      <c r="I531" s="37">
        <f t="shared" si="98"/>
        <v>2.7388888888888889</v>
      </c>
      <c r="J531" s="38">
        <f t="shared" si="99"/>
        <v>0.60995542347696885</v>
      </c>
    </row>
    <row r="532" spans="1:10" x14ac:dyDescent="0.2">
      <c r="A532" s="177"/>
      <c r="B532" s="143"/>
      <c r="C532" s="144"/>
      <c r="D532" s="143"/>
      <c r="E532" s="144"/>
      <c r="F532" s="145"/>
      <c r="G532" s="143"/>
      <c r="H532" s="144"/>
      <c r="I532" s="151"/>
      <c r="J532" s="152"/>
    </row>
    <row r="533" spans="1:10" s="139" customFormat="1" x14ac:dyDescent="0.2">
      <c r="A533" s="159" t="s">
        <v>92</v>
      </c>
      <c r="B533" s="65"/>
      <c r="C533" s="66"/>
      <c r="D533" s="65"/>
      <c r="E533" s="66"/>
      <c r="F533" s="67"/>
      <c r="G533" s="65"/>
      <c r="H533" s="66"/>
      <c r="I533" s="20"/>
      <c r="J533" s="21"/>
    </row>
    <row r="534" spans="1:10" x14ac:dyDescent="0.2">
      <c r="A534" s="158" t="s">
        <v>210</v>
      </c>
      <c r="B534" s="65">
        <v>131</v>
      </c>
      <c r="C534" s="66">
        <v>30</v>
      </c>
      <c r="D534" s="65">
        <v>769</v>
      </c>
      <c r="E534" s="66">
        <v>644</v>
      </c>
      <c r="F534" s="67"/>
      <c r="G534" s="65">
        <f t="shared" ref="G534:G540" si="100">B534-C534</f>
        <v>101</v>
      </c>
      <c r="H534" s="66">
        <f t="shared" ref="H534:H540" si="101">D534-E534</f>
        <v>125</v>
      </c>
      <c r="I534" s="20">
        <f t="shared" ref="I534:I540" si="102">IF(C534=0, "-", IF(G534/C534&lt;10, G534/C534, "&gt;999%"))</f>
        <v>3.3666666666666667</v>
      </c>
      <c r="J534" s="21">
        <f t="shared" ref="J534:J540" si="103">IF(E534=0, "-", IF(H534/E534&lt;10, H534/E534, "&gt;999%"))</f>
        <v>0.19409937888198758</v>
      </c>
    </row>
    <row r="535" spans="1:10" x14ac:dyDescent="0.2">
      <c r="A535" s="158" t="s">
        <v>374</v>
      </c>
      <c r="B535" s="65">
        <v>28</v>
      </c>
      <c r="C535" s="66">
        <v>5</v>
      </c>
      <c r="D535" s="65">
        <v>298</v>
      </c>
      <c r="E535" s="66">
        <v>53</v>
      </c>
      <c r="F535" s="67"/>
      <c r="G535" s="65">
        <f t="shared" si="100"/>
        <v>23</v>
      </c>
      <c r="H535" s="66">
        <f t="shared" si="101"/>
        <v>245</v>
      </c>
      <c r="I535" s="20">
        <f t="shared" si="102"/>
        <v>4.5999999999999996</v>
      </c>
      <c r="J535" s="21">
        <f t="shared" si="103"/>
        <v>4.6226415094339623</v>
      </c>
    </row>
    <row r="536" spans="1:10" x14ac:dyDescent="0.2">
      <c r="A536" s="158" t="s">
        <v>375</v>
      </c>
      <c r="B536" s="65">
        <v>36</v>
      </c>
      <c r="C536" s="66">
        <v>41</v>
      </c>
      <c r="D536" s="65">
        <v>308</v>
      </c>
      <c r="E536" s="66">
        <v>240</v>
      </c>
      <c r="F536" s="67"/>
      <c r="G536" s="65">
        <f t="shared" si="100"/>
        <v>-5</v>
      </c>
      <c r="H536" s="66">
        <f t="shared" si="101"/>
        <v>68</v>
      </c>
      <c r="I536" s="20">
        <f t="shared" si="102"/>
        <v>-0.12195121951219512</v>
      </c>
      <c r="J536" s="21">
        <f t="shared" si="103"/>
        <v>0.28333333333333333</v>
      </c>
    </row>
    <row r="537" spans="1:10" x14ac:dyDescent="0.2">
      <c r="A537" s="158" t="s">
        <v>399</v>
      </c>
      <c r="B537" s="65">
        <v>9</v>
      </c>
      <c r="C537" s="66">
        <v>2</v>
      </c>
      <c r="D537" s="65">
        <v>65</v>
      </c>
      <c r="E537" s="66">
        <v>79</v>
      </c>
      <c r="F537" s="67"/>
      <c r="G537" s="65">
        <f t="shared" si="100"/>
        <v>7</v>
      </c>
      <c r="H537" s="66">
        <f t="shared" si="101"/>
        <v>-14</v>
      </c>
      <c r="I537" s="20">
        <f t="shared" si="102"/>
        <v>3.5</v>
      </c>
      <c r="J537" s="21">
        <f t="shared" si="103"/>
        <v>-0.17721518987341772</v>
      </c>
    </row>
    <row r="538" spans="1:10" x14ac:dyDescent="0.2">
      <c r="A538" s="158" t="s">
        <v>211</v>
      </c>
      <c r="B538" s="65">
        <v>27</v>
      </c>
      <c r="C538" s="66">
        <v>27</v>
      </c>
      <c r="D538" s="65">
        <v>727</v>
      </c>
      <c r="E538" s="66">
        <v>603</v>
      </c>
      <c r="F538" s="67"/>
      <c r="G538" s="65">
        <f t="shared" si="100"/>
        <v>0</v>
      </c>
      <c r="H538" s="66">
        <f t="shared" si="101"/>
        <v>124</v>
      </c>
      <c r="I538" s="20">
        <f t="shared" si="102"/>
        <v>0</v>
      </c>
      <c r="J538" s="21">
        <f t="shared" si="103"/>
        <v>0.20563847429519072</v>
      </c>
    </row>
    <row r="539" spans="1:10" x14ac:dyDescent="0.2">
      <c r="A539" s="158" t="s">
        <v>400</v>
      </c>
      <c r="B539" s="65">
        <v>61</v>
      </c>
      <c r="C539" s="66">
        <v>42</v>
      </c>
      <c r="D539" s="65">
        <v>546</v>
      </c>
      <c r="E539" s="66">
        <v>545</v>
      </c>
      <c r="F539" s="67"/>
      <c r="G539" s="65">
        <f t="shared" si="100"/>
        <v>19</v>
      </c>
      <c r="H539" s="66">
        <f t="shared" si="101"/>
        <v>1</v>
      </c>
      <c r="I539" s="20">
        <f t="shared" si="102"/>
        <v>0.45238095238095238</v>
      </c>
      <c r="J539" s="21">
        <f t="shared" si="103"/>
        <v>1.834862385321101E-3</v>
      </c>
    </row>
    <row r="540" spans="1:10" s="160" customFormat="1" x14ac:dyDescent="0.2">
      <c r="A540" s="178" t="s">
        <v>721</v>
      </c>
      <c r="B540" s="71">
        <v>292</v>
      </c>
      <c r="C540" s="72">
        <v>147</v>
      </c>
      <c r="D540" s="71">
        <v>2713</v>
      </c>
      <c r="E540" s="72">
        <v>2164</v>
      </c>
      <c r="F540" s="73"/>
      <c r="G540" s="71">
        <f t="shared" si="100"/>
        <v>145</v>
      </c>
      <c r="H540" s="72">
        <f t="shared" si="101"/>
        <v>549</v>
      </c>
      <c r="I540" s="37">
        <f t="shared" si="102"/>
        <v>0.98639455782312924</v>
      </c>
      <c r="J540" s="38">
        <f t="shared" si="103"/>
        <v>0.25369685767097966</v>
      </c>
    </row>
    <row r="541" spans="1:10" x14ac:dyDescent="0.2">
      <c r="A541" s="177"/>
      <c r="B541" s="143"/>
      <c r="C541" s="144"/>
      <c r="D541" s="143"/>
      <c r="E541" s="144"/>
      <c r="F541" s="145"/>
      <c r="G541" s="143"/>
      <c r="H541" s="144"/>
      <c r="I541" s="151"/>
      <c r="J541" s="152"/>
    </row>
    <row r="542" spans="1:10" s="139" customFormat="1" x14ac:dyDescent="0.2">
      <c r="A542" s="159" t="s">
        <v>93</v>
      </c>
      <c r="B542" s="65"/>
      <c r="C542" s="66"/>
      <c r="D542" s="65"/>
      <c r="E542" s="66"/>
      <c r="F542" s="67"/>
      <c r="G542" s="65"/>
      <c r="H542" s="66"/>
      <c r="I542" s="20"/>
      <c r="J542" s="21"/>
    </row>
    <row r="543" spans="1:10" x14ac:dyDescent="0.2">
      <c r="A543" s="158" t="s">
        <v>327</v>
      </c>
      <c r="B543" s="65">
        <v>0</v>
      </c>
      <c r="C543" s="66">
        <v>3</v>
      </c>
      <c r="D543" s="65">
        <v>49</v>
      </c>
      <c r="E543" s="66">
        <v>68</v>
      </c>
      <c r="F543" s="67"/>
      <c r="G543" s="65">
        <f t="shared" ref="G543:G568" si="104">B543-C543</f>
        <v>-3</v>
      </c>
      <c r="H543" s="66">
        <f t="shared" ref="H543:H568" si="105">D543-E543</f>
        <v>-19</v>
      </c>
      <c r="I543" s="20">
        <f t="shared" ref="I543:I568" si="106">IF(C543=0, "-", IF(G543/C543&lt;10, G543/C543, "&gt;999%"))</f>
        <v>-1</v>
      </c>
      <c r="J543" s="21">
        <f t="shared" ref="J543:J568" si="107">IF(E543=0, "-", IF(H543/E543&lt;10, H543/E543, "&gt;999%"))</f>
        <v>-0.27941176470588236</v>
      </c>
    </row>
    <row r="544" spans="1:10" x14ac:dyDescent="0.2">
      <c r="A544" s="158" t="s">
        <v>257</v>
      </c>
      <c r="B544" s="65">
        <v>398</v>
      </c>
      <c r="C544" s="66">
        <v>121</v>
      </c>
      <c r="D544" s="65">
        <v>2525</v>
      </c>
      <c r="E544" s="66">
        <v>2165</v>
      </c>
      <c r="F544" s="67"/>
      <c r="G544" s="65">
        <f t="shared" si="104"/>
        <v>277</v>
      </c>
      <c r="H544" s="66">
        <f t="shared" si="105"/>
        <v>360</v>
      </c>
      <c r="I544" s="20">
        <f t="shared" si="106"/>
        <v>2.2892561983471076</v>
      </c>
      <c r="J544" s="21">
        <f t="shared" si="107"/>
        <v>0.16628175519630484</v>
      </c>
    </row>
    <row r="545" spans="1:10" x14ac:dyDescent="0.2">
      <c r="A545" s="158" t="s">
        <v>401</v>
      </c>
      <c r="B545" s="65">
        <v>101</v>
      </c>
      <c r="C545" s="66">
        <v>26</v>
      </c>
      <c r="D545" s="65">
        <v>1303</v>
      </c>
      <c r="E545" s="66">
        <v>1334</v>
      </c>
      <c r="F545" s="67"/>
      <c r="G545" s="65">
        <f t="shared" si="104"/>
        <v>75</v>
      </c>
      <c r="H545" s="66">
        <f t="shared" si="105"/>
        <v>-31</v>
      </c>
      <c r="I545" s="20">
        <f t="shared" si="106"/>
        <v>2.8846153846153846</v>
      </c>
      <c r="J545" s="21">
        <f t="shared" si="107"/>
        <v>-2.3238380809595203E-2</v>
      </c>
    </row>
    <row r="546" spans="1:10" x14ac:dyDescent="0.2">
      <c r="A546" s="158" t="s">
        <v>515</v>
      </c>
      <c r="B546" s="65">
        <v>2</v>
      </c>
      <c r="C546" s="66">
        <v>1</v>
      </c>
      <c r="D546" s="65">
        <v>19</v>
      </c>
      <c r="E546" s="66">
        <v>24</v>
      </c>
      <c r="F546" s="67"/>
      <c r="G546" s="65">
        <f t="shared" si="104"/>
        <v>1</v>
      </c>
      <c r="H546" s="66">
        <f t="shared" si="105"/>
        <v>-5</v>
      </c>
      <c r="I546" s="20">
        <f t="shared" si="106"/>
        <v>1</v>
      </c>
      <c r="J546" s="21">
        <f t="shared" si="107"/>
        <v>-0.20833333333333334</v>
      </c>
    </row>
    <row r="547" spans="1:10" x14ac:dyDescent="0.2">
      <c r="A547" s="158" t="s">
        <v>234</v>
      </c>
      <c r="B547" s="65">
        <v>543</v>
      </c>
      <c r="C547" s="66">
        <v>126</v>
      </c>
      <c r="D547" s="65">
        <v>4711</v>
      </c>
      <c r="E547" s="66">
        <v>3532</v>
      </c>
      <c r="F547" s="67"/>
      <c r="G547" s="65">
        <f t="shared" si="104"/>
        <v>417</v>
      </c>
      <c r="H547" s="66">
        <f t="shared" si="105"/>
        <v>1179</v>
      </c>
      <c r="I547" s="20">
        <f t="shared" si="106"/>
        <v>3.3095238095238093</v>
      </c>
      <c r="J547" s="21">
        <f t="shared" si="107"/>
        <v>0.33380520951302378</v>
      </c>
    </row>
    <row r="548" spans="1:10" x14ac:dyDescent="0.2">
      <c r="A548" s="158" t="s">
        <v>469</v>
      </c>
      <c r="B548" s="65">
        <v>0</v>
      </c>
      <c r="C548" s="66">
        <v>0</v>
      </c>
      <c r="D548" s="65">
        <v>1</v>
      </c>
      <c r="E548" s="66">
        <v>0</v>
      </c>
      <c r="F548" s="67"/>
      <c r="G548" s="65">
        <f t="shared" si="104"/>
        <v>0</v>
      </c>
      <c r="H548" s="66">
        <f t="shared" si="105"/>
        <v>1</v>
      </c>
      <c r="I548" s="20" t="str">
        <f t="shared" si="106"/>
        <v>-</v>
      </c>
      <c r="J548" s="21" t="str">
        <f t="shared" si="107"/>
        <v>-</v>
      </c>
    </row>
    <row r="549" spans="1:10" x14ac:dyDescent="0.2">
      <c r="A549" s="158" t="s">
        <v>470</v>
      </c>
      <c r="B549" s="65">
        <v>66</v>
      </c>
      <c r="C549" s="66">
        <v>17</v>
      </c>
      <c r="D549" s="65">
        <v>558</v>
      </c>
      <c r="E549" s="66">
        <v>273</v>
      </c>
      <c r="F549" s="67"/>
      <c r="G549" s="65">
        <f t="shared" si="104"/>
        <v>49</v>
      </c>
      <c r="H549" s="66">
        <f t="shared" si="105"/>
        <v>285</v>
      </c>
      <c r="I549" s="20">
        <f t="shared" si="106"/>
        <v>2.8823529411764706</v>
      </c>
      <c r="J549" s="21">
        <f t="shared" si="107"/>
        <v>1.043956043956044</v>
      </c>
    </row>
    <row r="550" spans="1:10" x14ac:dyDescent="0.2">
      <c r="A550" s="158" t="s">
        <v>316</v>
      </c>
      <c r="B550" s="65">
        <v>8</v>
      </c>
      <c r="C550" s="66">
        <v>1</v>
      </c>
      <c r="D550" s="65">
        <v>48</v>
      </c>
      <c r="E550" s="66">
        <v>42</v>
      </c>
      <c r="F550" s="67"/>
      <c r="G550" s="65">
        <f t="shared" si="104"/>
        <v>7</v>
      </c>
      <c r="H550" s="66">
        <f t="shared" si="105"/>
        <v>6</v>
      </c>
      <c r="I550" s="20">
        <f t="shared" si="106"/>
        <v>7</v>
      </c>
      <c r="J550" s="21">
        <f t="shared" si="107"/>
        <v>0.14285714285714285</v>
      </c>
    </row>
    <row r="551" spans="1:10" x14ac:dyDescent="0.2">
      <c r="A551" s="158" t="s">
        <v>513</v>
      </c>
      <c r="B551" s="65">
        <v>41</v>
      </c>
      <c r="C551" s="66">
        <v>11</v>
      </c>
      <c r="D551" s="65">
        <v>192</v>
      </c>
      <c r="E551" s="66">
        <v>217</v>
      </c>
      <c r="F551" s="67"/>
      <c r="G551" s="65">
        <f t="shared" si="104"/>
        <v>30</v>
      </c>
      <c r="H551" s="66">
        <f t="shared" si="105"/>
        <v>-25</v>
      </c>
      <c r="I551" s="20">
        <f t="shared" si="106"/>
        <v>2.7272727272727271</v>
      </c>
      <c r="J551" s="21">
        <f t="shared" si="107"/>
        <v>-0.1152073732718894</v>
      </c>
    </row>
    <row r="552" spans="1:10" x14ac:dyDescent="0.2">
      <c r="A552" s="158" t="s">
        <v>529</v>
      </c>
      <c r="B552" s="65">
        <v>310</v>
      </c>
      <c r="C552" s="66">
        <v>265</v>
      </c>
      <c r="D552" s="65">
        <v>1874</v>
      </c>
      <c r="E552" s="66">
        <v>1409</v>
      </c>
      <c r="F552" s="67"/>
      <c r="G552" s="65">
        <f t="shared" si="104"/>
        <v>45</v>
      </c>
      <c r="H552" s="66">
        <f t="shared" si="105"/>
        <v>465</v>
      </c>
      <c r="I552" s="20">
        <f t="shared" si="106"/>
        <v>0.16981132075471697</v>
      </c>
      <c r="J552" s="21">
        <f t="shared" si="107"/>
        <v>0.33002129169623845</v>
      </c>
    </row>
    <row r="553" spans="1:10" x14ac:dyDescent="0.2">
      <c r="A553" s="158" t="s">
        <v>540</v>
      </c>
      <c r="B553" s="65">
        <v>234</v>
      </c>
      <c r="C553" s="66">
        <v>89</v>
      </c>
      <c r="D553" s="65">
        <v>1791</v>
      </c>
      <c r="E553" s="66">
        <v>1207</v>
      </c>
      <c r="F553" s="67"/>
      <c r="G553" s="65">
        <f t="shared" si="104"/>
        <v>145</v>
      </c>
      <c r="H553" s="66">
        <f t="shared" si="105"/>
        <v>584</v>
      </c>
      <c r="I553" s="20">
        <f t="shared" si="106"/>
        <v>1.6292134831460674</v>
      </c>
      <c r="J553" s="21">
        <f t="shared" si="107"/>
        <v>0.48384424192212094</v>
      </c>
    </row>
    <row r="554" spans="1:10" x14ac:dyDescent="0.2">
      <c r="A554" s="158" t="s">
        <v>559</v>
      </c>
      <c r="B554" s="65">
        <v>304</v>
      </c>
      <c r="C554" s="66">
        <v>290</v>
      </c>
      <c r="D554" s="65">
        <v>5879</v>
      </c>
      <c r="E554" s="66">
        <v>4058</v>
      </c>
      <c r="F554" s="67"/>
      <c r="G554" s="65">
        <f t="shared" si="104"/>
        <v>14</v>
      </c>
      <c r="H554" s="66">
        <f t="shared" si="105"/>
        <v>1821</v>
      </c>
      <c r="I554" s="20">
        <f t="shared" si="106"/>
        <v>4.8275862068965517E-2</v>
      </c>
      <c r="J554" s="21">
        <f t="shared" si="107"/>
        <v>0.448743223262691</v>
      </c>
    </row>
    <row r="555" spans="1:10" x14ac:dyDescent="0.2">
      <c r="A555" s="158" t="s">
        <v>471</v>
      </c>
      <c r="B555" s="65">
        <v>315</v>
      </c>
      <c r="C555" s="66">
        <v>102</v>
      </c>
      <c r="D555" s="65">
        <v>1933</v>
      </c>
      <c r="E555" s="66">
        <v>2089</v>
      </c>
      <c r="F555" s="67"/>
      <c r="G555" s="65">
        <f t="shared" si="104"/>
        <v>213</v>
      </c>
      <c r="H555" s="66">
        <f t="shared" si="105"/>
        <v>-156</v>
      </c>
      <c r="I555" s="20">
        <f t="shared" si="106"/>
        <v>2.0882352941176472</v>
      </c>
      <c r="J555" s="21">
        <f t="shared" si="107"/>
        <v>-7.4676878889420775E-2</v>
      </c>
    </row>
    <row r="556" spans="1:10" x14ac:dyDescent="0.2">
      <c r="A556" s="158" t="s">
        <v>560</v>
      </c>
      <c r="B556" s="65">
        <v>278</v>
      </c>
      <c r="C556" s="66">
        <v>88</v>
      </c>
      <c r="D556" s="65">
        <v>1521</v>
      </c>
      <c r="E556" s="66">
        <v>1043</v>
      </c>
      <c r="F556" s="67"/>
      <c r="G556" s="65">
        <f t="shared" si="104"/>
        <v>190</v>
      </c>
      <c r="H556" s="66">
        <f t="shared" si="105"/>
        <v>478</v>
      </c>
      <c r="I556" s="20">
        <f t="shared" si="106"/>
        <v>2.1590909090909092</v>
      </c>
      <c r="J556" s="21">
        <f t="shared" si="107"/>
        <v>0.45829338446788109</v>
      </c>
    </row>
    <row r="557" spans="1:10" x14ac:dyDescent="0.2">
      <c r="A557" s="158" t="s">
        <v>495</v>
      </c>
      <c r="B557" s="65">
        <v>44</v>
      </c>
      <c r="C557" s="66">
        <v>145</v>
      </c>
      <c r="D557" s="65">
        <v>2622</v>
      </c>
      <c r="E557" s="66">
        <v>1731</v>
      </c>
      <c r="F557" s="67"/>
      <c r="G557" s="65">
        <f t="shared" si="104"/>
        <v>-101</v>
      </c>
      <c r="H557" s="66">
        <f t="shared" si="105"/>
        <v>891</v>
      </c>
      <c r="I557" s="20">
        <f t="shared" si="106"/>
        <v>-0.69655172413793098</v>
      </c>
      <c r="J557" s="21">
        <f t="shared" si="107"/>
        <v>0.51473136915077988</v>
      </c>
    </row>
    <row r="558" spans="1:10" x14ac:dyDescent="0.2">
      <c r="A558" s="158" t="s">
        <v>289</v>
      </c>
      <c r="B558" s="65">
        <v>0</v>
      </c>
      <c r="C558" s="66">
        <v>0</v>
      </c>
      <c r="D558" s="65">
        <v>9</v>
      </c>
      <c r="E558" s="66">
        <v>0</v>
      </c>
      <c r="F558" s="67"/>
      <c r="G558" s="65">
        <f t="shared" si="104"/>
        <v>0</v>
      </c>
      <c r="H558" s="66">
        <f t="shared" si="105"/>
        <v>9</v>
      </c>
      <c r="I558" s="20" t="str">
        <f t="shared" si="106"/>
        <v>-</v>
      </c>
      <c r="J558" s="21" t="str">
        <f t="shared" si="107"/>
        <v>-</v>
      </c>
    </row>
    <row r="559" spans="1:10" x14ac:dyDescent="0.2">
      <c r="A559" s="158" t="s">
        <v>472</v>
      </c>
      <c r="B559" s="65">
        <v>395</v>
      </c>
      <c r="C559" s="66">
        <v>70</v>
      </c>
      <c r="D559" s="65">
        <v>3557</v>
      </c>
      <c r="E559" s="66">
        <v>1992</v>
      </c>
      <c r="F559" s="67"/>
      <c r="G559" s="65">
        <f t="shared" si="104"/>
        <v>325</v>
      </c>
      <c r="H559" s="66">
        <f t="shared" si="105"/>
        <v>1565</v>
      </c>
      <c r="I559" s="20">
        <f t="shared" si="106"/>
        <v>4.6428571428571432</v>
      </c>
      <c r="J559" s="21">
        <f t="shared" si="107"/>
        <v>0.7856425702811245</v>
      </c>
    </row>
    <row r="560" spans="1:10" x14ac:dyDescent="0.2">
      <c r="A560" s="158" t="s">
        <v>235</v>
      </c>
      <c r="B560" s="65">
        <v>3</v>
      </c>
      <c r="C560" s="66">
        <v>0</v>
      </c>
      <c r="D560" s="65">
        <v>21</v>
      </c>
      <c r="E560" s="66">
        <v>16</v>
      </c>
      <c r="F560" s="67"/>
      <c r="G560" s="65">
        <f t="shared" si="104"/>
        <v>3</v>
      </c>
      <c r="H560" s="66">
        <f t="shared" si="105"/>
        <v>5</v>
      </c>
      <c r="I560" s="20" t="str">
        <f t="shared" si="106"/>
        <v>-</v>
      </c>
      <c r="J560" s="21">
        <f t="shared" si="107"/>
        <v>0.3125</v>
      </c>
    </row>
    <row r="561" spans="1:10" x14ac:dyDescent="0.2">
      <c r="A561" s="158" t="s">
        <v>212</v>
      </c>
      <c r="B561" s="65">
        <v>0</v>
      </c>
      <c r="C561" s="66">
        <v>2</v>
      </c>
      <c r="D561" s="65">
        <v>1</v>
      </c>
      <c r="E561" s="66">
        <v>17</v>
      </c>
      <c r="F561" s="67"/>
      <c r="G561" s="65">
        <f t="shared" si="104"/>
        <v>-2</v>
      </c>
      <c r="H561" s="66">
        <f t="shared" si="105"/>
        <v>-16</v>
      </c>
      <c r="I561" s="20">
        <f t="shared" si="106"/>
        <v>-1</v>
      </c>
      <c r="J561" s="21">
        <f t="shared" si="107"/>
        <v>-0.94117647058823528</v>
      </c>
    </row>
    <row r="562" spans="1:10" x14ac:dyDescent="0.2">
      <c r="A562" s="158" t="s">
        <v>236</v>
      </c>
      <c r="B562" s="65">
        <v>0</v>
      </c>
      <c r="C562" s="66">
        <v>1</v>
      </c>
      <c r="D562" s="65">
        <v>17</v>
      </c>
      <c r="E562" s="66">
        <v>32</v>
      </c>
      <c r="F562" s="67"/>
      <c r="G562" s="65">
        <f t="shared" si="104"/>
        <v>-1</v>
      </c>
      <c r="H562" s="66">
        <f t="shared" si="105"/>
        <v>-15</v>
      </c>
      <c r="I562" s="20">
        <f t="shared" si="106"/>
        <v>-1</v>
      </c>
      <c r="J562" s="21">
        <f t="shared" si="107"/>
        <v>-0.46875</v>
      </c>
    </row>
    <row r="563" spans="1:10" x14ac:dyDescent="0.2">
      <c r="A563" s="158" t="s">
        <v>432</v>
      </c>
      <c r="B563" s="65">
        <v>868</v>
      </c>
      <c r="C563" s="66">
        <v>528</v>
      </c>
      <c r="D563" s="65">
        <v>6569</v>
      </c>
      <c r="E563" s="66">
        <v>6094</v>
      </c>
      <c r="F563" s="67"/>
      <c r="G563" s="65">
        <f t="shared" si="104"/>
        <v>340</v>
      </c>
      <c r="H563" s="66">
        <f t="shared" si="105"/>
        <v>475</v>
      </c>
      <c r="I563" s="20">
        <f t="shared" si="106"/>
        <v>0.64393939393939392</v>
      </c>
      <c r="J563" s="21">
        <f t="shared" si="107"/>
        <v>7.7945520183787337E-2</v>
      </c>
    </row>
    <row r="564" spans="1:10" x14ac:dyDescent="0.2">
      <c r="A564" s="158" t="s">
        <v>346</v>
      </c>
      <c r="B564" s="65">
        <v>1</v>
      </c>
      <c r="C564" s="66">
        <v>2</v>
      </c>
      <c r="D564" s="65">
        <v>71</v>
      </c>
      <c r="E564" s="66">
        <v>39</v>
      </c>
      <c r="F564" s="67"/>
      <c r="G564" s="65">
        <f t="shared" si="104"/>
        <v>-1</v>
      </c>
      <c r="H564" s="66">
        <f t="shared" si="105"/>
        <v>32</v>
      </c>
      <c r="I564" s="20">
        <f t="shared" si="106"/>
        <v>-0.5</v>
      </c>
      <c r="J564" s="21">
        <f t="shared" si="107"/>
        <v>0.82051282051282048</v>
      </c>
    </row>
    <row r="565" spans="1:10" x14ac:dyDescent="0.2">
      <c r="A565" s="158" t="s">
        <v>309</v>
      </c>
      <c r="B565" s="65">
        <v>0</v>
      </c>
      <c r="C565" s="66">
        <v>0</v>
      </c>
      <c r="D565" s="65">
        <v>2</v>
      </c>
      <c r="E565" s="66">
        <v>15</v>
      </c>
      <c r="F565" s="67"/>
      <c r="G565" s="65">
        <f t="shared" si="104"/>
        <v>0</v>
      </c>
      <c r="H565" s="66">
        <f t="shared" si="105"/>
        <v>-13</v>
      </c>
      <c r="I565" s="20" t="str">
        <f t="shared" si="106"/>
        <v>-</v>
      </c>
      <c r="J565" s="21">
        <f t="shared" si="107"/>
        <v>-0.8666666666666667</v>
      </c>
    </row>
    <row r="566" spans="1:10" x14ac:dyDescent="0.2">
      <c r="A566" s="158" t="s">
        <v>213</v>
      </c>
      <c r="B566" s="65">
        <v>47</v>
      </c>
      <c r="C566" s="66">
        <v>20</v>
      </c>
      <c r="D566" s="65">
        <v>841</v>
      </c>
      <c r="E566" s="66">
        <v>882</v>
      </c>
      <c r="F566" s="67"/>
      <c r="G566" s="65">
        <f t="shared" si="104"/>
        <v>27</v>
      </c>
      <c r="H566" s="66">
        <f t="shared" si="105"/>
        <v>-41</v>
      </c>
      <c r="I566" s="20">
        <f t="shared" si="106"/>
        <v>1.35</v>
      </c>
      <c r="J566" s="21">
        <f t="shared" si="107"/>
        <v>-4.6485260770975055E-2</v>
      </c>
    </row>
    <row r="567" spans="1:10" x14ac:dyDescent="0.2">
      <c r="A567" s="158" t="s">
        <v>376</v>
      </c>
      <c r="B567" s="65">
        <v>157</v>
      </c>
      <c r="C567" s="66">
        <v>0</v>
      </c>
      <c r="D567" s="65">
        <v>1429</v>
      </c>
      <c r="E567" s="66">
        <v>0</v>
      </c>
      <c r="F567" s="67"/>
      <c r="G567" s="65">
        <f t="shared" si="104"/>
        <v>157</v>
      </c>
      <c r="H567" s="66">
        <f t="shared" si="105"/>
        <v>1429</v>
      </c>
      <c r="I567" s="20" t="str">
        <f t="shared" si="106"/>
        <v>-</v>
      </c>
      <c r="J567" s="21" t="str">
        <f t="shared" si="107"/>
        <v>-</v>
      </c>
    </row>
    <row r="568" spans="1:10" s="160" customFormat="1" x14ac:dyDescent="0.2">
      <c r="A568" s="178" t="s">
        <v>722</v>
      </c>
      <c r="B568" s="71">
        <v>4115</v>
      </c>
      <c r="C568" s="72">
        <v>1908</v>
      </c>
      <c r="D568" s="71">
        <v>37543</v>
      </c>
      <c r="E568" s="72">
        <v>28279</v>
      </c>
      <c r="F568" s="73"/>
      <c r="G568" s="71">
        <f t="shared" si="104"/>
        <v>2207</v>
      </c>
      <c r="H568" s="72">
        <f t="shared" si="105"/>
        <v>9264</v>
      </c>
      <c r="I568" s="37">
        <f t="shared" si="106"/>
        <v>1.1567085953878407</v>
      </c>
      <c r="J568" s="38">
        <f t="shared" si="107"/>
        <v>0.32759291346935887</v>
      </c>
    </row>
    <row r="569" spans="1:10" x14ac:dyDescent="0.2">
      <c r="A569" s="177"/>
      <c r="B569" s="143"/>
      <c r="C569" s="144"/>
      <c r="D569" s="143"/>
      <c r="E569" s="144"/>
      <c r="F569" s="145"/>
      <c r="G569" s="143"/>
      <c r="H569" s="144"/>
      <c r="I569" s="151"/>
      <c r="J569" s="152"/>
    </row>
    <row r="570" spans="1:10" s="139" customFormat="1" x14ac:dyDescent="0.2">
      <c r="A570" s="159" t="s">
        <v>94</v>
      </c>
      <c r="B570" s="65"/>
      <c r="C570" s="66"/>
      <c r="D570" s="65"/>
      <c r="E570" s="66"/>
      <c r="F570" s="67"/>
      <c r="G570" s="65"/>
      <c r="H570" s="66"/>
      <c r="I570" s="20"/>
      <c r="J570" s="21"/>
    </row>
    <row r="571" spans="1:10" x14ac:dyDescent="0.2">
      <c r="A571" s="158" t="s">
        <v>600</v>
      </c>
      <c r="B571" s="65">
        <v>16</v>
      </c>
      <c r="C571" s="66">
        <v>15</v>
      </c>
      <c r="D571" s="65">
        <v>135</v>
      </c>
      <c r="E571" s="66">
        <v>108</v>
      </c>
      <c r="F571" s="67"/>
      <c r="G571" s="65">
        <f>B571-C571</f>
        <v>1</v>
      </c>
      <c r="H571" s="66">
        <f>D571-E571</f>
        <v>27</v>
      </c>
      <c r="I571" s="20">
        <f>IF(C571=0, "-", IF(G571/C571&lt;10, G571/C571, "&gt;999%"))</f>
        <v>6.6666666666666666E-2</v>
      </c>
      <c r="J571" s="21">
        <f>IF(E571=0, "-", IF(H571/E571&lt;10, H571/E571, "&gt;999%"))</f>
        <v>0.25</v>
      </c>
    </row>
    <row r="572" spans="1:10" x14ac:dyDescent="0.2">
      <c r="A572" s="158" t="s">
        <v>586</v>
      </c>
      <c r="B572" s="65">
        <v>4</v>
      </c>
      <c r="C572" s="66">
        <v>10</v>
      </c>
      <c r="D572" s="65">
        <v>53</v>
      </c>
      <c r="E572" s="66">
        <v>43</v>
      </c>
      <c r="F572" s="67"/>
      <c r="G572" s="65">
        <f>B572-C572</f>
        <v>-6</v>
      </c>
      <c r="H572" s="66">
        <f>D572-E572</f>
        <v>10</v>
      </c>
      <c r="I572" s="20">
        <f>IF(C572=0, "-", IF(G572/C572&lt;10, G572/C572, "&gt;999%"))</f>
        <v>-0.6</v>
      </c>
      <c r="J572" s="21">
        <f>IF(E572=0, "-", IF(H572/E572&lt;10, H572/E572, "&gt;999%"))</f>
        <v>0.23255813953488372</v>
      </c>
    </row>
    <row r="573" spans="1:10" s="160" customFormat="1" x14ac:dyDescent="0.2">
      <c r="A573" s="178" t="s">
        <v>723</v>
      </c>
      <c r="B573" s="71">
        <v>20</v>
      </c>
      <c r="C573" s="72">
        <v>25</v>
      </c>
      <c r="D573" s="71">
        <v>188</v>
      </c>
      <c r="E573" s="72">
        <v>151</v>
      </c>
      <c r="F573" s="73"/>
      <c r="G573" s="71">
        <f>B573-C573</f>
        <v>-5</v>
      </c>
      <c r="H573" s="72">
        <f>D573-E573</f>
        <v>37</v>
      </c>
      <c r="I573" s="37">
        <f>IF(C573=0, "-", IF(G573/C573&lt;10, G573/C573, "&gt;999%"))</f>
        <v>-0.2</v>
      </c>
      <c r="J573" s="38">
        <f>IF(E573=0, "-", IF(H573/E573&lt;10, H573/E573, "&gt;999%"))</f>
        <v>0.24503311258278146</v>
      </c>
    </row>
    <row r="574" spans="1:10" x14ac:dyDescent="0.2">
      <c r="A574" s="177"/>
      <c r="B574" s="143"/>
      <c r="C574" s="144"/>
      <c r="D574" s="143"/>
      <c r="E574" s="144"/>
      <c r="F574" s="145"/>
      <c r="G574" s="143"/>
      <c r="H574" s="144"/>
      <c r="I574" s="151"/>
      <c r="J574" s="152"/>
    </row>
    <row r="575" spans="1:10" s="139" customFormat="1" x14ac:dyDescent="0.2">
      <c r="A575" s="159" t="s">
        <v>95</v>
      </c>
      <c r="B575" s="65"/>
      <c r="C575" s="66"/>
      <c r="D575" s="65"/>
      <c r="E575" s="66"/>
      <c r="F575" s="67"/>
      <c r="G575" s="65"/>
      <c r="H575" s="66"/>
      <c r="I575" s="20"/>
      <c r="J575" s="21"/>
    </row>
    <row r="576" spans="1:10" x14ac:dyDescent="0.2">
      <c r="A576" s="158" t="s">
        <v>541</v>
      </c>
      <c r="B576" s="65">
        <v>0</v>
      </c>
      <c r="C576" s="66">
        <v>3</v>
      </c>
      <c r="D576" s="65">
        <v>0</v>
      </c>
      <c r="E576" s="66">
        <v>10</v>
      </c>
      <c r="F576" s="67"/>
      <c r="G576" s="65">
        <f t="shared" ref="G576:G597" si="108">B576-C576</f>
        <v>-3</v>
      </c>
      <c r="H576" s="66">
        <f t="shared" ref="H576:H597" si="109">D576-E576</f>
        <v>-10</v>
      </c>
      <c r="I576" s="20">
        <f t="shared" ref="I576:I597" si="110">IF(C576=0, "-", IF(G576/C576&lt;10, G576/C576, "&gt;999%"))</f>
        <v>-1</v>
      </c>
      <c r="J576" s="21">
        <f t="shared" ref="J576:J597" si="111">IF(E576=0, "-", IF(H576/E576&lt;10, H576/E576, "&gt;999%"))</f>
        <v>-1</v>
      </c>
    </row>
    <row r="577" spans="1:10" x14ac:dyDescent="0.2">
      <c r="A577" s="158" t="s">
        <v>561</v>
      </c>
      <c r="B577" s="65">
        <v>223</v>
      </c>
      <c r="C577" s="66">
        <v>49</v>
      </c>
      <c r="D577" s="65">
        <v>1354</v>
      </c>
      <c r="E577" s="66">
        <v>1023</v>
      </c>
      <c r="F577" s="67"/>
      <c r="G577" s="65">
        <f t="shared" si="108"/>
        <v>174</v>
      </c>
      <c r="H577" s="66">
        <f t="shared" si="109"/>
        <v>331</v>
      </c>
      <c r="I577" s="20">
        <f t="shared" si="110"/>
        <v>3.5510204081632653</v>
      </c>
      <c r="J577" s="21">
        <f t="shared" si="111"/>
        <v>0.32355816226783968</v>
      </c>
    </row>
    <row r="578" spans="1:10" x14ac:dyDescent="0.2">
      <c r="A578" s="158" t="s">
        <v>272</v>
      </c>
      <c r="B578" s="65">
        <v>0</v>
      </c>
      <c r="C578" s="66">
        <v>0</v>
      </c>
      <c r="D578" s="65">
        <v>0</v>
      </c>
      <c r="E578" s="66">
        <v>15</v>
      </c>
      <c r="F578" s="67"/>
      <c r="G578" s="65">
        <f t="shared" si="108"/>
        <v>0</v>
      </c>
      <c r="H578" s="66">
        <f t="shared" si="109"/>
        <v>-15</v>
      </c>
      <c r="I578" s="20" t="str">
        <f t="shared" si="110"/>
        <v>-</v>
      </c>
      <c r="J578" s="21">
        <f t="shared" si="111"/>
        <v>-1</v>
      </c>
    </row>
    <row r="579" spans="1:10" x14ac:dyDescent="0.2">
      <c r="A579" s="158" t="s">
        <v>310</v>
      </c>
      <c r="B579" s="65">
        <v>3</v>
      </c>
      <c r="C579" s="66">
        <v>1</v>
      </c>
      <c r="D579" s="65">
        <v>34</v>
      </c>
      <c r="E579" s="66">
        <v>35</v>
      </c>
      <c r="F579" s="67"/>
      <c r="G579" s="65">
        <f t="shared" si="108"/>
        <v>2</v>
      </c>
      <c r="H579" s="66">
        <f t="shared" si="109"/>
        <v>-1</v>
      </c>
      <c r="I579" s="20">
        <f t="shared" si="110"/>
        <v>2</v>
      </c>
      <c r="J579" s="21">
        <f t="shared" si="111"/>
        <v>-2.8571428571428571E-2</v>
      </c>
    </row>
    <row r="580" spans="1:10" x14ac:dyDescent="0.2">
      <c r="A580" s="158" t="s">
        <v>519</v>
      </c>
      <c r="B580" s="65">
        <v>18</v>
      </c>
      <c r="C580" s="66">
        <v>23</v>
      </c>
      <c r="D580" s="65">
        <v>163</v>
      </c>
      <c r="E580" s="66">
        <v>338</v>
      </c>
      <c r="F580" s="67"/>
      <c r="G580" s="65">
        <f t="shared" si="108"/>
        <v>-5</v>
      </c>
      <c r="H580" s="66">
        <f t="shared" si="109"/>
        <v>-175</v>
      </c>
      <c r="I580" s="20">
        <f t="shared" si="110"/>
        <v>-0.21739130434782608</v>
      </c>
      <c r="J580" s="21">
        <f t="shared" si="111"/>
        <v>-0.51775147928994081</v>
      </c>
    </row>
    <row r="581" spans="1:10" x14ac:dyDescent="0.2">
      <c r="A581" s="158" t="s">
        <v>317</v>
      </c>
      <c r="B581" s="65">
        <v>5</v>
      </c>
      <c r="C581" s="66">
        <v>0</v>
      </c>
      <c r="D581" s="65">
        <v>33</v>
      </c>
      <c r="E581" s="66">
        <v>0</v>
      </c>
      <c r="F581" s="67"/>
      <c r="G581" s="65">
        <f t="shared" si="108"/>
        <v>5</v>
      </c>
      <c r="H581" s="66">
        <f t="shared" si="109"/>
        <v>33</v>
      </c>
      <c r="I581" s="20" t="str">
        <f t="shared" si="110"/>
        <v>-</v>
      </c>
      <c r="J581" s="21" t="str">
        <f t="shared" si="111"/>
        <v>-</v>
      </c>
    </row>
    <row r="582" spans="1:10" x14ac:dyDescent="0.2">
      <c r="A582" s="158" t="s">
        <v>311</v>
      </c>
      <c r="B582" s="65">
        <v>0</v>
      </c>
      <c r="C582" s="66">
        <v>0</v>
      </c>
      <c r="D582" s="65">
        <v>10</v>
      </c>
      <c r="E582" s="66">
        <v>1</v>
      </c>
      <c r="F582" s="67"/>
      <c r="G582" s="65">
        <f t="shared" si="108"/>
        <v>0</v>
      </c>
      <c r="H582" s="66">
        <f t="shared" si="109"/>
        <v>9</v>
      </c>
      <c r="I582" s="20" t="str">
        <f t="shared" si="110"/>
        <v>-</v>
      </c>
      <c r="J582" s="21">
        <f t="shared" si="111"/>
        <v>9</v>
      </c>
    </row>
    <row r="583" spans="1:10" x14ac:dyDescent="0.2">
      <c r="A583" s="158" t="s">
        <v>575</v>
      </c>
      <c r="B583" s="65">
        <v>18</v>
      </c>
      <c r="C583" s="66">
        <v>10</v>
      </c>
      <c r="D583" s="65">
        <v>215</v>
      </c>
      <c r="E583" s="66">
        <v>216</v>
      </c>
      <c r="F583" s="67"/>
      <c r="G583" s="65">
        <f t="shared" si="108"/>
        <v>8</v>
      </c>
      <c r="H583" s="66">
        <f t="shared" si="109"/>
        <v>-1</v>
      </c>
      <c r="I583" s="20">
        <f t="shared" si="110"/>
        <v>0.8</v>
      </c>
      <c r="J583" s="21">
        <f t="shared" si="111"/>
        <v>-4.6296296296296294E-3</v>
      </c>
    </row>
    <row r="584" spans="1:10" x14ac:dyDescent="0.2">
      <c r="A584" s="158" t="s">
        <v>514</v>
      </c>
      <c r="B584" s="65">
        <v>0</v>
      </c>
      <c r="C584" s="66">
        <v>0</v>
      </c>
      <c r="D584" s="65">
        <v>10</v>
      </c>
      <c r="E584" s="66">
        <v>1</v>
      </c>
      <c r="F584" s="67"/>
      <c r="G584" s="65">
        <f t="shared" si="108"/>
        <v>0</v>
      </c>
      <c r="H584" s="66">
        <f t="shared" si="109"/>
        <v>9</v>
      </c>
      <c r="I584" s="20" t="str">
        <f t="shared" si="110"/>
        <v>-</v>
      </c>
      <c r="J584" s="21">
        <f t="shared" si="111"/>
        <v>9</v>
      </c>
    </row>
    <row r="585" spans="1:10" x14ac:dyDescent="0.2">
      <c r="A585" s="158" t="s">
        <v>237</v>
      </c>
      <c r="B585" s="65">
        <v>57</v>
      </c>
      <c r="C585" s="66">
        <v>65</v>
      </c>
      <c r="D585" s="65">
        <v>337</v>
      </c>
      <c r="E585" s="66">
        <v>2015</v>
      </c>
      <c r="F585" s="67"/>
      <c r="G585" s="65">
        <f t="shared" si="108"/>
        <v>-8</v>
      </c>
      <c r="H585" s="66">
        <f t="shared" si="109"/>
        <v>-1678</v>
      </c>
      <c r="I585" s="20">
        <f t="shared" si="110"/>
        <v>-0.12307692307692308</v>
      </c>
      <c r="J585" s="21">
        <f t="shared" si="111"/>
        <v>-0.83275434243176183</v>
      </c>
    </row>
    <row r="586" spans="1:10" x14ac:dyDescent="0.2">
      <c r="A586" s="158" t="s">
        <v>433</v>
      </c>
      <c r="B586" s="65">
        <v>0</v>
      </c>
      <c r="C586" s="66">
        <v>2</v>
      </c>
      <c r="D586" s="65">
        <v>1</v>
      </c>
      <c r="E586" s="66">
        <v>88</v>
      </c>
      <c r="F586" s="67"/>
      <c r="G586" s="65">
        <f t="shared" si="108"/>
        <v>-2</v>
      </c>
      <c r="H586" s="66">
        <f t="shared" si="109"/>
        <v>-87</v>
      </c>
      <c r="I586" s="20">
        <f t="shared" si="110"/>
        <v>-1</v>
      </c>
      <c r="J586" s="21">
        <f t="shared" si="111"/>
        <v>-0.98863636363636365</v>
      </c>
    </row>
    <row r="587" spans="1:10" x14ac:dyDescent="0.2">
      <c r="A587" s="158" t="s">
        <v>312</v>
      </c>
      <c r="B587" s="65">
        <v>13</v>
      </c>
      <c r="C587" s="66">
        <v>2</v>
      </c>
      <c r="D587" s="65">
        <v>154</v>
      </c>
      <c r="E587" s="66">
        <v>77</v>
      </c>
      <c r="F587" s="67"/>
      <c r="G587" s="65">
        <f t="shared" si="108"/>
        <v>11</v>
      </c>
      <c r="H587" s="66">
        <f t="shared" si="109"/>
        <v>77</v>
      </c>
      <c r="I587" s="20">
        <f t="shared" si="110"/>
        <v>5.5</v>
      </c>
      <c r="J587" s="21">
        <f t="shared" si="111"/>
        <v>1</v>
      </c>
    </row>
    <row r="588" spans="1:10" x14ac:dyDescent="0.2">
      <c r="A588" s="158" t="s">
        <v>258</v>
      </c>
      <c r="B588" s="65">
        <v>44</v>
      </c>
      <c r="C588" s="66">
        <v>2</v>
      </c>
      <c r="D588" s="65">
        <v>244</v>
      </c>
      <c r="E588" s="66">
        <v>217</v>
      </c>
      <c r="F588" s="67"/>
      <c r="G588" s="65">
        <f t="shared" si="108"/>
        <v>42</v>
      </c>
      <c r="H588" s="66">
        <f t="shared" si="109"/>
        <v>27</v>
      </c>
      <c r="I588" s="20" t="str">
        <f t="shared" si="110"/>
        <v>&gt;999%</v>
      </c>
      <c r="J588" s="21">
        <f t="shared" si="111"/>
        <v>0.12442396313364056</v>
      </c>
    </row>
    <row r="589" spans="1:10" x14ac:dyDescent="0.2">
      <c r="A589" s="158" t="s">
        <v>473</v>
      </c>
      <c r="B589" s="65">
        <v>8</v>
      </c>
      <c r="C589" s="66">
        <v>0</v>
      </c>
      <c r="D589" s="65">
        <v>32</v>
      </c>
      <c r="E589" s="66">
        <v>0</v>
      </c>
      <c r="F589" s="67"/>
      <c r="G589" s="65">
        <f t="shared" si="108"/>
        <v>8</v>
      </c>
      <c r="H589" s="66">
        <f t="shared" si="109"/>
        <v>32</v>
      </c>
      <c r="I589" s="20" t="str">
        <f t="shared" si="110"/>
        <v>-</v>
      </c>
      <c r="J589" s="21" t="str">
        <f t="shared" si="111"/>
        <v>-</v>
      </c>
    </row>
    <row r="590" spans="1:10" x14ac:dyDescent="0.2">
      <c r="A590" s="158" t="s">
        <v>214</v>
      </c>
      <c r="B590" s="65">
        <v>74</v>
      </c>
      <c r="C590" s="66">
        <v>19</v>
      </c>
      <c r="D590" s="65">
        <v>907</v>
      </c>
      <c r="E590" s="66">
        <v>458</v>
      </c>
      <c r="F590" s="67"/>
      <c r="G590" s="65">
        <f t="shared" si="108"/>
        <v>55</v>
      </c>
      <c r="H590" s="66">
        <f t="shared" si="109"/>
        <v>449</v>
      </c>
      <c r="I590" s="20">
        <f t="shared" si="110"/>
        <v>2.8947368421052633</v>
      </c>
      <c r="J590" s="21">
        <f t="shared" si="111"/>
        <v>0.98034934497816595</v>
      </c>
    </row>
    <row r="591" spans="1:10" x14ac:dyDescent="0.2">
      <c r="A591" s="158" t="s">
        <v>377</v>
      </c>
      <c r="B591" s="65">
        <v>103</v>
      </c>
      <c r="C591" s="66">
        <v>45</v>
      </c>
      <c r="D591" s="65">
        <v>1293</v>
      </c>
      <c r="E591" s="66">
        <v>351</v>
      </c>
      <c r="F591" s="67"/>
      <c r="G591" s="65">
        <f t="shared" si="108"/>
        <v>58</v>
      </c>
      <c r="H591" s="66">
        <f t="shared" si="109"/>
        <v>942</v>
      </c>
      <c r="I591" s="20">
        <f t="shared" si="110"/>
        <v>1.288888888888889</v>
      </c>
      <c r="J591" s="21">
        <f t="shared" si="111"/>
        <v>2.6837606837606836</v>
      </c>
    </row>
    <row r="592" spans="1:10" x14ac:dyDescent="0.2">
      <c r="A592" s="158" t="s">
        <v>434</v>
      </c>
      <c r="B592" s="65">
        <v>169</v>
      </c>
      <c r="C592" s="66">
        <v>60</v>
      </c>
      <c r="D592" s="65">
        <v>906</v>
      </c>
      <c r="E592" s="66">
        <v>1104</v>
      </c>
      <c r="F592" s="67"/>
      <c r="G592" s="65">
        <f t="shared" si="108"/>
        <v>109</v>
      </c>
      <c r="H592" s="66">
        <f t="shared" si="109"/>
        <v>-198</v>
      </c>
      <c r="I592" s="20">
        <f t="shared" si="110"/>
        <v>1.8166666666666667</v>
      </c>
      <c r="J592" s="21">
        <f t="shared" si="111"/>
        <v>-0.17934782608695651</v>
      </c>
    </row>
    <row r="593" spans="1:10" x14ac:dyDescent="0.2">
      <c r="A593" s="158" t="s">
        <v>474</v>
      </c>
      <c r="B593" s="65">
        <v>68</v>
      </c>
      <c r="C593" s="66">
        <v>24</v>
      </c>
      <c r="D593" s="65">
        <v>1023</v>
      </c>
      <c r="E593" s="66">
        <v>695</v>
      </c>
      <c r="F593" s="67"/>
      <c r="G593" s="65">
        <f t="shared" si="108"/>
        <v>44</v>
      </c>
      <c r="H593" s="66">
        <f t="shared" si="109"/>
        <v>328</v>
      </c>
      <c r="I593" s="20">
        <f t="shared" si="110"/>
        <v>1.8333333333333333</v>
      </c>
      <c r="J593" s="21">
        <f t="shared" si="111"/>
        <v>0.47194244604316549</v>
      </c>
    </row>
    <row r="594" spans="1:10" x14ac:dyDescent="0.2">
      <c r="A594" s="158" t="s">
        <v>492</v>
      </c>
      <c r="B594" s="65">
        <v>18</v>
      </c>
      <c r="C594" s="66">
        <v>19</v>
      </c>
      <c r="D594" s="65">
        <v>335</v>
      </c>
      <c r="E594" s="66">
        <v>258</v>
      </c>
      <c r="F594" s="67"/>
      <c r="G594" s="65">
        <f t="shared" si="108"/>
        <v>-1</v>
      </c>
      <c r="H594" s="66">
        <f t="shared" si="109"/>
        <v>77</v>
      </c>
      <c r="I594" s="20">
        <f t="shared" si="110"/>
        <v>-5.2631578947368418E-2</v>
      </c>
      <c r="J594" s="21">
        <f t="shared" si="111"/>
        <v>0.29844961240310075</v>
      </c>
    </row>
    <row r="595" spans="1:10" x14ac:dyDescent="0.2">
      <c r="A595" s="158" t="s">
        <v>530</v>
      </c>
      <c r="B595" s="65">
        <v>34</v>
      </c>
      <c r="C595" s="66">
        <v>1</v>
      </c>
      <c r="D595" s="65">
        <v>430</v>
      </c>
      <c r="E595" s="66">
        <v>154</v>
      </c>
      <c r="F595" s="67"/>
      <c r="G595" s="65">
        <f t="shared" si="108"/>
        <v>33</v>
      </c>
      <c r="H595" s="66">
        <f t="shared" si="109"/>
        <v>276</v>
      </c>
      <c r="I595" s="20" t="str">
        <f t="shared" si="110"/>
        <v>&gt;999%</v>
      </c>
      <c r="J595" s="21">
        <f t="shared" si="111"/>
        <v>1.7922077922077921</v>
      </c>
    </row>
    <row r="596" spans="1:10" x14ac:dyDescent="0.2">
      <c r="A596" s="158" t="s">
        <v>402</v>
      </c>
      <c r="B596" s="65">
        <v>102</v>
      </c>
      <c r="C596" s="66">
        <v>37</v>
      </c>
      <c r="D596" s="65">
        <v>1058</v>
      </c>
      <c r="E596" s="66">
        <v>37</v>
      </c>
      <c r="F596" s="67"/>
      <c r="G596" s="65">
        <f t="shared" si="108"/>
        <v>65</v>
      </c>
      <c r="H596" s="66">
        <f t="shared" si="109"/>
        <v>1021</v>
      </c>
      <c r="I596" s="20">
        <f t="shared" si="110"/>
        <v>1.7567567567567568</v>
      </c>
      <c r="J596" s="21" t="str">
        <f t="shared" si="111"/>
        <v>&gt;999%</v>
      </c>
    </row>
    <row r="597" spans="1:10" s="160" customFormat="1" x14ac:dyDescent="0.2">
      <c r="A597" s="178" t="s">
        <v>724</v>
      </c>
      <c r="B597" s="71">
        <v>957</v>
      </c>
      <c r="C597" s="72">
        <v>362</v>
      </c>
      <c r="D597" s="71">
        <v>8539</v>
      </c>
      <c r="E597" s="72">
        <v>7093</v>
      </c>
      <c r="F597" s="73"/>
      <c r="G597" s="71">
        <f t="shared" si="108"/>
        <v>595</v>
      </c>
      <c r="H597" s="72">
        <f t="shared" si="109"/>
        <v>1446</v>
      </c>
      <c r="I597" s="37">
        <f t="shared" si="110"/>
        <v>1.6436464088397791</v>
      </c>
      <c r="J597" s="38">
        <f t="shared" si="111"/>
        <v>0.20386296348512617</v>
      </c>
    </row>
    <row r="598" spans="1:10" x14ac:dyDescent="0.2">
      <c r="A598" s="177"/>
      <c r="B598" s="143"/>
      <c r="C598" s="144"/>
      <c r="D598" s="143"/>
      <c r="E598" s="144"/>
      <c r="F598" s="145"/>
      <c r="G598" s="143"/>
      <c r="H598" s="144"/>
      <c r="I598" s="151"/>
      <c r="J598" s="152"/>
    </row>
    <row r="599" spans="1:10" s="139" customFormat="1" x14ac:dyDescent="0.2">
      <c r="A599" s="159" t="s">
        <v>96</v>
      </c>
      <c r="B599" s="65"/>
      <c r="C599" s="66"/>
      <c r="D599" s="65"/>
      <c r="E599" s="66"/>
      <c r="F599" s="67"/>
      <c r="G599" s="65"/>
      <c r="H599" s="66"/>
      <c r="I599" s="20"/>
      <c r="J599" s="21"/>
    </row>
    <row r="600" spans="1:10" x14ac:dyDescent="0.2">
      <c r="A600" s="158" t="s">
        <v>273</v>
      </c>
      <c r="B600" s="65">
        <v>2</v>
      </c>
      <c r="C600" s="66">
        <v>2</v>
      </c>
      <c r="D600" s="65">
        <v>32</v>
      </c>
      <c r="E600" s="66">
        <v>40</v>
      </c>
      <c r="F600" s="67"/>
      <c r="G600" s="65">
        <f t="shared" ref="G600:G607" si="112">B600-C600</f>
        <v>0</v>
      </c>
      <c r="H600" s="66">
        <f t="shared" ref="H600:H607" si="113">D600-E600</f>
        <v>-8</v>
      </c>
      <c r="I600" s="20">
        <f t="shared" ref="I600:I607" si="114">IF(C600=0, "-", IF(G600/C600&lt;10, G600/C600, "&gt;999%"))</f>
        <v>0</v>
      </c>
      <c r="J600" s="21">
        <f t="shared" ref="J600:J607" si="115">IF(E600=0, "-", IF(H600/E600&lt;10, H600/E600, "&gt;999%"))</f>
        <v>-0.2</v>
      </c>
    </row>
    <row r="601" spans="1:10" x14ac:dyDescent="0.2">
      <c r="A601" s="158" t="s">
        <v>274</v>
      </c>
      <c r="B601" s="65">
        <v>0</v>
      </c>
      <c r="C601" s="66">
        <v>3</v>
      </c>
      <c r="D601" s="65">
        <v>8</v>
      </c>
      <c r="E601" s="66">
        <v>29</v>
      </c>
      <c r="F601" s="67"/>
      <c r="G601" s="65">
        <f t="shared" si="112"/>
        <v>-3</v>
      </c>
      <c r="H601" s="66">
        <f t="shared" si="113"/>
        <v>-21</v>
      </c>
      <c r="I601" s="20">
        <f t="shared" si="114"/>
        <v>-1</v>
      </c>
      <c r="J601" s="21">
        <f t="shared" si="115"/>
        <v>-0.72413793103448276</v>
      </c>
    </row>
    <row r="602" spans="1:10" x14ac:dyDescent="0.2">
      <c r="A602" s="158" t="s">
        <v>275</v>
      </c>
      <c r="B602" s="65">
        <v>3</v>
      </c>
      <c r="C602" s="66">
        <v>0</v>
      </c>
      <c r="D602" s="65">
        <v>3</v>
      </c>
      <c r="E602" s="66">
        <v>0</v>
      </c>
      <c r="F602" s="67"/>
      <c r="G602" s="65">
        <f t="shared" si="112"/>
        <v>3</v>
      </c>
      <c r="H602" s="66">
        <f t="shared" si="113"/>
        <v>3</v>
      </c>
      <c r="I602" s="20" t="str">
        <f t="shared" si="114"/>
        <v>-</v>
      </c>
      <c r="J602" s="21" t="str">
        <f t="shared" si="115"/>
        <v>-</v>
      </c>
    </row>
    <row r="603" spans="1:10" x14ac:dyDescent="0.2">
      <c r="A603" s="158" t="s">
        <v>290</v>
      </c>
      <c r="B603" s="65">
        <v>0</v>
      </c>
      <c r="C603" s="66">
        <v>0</v>
      </c>
      <c r="D603" s="65">
        <v>0</v>
      </c>
      <c r="E603" s="66">
        <v>12</v>
      </c>
      <c r="F603" s="67"/>
      <c r="G603" s="65">
        <f t="shared" si="112"/>
        <v>0</v>
      </c>
      <c r="H603" s="66">
        <f t="shared" si="113"/>
        <v>-12</v>
      </c>
      <c r="I603" s="20" t="str">
        <f t="shared" si="114"/>
        <v>-</v>
      </c>
      <c r="J603" s="21">
        <f t="shared" si="115"/>
        <v>-1</v>
      </c>
    </row>
    <row r="604" spans="1:10" x14ac:dyDescent="0.2">
      <c r="A604" s="158" t="s">
        <v>413</v>
      </c>
      <c r="B604" s="65">
        <v>69</v>
      </c>
      <c r="C604" s="66">
        <v>25</v>
      </c>
      <c r="D604" s="65">
        <v>994</v>
      </c>
      <c r="E604" s="66">
        <v>533</v>
      </c>
      <c r="F604" s="67"/>
      <c r="G604" s="65">
        <f t="shared" si="112"/>
        <v>44</v>
      </c>
      <c r="H604" s="66">
        <f t="shared" si="113"/>
        <v>461</v>
      </c>
      <c r="I604" s="20">
        <f t="shared" si="114"/>
        <v>1.76</v>
      </c>
      <c r="J604" s="21">
        <f t="shared" si="115"/>
        <v>0.86491557223264537</v>
      </c>
    </row>
    <row r="605" spans="1:10" x14ac:dyDescent="0.2">
      <c r="A605" s="158" t="s">
        <v>448</v>
      </c>
      <c r="B605" s="65">
        <v>47</v>
      </c>
      <c r="C605" s="66">
        <v>7</v>
      </c>
      <c r="D605" s="65">
        <v>868</v>
      </c>
      <c r="E605" s="66">
        <v>466</v>
      </c>
      <c r="F605" s="67"/>
      <c r="G605" s="65">
        <f t="shared" si="112"/>
        <v>40</v>
      </c>
      <c r="H605" s="66">
        <f t="shared" si="113"/>
        <v>402</v>
      </c>
      <c r="I605" s="20">
        <f t="shared" si="114"/>
        <v>5.7142857142857144</v>
      </c>
      <c r="J605" s="21">
        <f t="shared" si="115"/>
        <v>0.86266094420600858</v>
      </c>
    </row>
    <row r="606" spans="1:10" x14ac:dyDescent="0.2">
      <c r="A606" s="158" t="s">
        <v>493</v>
      </c>
      <c r="B606" s="65">
        <v>11</v>
      </c>
      <c r="C606" s="66">
        <v>4</v>
      </c>
      <c r="D606" s="65">
        <v>334</v>
      </c>
      <c r="E606" s="66">
        <v>155</v>
      </c>
      <c r="F606" s="67"/>
      <c r="G606" s="65">
        <f t="shared" si="112"/>
        <v>7</v>
      </c>
      <c r="H606" s="66">
        <f t="shared" si="113"/>
        <v>179</v>
      </c>
      <c r="I606" s="20">
        <f t="shared" si="114"/>
        <v>1.75</v>
      </c>
      <c r="J606" s="21">
        <f t="shared" si="115"/>
        <v>1.1548387096774193</v>
      </c>
    </row>
    <row r="607" spans="1:10" s="160" customFormat="1" x14ac:dyDescent="0.2">
      <c r="A607" s="178" t="s">
        <v>725</v>
      </c>
      <c r="B607" s="71">
        <v>132</v>
      </c>
      <c r="C607" s="72">
        <v>41</v>
      </c>
      <c r="D607" s="71">
        <v>2239</v>
      </c>
      <c r="E607" s="72">
        <v>1235</v>
      </c>
      <c r="F607" s="73"/>
      <c r="G607" s="71">
        <f t="shared" si="112"/>
        <v>91</v>
      </c>
      <c r="H607" s="72">
        <f t="shared" si="113"/>
        <v>1004</v>
      </c>
      <c r="I607" s="37">
        <f t="shared" si="114"/>
        <v>2.2195121951219514</v>
      </c>
      <c r="J607" s="38">
        <f t="shared" si="115"/>
        <v>0.81295546558704457</v>
      </c>
    </row>
    <row r="608" spans="1:10" x14ac:dyDescent="0.2">
      <c r="A608" s="177"/>
      <c r="B608" s="143"/>
      <c r="C608" s="144"/>
      <c r="D608" s="143"/>
      <c r="E608" s="144"/>
      <c r="F608" s="145"/>
      <c r="G608" s="143"/>
      <c r="H608" s="144"/>
      <c r="I608" s="151"/>
      <c r="J608" s="152"/>
    </row>
    <row r="609" spans="1:10" s="139" customFormat="1" x14ac:dyDescent="0.2">
      <c r="A609" s="159" t="s">
        <v>97</v>
      </c>
      <c r="B609" s="65"/>
      <c r="C609" s="66"/>
      <c r="D609" s="65"/>
      <c r="E609" s="66"/>
      <c r="F609" s="67"/>
      <c r="G609" s="65"/>
      <c r="H609" s="66"/>
      <c r="I609" s="20"/>
      <c r="J609" s="21"/>
    </row>
    <row r="610" spans="1:10" x14ac:dyDescent="0.2">
      <c r="A610" s="158" t="s">
        <v>601</v>
      </c>
      <c r="B610" s="65">
        <v>57</v>
      </c>
      <c r="C610" s="66">
        <v>84</v>
      </c>
      <c r="D610" s="65">
        <v>466</v>
      </c>
      <c r="E610" s="66">
        <v>513</v>
      </c>
      <c r="F610" s="67"/>
      <c r="G610" s="65">
        <f>B610-C610</f>
        <v>-27</v>
      </c>
      <c r="H610" s="66">
        <f>D610-E610</f>
        <v>-47</v>
      </c>
      <c r="I610" s="20">
        <f>IF(C610=0, "-", IF(G610/C610&lt;10, G610/C610, "&gt;999%"))</f>
        <v>-0.32142857142857145</v>
      </c>
      <c r="J610" s="21">
        <f>IF(E610=0, "-", IF(H610/E610&lt;10, H610/E610, "&gt;999%"))</f>
        <v>-9.1617933723196876E-2</v>
      </c>
    </row>
    <row r="611" spans="1:10" x14ac:dyDescent="0.2">
      <c r="A611" s="158" t="s">
        <v>587</v>
      </c>
      <c r="B611" s="65">
        <v>0</v>
      </c>
      <c r="C611" s="66">
        <v>1</v>
      </c>
      <c r="D611" s="65">
        <v>3</v>
      </c>
      <c r="E611" s="66">
        <v>11</v>
      </c>
      <c r="F611" s="67"/>
      <c r="G611" s="65">
        <f>B611-C611</f>
        <v>-1</v>
      </c>
      <c r="H611" s="66">
        <f>D611-E611</f>
        <v>-8</v>
      </c>
      <c r="I611" s="20">
        <f>IF(C611=0, "-", IF(G611/C611&lt;10, G611/C611, "&gt;999%"))</f>
        <v>-1</v>
      </c>
      <c r="J611" s="21">
        <f>IF(E611=0, "-", IF(H611/E611&lt;10, H611/E611, "&gt;999%"))</f>
        <v>-0.72727272727272729</v>
      </c>
    </row>
    <row r="612" spans="1:10" s="160" customFormat="1" x14ac:dyDescent="0.2">
      <c r="A612" s="178" t="s">
        <v>726</v>
      </c>
      <c r="B612" s="71">
        <v>57</v>
      </c>
      <c r="C612" s="72">
        <v>85</v>
      </c>
      <c r="D612" s="71">
        <v>469</v>
      </c>
      <c r="E612" s="72">
        <v>524</v>
      </c>
      <c r="F612" s="73"/>
      <c r="G612" s="71">
        <f>B612-C612</f>
        <v>-28</v>
      </c>
      <c r="H612" s="72">
        <f>D612-E612</f>
        <v>-55</v>
      </c>
      <c r="I612" s="37">
        <f>IF(C612=0, "-", IF(G612/C612&lt;10, G612/C612, "&gt;999%"))</f>
        <v>-0.32941176470588235</v>
      </c>
      <c r="J612" s="38">
        <f>IF(E612=0, "-", IF(H612/E612&lt;10, H612/E612, "&gt;999%"))</f>
        <v>-0.1049618320610687</v>
      </c>
    </row>
    <row r="613" spans="1:10" x14ac:dyDescent="0.2">
      <c r="A613" s="177"/>
      <c r="B613" s="143"/>
      <c r="C613" s="144"/>
      <c r="D613" s="143"/>
      <c r="E613" s="144"/>
      <c r="F613" s="145"/>
      <c r="G613" s="143"/>
      <c r="H613" s="144"/>
      <c r="I613" s="151"/>
      <c r="J613" s="152"/>
    </row>
    <row r="614" spans="1:10" s="139" customFormat="1" x14ac:dyDescent="0.2">
      <c r="A614" s="159" t="s">
        <v>98</v>
      </c>
      <c r="B614" s="65"/>
      <c r="C614" s="66"/>
      <c r="D614" s="65"/>
      <c r="E614" s="66"/>
      <c r="F614" s="67"/>
      <c r="G614" s="65"/>
      <c r="H614" s="66"/>
      <c r="I614" s="20"/>
      <c r="J614" s="21"/>
    </row>
    <row r="615" spans="1:10" x14ac:dyDescent="0.2">
      <c r="A615" s="158" t="s">
        <v>602</v>
      </c>
      <c r="B615" s="65">
        <v>4</v>
      </c>
      <c r="C615" s="66">
        <v>4</v>
      </c>
      <c r="D615" s="65">
        <v>35</v>
      </c>
      <c r="E615" s="66">
        <v>33</v>
      </c>
      <c r="F615" s="67"/>
      <c r="G615" s="65">
        <f>B615-C615</f>
        <v>0</v>
      </c>
      <c r="H615" s="66">
        <f>D615-E615</f>
        <v>2</v>
      </c>
      <c r="I615" s="20">
        <f>IF(C615=0, "-", IF(G615/C615&lt;10, G615/C615, "&gt;999%"))</f>
        <v>0</v>
      </c>
      <c r="J615" s="21">
        <f>IF(E615=0, "-", IF(H615/E615&lt;10, H615/E615, "&gt;999%"))</f>
        <v>6.0606060606060608E-2</v>
      </c>
    </row>
    <row r="616" spans="1:10" s="160" customFormat="1" x14ac:dyDescent="0.2">
      <c r="A616" s="165" t="s">
        <v>727</v>
      </c>
      <c r="B616" s="166">
        <v>4</v>
      </c>
      <c r="C616" s="167">
        <v>4</v>
      </c>
      <c r="D616" s="166">
        <v>35</v>
      </c>
      <c r="E616" s="167">
        <v>33</v>
      </c>
      <c r="F616" s="168"/>
      <c r="G616" s="166">
        <f>B616-C616</f>
        <v>0</v>
      </c>
      <c r="H616" s="167">
        <f>D616-E616</f>
        <v>2</v>
      </c>
      <c r="I616" s="169">
        <f>IF(C616=0, "-", IF(G616/C616&lt;10, G616/C616, "&gt;999%"))</f>
        <v>0</v>
      </c>
      <c r="J616" s="170">
        <f>IF(E616=0, "-", IF(H616/E616&lt;10, H616/E616, "&gt;999%"))</f>
        <v>6.0606060606060608E-2</v>
      </c>
    </row>
    <row r="617" spans="1:10" x14ac:dyDescent="0.2">
      <c r="A617" s="171"/>
      <c r="B617" s="172"/>
      <c r="C617" s="173"/>
      <c r="D617" s="172"/>
      <c r="E617" s="173"/>
      <c r="F617" s="174"/>
      <c r="G617" s="172"/>
      <c r="H617" s="173"/>
      <c r="I617" s="175"/>
      <c r="J617" s="176"/>
    </row>
    <row r="618" spans="1:10" x14ac:dyDescent="0.2">
      <c r="A618" s="27" t="s">
        <v>16</v>
      </c>
      <c r="B618" s="71">
        <f>SUM(B7:B617)/2</f>
        <v>20495</v>
      </c>
      <c r="C618" s="77">
        <f>SUM(C7:C617)/2</f>
        <v>10447</v>
      </c>
      <c r="D618" s="71">
        <f>SUM(D7:D617)/2</f>
        <v>211338</v>
      </c>
      <c r="E618" s="77">
        <f>SUM(E7:E617)/2</f>
        <v>155887</v>
      </c>
      <c r="F618" s="73"/>
      <c r="G618" s="71">
        <f>B618-C618</f>
        <v>10048</v>
      </c>
      <c r="H618" s="72">
        <f>D618-E618</f>
        <v>55451</v>
      </c>
      <c r="I618" s="37">
        <f>IF(C618=0, 0, G618/C618)</f>
        <v>0.96180721738298081</v>
      </c>
      <c r="J618" s="38">
        <f>IF(E618=0, 0, H618/E618)</f>
        <v>0.35571279195827749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7" max="16383" man="1"/>
    <brk id="109" max="16383" man="1"/>
    <brk id="165" max="16383" man="1"/>
    <brk id="223" max="16383" man="1"/>
    <brk id="283" max="16383" man="1"/>
    <brk id="343" max="16383" man="1"/>
    <brk id="396" max="16383" man="1"/>
    <brk id="449" max="16383" man="1"/>
    <brk id="501" max="16383" man="1"/>
    <brk id="540" max="16383" man="1"/>
    <brk id="59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111</v>
      </c>
      <c r="B7" s="65">
        <v>4436</v>
      </c>
      <c r="C7" s="66">
        <v>2212</v>
      </c>
      <c r="D7" s="65">
        <v>46589</v>
      </c>
      <c r="E7" s="66">
        <v>39907</v>
      </c>
      <c r="F7" s="67"/>
      <c r="G7" s="65">
        <f>B7-C7</f>
        <v>2224</v>
      </c>
      <c r="H7" s="66">
        <f>D7-E7</f>
        <v>6682</v>
      </c>
      <c r="I7" s="28">
        <f>IF(C7=0, "-", IF(G7/C7&lt;10, G7/C7*100, "&gt;999"))</f>
        <v>100.54249547920433</v>
      </c>
      <c r="J7" s="29">
        <f>IF(E7=0, "-", IF(H7/E7&lt;10, H7/E7*100, "&gt;999"))</f>
        <v>16.743929636404641</v>
      </c>
    </row>
    <row r="8" spans="1:10" x14ac:dyDescent="0.2">
      <c r="A8" s="7" t="s">
        <v>120</v>
      </c>
      <c r="B8" s="65">
        <v>10243</v>
      </c>
      <c r="C8" s="66">
        <v>4775</v>
      </c>
      <c r="D8" s="65">
        <v>109649</v>
      </c>
      <c r="E8" s="66">
        <v>76513</v>
      </c>
      <c r="F8" s="67"/>
      <c r="G8" s="65">
        <f>B8-C8</f>
        <v>5468</v>
      </c>
      <c r="H8" s="66">
        <f>D8-E8</f>
        <v>33136</v>
      </c>
      <c r="I8" s="28">
        <f>IF(C8=0, "-", IF(G8/C8&lt;10, G8/C8*100, "&gt;999"))</f>
        <v>114.5130890052356</v>
      </c>
      <c r="J8" s="29">
        <f>IF(E8=0, "-", IF(H8/E8&lt;10, H8/E8*100, "&gt;999"))</f>
        <v>43.307673205860439</v>
      </c>
    </row>
    <row r="9" spans="1:10" x14ac:dyDescent="0.2">
      <c r="A9" s="7" t="s">
        <v>126</v>
      </c>
      <c r="B9" s="65">
        <v>4783</v>
      </c>
      <c r="C9" s="66">
        <v>2738</v>
      </c>
      <c r="D9" s="65">
        <v>46595</v>
      </c>
      <c r="E9" s="66">
        <v>32921</v>
      </c>
      <c r="F9" s="67"/>
      <c r="G9" s="65">
        <f>B9-C9</f>
        <v>2045</v>
      </c>
      <c r="H9" s="66">
        <f>D9-E9</f>
        <v>13674</v>
      </c>
      <c r="I9" s="28">
        <f>IF(C9=0, "-", IF(G9/C9&lt;10, G9/C9*100, "&gt;999"))</f>
        <v>74.68955441928415</v>
      </c>
      <c r="J9" s="29">
        <f>IF(E9=0, "-", IF(H9/E9&lt;10, H9/E9*100, "&gt;999"))</f>
        <v>41.53579781902129</v>
      </c>
    </row>
    <row r="10" spans="1:10" x14ac:dyDescent="0.2">
      <c r="A10" s="7" t="s">
        <v>127</v>
      </c>
      <c r="B10" s="65">
        <v>1033</v>
      </c>
      <c r="C10" s="66">
        <v>722</v>
      </c>
      <c r="D10" s="65">
        <v>8505</v>
      </c>
      <c r="E10" s="66">
        <v>6546</v>
      </c>
      <c r="F10" s="67"/>
      <c r="G10" s="65">
        <f>B10-C10</f>
        <v>311</v>
      </c>
      <c r="H10" s="66">
        <f>D10-E10</f>
        <v>1959</v>
      </c>
      <c r="I10" s="28">
        <f>IF(C10=0, "-", IF(G10/C10&lt;10, G10/C10*100, "&gt;999"))</f>
        <v>43.074792243767313</v>
      </c>
      <c r="J10" s="29">
        <f>IF(E10=0, "-", IF(H10/E10&lt;10, H10/E10*100, "&gt;999"))</f>
        <v>29.926672777268561</v>
      </c>
    </row>
    <row r="11" spans="1:10" s="43" customFormat="1" x14ac:dyDescent="0.2">
      <c r="A11" s="27" t="s">
        <v>0</v>
      </c>
      <c r="B11" s="71">
        <f>SUM(B7:B10)</f>
        <v>20495</v>
      </c>
      <c r="C11" s="72">
        <f>SUM(C7:C10)</f>
        <v>10447</v>
      </c>
      <c r="D11" s="71">
        <f>SUM(D7:D10)</f>
        <v>211338</v>
      </c>
      <c r="E11" s="72">
        <f>SUM(E7:E10)</f>
        <v>155887</v>
      </c>
      <c r="F11" s="73"/>
      <c r="G11" s="71">
        <f>B11-C11</f>
        <v>10048</v>
      </c>
      <c r="H11" s="72">
        <f>D11-E11</f>
        <v>55451</v>
      </c>
      <c r="I11" s="44">
        <f>IF(C11=0, 0, G11/C11*100)</f>
        <v>96.180721738298075</v>
      </c>
      <c r="J11" s="45">
        <f>IF(E11=0, 0, H11/E11*100)</f>
        <v>35.571279195827749</v>
      </c>
    </row>
    <row r="13" spans="1:10" x14ac:dyDescent="0.2">
      <c r="A13" s="3"/>
      <c r="B13" s="196" t="s">
        <v>1</v>
      </c>
      <c r="C13" s="197"/>
      <c r="D13" s="196" t="s">
        <v>2</v>
      </c>
      <c r="E13" s="197"/>
      <c r="F13" s="59"/>
      <c r="G13" s="196" t="s">
        <v>3</v>
      </c>
      <c r="H13" s="200"/>
      <c r="I13" s="200"/>
      <c r="J13" s="197"/>
    </row>
    <row r="14" spans="1:10" x14ac:dyDescent="0.2">
      <c r="A14" s="7" t="s">
        <v>112</v>
      </c>
      <c r="B14" s="65">
        <v>188</v>
      </c>
      <c r="C14" s="66">
        <v>49</v>
      </c>
      <c r="D14" s="65">
        <v>1609</v>
      </c>
      <c r="E14" s="66">
        <v>746</v>
      </c>
      <c r="F14" s="67"/>
      <c r="G14" s="65">
        <f t="shared" ref="G14:G34" si="0">B14-C14</f>
        <v>139</v>
      </c>
      <c r="H14" s="66">
        <f t="shared" ref="H14:H34" si="1">D14-E14</f>
        <v>863</v>
      </c>
      <c r="I14" s="28">
        <f t="shared" ref="I14:I33" si="2">IF(C14=0, "-", IF(G14/C14&lt;10, G14/C14*100, "&gt;999"))</f>
        <v>283.67346938775506</v>
      </c>
      <c r="J14" s="29">
        <f t="shared" ref="J14:J33" si="3">IF(E14=0, "-", IF(H14/E14&lt;10, H14/E14*100, "&gt;999"))</f>
        <v>115.68364611260054</v>
      </c>
    </row>
    <row r="15" spans="1:10" x14ac:dyDescent="0.2">
      <c r="A15" s="7" t="s">
        <v>113</v>
      </c>
      <c r="B15" s="65">
        <v>755</v>
      </c>
      <c r="C15" s="66">
        <v>370</v>
      </c>
      <c r="D15" s="65">
        <v>8656</v>
      </c>
      <c r="E15" s="66">
        <v>5936</v>
      </c>
      <c r="F15" s="67"/>
      <c r="G15" s="65">
        <f t="shared" si="0"/>
        <v>385</v>
      </c>
      <c r="H15" s="66">
        <f t="shared" si="1"/>
        <v>2720</v>
      </c>
      <c r="I15" s="28">
        <f t="shared" si="2"/>
        <v>104.05405405405406</v>
      </c>
      <c r="J15" s="29">
        <f t="shared" si="3"/>
        <v>45.822102425876011</v>
      </c>
    </row>
    <row r="16" spans="1:10" x14ac:dyDescent="0.2">
      <c r="A16" s="7" t="s">
        <v>114</v>
      </c>
      <c r="B16" s="65">
        <v>2151</v>
      </c>
      <c r="C16" s="66">
        <v>1059</v>
      </c>
      <c r="D16" s="65">
        <v>22864</v>
      </c>
      <c r="E16" s="66">
        <v>21387</v>
      </c>
      <c r="F16" s="67"/>
      <c r="G16" s="65">
        <f t="shared" si="0"/>
        <v>1092</v>
      </c>
      <c r="H16" s="66">
        <f t="shared" si="1"/>
        <v>1477</v>
      </c>
      <c r="I16" s="28">
        <f t="shared" si="2"/>
        <v>103.11614730878188</v>
      </c>
      <c r="J16" s="29">
        <f t="shared" si="3"/>
        <v>6.9060644316640953</v>
      </c>
    </row>
    <row r="17" spans="1:10" x14ac:dyDescent="0.2">
      <c r="A17" s="7" t="s">
        <v>115</v>
      </c>
      <c r="B17" s="65">
        <v>764</v>
      </c>
      <c r="C17" s="66">
        <v>395</v>
      </c>
      <c r="D17" s="65">
        <v>7044</v>
      </c>
      <c r="E17" s="66">
        <v>6294</v>
      </c>
      <c r="F17" s="67"/>
      <c r="G17" s="65">
        <f t="shared" si="0"/>
        <v>369</v>
      </c>
      <c r="H17" s="66">
        <f t="shared" si="1"/>
        <v>750</v>
      </c>
      <c r="I17" s="28">
        <f t="shared" si="2"/>
        <v>93.417721518987335</v>
      </c>
      <c r="J17" s="29">
        <f t="shared" si="3"/>
        <v>11.916110581506196</v>
      </c>
    </row>
    <row r="18" spans="1:10" x14ac:dyDescent="0.2">
      <c r="A18" s="7" t="s">
        <v>116</v>
      </c>
      <c r="B18" s="65">
        <v>82</v>
      </c>
      <c r="C18" s="66">
        <v>115</v>
      </c>
      <c r="D18" s="65">
        <v>1299</v>
      </c>
      <c r="E18" s="66">
        <v>1318</v>
      </c>
      <c r="F18" s="67"/>
      <c r="G18" s="65">
        <f t="shared" si="0"/>
        <v>-33</v>
      </c>
      <c r="H18" s="66">
        <f t="shared" si="1"/>
        <v>-19</v>
      </c>
      <c r="I18" s="28">
        <f t="shared" si="2"/>
        <v>-28.695652173913043</v>
      </c>
      <c r="J18" s="29">
        <f t="shared" si="3"/>
        <v>-1.4415781487101669</v>
      </c>
    </row>
    <row r="19" spans="1:10" x14ac:dyDescent="0.2">
      <c r="A19" s="7" t="s">
        <v>117</v>
      </c>
      <c r="B19" s="65">
        <v>18</v>
      </c>
      <c r="C19" s="66">
        <v>12</v>
      </c>
      <c r="D19" s="65">
        <v>206</v>
      </c>
      <c r="E19" s="66">
        <v>272</v>
      </c>
      <c r="F19" s="67"/>
      <c r="G19" s="65">
        <f t="shared" si="0"/>
        <v>6</v>
      </c>
      <c r="H19" s="66">
        <f t="shared" si="1"/>
        <v>-66</v>
      </c>
      <c r="I19" s="28">
        <f t="shared" si="2"/>
        <v>50</v>
      </c>
      <c r="J19" s="29">
        <f t="shared" si="3"/>
        <v>-24.264705882352942</v>
      </c>
    </row>
    <row r="20" spans="1:10" x14ac:dyDescent="0.2">
      <c r="A20" s="7" t="s">
        <v>118</v>
      </c>
      <c r="B20" s="65">
        <v>191</v>
      </c>
      <c r="C20" s="66">
        <v>68</v>
      </c>
      <c r="D20" s="65">
        <v>2165</v>
      </c>
      <c r="E20" s="66">
        <v>1553</v>
      </c>
      <c r="F20" s="67"/>
      <c r="G20" s="65">
        <f t="shared" si="0"/>
        <v>123</v>
      </c>
      <c r="H20" s="66">
        <f t="shared" si="1"/>
        <v>612</v>
      </c>
      <c r="I20" s="28">
        <f t="shared" si="2"/>
        <v>180.88235294117646</v>
      </c>
      <c r="J20" s="29">
        <f t="shared" si="3"/>
        <v>39.407598197037991</v>
      </c>
    </row>
    <row r="21" spans="1:10" x14ac:dyDescent="0.2">
      <c r="A21" s="7" t="s">
        <v>119</v>
      </c>
      <c r="B21" s="65">
        <v>287</v>
      </c>
      <c r="C21" s="66">
        <v>144</v>
      </c>
      <c r="D21" s="65">
        <v>2746</v>
      </c>
      <c r="E21" s="66">
        <v>2401</v>
      </c>
      <c r="F21" s="67"/>
      <c r="G21" s="65">
        <f t="shared" si="0"/>
        <v>143</v>
      </c>
      <c r="H21" s="66">
        <f t="shared" si="1"/>
        <v>345</v>
      </c>
      <c r="I21" s="28">
        <f t="shared" si="2"/>
        <v>99.305555555555557</v>
      </c>
      <c r="J21" s="29">
        <f t="shared" si="3"/>
        <v>14.369012911286964</v>
      </c>
    </row>
    <row r="22" spans="1:10" x14ac:dyDescent="0.2">
      <c r="A22" s="142" t="s">
        <v>121</v>
      </c>
      <c r="B22" s="143">
        <v>998</v>
      </c>
      <c r="C22" s="144">
        <v>312</v>
      </c>
      <c r="D22" s="143">
        <v>10967</v>
      </c>
      <c r="E22" s="144">
        <v>4414</v>
      </c>
      <c r="F22" s="145"/>
      <c r="G22" s="143">
        <f t="shared" si="0"/>
        <v>686</v>
      </c>
      <c r="H22" s="144">
        <f t="shared" si="1"/>
        <v>6553</v>
      </c>
      <c r="I22" s="146">
        <f t="shared" si="2"/>
        <v>219.87179487179489</v>
      </c>
      <c r="J22" s="147">
        <f t="shared" si="3"/>
        <v>148.45944721341186</v>
      </c>
    </row>
    <row r="23" spans="1:10" x14ac:dyDescent="0.2">
      <c r="A23" s="7" t="s">
        <v>122</v>
      </c>
      <c r="B23" s="65">
        <v>2456</v>
      </c>
      <c r="C23" s="66">
        <v>1048</v>
      </c>
      <c r="D23" s="65">
        <v>28475</v>
      </c>
      <c r="E23" s="66">
        <v>17581</v>
      </c>
      <c r="F23" s="67"/>
      <c r="G23" s="65">
        <f t="shared" si="0"/>
        <v>1408</v>
      </c>
      <c r="H23" s="66">
        <f t="shared" si="1"/>
        <v>10894</v>
      </c>
      <c r="I23" s="28">
        <f t="shared" si="2"/>
        <v>134.35114503816794</v>
      </c>
      <c r="J23" s="29">
        <f t="shared" si="3"/>
        <v>61.964620897559861</v>
      </c>
    </row>
    <row r="24" spans="1:10" x14ac:dyDescent="0.2">
      <c r="A24" s="7" t="s">
        <v>123</v>
      </c>
      <c r="B24" s="65">
        <v>3674</v>
      </c>
      <c r="C24" s="66">
        <v>1994</v>
      </c>
      <c r="D24" s="65">
        <v>38000</v>
      </c>
      <c r="E24" s="66">
        <v>32329</v>
      </c>
      <c r="F24" s="67"/>
      <c r="G24" s="65">
        <f t="shared" si="0"/>
        <v>1680</v>
      </c>
      <c r="H24" s="66">
        <f t="shared" si="1"/>
        <v>5671</v>
      </c>
      <c r="I24" s="28">
        <f t="shared" si="2"/>
        <v>84.252758274824473</v>
      </c>
      <c r="J24" s="29">
        <f t="shared" si="3"/>
        <v>17.541526183921558</v>
      </c>
    </row>
    <row r="25" spans="1:10" x14ac:dyDescent="0.2">
      <c r="A25" s="7" t="s">
        <v>124</v>
      </c>
      <c r="B25" s="65">
        <v>2800</v>
      </c>
      <c r="C25" s="66">
        <v>1179</v>
      </c>
      <c r="D25" s="65">
        <v>27814</v>
      </c>
      <c r="E25" s="66">
        <v>19250</v>
      </c>
      <c r="F25" s="67"/>
      <c r="G25" s="65">
        <f t="shared" si="0"/>
        <v>1621</v>
      </c>
      <c r="H25" s="66">
        <f t="shared" si="1"/>
        <v>8564</v>
      </c>
      <c r="I25" s="28">
        <f t="shared" si="2"/>
        <v>137.48939779474131</v>
      </c>
      <c r="J25" s="29">
        <f t="shared" si="3"/>
        <v>44.48831168831169</v>
      </c>
    </row>
    <row r="26" spans="1:10" x14ac:dyDescent="0.2">
      <c r="A26" s="7" t="s">
        <v>125</v>
      </c>
      <c r="B26" s="65">
        <v>315</v>
      </c>
      <c r="C26" s="66">
        <v>242</v>
      </c>
      <c r="D26" s="65">
        <v>4393</v>
      </c>
      <c r="E26" s="66">
        <v>2939</v>
      </c>
      <c r="F26" s="67"/>
      <c r="G26" s="65">
        <f t="shared" si="0"/>
        <v>73</v>
      </c>
      <c r="H26" s="66">
        <f t="shared" si="1"/>
        <v>1454</v>
      </c>
      <c r="I26" s="28">
        <f t="shared" si="2"/>
        <v>30.165289256198346</v>
      </c>
      <c r="J26" s="29">
        <f t="shared" si="3"/>
        <v>49.472609731201089</v>
      </c>
    </row>
    <row r="27" spans="1:10" x14ac:dyDescent="0.2">
      <c r="A27" s="142" t="s">
        <v>128</v>
      </c>
      <c r="B27" s="143">
        <v>45</v>
      </c>
      <c r="C27" s="144">
        <v>14</v>
      </c>
      <c r="D27" s="143">
        <v>301</v>
      </c>
      <c r="E27" s="144">
        <v>273</v>
      </c>
      <c r="F27" s="145"/>
      <c r="G27" s="143">
        <f t="shared" si="0"/>
        <v>31</v>
      </c>
      <c r="H27" s="144">
        <f t="shared" si="1"/>
        <v>28</v>
      </c>
      <c r="I27" s="146">
        <f t="shared" si="2"/>
        <v>221.42857142857144</v>
      </c>
      <c r="J27" s="147">
        <f t="shared" si="3"/>
        <v>10.256410256410255</v>
      </c>
    </row>
    <row r="28" spans="1:10" x14ac:dyDescent="0.2">
      <c r="A28" s="7" t="s">
        <v>129</v>
      </c>
      <c r="B28" s="65">
        <v>2</v>
      </c>
      <c r="C28" s="66">
        <v>1</v>
      </c>
      <c r="D28" s="65">
        <v>19</v>
      </c>
      <c r="E28" s="66">
        <v>24</v>
      </c>
      <c r="F28" s="67"/>
      <c r="G28" s="65">
        <f t="shared" si="0"/>
        <v>1</v>
      </c>
      <c r="H28" s="66">
        <f t="shared" si="1"/>
        <v>-5</v>
      </c>
      <c r="I28" s="28">
        <f t="shared" si="2"/>
        <v>100</v>
      </c>
      <c r="J28" s="29">
        <f t="shared" si="3"/>
        <v>-20.833333333333336</v>
      </c>
    </row>
    <row r="29" spans="1:10" x14ac:dyDescent="0.2">
      <c r="A29" s="7" t="s">
        <v>130</v>
      </c>
      <c r="B29" s="65">
        <v>57</v>
      </c>
      <c r="C29" s="66">
        <v>33</v>
      </c>
      <c r="D29" s="65">
        <v>427</v>
      </c>
      <c r="E29" s="66">
        <v>480</v>
      </c>
      <c r="F29" s="67"/>
      <c r="G29" s="65">
        <f t="shared" si="0"/>
        <v>24</v>
      </c>
      <c r="H29" s="66">
        <f t="shared" si="1"/>
        <v>-53</v>
      </c>
      <c r="I29" s="28">
        <f t="shared" si="2"/>
        <v>72.727272727272734</v>
      </c>
      <c r="J29" s="29">
        <f t="shared" si="3"/>
        <v>-11.041666666666666</v>
      </c>
    </row>
    <row r="30" spans="1:10" x14ac:dyDescent="0.2">
      <c r="A30" s="7" t="s">
        <v>131</v>
      </c>
      <c r="B30" s="65">
        <v>646</v>
      </c>
      <c r="C30" s="66">
        <v>421</v>
      </c>
      <c r="D30" s="65">
        <v>5713</v>
      </c>
      <c r="E30" s="66">
        <v>3925</v>
      </c>
      <c r="F30" s="67"/>
      <c r="G30" s="65">
        <f t="shared" si="0"/>
        <v>225</v>
      </c>
      <c r="H30" s="66">
        <f t="shared" si="1"/>
        <v>1788</v>
      </c>
      <c r="I30" s="28">
        <f t="shared" si="2"/>
        <v>53.444180522565318</v>
      </c>
      <c r="J30" s="29">
        <f t="shared" si="3"/>
        <v>45.554140127388536</v>
      </c>
    </row>
    <row r="31" spans="1:10" x14ac:dyDescent="0.2">
      <c r="A31" s="7" t="s">
        <v>132</v>
      </c>
      <c r="B31" s="65">
        <v>721</v>
      </c>
      <c r="C31" s="66">
        <v>334</v>
      </c>
      <c r="D31" s="65">
        <v>6143</v>
      </c>
      <c r="E31" s="66">
        <v>4386</v>
      </c>
      <c r="F31" s="67"/>
      <c r="G31" s="65">
        <f t="shared" si="0"/>
        <v>387</v>
      </c>
      <c r="H31" s="66">
        <f t="shared" si="1"/>
        <v>1757</v>
      </c>
      <c r="I31" s="28">
        <f t="shared" si="2"/>
        <v>115.8682634730539</v>
      </c>
      <c r="J31" s="29">
        <f t="shared" si="3"/>
        <v>40.059279525763792</v>
      </c>
    </row>
    <row r="32" spans="1:10" x14ac:dyDescent="0.2">
      <c r="A32" s="7" t="s">
        <v>133</v>
      </c>
      <c r="B32" s="65">
        <v>3312</v>
      </c>
      <c r="C32" s="66">
        <v>1935</v>
      </c>
      <c r="D32" s="65">
        <v>33992</v>
      </c>
      <c r="E32" s="66">
        <v>23833</v>
      </c>
      <c r="F32" s="67"/>
      <c r="G32" s="65">
        <f t="shared" si="0"/>
        <v>1377</v>
      </c>
      <c r="H32" s="66">
        <f t="shared" si="1"/>
        <v>10159</v>
      </c>
      <c r="I32" s="28">
        <f t="shared" si="2"/>
        <v>71.16279069767441</v>
      </c>
      <c r="J32" s="29">
        <f t="shared" si="3"/>
        <v>42.625770989804053</v>
      </c>
    </row>
    <row r="33" spans="1:10" x14ac:dyDescent="0.2">
      <c r="A33" s="142" t="s">
        <v>127</v>
      </c>
      <c r="B33" s="143">
        <v>1033</v>
      </c>
      <c r="C33" s="144">
        <v>722</v>
      </c>
      <c r="D33" s="143">
        <v>8505</v>
      </c>
      <c r="E33" s="144">
        <v>6546</v>
      </c>
      <c r="F33" s="145"/>
      <c r="G33" s="143">
        <f t="shared" si="0"/>
        <v>311</v>
      </c>
      <c r="H33" s="144">
        <f t="shared" si="1"/>
        <v>1959</v>
      </c>
      <c r="I33" s="146">
        <f t="shared" si="2"/>
        <v>43.074792243767313</v>
      </c>
      <c r="J33" s="147">
        <f t="shared" si="3"/>
        <v>29.926672777268561</v>
      </c>
    </row>
    <row r="34" spans="1:10" s="43" customFormat="1" x14ac:dyDescent="0.2">
      <c r="A34" s="27" t="s">
        <v>0</v>
      </c>
      <c r="B34" s="71">
        <f>SUM(B14:B33)</f>
        <v>20495</v>
      </c>
      <c r="C34" s="72">
        <f>SUM(C14:C33)</f>
        <v>10447</v>
      </c>
      <c r="D34" s="71">
        <f>SUM(D14:D33)</f>
        <v>211338</v>
      </c>
      <c r="E34" s="72">
        <f>SUM(E14:E33)</f>
        <v>155887</v>
      </c>
      <c r="F34" s="73"/>
      <c r="G34" s="71">
        <f t="shared" si="0"/>
        <v>10048</v>
      </c>
      <c r="H34" s="72">
        <f t="shared" si="1"/>
        <v>55451</v>
      </c>
      <c r="I34" s="44">
        <f>IF(C34=0, 0, G34/C34*100)</f>
        <v>96.180721738298075</v>
      </c>
      <c r="J34" s="45">
        <f>IF(E34=0, 0, H34/E34*100)</f>
        <v>35.571279195827749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111</v>
      </c>
      <c r="B39" s="30">
        <f>$B$7/$B$11*100</f>
        <v>21.644303488655769</v>
      </c>
      <c r="C39" s="31">
        <f>$C$7/$C$11*100</f>
        <v>21.173542643821193</v>
      </c>
      <c r="D39" s="30">
        <f>$D$7/$D$11*100</f>
        <v>22.044781345522338</v>
      </c>
      <c r="E39" s="31">
        <f>$E$7/$E$11*100</f>
        <v>25.599953812697656</v>
      </c>
      <c r="F39" s="32"/>
      <c r="G39" s="30">
        <f>B39-C39</f>
        <v>0.47076084483457592</v>
      </c>
      <c r="H39" s="31">
        <f>D39-E39</f>
        <v>-3.5551724671753178</v>
      </c>
    </row>
    <row r="40" spans="1:10" x14ac:dyDescent="0.2">
      <c r="A40" s="7" t="s">
        <v>120</v>
      </c>
      <c r="B40" s="30">
        <f>$B$8/$B$11*100</f>
        <v>49.978043425225664</v>
      </c>
      <c r="C40" s="31">
        <f>$C$8/$C$11*100</f>
        <v>45.706901502823776</v>
      </c>
      <c r="D40" s="30">
        <f>$D$8/$D$11*100</f>
        <v>51.883239171374761</v>
      </c>
      <c r="E40" s="31">
        <f>$E$8/$E$11*100</f>
        <v>49.082348111131779</v>
      </c>
      <c r="F40" s="32"/>
      <c r="G40" s="30">
        <f>B40-C40</f>
        <v>4.2711419224018883</v>
      </c>
      <c r="H40" s="31">
        <f>D40-E40</f>
        <v>2.8008910602429822</v>
      </c>
    </row>
    <row r="41" spans="1:10" x14ac:dyDescent="0.2">
      <c r="A41" s="7" t="s">
        <v>126</v>
      </c>
      <c r="B41" s="30">
        <f>$B$9/$B$11*100</f>
        <v>23.337399365698953</v>
      </c>
      <c r="C41" s="31">
        <f>$C$9/$C$11*100</f>
        <v>26.208480903608695</v>
      </c>
      <c r="D41" s="30">
        <f>$D$9/$D$11*100</f>
        <v>22.047620399549537</v>
      </c>
      <c r="E41" s="31">
        <f>$E$9/$E$11*100</f>
        <v>21.118502505019663</v>
      </c>
      <c r="F41" s="32"/>
      <c r="G41" s="30">
        <f>B41-C41</f>
        <v>-2.8710815379097419</v>
      </c>
      <c r="H41" s="31">
        <f>D41-E41</f>
        <v>0.92911789452987392</v>
      </c>
    </row>
    <row r="42" spans="1:10" x14ac:dyDescent="0.2">
      <c r="A42" s="7" t="s">
        <v>127</v>
      </c>
      <c r="B42" s="30">
        <f>$B$10/$B$11*100</f>
        <v>5.0402537204196145</v>
      </c>
      <c r="C42" s="31">
        <f>$C$10/$C$11*100</f>
        <v>6.9110749497463386</v>
      </c>
      <c r="D42" s="30">
        <f>$D$10/$D$11*100</f>
        <v>4.0243590835533603</v>
      </c>
      <c r="E42" s="31">
        <f>$E$10/$E$11*100</f>
        <v>4.1991955711508977</v>
      </c>
      <c r="F42" s="32"/>
      <c r="G42" s="30">
        <f>B42-C42</f>
        <v>-1.8708212293267241</v>
      </c>
      <c r="H42" s="31">
        <f>D42-E42</f>
        <v>-0.17483648759753745</v>
      </c>
    </row>
    <row r="43" spans="1:10" s="43" customFormat="1" x14ac:dyDescent="0.2">
      <c r="A43" s="27" t="s">
        <v>0</v>
      </c>
      <c r="B43" s="46">
        <f>SUM(B39:B42)</f>
        <v>100</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112</v>
      </c>
      <c r="B46" s="30">
        <f>$B$14/$B$34*100</f>
        <v>0.91729690168333744</v>
      </c>
      <c r="C46" s="31">
        <f>$C$14/$C$34*100</f>
        <v>0.46903417248970997</v>
      </c>
      <c r="D46" s="30">
        <f>$D$14/$D$34*100</f>
        <v>0.76133965496030065</v>
      </c>
      <c r="E46" s="31">
        <f>$E$14/$E$34*100</f>
        <v>0.47855177147549188</v>
      </c>
      <c r="F46" s="32"/>
      <c r="G46" s="30">
        <f t="shared" ref="G46:G66" si="4">B46-C46</f>
        <v>0.44826272919362747</v>
      </c>
      <c r="H46" s="31">
        <f t="shared" ref="H46:H66" si="5">D46-E46</f>
        <v>0.28278788348480877</v>
      </c>
    </row>
    <row r="47" spans="1:10" x14ac:dyDescent="0.2">
      <c r="A47" s="7" t="s">
        <v>113</v>
      </c>
      <c r="B47" s="30">
        <f>$B$15/$B$34*100</f>
        <v>3.6838253232495735</v>
      </c>
      <c r="C47" s="31">
        <f>$C$15/$C$34*100</f>
        <v>3.5416866085957692</v>
      </c>
      <c r="D47" s="30">
        <f>$D$15/$D$34*100</f>
        <v>4.0958086099045135</v>
      </c>
      <c r="E47" s="31">
        <f>$E$15/$E$34*100</f>
        <v>3.8078864818746916</v>
      </c>
      <c r="F47" s="32"/>
      <c r="G47" s="30">
        <f t="shared" si="4"/>
        <v>0.14213871465380423</v>
      </c>
      <c r="H47" s="31">
        <f t="shared" si="5"/>
        <v>0.28792212802982187</v>
      </c>
    </row>
    <row r="48" spans="1:10" x14ac:dyDescent="0.2">
      <c r="A48" s="7" t="s">
        <v>114</v>
      </c>
      <c r="B48" s="30">
        <f>$B$16/$B$34*100</f>
        <v>10.495242742132227</v>
      </c>
      <c r="C48" s="31">
        <f>$C$16/$C$34*100</f>
        <v>10.136881401359242</v>
      </c>
      <c r="D48" s="30">
        <f>$D$16/$D$34*100</f>
        <v>10.818688546309703</v>
      </c>
      <c r="E48" s="31">
        <f>$E$16/$E$34*100</f>
        <v>13.719553266147916</v>
      </c>
      <c r="F48" s="32"/>
      <c r="G48" s="30">
        <f t="shared" si="4"/>
        <v>0.35836134077298532</v>
      </c>
      <c r="H48" s="31">
        <f t="shared" si="5"/>
        <v>-2.9008647198382125</v>
      </c>
    </row>
    <row r="49" spans="1:8" x14ac:dyDescent="0.2">
      <c r="A49" s="7" t="s">
        <v>115</v>
      </c>
      <c r="B49" s="30">
        <f>$B$17/$B$34*100</f>
        <v>3.7277384727982437</v>
      </c>
      <c r="C49" s="31">
        <f>$C$17/$C$34*100</f>
        <v>3.7809897578252127</v>
      </c>
      <c r="D49" s="30">
        <f>$D$17/$D$34*100</f>
        <v>3.3330494279306135</v>
      </c>
      <c r="E49" s="31">
        <f>$E$17/$E$34*100</f>
        <v>4.0375400129581047</v>
      </c>
      <c r="F49" s="32"/>
      <c r="G49" s="30">
        <f t="shared" si="4"/>
        <v>-5.3251285026969075E-2</v>
      </c>
      <c r="H49" s="31">
        <f t="shared" si="5"/>
        <v>-0.70449058502749118</v>
      </c>
    </row>
    <row r="50" spans="1:8" x14ac:dyDescent="0.2">
      <c r="A50" s="7" t="s">
        <v>116</v>
      </c>
      <c r="B50" s="30">
        <f>$B$18/$B$34*100</f>
        <v>0.40009758477677476</v>
      </c>
      <c r="C50" s="31">
        <f>$C$18/$C$34*100</f>
        <v>1.1007944864554418</v>
      </c>
      <c r="D50" s="30">
        <f>$D$18/$D$34*100</f>
        <v>0.61465519688839676</v>
      </c>
      <c r="E50" s="31">
        <f>$E$18/$E$34*100</f>
        <v>0.84548422896072151</v>
      </c>
      <c r="F50" s="32"/>
      <c r="G50" s="30">
        <f t="shared" si="4"/>
        <v>-0.70069690167866705</v>
      </c>
      <c r="H50" s="31">
        <f t="shared" si="5"/>
        <v>-0.23082903207232475</v>
      </c>
    </row>
    <row r="51" spans="1:8" x14ac:dyDescent="0.2">
      <c r="A51" s="7" t="s">
        <v>117</v>
      </c>
      <c r="B51" s="30">
        <f>$B$19/$B$34*100</f>
        <v>8.7826299097340813E-2</v>
      </c>
      <c r="C51" s="31">
        <f>$C$19/$C$34*100</f>
        <v>0.11486551163013305</v>
      </c>
      <c r="D51" s="30">
        <f>$D$19/$D$34*100</f>
        <v>9.7474188267136053E-2</v>
      </c>
      <c r="E51" s="31">
        <f>$E$19/$E$34*100</f>
        <v>0.17448536439857076</v>
      </c>
      <c r="F51" s="32"/>
      <c r="G51" s="30">
        <f t="shared" si="4"/>
        <v>-2.7039212532792234E-2</v>
      </c>
      <c r="H51" s="31">
        <f t="shared" si="5"/>
        <v>-7.7011176131434711E-2</v>
      </c>
    </row>
    <row r="52" spans="1:8" x14ac:dyDescent="0.2">
      <c r="A52" s="7" t="s">
        <v>118</v>
      </c>
      <c r="B52" s="30">
        <f>$B$20/$B$34*100</f>
        <v>0.93193461819956092</v>
      </c>
      <c r="C52" s="31">
        <f>$C$20/$C$34*100</f>
        <v>0.6509045659040873</v>
      </c>
      <c r="D52" s="30">
        <f>$D$20/$D$34*100</f>
        <v>1.0244253281473281</v>
      </c>
      <c r="E52" s="31">
        <f>$E$20/$E$34*100</f>
        <v>0.99623445187860438</v>
      </c>
      <c r="F52" s="32"/>
      <c r="G52" s="30">
        <f t="shared" si="4"/>
        <v>0.28103005229547362</v>
      </c>
      <c r="H52" s="31">
        <f t="shared" si="5"/>
        <v>2.8190876268723741E-2</v>
      </c>
    </row>
    <row r="53" spans="1:8" x14ac:dyDescent="0.2">
      <c r="A53" s="7" t="s">
        <v>119</v>
      </c>
      <c r="B53" s="30">
        <f>$B$21/$B$34*100</f>
        <v>1.4003415467187119</v>
      </c>
      <c r="C53" s="31">
        <f>$C$21/$C$34*100</f>
        <v>1.3783861395615966</v>
      </c>
      <c r="D53" s="30">
        <f>$D$21/$D$34*100</f>
        <v>1.2993403931143477</v>
      </c>
      <c r="E53" s="31">
        <f>$E$21/$E$34*100</f>
        <v>1.5402182350035603</v>
      </c>
      <c r="F53" s="32"/>
      <c r="G53" s="30">
        <f t="shared" si="4"/>
        <v>2.1955407157115303E-2</v>
      </c>
      <c r="H53" s="31">
        <f t="shared" si="5"/>
        <v>-0.24087784188921257</v>
      </c>
    </row>
    <row r="54" spans="1:8" x14ac:dyDescent="0.2">
      <c r="A54" s="142" t="s">
        <v>121</v>
      </c>
      <c r="B54" s="148">
        <f>$B$22/$B$34*100</f>
        <v>4.8694803610636734</v>
      </c>
      <c r="C54" s="149">
        <f>$C$22/$C$34*100</f>
        <v>2.9865033023834595</v>
      </c>
      <c r="D54" s="148">
        <f>$D$22/$D$34*100</f>
        <v>5.1893175860469958</v>
      </c>
      <c r="E54" s="149">
        <f>$E$22/$E$34*100</f>
        <v>2.8315382296150418</v>
      </c>
      <c r="F54" s="150"/>
      <c r="G54" s="148">
        <f t="shared" si="4"/>
        <v>1.8829770586802139</v>
      </c>
      <c r="H54" s="149">
        <f t="shared" si="5"/>
        <v>2.357779356431954</v>
      </c>
    </row>
    <row r="55" spans="1:8" x14ac:dyDescent="0.2">
      <c r="A55" s="7" t="s">
        <v>122</v>
      </c>
      <c r="B55" s="30">
        <f>$B$23/$B$34*100</f>
        <v>11.98341058794828</v>
      </c>
      <c r="C55" s="31">
        <f>$C$23/$C$34*100</f>
        <v>10.031588015698286</v>
      </c>
      <c r="D55" s="30">
        <f>$D$23/$D$34*100</f>
        <v>13.473677237411161</v>
      </c>
      <c r="E55" s="31">
        <f>$E$23/$E$34*100</f>
        <v>11.278041145188501</v>
      </c>
      <c r="F55" s="32"/>
      <c r="G55" s="30">
        <f t="shared" si="4"/>
        <v>1.9518225722499931</v>
      </c>
      <c r="H55" s="31">
        <f t="shared" si="5"/>
        <v>2.1956360922226601</v>
      </c>
    </row>
    <row r="56" spans="1:8" x14ac:dyDescent="0.2">
      <c r="A56" s="7" t="s">
        <v>123</v>
      </c>
      <c r="B56" s="30">
        <f>$B$24/$B$34*100</f>
        <v>17.926323493535008</v>
      </c>
      <c r="C56" s="31">
        <f>$C$24/$C$34*100</f>
        <v>19.086819182540442</v>
      </c>
      <c r="D56" s="30">
        <f>$D$24/$D$34*100</f>
        <v>17.980675505588202</v>
      </c>
      <c r="E56" s="31">
        <f>$E$24/$E$34*100</f>
        <v>20.738740241328653</v>
      </c>
      <c r="F56" s="32"/>
      <c r="G56" s="30">
        <f t="shared" si="4"/>
        <v>-1.1604956890054332</v>
      </c>
      <c r="H56" s="31">
        <f t="shared" si="5"/>
        <v>-2.7580647357404509</v>
      </c>
    </row>
    <row r="57" spans="1:8" x14ac:dyDescent="0.2">
      <c r="A57" s="7" t="s">
        <v>124</v>
      </c>
      <c r="B57" s="30">
        <f>$B$25/$B$34*100</f>
        <v>13.661868748475236</v>
      </c>
      <c r="C57" s="31">
        <f>$C$25/$C$34*100</f>
        <v>11.285536517660573</v>
      </c>
      <c r="D57" s="30">
        <f>$D$25/$D$34*100</f>
        <v>13.160908118748166</v>
      </c>
      <c r="E57" s="31">
        <f>$E$25/$E$34*100</f>
        <v>12.348688473060616</v>
      </c>
      <c r="F57" s="32"/>
      <c r="G57" s="30">
        <f t="shared" si="4"/>
        <v>2.376332230814663</v>
      </c>
      <c r="H57" s="31">
        <f t="shared" si="5"/>
        <v>0.81221964568755034</v>
      </c>
    </row>
    <row r="58" spans="1:8" x14ac:dyDescent="0.2">
      <c r="A58" s="7" t="s">
        <v>125</v>
      </c>
      <c r="B58" s="30">
        <f>$B$26/$B$34*100</f>
        <v>1.5369602342034643</v>
      </c>
      <c r="C58" s="31">
        <f>$C$26/$C$34*100</f>
        <v>2.3164544845410164</v>
      </c>
      <c r="D58" s="30">
        <f>$D$26/$D$34*100</f>
        <v>2.0786607235802363</v>
      </c>
      <c r="E58" s="31">
        <f>$E$26/$E$34*100</f>
        <v>1.8853400219389687</v>
      </c>
      <c r="F58" s="32"/>
      <c r="G58" s="30">
        <f t="shared" si="4"/>
        <v>-0.77949425033755215</v>
      </c>
      <c r="H58" s="31">
        <f t="shared" si="5"/>
        <v>0.19332070164126769</v>
      </c>
    </row>
    <row r="59" spans="1:8" x14ac:dyDescent="0.2">
      <c r="A59" s="142" t="s">
        <v>128</v>
      </c>
      <c r="B59" s="148">
        <f>$B$27/$B$34*100</f>
        <v>0.21956574774335205</v>
      </c>
      <c r="C59" s="149">
        <f>$C$27/$C$34*100</f>
        <v>0.13400976356848857</v>
      </c>
      <c r="D59" s="148">
        <f>$D$27/$D$34*100</f>
        <v>0.14242587703110657</v>
      </c>
      <c r="E59" s="149">
        <f>$E$27/$E$34*100</f>
        <v>0.17512685470885964</v>
      </c>
      <c r="F59" s="150"/>
      <c r="G59" s="148">
        <f t="shared" si="4"/>
        <v>8.5555984174863486E-2</v>
      </c>
      <c r="H59" s="149">
        <f t="shared" si="5"/>
        <v>-3.2700977677753068E-2</v>
      </c>
    </row>
    <row r="60" spans="1:8" x14ac:dyDescent="0.2">
      <c r="A60" s="7" t="s">
        <v>129</v>
      </c>
      <c r="B60" s="30">
        <f>$B$28/$B$34*100</f>
        <v>9.7584776774823131E-3</v>
      </c>
      <c r="C60" s="31">
        <f>$C$28/$C$34*100</f>
        <v>9.5721259691777544E-3</v>
      </c>
      <c r="D60" s="30">
        <f>$D$28/$D$34*100</f>
        <v>8.9903377527941024E-3</v>
      </c>
      <c r="E60" s="31">
        <f>$E$28/$E$34*100</f>
        <v>1.5395767446932716E-2</v>
      </c>
      <c r="F60" s="32"/>
      <c r="G60" s="30">
        <f t="shared" si="4"/>
        <v>1.8635170830455863E-4</v>
      </c>
      <c r="H60" s="31">
        <f t="shared" si="5"/>
        <v>-6.4054296941386136E-3</v>
      </c>
    </row>
    <row r="61" spans="1:8" x14ac:dyDescent="0.2">
      <c r="A61" s="7" t="s">
        <v>130</v>
      </c>
      <c r="B61" s="30">
        <f>$B$29/$B$34*100</f>
        <v>0.27811661380824587</v>
      </c>
      <c r="C61" s="31">
        <f>$C$29/$C$34*100</f>
        <v>0.31588015698286587</v>
      </c>
      <c r="D61" s="30">
        <f>$D$29/$D$34*100</f>
        <v>0.20204601160226746</v>
      </c>
      <c r="E61" s="31">
        <f>$E$29/$E$34*100</f>
        <v>0.3079153489386543</v>
      </c>
      <c r="F61" s="32"/>
      <c r="G61" s="30">
        <f t="shared" si="4"/>
        <v>-3.7763543174619996E-2</v>
      </c>
      <c r="H61" s="31">
        <f t="shared" si="5"/>
        <v>-0.10586933733638684</v>
      </c>
    </row>
    <row r="62" spans="1:8" x14ac:dyDescent="0.2">
      <c r="A62" s="7" t="s">
        <v>131</v>
      </c>
      <c r="B62" s="30">
        <f>$B$30/$B$34*100</f>
        <v>3.1519882898267868</v>
      </c>
      <c r="C62" s="31">
        <f>$C$30/$C$34*100</f>
        <v>4.0298650330238353</v>
      </c>
      <c r="D62" s="30">
        <f>$D$30/$D$34*100</f>
        <v>2.7032526095638265</v>
      </c>
      <c r="E62" s="31">
        <f>$E$30/$E$34*100</f>
        <v>2.5178494678837877</v>
      </c>
      <c r="F62" s="32"/>
      <c r="G62" s="30">
        <f t="shared" si="4"/>
        <v>-0.87787674319704845</v>
      </c>
      <c r="H62" s="31">
        <f t="shared" si="5"/>
        <v>0.1854031416800388</v>
      </c>
    </row>
    <row r="63" spans="1:8" x14ac:dyDescent="0.2">
      <c r="A63" s="7" t="s">
        <v>132</v>
      </c>
      <c r="B63" s="30">
        <f>$B$31/$B$34*100</f>
        <v>3.5179312027323739</v>
      </c>
      <c r="C63" s="31">
        <f>$C$31/$C$34*100</f>
        <v>3.19709007370537</v>
      </c>
      <c r="D63" s="30">
        <f>$D$31/$D$34*100</f>
        <v>2.9067181481796931</v>
      </c>
      <c r="E63" s="31">
        <f>$E$31/$E$34*100</f>
        <v>2.8135765009269535</v>
      </c>
      <c r="F63" s="32"/>
      <c r="G63" s="30">
        <f t="shared" si="4"/>
        <v>0.3208411290270039</v>
      </c>
      <c r="H63" s="31">
        <f t="shared" si="5"/>
        <v>9.3141647252739546E-2</v>
      </c>
    </row>
    <row r="64" spans="1:8" x14ac:dyDescent="0.2">
      <c r="A64" s="7" t="s">
        <v>133</v>
      </c>
      <c r="B64" s="30">
        <f>$B$32/$B$34*100</f>
        <v>16.16003903391071</v>
      </c>
      <c r="C64" s="31">
        <f>$C$32/$C$34*100</f>
        <v>18.522063750358956</v>
      </c>
      <c r="D64" s="30">
        <f>$D$32/$D$34*100</f>
        <v>16.084187415419848</v>
      </c>
      <c r="E64" s="31">
        <f>$E$32/$E$34*100</f>
        <v>15.288638565114473</v>
      </c>
      <c r="F64" s="32"/>
      <c r="G64" s="30">
        <f t="shared" si="4"/>
        <v>-2.3620247164482464</v>
      </c>
      <c r="H64" s="31">
        <f t="shared" si="5"/>
        <v>0.7955488503053747</v>
      </c>
    </row>
    <row r="65" spans="1:8" x14ac:dyDescent="0.2">
      <c r="A65" s="142" t="s">
        <v>127</v>
      </c>
      <c r="B65" s="148">
        <f>$B$33/$B$34*100</f>
        <v>5.0402537204196145</v>
      </c>
      <c r="C65" s="149">
        <f>$C$33/$C$34*100</f>
        <v>6.9110749497463386</v>
      </c>
      <c r="D65" s="148">
        <f>$D$33/$D$34*100</f>
        <v>4.0243590835533603</v>
      </c>
      <c r="E65" s="149">
        <f>$E$33/$E$34*100</f>
        <v>4.1991955711508977</v>
      </c>
      <c r="F65" s="150"/>
      <c r="G65" s="148">
        <f t="shared" si="4"/>
        <v>-1.8708212293267241</v>
      </c>
      <c r="H65" s="149">
        <f t="shared" si="5"/>
        <v>-0.17483648759753745</v>
      </c>
    </row>
    <row r="66" spans="1:8" s="43" customFormat="1" x14ac:dyDescent="0.2">
      <c r="A66" s="27" t="s">
        <v>0</v>
      </c>
      <c r="B66" s="46">
        <f>SUM(B46:B65)</f>
        <v>99.999999999999986</v>
      </c>
      <c r="C66" s="47">
        <f>SUM(C46:C65)</f>
        <v>99.999999999999986</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38</v>
      </c>
      <c r="C6" s="66">
        <v>17</v>
      </c>
      <c r="D6" s="65">
        <v>234</v>
      </c>
      <c r="E6" s="66">
        <v>201</v>
      </c>
      <c r="F6" s="67"/>
      <c r="G6" s="65">
        <f t="shared" ref="G6:G37" si="0">B6-C6</f>
        <v>21</v>
      </c>
      <c r="H6" s="66">
        <f t="shared" ref="H6:H37" si="1">D6-E6</f>
        <v>33</v>
      </c>
      <c r="I6" s="20">
        <f t="shared" ref="I6:I37" si="2">IF(C6=0, "-", IF(G6/C6&lt;10, G6/C6, "&gt;999%"))</f>
        <v>1.2352941176470589</v>
      </c>
      <c r="J6" s="21">
        <f t="shared" ref="J6:J37" si="3">IF(E6=0, "-", IF(H6/E6&lt;10, H6/E6, "&gt;999%"))</f>
        <v>0.16417910447761194</v>
      </c>
    </row>
    <row r="7" spans="1:10" x14ac:dyDescent="0.2">
      <c r="A7" s="7" t="s">
        <v>32</v>
      </c>
      <c r="B7" s="65">
        <v>0</v>
      </c>
      <c r="C7" s="66">
        <v>1</v>
      </c>
      <c r="D7" s="65">
        <v>3</v>
      </c>
      <c r="E7" s="66">
        <v>3</v>
      </c>
      <c r="F7" s="67"/>
      <c r="G7" s="65">
        <f t="shared" si="0"/>
        <v>-1</v>
      </c>
      <c r="H7" s="66">
        <f t="shared" si="1"/>
        <v>0</v>
      </c>
      <c r="I7" s="20">
        <f t="shared" si="2"/>
        <v>-1</v>
      </c>
      <c r="J7" s="21">
        <f t="shared" si="3"/>
        <v>0</v>
      </c>
    </row>
    <row r="8" spans="1:10" x14ac:dyDescent="0.2">
      <c r="A8" s="7" t="s">
        <v>33</v>
      </c>
      <c r="B8" s="65">
        <v>4</v>
      </c>
      <c r="C8" s="66">
        <v>2</v>
      </c>
      <c r="D8" s="65">
        <v>28</v>
      </c>
      <c r="E8" s="66">
        <v>14</v>
      </c>
      <c r="F8" s="67"/>
      <c r="G8" s="65">
        <f t="shared" si="0"/>
        <v>2</v>
      </c>
      <c r="H8" s="66">
        <f t="shared" si="1"/>
        <v>14</v>
      </c>
      <c r="I8" s="20">
        <f t="shared" si="2"/>
        <v>1</v>
      </c>
      <c r="J8" s="21">
        <f t="shared" si="3"/>
        <v>1</v>
      </c>
    </row>
    <row r="9" spans="1:10" x14ac:dyDescent="0.2">
      <c r="A9" s="7" t="s">
        <v>34</v>
      </c>
      <c r="B9" s="65">
        <v>270</v>
      </c>
      <c r="C9" s="66">
        <v>119</v>
      </c>
      <c r="D9" s="65">
        <v>3169</v>
      </c>
      <c r="E9" s="66">
        <v>2383</v>
      </c>
      <c r="F9" s="67"/>
      <c r="G9" s="65">
        <f t="shared" si="0"/>
        <v>151</v>
      </c>
      <c r="H9" s="66">
        <f t="shared" si="1"/>
        <v>786</v>
      </c>
      <c r="I9" s="20">
        <f t="shared" si="2"/>
        <v>1.26890756302521</v>
      </c>
      <c r="J9" s="21">
        <f t="shared" si="3"/>
        <v>0.32983634074695761</v>
      </c>
    </row>
    <row r="10" spans="1:10" x14ac:dyDescent="0.2">
      <c r="A10" s="7" t="s">
        <v>35</v>
      </c>
      <c r="B10" s="65">
        <v>4</v>
      </c>
      <c r="C10" s="66">
        <v>1</v>
      </c>
      <c r="D10" s="65">
        <v>43</v>
      </c>
      <c r="E10" s="66">
        <v>26</v>
      </c>
      <c r="F10" s="67"/>
      <c r="G10" s="65">
        <f t="shared" si="0"/>
        <v>3</v>
      </c>
      <c r="H10" s="66">
        <f t="shared" si="1"/>
        <v>17</v>
      </c>
      <c r="I10" s="20">
        <f t="shared" si="2"/>
        <v>3</v>
      </c>
      <c r="J10" s="21">
        <f t="shared" si="3"/>
        <v>0.65384615384615385</v>
      </c>
    </row>
    <row r="11" spans="1:10" x14ac:dyDescent="0.2">
      <c r="A11" s="7" t="s">
        <v>36</v>
      </c>
      <c r="B11" s="65">
        <v>504</v>
      </c>
      <c r="C11" s="66">
        <v>408</v>
      </c>
      <c r="D11" s="65">
        <v>7175</v>
      </c>
      <c r="E11" s="66">
        <v>6060</v>
      </c>
      <c r="F11" s="67"/>
      <c r="G11" s="65">
        <f t="shared" si="0"/>
        <v>96</v>
      </c>
      <c r="H11" s="66">
        <f t="shared" si="1"/>
        <v>1115</v>
      </c>
      <c r="I11" s="20">
        <f t="shared" si="2"/>
        <v>0.23529411764705882</v>
      </c>
      <c r="J11" s="21">
        <f t="shared" si="3"/>
        <v>0.183993399339934</v>
      </c>
    </row>
    <row r="12" spans="1:10" x14ac:dyDescent="0.2">
      <c r="A12" s="7" t="s">
        <v>37</v>
      </c>
      <c r="B12" s="65">
        <v>68</v>
      </c>
      <c r="C12" s="66">
        <v>0</v>
      </c>
      <c r="D12" s="65">
        <v>490</v>
      </c>
      <c r="E12" s="66">
        <v>0</v>
      </c>
      <c r="F12" s="67"/>
      <c r="G12" s="65">
        <f t="shared" si="0"/>
        <v>68</v>
      </c>
      <c r="H12" s="66">
        <f t="shared" si="1"/>
        <v>490</v>
      </c>
      <c r="I12" s="20" t="str">
        <f t="shared" si="2"/>
        <v>-</v>
      </c>
      <c r="J12" s="21" t="str">
        <f t="shared" si="3"/>
        <v>-</v>
      </c>
    </row>
    <row r="13" spans="1:10" x14ac:dyDescent="0.2">
      <c r="A13" s="7" t="s">
        <v>38</v>
      </c>
      <c r="B13" s="65">
        <v>3</v>
      </c>
      <c r="C13" s="66">
        <v>3</v>
      </c>
      <c r="D13" s="65">
        <v>23</v>
      </c>
      <c r="E13" s="66">
        <v>39</v>
      </c>
      <c r="F13" s="67"/>
      <c r="G13" s="65">
        <f t="shared" si="0"/>
        <v>0</v>
      </c>
      <c r="H13" s="66">
        <f t="shared" si="1"/>
        <v>-16</v>
      </c>
      <c r="I13" s="20">
        <f t="shared" si="2"/>
        <v>0</v>
      </c>
      <c r="J13" s="21">
        <f t="shared" si="3"/>
        <v>-0.41025641025641024</v>
      </c>
    </row>
    <row r="14" spans="1:10" x14ac:dyDescent="0.2">
      <c r="A14" s="7" t="s">
        <v>39</v>
      </c>
      <c r="B14" s="65">
        <v>1</v>
      </c>
      <c r="C14" s="66">
        <v>2</v>
      </c>
      <c r="D14" s="65">
        <v>27</v>
      </c>
      <c r="E14" s="66">
        <v>25</v>
      </c>
      <c r="F14" s="67"/>
      <c r="G14" s="65">
        <f t="shared" si="0"/>
        <v>-1</v>
      </c>
      <c r="H14" s="66">
        <f t="shared" si="1"/>
        <v>2</v>
      </c>
      <c r="I14" s="20">
        <f t="shared" si="2"/>
        <v>-0.5</v>
      </c>
      <c r="J14" s="21">
        <f t="shared" si="3"/>
        <v>0.08</v>
      </c>
    </row>
    <row r="15" spans="1:10" x14ac:dyDescent="0.2">
      <c r="A15" s="7" t="s">
        <v>42</v>
      </c>
      <c r="B15" s="65">
        <v>5</v>
      </c>
      <c r="C15" s="66">
        <v>6</v>
      </c>
      <c r="D15" s="65">
        <v>29</v>
      </c>
      <c r="E15" s="66">
        <v>39</v>
      </c>
      <c r="F15" s="67"/>
      <c r="G15" s="65">
        <f t="shared" si="0"/>
        <v>-1</v>
      </c>
      <c r="H15" s="66">
        <f t="shared" si="1"/>
        <v>-10</v>
      </c>
      <c r="I15" s="20">
        <f t="shared" si="2"/>
        <v>-0.16666666666666666</v>
      </c>
      <c r="J15" s="21">
        <f t="shared" si="3"/>
        <v>-0.25641025641025639</v>
      </c>
    </row>
    <row r="16" spans="1:10" x14ac:dyDescent="0.2">
      <c r="A16" s="7" t="s">
        <v>43</v>
      </c>
      <c r="B16" s="65">
        <v>30</v>
      </c>
      <c r="C16" s="66">
        <v>7</v>
      </c>
      <c r="D16" s="65">
        <v>147</v>
      </c>
      <c r="E16" s="66">
        <v>140</v>
      </c>
      <c r="F16" s="67"/>
      <c r="G16" s="65">
        <f t="shared" si="0"/>
        <v>23</v>
      </c>
      <c r="H16" s="66">
        <f t="shared" si="1"/>
        <v>7</v>
      </c>
      <c r="I16" s="20">
        <f t="shared" si="2"/>
        <v>3.2857142857142856</v>
      </c>
      <c r="J16" s="21">
        <f t="shared" si="3"/>
        <v>0.05</v>
      </c>
    </row>
    <row r="17" spans="1:10" x14ac:dyDescent="0.2">
      <c r="A17" s="7" t="s">
        <v>44</v>
      </c>
      <c r="B17" s="65">
        <v>22</v>
      </c>
      <c r="C17" s="66">
        <v>12</v>
      </c>
      <c r="D17" s="65">
        <v>206</v>
      </c>
      <c r="E17" s="66">
        <v>130</v>
      </c>
      <c r="F17" s="67"/>
      <c r="G17" s="65">
        <f t="shared" si="0"/>
        <v>10</v>
      </c>
      <c r="H17" s="66">
        <f t="shared" si="1"/>
        <v>76</v>
      </c>
      <c r="I17" s="20">
        <f t="shared" si="2"/>
        <v>0.83333333333333337</v>
      </c>
      <c r="J17" s="21">
        <f t="shared" si="3"/>
        <v>0.58461538461538465</v>
      </c>
    </row>
    <row r="18" spans="1:10" x14ac:dyDescent="0.2">
      <c r="A18" s="7" t="s">
        <v>45</v>
      </c>
      <c r="B18" s="65">
        <v>2039</v>
      </c>
      <c r="C18" s="66">
        <v>990</v>
      </c>
      <c r="D18" s="65">
        <v>18723</v>
      </c>
      <c r="E18" s="66">
        <v>13228</v>
      </c>
      <c r="F18" s="67"/>
      <c r="G18" s="65">
        <f t="shared" si="0"/>
        <v>1049</v>
      </c>
      <c r="H18" s="66">
        <f t="shared" si="1"/>
        <v>5495</v>
      </c>
      <c r="I18" s="20">
        <f t="shared" si="2"/>
        <v>1.0595959595959596</v>
      </c>
      <c r="J18" s="21">
        <f t="shared" si="3"/>
        <v>0.4154067130329604</v>
      </c>
    </row>
    <row r="19" spans="1:10" x14ac:dyDescent="0.2">
      <c r="A19" s="7" t="s">
        <v>48</v>
      </c>
      <c r="B19" s="65">
        <v>12</v>
      </c>
      <c r="C19" s="66">
        <v>3</v>
      </c>
      <c r="D19" s="65">
        <v>64</v>
      </c>
      <c r="E19" s="66">
        <v>11</v>
      </c>
      <c r="F19" s="67"/>
      <c r="G19" s="65">
        <f t="shared" si="0"/>
        <v>9</v>
      </c>
      <c r="H19" s="66">
        <f t="shared" si="1"/>
        <v>53</v>
      </c>
      <c r="I19" s="20">
        <f t="shared" si="2"/>
        <v>3</v>
      </c>
      <c r="J19" s="21">
        <f t="shared" si="3"/>
        <v>4.8181818181818183</v>
      </c>
    </row>
    <row r="20" spans="1:10" x14ac:dyDescent="0.2">
      <c r="A20" s="7" t="s">
        <v>49</v>
      </c>
      <c r="B20" s="65">
        <v>375</v>
      </c>
      <c r="C20" s="66">
        <v>49</v>
      </c>
      <c r="D20" s="65">
        <v>2810</v>
      </c>
      <c r="E20" s="66">
        <v>544</v>
      </c>
      <c r="F20" s="67"/>
      <c r="G20" s="65">
        <f t="shared" si="0"/>
        <v>326</v>
      </c>
      <c r="H20" s="66">
        <f t="shared" si="1"/>
        <v>2266</v>
      </c>
      <c r="I20" s="20">
        <f t="shared" si="2"/>
        <v>6.6530612244897958</v>
      </c>
      <c r="J20" s="21">
        <f t="shared" si="3"/>
        <v>4.1654411764705879</v>
      </c>
    </row>
    <row r="21" spans="1:10" x14ac:dyDescent="0.2">
      <c r="A21" s="7" t="s">
        <v>51</v>
      </c>
      <c r="B21" s="65">
        <v>0</v>
      </c>
      <c r="C21" s="66">
        <v>166</v>
      </c>
      <c r="D21" s="65">
        <v>0</v>
      </c>
      <c r="E21" s="66">
        <v>5339</v>
      </c>
      <c r="F21" s="67"/>
      <c r="G21" s="65">
        <f t="shared" si="0"/>
        <v>-166</v>
      </c>
      <c r="H21" s="66">
        <f t="shared" si="1"/>
        <v>-5339</v>
      </c>
      <c r="I21" s="20">
        <f t="shared" si="2"/>
        <v>-1</v>
      </c>
      <c r="J21" s="21">
        <f t="shared" si="3"/>
        <v>-1</v>
      </c>
    </row>
    <row r="22" spans="1:10" x14ac:dyDescent="0.2">
      <c r="A22" s="7" t="s">
        <v>52</v>
      </c>
      <c r="B22" s="65">
        <v>249</v>
      </c>
      <c r="C22" s="66">
        <v>183</v>
      </c>
      <c r="D22" s="65">
        <v>4223</v>
      </c>
      <c r="E22" s="66">
        <v>5678</v>
      </c>
      <c r="F22" s="67"/>
      <c r="G22" s="65">
        <f t="shared" si="0"/>
        <v>66</v>
      </c>
      <c r="H22" s="66">
        <f t="shared" si="1"/>
        <v>-1455</v>
      </c>
      <c r="I22" s="20">
        <f t="shared" si="2"/>
        <v>0.36065573770491804</v>
      </c>
      <c r="J22" s="21">
        <f t="shared" si="3"/>
        <v>-0.25625220147939415</v>
      </c>
    </row>
    <row r="23" spans="1:10" x14ac:dyDescent="0.2">
      <c r="A23" s="7" t="s">
        <v>53</v>
      </c>
      <c r="B23" s="65">
        <v>1473</v>
      </c>
      <c r="C23" s="66">
        <v>637</v>
      </c>
      <c r="D23" s="65">
        <v>13814</v>
      </c>
      <c r="E23" s="66">
        <v>10122</v>
      </c>
      <c r="F23" s="67"/>
      <c r="G23" s="65">
        <f t="shared" si="0"/>
        <v>836</v>
      </c>
      <c r="H23" s="66">
        <f t="shared" si="1"/>
        <v>3692</v>
      </c>
      <c r="I23" s="20">
        <f t="shared" si="2"/>
        <v>1.3124018838304552</v>
      </c>
      <c r="J23" s="21">
        <f t="shared" si="3"/>
        <v>0.36475004939735228</v>
      </c>
    </row>
    <row r="24" spans="1:10" x14ac:dyDescent="0.2">
      <c r="A24" s="7" t="s">
        <v>55</v>
      </c>
      <c r="B24" s="65">
        <v>0</v>
      </c>
      <c r="C24" s="66">
        <v>0</v>
      </c>
      <c r="D24" s="65">
        <v>0</v>
      </c>
      <c r="E24" s="66">
        <v>156</v>
      </c>
      <c r="F24" s="67"/>
      <c r="G24" s="65">
        <f t="shared" si="0"/>
        <v>0</v>
      </c>
      <c r="H24" s="66">
        <f t="shared" si="1"/>
        <v>-156</v>
      </c>
      <c r="I24" s="20" t="str">
        <f t="shared" si="2"/>
        <v>-</v>
      </c>
      <c r="J24" s="21">
        <f t="shared" si="3"/>
        <v>-1</v>
      </c>
    </row>
    <row r="25" spans="1:10" x14ac:dyDescent="0.2">
      <c r="A25" s="7" t="s">
        <v>58</v>
      </c>
      <c r="B25" s="65">
        <v>641</v>
      </c>
      <c r="C25" s="66">
        <v>219</v>
      </c>
      <c r="D25" s="65">
        <v>5625</v>
      </c>
      <c r="E25" s="66">
        <v>2432</v>
      </c>
      <c r="F25" s="67"/>
      <c r="G25" s="65">
        <f t="shared" si="0"/>
        <v>422</v>
      </c>
      <c r="H25" s="66">
        <f t="shared" si="1"/>
        <v>3193</v>
      </c>
      <c r="I25" s="20">
        <f t="shared" si="2"/>
        <v>1.9269406392694064</v>
      </c>
      <c r="J25" s="21">
        <f t="shared" si="3"/>
        <v>1.3129111842105263</v>
      </c>
    </row>
    <row r="26" spans="1:10" x14ac:dyDescent="0.2">
      <c r="A26" s="7" t="s">
        <v>59</v>
      </c>
      <c r="B26" s="65">
        <v>0</v>
      </c>
      <c r="C26" s="66">
        <v>2</v>
      </c>
      <c r="D26" s="65">
        <v>0</v>
      </c>
      <c r="E26" s="66">
        <v>10</v>
      </c>
      <c r="F26" s="67"/>
      <c r="G26" s="65">
        <f t="shared" si="0"/>
        <v>-2</v>
      </c>
      <c r="H26" s="66">
        <f t="shared" si="1"/>
        <v>-10</v>
      </c>
      <c r="I26" s="20">
        <f t="shared" si="2"/>
        <v>-1</v>
      </c>
      <c r="J26" s="21">
        <f t="shared" si="3"/>
        <v>-1</v>
      </c>
    </row>
    <row r="27" spans="1:10" x14ac:dyDescent="0.2">
      <c r="A27" s="7" t="s">
        <v>61</v>
      </c>
      <c r="B27" s="65">
        <v>24</v>
      </c>
      <c r="C27" s="66">
        <v>9</v>
      </c>
      <c r="D27" s="65">
        <v>250</v>
      </c>
      <c r="E27" s="66">
        <v>238</v>
      </c>
      <c r="F27" s="67"/>
      <c r="G27" s="65">
        <f t="shared" si="0"/>
        <v>15</v>
      </c>
      <c r="H27" s="66">
        <f t="shared" si="1"/>
        <v>12</v>
      </c>
      <c r="I27" s="20">
        <f t="shared" si="2"/>
        <v>1.6666666666666667</v>
      </c>
      <c r="J27" s="21">
        <f t="shared" si="3"/>
        <v>5.0420168067226892E-2</v>
      </c>
    </row>
    <row r="28" spans="1:10" x14ac:dyDescent="0.2">
      <c r="A28" s="7" t="s">
        <v>62</v>
      </c>
      <c r="B28" s="65">
        <v>249</v>
      </c>
      <c r="C28" s="66">
        <v>99</v>
      </c>
      <c r="D28" s="65">
        <v>1823</v>
      </c>
      <c r="E28" s="66">
        <v>1160</v>
      </c>
      <c r="F28" s="67"/>
      <c r="G28" s="65">
        <f t="shared" si="0"/>
        <v>150</v>
      </c>
      <c r="H28" s="66">
        <f t="shared" si="1"/>
        <v>663</v>
      </c>
      <c r="I28" s="20">
        <f t="shared" si="2"/>
        <v>1.5151515151515151</v>
      </c>
      <c r="J28" s="21">
        <f t="shared" si="3"/>
        <v>0.57155172413793098</v>
      </c>
    </row>
    <row r="29" spans="1:10" x14ac:dyDescent="0.2">
      <c r="A29" s="7" t="s">
        <v>64</v>
      </c>
      <c r="B29" s="65">
        <v>1386</v>
      </c>
      <c r="C29" s="66">
        <v>772</v>
      </c>
      <c r="D29" s="65">
        <v>15734</v>
      </c>
      <c r="E29" s="66">
        <v>10816</v>
      </c>
      <c r="F29" s="67"/>
      <c r="G29" s="65">
        <f t="shared" si="0"/>
        <v>614</v>
      </c>
      <c r="H29" s="66">
        <f t="shared" si="1"/>
        <v>4918</v>
      </c>
      <c r="I29" s="20">
        <f t="shared" si="2"/>
        <v>0.79533678756476689</v>
      </c>
      <c r="J29" s="21">
        <f t="shared" si="3"/>
        <v>0.45469674556213019</v>
      </c>
    </row>
    <row r="30" spans="1:10" x14ac:dyDescent="0.2">
      <c r="A30" s="7" t="s">
        <v>65</v>
      </c>
      <c r="B30" s="65">
        <v>3</v>
      </c>
      <c r="C30" s="66">
        <v>3</v>
      </c>
      <c r="D30" s="65">
        <v>36</v>
      </c>
      <c r="E30" s="66">
        <v>28</v>
      </c>
      <c r="F30" s="67"/>
      <c r="G30" s="65">
        <f t="shared" si="0"/>
        <v>0</v>
      </c>
      <c r="H30" s="66">
        <f t="shared" si="1"/>
        <v>8</v>
      </c>
      <c r="I30" s="20">
        <f t="shared" si="2"/>
        <v>0</v>
      </c>
      <c r="J30" s="21">
        <f t="shared" si="3"/>
        <v>0.2857142857142857</v>
      </c>
    </row>
    <row r="31" spans="1:10" x14ac:dyDescent="0.2">
      <c r="A31" s="7" t="s">
        <v>66</v>
      </c>
      <c r="B31" s="65">
        <v>95</v>
      </c>
      <c r="C31" s="66">
        <v>41</v>
      </c>
      <c r="D31" s="65">
        <v>1521</v>
      </c>
      <c r="E31" s="66">
        <v>1219</v>
      </c>
      <c r="F31" s="67"/>
      <c r="G31" s="65">
        <f t="shared" si="0"/>
        <v>54</v>
      </c>
      <c r="H31" s="66">
        <f t="shared" si="1"/>
        <v>302</v>
      </c>
      <c r="I31" s="20">
        <f t="shared" si="2"/>
        <v>1.3170731707317074</v>
      </c>
      <c r="J31" s="21">
        <f t="shared" si="3"/>
        <v>0.24774405250205087</v>
      </c>
    </row>
    <row r="32" spans="1:10" x14ac:dyDescent="0.2">
      <c r="A32" s="7" t="s">
        <v>67</v>
      </c>
      <c r="B32" s="65">
        <v>300</v>
      </c>
      <c r="C32" s="66">
        <v>139</v>
      </c>
      <c r="D32" s="65">
        <v>2384</v>
      </c>
      <c r="E32" s="66">
        <v>1103</v>
      </c>
      <c r="F32" s="67"/>
      <c r="G32" s="65">
        <f t="shared" si="0"/>
        <v>161</v>
      </c>
      <c r="H32" s="66">
        <f t="shared" si="1"/>
        <v>1281</v>
      </c>
      <c r="I32" s="20">
        <f t="shared" si="2"/>
        <v>1.1582733812949639</v>
      </c>
      <c r="J32" s="21">
        <f t="shared" si="3"/>
        <v>1.1613780598368086</v>
      </c>
    </row>
    <row r="33" spans="1:10" x14ac:dyDescent="0.2">
      <c r="A33" s="7" t="s">
        <v>68</v>
      </c>
      <c r="B33" s="65">
        <v>233</v>
      </c>
      <c r="C33" s="66">
        <v>37</v>
      </c>
      <c r="D33" s="65">
        <v>2119</v>
      </c>
      <c r="E33" s="66">
        <v>1514</v>
      </c>
      <c r="F33" s="67"/>
      <c r="G33" s="65">
        <f t="shared" si="0"/>
        <v>196</v>
      </c>
      <c r="H33" s="66">
        <f t="shared" si="1"/>
        <v>605</v>
      </c>
      <c r="I33" s="20">
        <f t="shared" si="2"/>
        <v>5.2972972972972974</v>
      </c>
      <c r="J33" s="21">
        <f t="shared" si="3"/>
        <v>0.39960369881109642</v>
      </c>
    </row>
    <row r="34" spans="1:10" x14ac:dyDescent="0.2">
      <c r="A34" s="7" t="s">
        <v>69</v>
      </c>
      <c r="B34" s="65">
        <v>4</v>
      </c>
      <c r="C34" s="66">
        <v>1</v>
      </c>
      <c r="D34" s="65">
        <v>22</v>
      </c>
      <c r="E34" s="66">
        <v>6</v>
      </c>
      <c r="F34" s="67"/>
      <c r="G34" s="65">
        <f t="shared" si="0"/>
        <v>3</v>
      </c>
      <c r="H34" s="66">
        <f t="shared" si="1"/>
        <v>16</v>
      </c>
      <c r="I34" s="20">
        <f t="shared" si="2"/>
        <v>3</v>
      </c>
      <c r="J34" s="21">
        <f t="shared" si="3"/>
        <v>2.6666666666666665</v>
      </c>
    </row>
    <row r="35" spans="1:10" x14ac:dyDescent="0.2">
      <c r="A35" s="7" t="s">
        <v>72</v>
      </c>
      <c r="B35" s="65">
        <v>13</v>
      </c>
      <c r="C35" s="66">
        <v>13</v>
      </c>
      <c r="D35" s="65">
        <v>123</v>
      </c>
      <c r="E35" s="66">
        <v>101</v>
      </c>
      <c r="F35" s="67"/>
      <c r="G35" s="65">
        <f t="shared" si="0"/>
        <v>0</v>
      </c>
      <c r="H35" s="66">
        <f t="shared" si="1"/>
        <v>22</v>
      </c>
      <c r="I35" s="20">
        <f t="shared" si="2"/>
        <v>0</v>
      </c>
      <c r="J35" s="21">
        <f t="shared" si="3"/>
        <v>0.21782178217821782</v>
      </c>
    </row>
    <row r="36" spans="1:10" x14ac:dyDescent="0.2">
      <c r="A36" s="7" t="s">
        <v>73</v>
      </c>
      <c r="B36" s="65">
        <v>1540</v>
      </c>
      <c r="C36" s="66">
        <v>1053</v>
      </c>
      <c r="D36" s="65">
        <v>21010</v>
      </c>
      <c r="E36" s="66">
        <v>14219</v>
      </c>
      <c r="F36" s="67"/>
      <c r="G36" s="65">
        <f t="shared" si="0"/>
        <v>487</v>
      </c>
      <c r="H36" s="66">
        <f t="shared" si="1"/>
        <v>6791</v>
      </c>
      <c r="I36" s="20">
        <f t="shared" si="2"/>
        <v>0.46248812915479581</v>
      </c>
      <c r="J36" s="21">
        <f t="shared" si="3"/>
        <v>0.4776003938392292</v>
      </c>
    </row>
    <row r="37" spans="1:10" x14ac:dyDescent="0.2">
      <c r="A37" s="7" t="s">
        <v>74</v>
      </c>
      <c r="B37" s="65">
        <v>1</v>
      </c>
      <c r="C37" s="66">
        <v>1</v>
      </c>
      <c r="D37" s="65">
        <v>13</v>
      </c>
      <c r="E37" s="66">
        <v>9</v>
      </c>
      <c r="F37" s="67"/>
      <c r="G37" s="65">
        <f t="shared" si="0"/>
        <v>0</v>
      </c>
      <c r="H37" s="66">
        <f t="shared" si="1"/>
        <v>4</v>
      </c>
      <c r="I37" s="20">
        <f t="shared" si="2"/>
        <v>0</v>
      </c>
      <c r="J37" s="21">
        <f t="shared" si="3"/>
        <v>0.44444444444444442</v>
      </c>
    </row>
    <row r="38" spans="1:10" x14ac:dyDescent="0.2">
      <c r="A38" s="7" t="s">
        <v>75</v>
      </c>
      <c r="B38" s="65">
        <v>789</v>
      </c>
      <c r="C38" s="66">
        <v>547</v>
      </c>
      <c r="D38" s="65">
        <v>9230</v>
      </c>
      <c r="E38" s="66">
        <v>7802</v>
      </c>
      <c r="F38" s="67"/>
      <c r="G38" s="65">
        <f t="shared" ref="G38:G73" si="4">B38-C38</f>
        <v>242</v>
      </c>
      <c r="H38" s="66">
        <f t="shared" ref="H38:H73" si="5">D38-E38</f>
        <v>1428</v>
      </c>
      <c r="I38" s="20">
        <f t="shared" ref="I38:I73" si="6">IF(C38=0, "-", IF(G38/C38&lt;10, G38/C38, "&gt;999%"))</f>
        <v>0.44241316270566727</v>
      </c>
      <c r="J38" s="21">
        <f t="shared" ref="J38:J73" si="7">IF(E38=0, "-", IF(H38/E38&lt;10, H38/E38, "&gt;999%"))</f>
        <v>0.18302999230966419</v>
      </c>
    </row>
    <row r="39" spans="1:10" x14ac:dyDescent="0.2">
      <c r="A39" s="7" t="s">
        <v>77</v>
      </c>
      <c r="B39" s="65">
        <v>134</v>
      </c>
      <c r="C39" s="66">
        <v>124</v>
      </c>
      <c r="D39" s="65">
        <v>1529</v>
      </c>
      <c r="E39" s="66">
        <v>1662</v>
      </c>
      <c r="F39" s="67"/>
      <c r="G39" s="65">
        <f t="shared" si="4"/>
        <v>10</v>
      </c>
      <c r="H39" s="66">
        <f t="shared" si="5"/>
        <v>-133</v>
      </c>
      <c r="I39" s="20">
        <f t="shared" si="6"/>
        <v>8.0645161290322578E-2</v>
      </c>
      <c r="J39" s="21">
        <f t="shared" si="7"/>
        <v>-8.0024067388688322E-2</v>
      </c>
    </row>
    <row r="40" spans="1:10" x14ac:dyDescent="0.2">
      <c r="A40" s="7" t="s">
        <v>78</v>
      </c>
      <c r="B40" s="65">
        <v>777</v>
      </c>
      <c r="C40" s="66">
        <v>144</v>
      </c>
      <c r="D40" s="65">
        <v>6842</v>
      </c>
      <c r="E40" s="66">
        <v>1768</v>
      </c>
      <c r="F40" s="67"/>
      <c r="G40" s="65">
        <f t="shared" si="4"/>
        <v>633</v>
      </c>
      <c r="H40" s="66">
        <f t="shared" si="5"/>
        <v>5074</v>
      </c>
      <c r="I40" s="20">
        <f t="shared" si="6"/>
        <v>4.395833333333333</v>
      </c>
      <c r="J40" s="21">
        <f t="shared" si="7"/>
        <v>2.8699095022624435</v>
      </c>
    </row>
    <row r="41" spans="1:10" x14ac:dyDescent="0.2">
      <c r="A41" s="7" t="s">
        <v>79</v>
      </c>
      <c r="B41" s="65">
        <v>77</v>
      </c>
      <c r="C41" s="66">
        <v>31</v>
      </c>
      <c r="D41" s="65">
        <v>795</v>
      </c>
      <c r="E41" s="66">
        <v>499</v>
      </c>
      <c r="F41" s="67"/>
      <c r="G41" s="65">
        <f t="shared" si="4"/>
        <v>46</v>
      </c>
      <c r="H41" s="66">
        <f t="shared" si="5"/>
        <v>296</v>
      </c>
      <c r="I41" s="20">
        <f t="shared" si="6"/>
        <v>1.4838709677419355</v>
      </c>
      <c r="J41" s="21">
        <f t="shared" si="7"/>
        <v>0.59318637274549102</v>
      </c>
    </row>
    <row r="42" spans="1:10" x14ac:dyDescent="0.2">
      <c r="A42" s="7" t="s">
        <v>80</v>
      </c>
      <c r="B42" s="65">
        <v>843</v>
      </c>
      <c r="C42" s="66">
        <v>461</v>
      </c>
      <c r="D42" s="65">
        <v>10746</v>
      </c>
      <c r="E42" s="66">
        <v>7043</v>
      </c>
      <c r="F42" s="67"/>
      <c r="G42" s="65">
        <f t="shared" si="4"/>
        <v>382</v>
      </c>
      <c r="H42" s="66">
        <f t="shared" si="5"/>
        <v>3703</v>
      </c>
      <c r="I42" s="20">
        <f t="shared" si="6"/>
        <v>0.82863340563991328</v>
      </c>
      <c r="J42" s="21">
        <f t="shared" si="7"/>
        <v>0.52577026835155471</v>
      </c>
    </row>
    <row r="43" spans="1:10" x14ac:dyDescent="0.2">
      <c r="A43" s="7" t="s">
        <v>81</v>
      </c>
      <c r="B43" s="65">
        <v>0</v>
      </c>
      <c r="C43" s="66">
        <v>0</v>
      </c>
      <c r="D43" s="65">
        <v>2</v>
      </c>
      <c r="E43" s="66">
        <v>0</v>
      </c>
      <c r="F43" s="67"/>
      <c r="G43" s="65">
        <f t="shared" si="4"/>
        <v>0</v>
      </c>
      <c r="H43" s="66">
        <f t="shared" si="5"/>
        <v>2</v>
      </c>
      <c r="I43" s="20" t="str">
        <f t="shared" si="6"/>
        <v>-</v>
      </c>
      <c r="J43" s="21" t="str">
        <f t="shared" si="7"/>
        <v>-</v>
      </c>
    </row>
    <row r="44" spans="1:10" x14ac:dyDescent="0.2">
      <c r="A44" s="7" t="s">
        <v>82</v>
      </c>
      <c r="B44" s="65">
        <v>693</v>
      </c>
      <c r="C44" s="66">
        <v>509</v>
      </c>
      <c r="D44" s="65">
        <v>9564</v>
      </c>
      <c r="E44" s="66">
        <v>7454</v>
      </c>
      <c r="F44" s="67"/>
      <c r="G44" s="65">
        <f t="shared" si="4"/>
        <v>184</v>
      </c>
      <c r="H44" s="66">
        <f t="shared" si="5"/>
        <v>2110</v>
      </c>
      <c r="I44" s="20">
        <f t="shared" si="6"/>
        <v>0.36149312377210219</v>
      </c>
      <c r="J44" s="21">
        <f t="shared" si="7"/>
        <v>0.28306949288972366</v>
      </c>
    </row>
    <row r="45" spans="1:10" x14ac:dyDescent="0.2">
      <c r="A45" s="7" t="s">
        <v>83</v>
      </c>
      <c r="B45" s="65">
        <v>67</v>
      </c>
      <c r="C45" s="66">
        <v>18</v>
      </c>
      <c r="D45" s="65">
        <v>574</v>
      </c>
      <c r="E45" s="66">
        <v>409</v>
      </c>
      <c r="F45" s="67"/>
      <c r="G45" s="65">
        <f t="shared" si="4"/>
        <v>49</v>
      </c>
      <c r="H45" s="66">
        <f t="shared" si="5"/>
        <v>165</v>
      </c>
      <c r="I45" s="20">
        <f t="shared" si="6"/>
        <v>2.7222222222222223</v>
      </c>
      <c r="J45" s="21">
        <f t="shared" si="7"/>
        <v>0.4034229828850856</v>
      </c>
    </row>
    <row r="46" spans="1:10" x14ac:dyDescent="0.2">
      <c r="A46" s="7" t="s">
        <v>84</v>
      </c>
      <c r="B46" s="65">
        <v>102</v>
      </c>
      <c r="C46" s="66">
        <v>86</v>
      </c>
      <c r="D46" s="65">
        <v>1080</v>
      </c>
      <c r="E46" s="66">
        <v>917</v>
      </c>
      <c r="F46" s="67"/>
      <c r="G46" s="65">
        <f t="shared" si="4"/>
        <v>16</v>
      </c>
      <c r="H46" s="66">
        <f t="shared" si="5"/>
        <v>163</v>
      </c>
      <c r="I46" s="20">
        <f t="shared" si="6"/>
        <v>0.18604651162790697</v>
      </c>
      <c r="J46" s="21">
        <f t="shared" si="7"/>
        <v>0.17775354416575789</v>
      </c>
    </row>
    <row r="47" spans="1:10" x14ac:dyDescent="0.2">
      <c r="A47" s="7" t="s">
        <v>85</v>
      </c>
      <c r="B47" s="65">
        <v>61</v>
      </c>
      <c r="C47" s="66">
        <v>58</v>
      </c>
      <c r="D47" s="65">
        <v>674</v>
      </c>
      <c r="E47" s="66">
        <v>584</v>
      </c>
      <c r="F47" s="67"/>
      <c r="G47" s="65">
        <f t="shared" si="4"/>
        <v>3</v>
      </c>
      <c r="H47" s="66">
        <f t="shared" si="5"/>
        <v>90</v>
      </c>
      <c r="I47" s="20">
        <f t="shared" si="6"/>
        <v>5.1724137931034482E-2</v>
      </c>
      <c r="J47" s="21">
        <f t="shared" si="7"/>
        <v>0.1541095890410959</v>
      </c>
    </row>
    <row r="48" spans="1:10" x14ac:dyDescent="0.2">
      <c r="A48" s="7" t="s">
        <v>86</v>
      </c>
      <c r="B48" s="65">
        <v>160</v>
      </c>
      <c r="C48" s="66">
        <v>141</v>
      </c>
      <c r="D48" s="65">
        <v>1855</v>
      </c>
      <c r="E48" s="66">
        <v>1720</v>
      </c>
      <c r="F48" s="67"/>
      <c r="G48" s="65">
        <f t="shared" si="4"/>
        <v>19</v>
      </c>
      <c r="H48" s="66">
        <f t="shared" si="5"/>
        <v>135</v>
      </c>
      <c r="I48" s="20">
        <f t="shared" si="6"/>
        <v>0.13475177304964539</v>
      </c>
      <c r="J48" s="21">
        <f t="shared" si="7"/>
        <v>7.8488372093023256E-2</v>
      </c>
    </row>
    <row r="49" spans="1:10" x14ac:dyDescent="0.2">
      <c r="A49" s="7" t="s">
        <v>87</v>
      </c>
      <c r="B49" s="65">
        <v>2</v>
      </c>
      <c r="C49" s="66">
        <v>0</v>
      </c>
      <c r="D49" s="65">
        <v>8</v>
      </c>
      <c r="E49" s="66">
        <v>9</v>
      </c>
      <c r="F49" s="67"/>
      <c r="G49" s="65">
        <f t="shared" si="4"/>
        <v>2</v>
      </c>
      <c r="H49" s="66">
        <f t="shared" si="5"/>
        <v>-1</v>
      </c>
      <c r="I49" s="20" t="str">
        <f t="shared" si="6"/>
        <v>-</v>
      </c>
      <c r="J49" s="21">
        <f t="shared" si="7"/>
        <v>-0.1111111111111111</v>
      </c>
    </row>
    <row r="50" spans="1:10" x14ac:dyDescent="0.2">
      <c r="A50" s="7" t="s">
        <v>89</v>
      </c>
      <c r="B50" s="65">
        <v>161</v>
      </c>
      <c r="C50" s="66">
        <v>87</v>
      </c>
      <c r="D50" s="65">
        <v>2431</v>
      </c>
      <c r="E50" s="66">
        <v>1080</v>
      </c>
      <c r="F50" s="67"/>
      <c r="G50" s="65">
        <f t="shared" si="4"/>
        <v>74</v>
      </c>
      <c r="H50" s="66">
        <f t="shared" si="5"/>
        <v>1351</v>
      </c>
      <c r="I50" s="20">
        <f t="shared" si="6"/>
        <v>0.85057471264367812</v>
      </c>
      <c r="J50" s="21">
        <f t="shared" si="7"/>
        <v>1.250925925925926</v>
      </c>
    </row>
    <row r="51" spans="1:10" x14ac:dyDescent="0.2">
      <c r="A51" s="7" t="s">
        <v>90</v>
      </c>
      <c r="B51" s="65">
        <v>67</v>
      </c>
      <c r="C51" s="66">
        <v>20</v>
      </c>
      <c r="D51" s="65">
        <v>627</v>
      </c>
      <c r="E51" s="66">
        <v>309</v>
      </c>
      <c r="F51" s="67"/>
      <c r="G51" s="65">
        <f t="shared" si="4"/>
        <v>47</v>
      </c>
      <c r="H51" s="66">
        <f t="shared" si="5"/>
        <v>318</v>
      </c>
      <c r="I51" s="20">
        <f t="shared" si="6"/>
        <v>2.35</v>
      </c>
      <c r="J51" s="21">
        <f t="shared" si="7"/>
        <v>1.029126213592233</v>
      </c>
    </row>
    <row r="52" spans="1:10" x14ac:dyDescent="0.2">
      <c r="A52" s="7" t="s">
        <v>91</v>
      </c>
      <c r="B52" s="65">
        <v>673</v>
      </c>
      <c r="C52" s="66">
        <v>180</v>
      </c>
      <c r="D52" s="65">
        <v>6501</v>
      </c>
      <c r="E52" s="66">
        <v>4038</v>
      </c>
      <c r="F52" s="67"/>
      <c r="G52" s="65">
        <f t="shared" si="4"/>
        <v>493</v>
      </c>
      <c r="H52" s="66">
        <f t="shared" si="5"/>
        <v>2463</v>
      </c>
      <c r="I52" s="20">
        <f t="shared" si="6"/>
        <v>2.7388888888888889</v>
      </c>
      <c r="J52" s="21">
        <f t="shared" si="7"/>
        <v>0.60995542347696885</v>
      </c>
    </row>
    <row r="53" spans="1:10" x14ac:dyDescent="0.2">
      <c r="A53" s="7" t="s">
        <v>92</v>
      </c>
      <c r="B53" s="65">
        <v>292</v>
      </c>
      <c r="C53" s="66">
        <v>147</v>
      </c>
      <c r="D53" s="65">
        <v>2713</v>
      </c>
      <c r="E53" s="66">
        <v>2164</v>
      </c>
      <c r="F53" s="67"/>
      <c r="G53" s="65">
        <f t="shared" si="4"/>
        <v>145</v>
      </c>
      <c r="H53" s="66">
        <f t="shared" si="5"/>
        <v>549</v>
      </c>
      <c r="I53" s="20">
        <f t="shared" si="6"/>
        <v>0.98639455782312924</v>
      </c>
      <c r="J53" s="21">
        <f t="shared" si="7"/>
        <v>0.25369685767097966</v>
      </c>
    </row>
    <row r="54" spans="1:10" x14ac:dyDescent="0.2">
      <c r="A54" s="7" t="s">
        <v>93</v>
      </c>
      <c r="B54" s="65">
        <v>4115</v>
      </c>
      <c r="C54" s="66">
        <v>1908</v>
      </c>
      <c r="D54" s="65">
        <v>37543</v>
      </c>
      <c r="E54" s="66">
        <v>28279</v>
      </c>
      <c r="F54" s="67"/>
      <c r="G54" s="65">
        <f t="shared" si="4"/>
        <v>2207</v>
      </c>
      <c r="H54" s="66">
        <f t="shared" si="5"/>
        <v>9264</v>
      </c>
      <c r="I54" s="20">
        <f t="shared" si="6"/>
        <v>1.1567085953878407</v>
      </c>
      <c r="J54" s="21">
        <f t="shared" si="7"/>
        <v>0.32759291346935887</v>
      </c>
    </row>
    <row r="55" spans="1:10" x14ac:dyDescent="0.2">
      <c r="A55" s="7" t="s">
        <v>95</v>
      </c>
      <c r="B55" s="65">
        <v>957</v>
      </c>
      <c r="C55" s="66">
        <v>362</v>
      </c>
      <c r="D55" s="65">
        <v>8539</v>
      </c>
      <c r="E55" s="66">
        <v>7093</v>
      </c>
      <c r="F55" s="67"/>
      <c r="G55" s="65">
        <f t="shared" si="4"/>
        <v>595</v>
      </c>
      <c r="H55" s="66">
        <f t="shared" si="5"/>
        <v>1446</v>
      </c>
      <c r="I55" s="20">
        <f t="shared" si="6"/>
        <v>1.6436464088397791</v>
      </c>
      <c r="J55" s="21">
        <f t="shared" si="7"/>
        <v>0.20386296348512617</v>
      </c>
    </row>
    <row r="56" spans="1:10" x14ac:dyDescent="0.2">
      <c r="A56" s="7" t="s">
        <v>96</v>
      </c>
      <c r="B56" s="65">
        <v>132</v>
      </c>
      <c r="C56" s="66">
        <v>41</v>
      </c>
      <c r="D56" s="65">
        <v>2239</v>
      </c>
      <c r="E56" s="66">
        <v>1235</v>
      </c>
      <c r="F56" s="67"/>
      <c r="G56" s="65">
        <f t="shared" si="4"/>
        <v>91</v>
      </c>
      <c r="H56" s="66">
        <f t="shared" si="5"/>
        <v>1004</v>
      </c>
      <c r="I56" s="20">
        <f t="shared" si="6"/>
        <v>2.2195121951219514</v>
      </c>
      <c r="J56" s="21">
        <f t="shared" si="7"/>
        <v>0.81295546558704457</v>
      </c>
    </row>
    <row r="57" spans="1:10" x14ac:dyDescent="0.2">
      <c r="A57" s="142" t="s">
        <v>40</v>
      </c>
      <c r="B57" s="143">
        <v>37</v>
      </c>
      <c r="C57" s="144">
        <v>17</v>
      </c>
      <c r="D57" s="143">
        <v>183</v>
      </c>
      <c r="E57" s="144">
        <v>136</v>
      </c>
      <c r="F57" s="145"/>
      <c r="G57" s="143">
        <f t="shared" si="4"/>
        <v>20</v>
      </c>
      <c r="H57" s="144">
        <f t="shared" si="5"/>
        <v>47</v>
      </c>
      <c r="I57" s="151">
        <f t="shared" si="6"/>
        <v>1.1764705882352942</v>
      </c>
      <c r="J57" s="152">
        <f t="shared" si="7"/>
        <v>0.34558823529411764</v>
      </c>
    </row>
    <row r="58" spans="1:10" x14ac:dyDescent="0.2">
      <c r="A58" s="7" t="s">
        <v>41</v>
      </c>
      <c r="B58" s="65">
        <v>0</v>
      </c>
      <c r="C58" s="66">
        <v>0</v>
      </c>
      <c r="D58" s="65">
        <v>17</v>
      </c>
      <c r="E58" s="66">
        <v>9</v>
      </c>
      <c r="F58" s="67"/>
      <c r="G58" s="65">
        <f t="shared" si="4"/>
        <v>0</v>
      </c>
      <c r="H58" s="66">
        <f t="shared" si="5"/>
        <v>8</v>
      </c>
      <c r="I58" s="20" t="str">
        <f t="shared" si="6"/>
        <v>-</v>
      </c>
      <c r="J58" s="21">
        <f t="shared" si="7"/>
        <v>0.88888888888888884</v>
      </c>
    </row>
    <row r="59" spans="1:10" x14ac:dyDescent="0.2">
      <c r="A59" s="7" t="s">
        <v>46</v>
      </c>
      <c r="B59" s="65">
        <v>17</v>
      </c>
      <c r="C59" s="66">
        <v>6</v>
      </c>
      <c r="D59" s="65">
        <v>94</v>
      </c>
      <c r="E59" s="66">
        <v>48</v>
      </c>
      <c r="F59" s="67"/>
      <c r="G59" s="65">
        <f t="shared" si="4"/>
        <v>11</v>
      </c>
      <c r="H59" s="66">
        <f t="shared" si="5"/>
        <v>46</v>
      </c>
      <c r="I59" s="20">
        <f t="shared" si="6"/>
        <v>1.8333333333333333</v>
      </c>
      <c r="J59" s="21">
        <f t="shared" si="7"/>
        <v>0.95833333333333337</v>
      </c>
    </row>
    <row r="60" spans="1:10" x14ac:dyDescent="0.2">
      <c r="A60" s="7" t="s">
        <v>47</v>
      </c>
      <c r="B60" s="65">
        <v>116</v>
      </c>
      <c r="C60" s="66">
        <v>63</v>
      </c>
      <c r="D60" s="65">
        <v>800</v>
      </c>
      <c r="E60" s="66">
        <v>544</v>
      </c>
      <c r="F60" s="67"/>
      <c r="G60" s="65">
        <f t="shared" si="4"/>
        <v>53</v>
      </c>
      <c r="H60" s="66">
        <f t="shared" si="5"/>
        <v>256</v>
      </c>
      <c r="I60" s="20">
        <f t="shared" si="6"/>
        <v>0.84126984126984128</v>
      </c>
      <c r="J60" s="21">
        <f t="shared" si="7"/>
        <v>0.47058823529411764</v>
      </c>
    </row>
    <row r="61" spans="1:10" x14ac:dyDescent="0.2">
      <c r="A61" s="7" t="s">
        <v>50</v>
      </c>
      <c r="B61" s="65">
        <v>93</v>
      </c>
      <c r="C61" s="66">
        <v>93</v>
      </c>
      <c r="D61" s="65">
        <v>1005</v>
      </c>
      <c r="E61" s="66">
        <v>884</v>
      </c>
      <c r="F61" s="67"/>
      <c r="G61" s="65">
        <f t="shared" si="4"/>
        <v>0</v>
      </c>
      <c r="H61" s="66">
        <f t="shared" si="5"/>
        <v>121</v>
      </c>
      <c r="I61" s="20">
        <f t="shared" si="6"/>
        <v>0</v>
      </c>
      <c r="J61" s="21">
        <f t="shared" si="7"/>
        <v>0.13687782805429866</v>
      </c>
    </row>
    <row r="62" spans="1:10" x14ac:dyDescent="0.2">
      <c r="A62" s="7" t="s">
        <v>54</v>
      </c>
      <c r="B62" s="65">
        <v>3</v>
      </c>
      <c r="C62" s="66">
        <v>1</v>
      </c>
      <c r="D62" s="65">
        <v>13</v>
      </c>
      <c r="E62" s="66">
        <v>5</v>
      </c>
      <c r="F62" s="67"/>
      <c r="G62" s="65">
        <f t="shared" si="4"/>
        <v>2</v>
      </c>
      <c r="H62" s="66">
        <f t="shared" si="5"/>
        <v>8</v>
      </c>
      <c r="I62" s="20">
        <f t="shared" si="6"/>
        <v>2</v>
      </c>
      <c r="J62" s="21">
        <f t="shared" si="7"/>
        <v>1.6</v>
      </c>
    </row>
    <row r="63" spans="1:10" x14ac:dyDescent="0.2">
      <c r="A63" s="7" t="s">
        <v>56</v>
      </c>
      <c r="B63" s="65">
        <v>0</v>
      </c>
      <c r="C63" s="66">
        <v>2</v>
      </c>
      <c r="D63" s="65">
        <v>3</v>
      </c>
      <c r="E63" s="66">
        <v>17</v>
      </c>
      <c r="F63" s="67"/>
      <c r="G63" s="65">
        <f t="shared" si="4"/>
        <v>-2</v>
      </c>
      <c r="H63" s="66">
        <f t="shared" si="5"/>
        <v>-14</v>
      </c>
      <c r="I63" s="20">
        <f t="shared" si="6"/>
        <v>-1</v>
      </c>
      <c r="J63" s="21">
        <f t="shared" si="7"/>
        <v>-0.82352941176470584</v>
      </c>
    </row>
    <row r="64" spans="1:10" x14ac:dyDescent="0.2">
      <c r="A64" s="7" t="s">
        <v>57</v>
      </c>
      <c r="B64" s="65">
        <v>184</v>
      </c>
      <c r="C64" s="66">
        <v>130</v>
      </c>
      <c r="D64" s="65">
        <v>1424</v>
      </c>
      <c r="E64" s="66">
        <v>1163</v>
      </c>
      <c r="F64" s="67"/>
      <c r="G64" s="65">
        <f t="shared" si="4"/>
        <v>54</v>
      </c>
      <c r="H64" s="66">
        <f t="shared" si="5"/>
        <v>261</v>
      </c>
      <c r="I64" s="20">
        <f t="shared" si="6"/>
        <v>0.41538461538461541</v>
      </c>
      <c r="J64" s="21">
        <f t="shared" si="7"/>
        <v>0.22441960447119519</v>
      </c>
    </row>
    <row r="65" spans="1:10" x14ac:dyDescent="0.2">
      <c r="A65" s="7" t="s">
        <v>60</v>
      </c>
      <c r="B65" s="65">
        <v>119</v>
      </c>
      <c r="C65" s="66">
        <v>51</v>
      </c>
      <c r="D65" s="65">
        <v>487</v>
      </c>
      <c r="E65" s="66">
        <v>395</v>
      </c>
      <c r="F65" s="67"/>
      <c r="G65" s="65">
        <f t="shared" si="4"/>
        <v>68</v>
      </c>
      <c r="H65" s="66">
        <f t="shared" si="5"/>
        <v>92</v>
      </c>
      <c r="I65" s="20">
        <f t="shared" si="6"/>
        <v>1.3333333333333333</v>
      </c>
      <c r="J65" s="21">
        <f t="shared" si="7"/>
        <v>0.23291139240506328</v>
      </c>
    </row>
    <row r="66" spans="1:10" x14ac:dyDescent="0.2">
      <c r="A66" s="7" t="s">
        <v>63</v>
      </c>
      <c r="B66" s="65">
        <v>64</v>
      </c>
      <c r="C66" s="66">
        <v>51</v>
      </c>
      <c r="D66" s="65">
        <v>507</v>
      </c>
      <c r="E66" s="66">
        <v>392</v>
      </c>
      <c r="F66" s="67"/>
      <c r="G66" s="65">
        <f t="shared" si="4"/>
        <v>13</v>
      </c>
      <c r="H66" s="66">
        <f t="shared" si="5"/>
        <v>115</v>
      </c>
      <c r="I66" s="20">
        <f t="shared" si="6"/>
        <v>0.25490196078431371</v>
      </c>
      <c r="J66" s="21">
        <f t="shared" si="7"/>
        <v>0.29336734693877553</v>
      </c>
    </row>
    <row r="67" spans="1:10" x14ac:dyDescent="0.2">
      <c r="A67" s="7" t="s">
        <v>70</v>
      </c>
      <c r="B67" s="65">
        <v>9</v>
      </c>
      <c r="C67" s="66">
        <v>17</v>
      </c>
      <c r="D67" s="65">
        <v>96</v>
      </c>
      <c r="E67" s="66">
        <v>144</v>
      </c>
      <c r="F67" s="67"/>
      <c r="G67" s="65">
        <f t="shared" si="4"/>
        <v>-8</v>
      </c>
      <c r="H67" s="66">
        <f t="shared" si="5"/>
        <v>-48</v>
      </c>
      <c r="I67" s="20">
        <f t="shared" si="6"/>
        <v>-0.47058823529411764</v>
      </c>
      <c r="J67" s="21">
        <f t="shared" si="7"/>
        <v>-0.33333333333333331</v>
      </c>
    </row>
    <row r="68" spans="1:10" x14ac:dyDescent="0.2">
      <c r="A68" s="7" t="s">
        <v>71</v>
      </c>
      <c r="B68" s="65">
        <v>11</v>
      </c>
      <c r="C68" s="66">
        <v>5</v>
      </c>
      <c r="D68" s="65">
        <v>35</v>
      </c>
      <c r="E68" s="66">
        <v>33</v>
      </c>
      <c r="F68" s="67"/>
      <c r="G68" s="65">
        <f t="shared" si="4"/>
        <v>6</v>
      </c>
      <c r="H68" s="66">
        <f t="shared" si="5"/>
        <v>2</v>
      </c>
      <c r="I68" s="20">
        <f t="shared" si="6"/>
        <v>1.2</v>
      </c>
      <c r="J68" s="21">
        <f t="shared" si="7"/>
        <v>6.0606060606060608E-2</v>
      </c>
    </row>
    <row r="69" spans="1:10" x14ac:dyDescent="0.2">
      <c r="A69" s="7" t="s">
        <v>76</v>
      </c>
      <c r="B69" s="65">
        <v>37</v>
      </c>
      <c r="C69" s="66">
        <v>22</v>
      </c>
      <c r="D69" s="65">
        <v>355</v>
      </c>
      <c r="E69" s="66">
        <v>188</v>
      </c>
      <c r="F69" s="67"/>
      <c r="G69" s="65">
        <f t="shared" si="4"/>
        <v>15</v>
      </c>
      <c r="H69" s="66">
        <f t="shared" si="5"/>
        <v>167</v>
      </c>
      <c r="I69" s="20">
        <f t="shared" si="6"/>
        <v>0.68181818181818177</v>
      </c>
      <c r="J69" s="21">
        <f t="shared" si="7"/>
        <v>0.88829787234042556</v>
      </c>
    </row>
    <row r="70" spans="1:10" x14ac:dyDescent="0.2">
      <c r="A70" s="7" t="s">
        <v>88</v>
      </c>
      <c r="B70" s="65">
        <v>36</v>
      </c>
      <c r="C70" s="66">
        <v>16</v>
      </c>
      <c r="D70" s="65">
        <v>267</v>
      </c>
      <c r="E70" s="66">
        <v>163</v>
      </c>
      <c r="F70" s="67"/>
      <c r="G70" s="65">
        <f t="shared" si="4"/>
        <v>20</v>
      </c>
      <c r="H70" s="66">
        <f t="shared" si="5"/>
        <v>104</v>
      </c>
      <c r="I70" s="20">
        <f t="shared" si="6"/>
        <v>1.25</v>
      </c>
      <c r="J70" s="21">
        <f t="shared" si="7"/>
        <v>0.6380368098159509</v>
      </c>
    </row>
    <row r="71" spans="1:10" x14ac:dyDescent="0.2">
      <c r="A71" s="7" t="s">
        <v>94</v>
      </c>
      <c r="B71" s="65">
        <v>20</v>
      </c>
      <c r="C71" s="66">
        <v>25</v>
      </c>
      <c r="D71" s="65">
        <v>188</v>
      </c>
      <c r="E71" s="66">
        <v>151</v>
      </c>
      <c r="F71" s="67"/>
      <c r="G71" s="65">
        <f t="shared" si="4"/>
        <v>-5</v>
      </c>
      <c r="H71" s="66">
        <f t="shared" si="5"/>
        <v>37</v>
      </c>
      <c r="I71" s="20">
        <f t="shared" si="6"/>
        <v>-0.2</v>
      </c>
      <c r="J71" s="21">
        <f t="shared" si="7"/>
        <v>0.24503311258278146</v>
      </c>
    </row>
    <row r="72" spans="1:10" x14ac:dyDescent="0.2">
      <c r="A72" s="7" t="s">
        <v>97</v>
      </c>
      <c r="B72" s="65">
        <v>57</v>
      </c>
      <c r="C72" s="66">
        <v>85</v>
      </c>
      <c r="D72" s="65">
        <v>469</v>
      </c>
      <c r="E72" s="66">
        <v>524</v>
      </c>
      <c r="F72" s="67"/>
      <c r="G72" s="65">
        <f t="shared" si="4"/>
        <v>-28</v>
      </c>
      <c r="H72" s="66">
        <f t="shared" si="5"/>
        <v>-55</v>
      </c>
      <c r="I72" s="20">
        <f t="shared" si="6"/>
        <v>-0.32941176470588235</v>
      </c>
      <c r="J72" s="21">
        <f t="shared" si="7"/>
        <v>-0.1049618320610687</v>
      </c>
    </row>
    <row r="73" spans="1:10" x14ac:dyDescent="0.2">
      <c r="A73" s="7" t="s">
        <v>98</v>
      </c>
      <c r="B73" s="65">
        <v>4</v>
      </c>
      <c r="C73" s="66">
        <v>4</v>
      </c>
      <c r="D73" s="65">
        <v>35</v>
      </c>
      <c r="E73" s="66">
        <v>33</v>
      </c>
      <c r="F73" s="67"/>
      <c r="G73" s="65">
        <f t="shared" si="4"/>
        <v>0</v>
      </c>
      <c r="H73" s="66">
        <f t="shared" si="5"/>
        <v>2</v>
      </c>
      <c r="I73" s="20">
        <f t="shared" si="6"/>
        <v>0</v>
      </c>
      <c r="J73" s="21">
        <f t="shared" si="7"/>
        <v>6.0606060606060608E-2</v>
      </c>
    </row>
    <row r="74" spans="1:10" x14ac:dyDescent="0.2">
      <c r="A74" s="1"/>
      <c r="B74" s="68"/>
      <c r="C74" s="69"/>
      <c r="D74" s="68"/>
      <c r="E74" s="69"/>
      <c r="F74" s="70"/>
      <c r="G74" s="68"/>
      <c r="H74" s="69"/>
      <c r="I74" s="5"/>
      <c r="J74" s="6"/>
    </row>
    <row r="75" spans="1:10" s="43" customFormat="1" x14ac:dyDescent="0.2">
      <c r="A75" s="27" t="s">
        <v>5</v>
      </c>
      <c r="B75" s="71">
        <f>SUM(B6:B74)</f>
        <v>20495</v>
      </c>
      <c r="C75" s="72">
        <f>SUM(C6:C74)</f>
        <v>10447</v>
      </c>
      <c r="D75" s="71">
        <f>SUM(D6:D74)</f>
        <v>211338</v>
      </c>
      <c r="E75" s="72">
        <f>SUM(E6:E74)</f>
        <v>155887</v>
      </c>
      <c r="F75" s="73"/>
      <c r="G75" s="71">
        <f>SUM(G6:G74)</f>
        <v>10048</v>
      </c>
      <c r="H75" s="72">
        <f>SUM(H6:H74)</f>
        <v>55451</v>
      </c>
      <c r="I75" s="37">
        <f>IF(C75=0, 0, G75/C75)</f>
        <v>0.96180721738298081</v>
      </c>
      <c r="J75" s="38">
        <f>IF(E75=0, 0, H75/E75)</f>
        <v>0.35571279195827749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110</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0.18541107587216399</v>
      </c>
      <c r="C6" s="17">
        <v>0.16272614147602199</v>
      </c>
      <c r="D6" s="16">
        <v>0.11072310706072699</v>
      </c>
      <c r="E6" s="17">
        <v>0.12893955236806101</v>
      </c>
      <c r="F6" s="12"/>
      <c r="G6" s="10">
        <f t="shared" ref="G6:G37" si="0">B6-C6</f>
        <v>2.2684934396141998E-2</v>
      </c>
      <c r="H6" s="11">
        <f t="shared" ref="H6:H37" si="1">D6-E6</f>
        <v>-1.8216445307334017E-2</v>
      </c>
    </row>
    <row r="7" spans="1:8" x14ac:dyDescent="0.2">
      <c r="A7" s="7" t="s">
        <v>32</v>
      </c>
      <c r="B7" s="16">
        <v>0</v>
      </c>
      <c r="C7" s="17">
        <v>9.5721259691777492E-3</v>
      </c>
      <c r="D7" s="16">
        <v>1.4195270135990701E-3</v>
      </c>
      <c r="E7" s="17">
        <v>1.9244709308665901E-3</v>
      </c>
      <c r="F7" s="12"/>
      <c r="G7" s="10">
        <f t="shared" si="0"/>
        <v>-9.5721259691777492E-3</v>
      </c>
      <c r="H7" s="11">
        <f t="shared" si="1"/>
        <v>-5.0494391726752007E-4</v>
      </c>
    </row>
    <row r="8" spans="1:8" x14ac:dyDescent="0.2">
      <c r="A8" s="7" t="s">
        <v>33</v>
      </c>
      <c r="B8" s="16">
        <v>1.9516955354964602E-2</v>
      </c>
      <c r="C8" s="17">
        <v>1.9144251938355498E-2</v>
      </c>
      <c r="D8" s="16">
        <v>1.3248918793591299E-2</v>
      </c>
      <c r="E8" s="17">
        <v>8.9808643440440795E-3</v>
      </c>
      <c r="F8" s="12"/>
      <c r="G8" s="10">
        <f t="shared" si="0"/>
        <v>3.7270341660910339E-4</v>
      </c>
      <c r="H8" s="11">
        <f t="shared" si="1"/>
        <v>4.2680544495472192E-3</v>
      </c>
    </row>
    <row r="9" spans="1:8" x14ac:dyDescent="0.2">
      <c r="A9" s="7" t="s">
        <v>34</v>
      </c>
      <c r="B9" s="16">
        <v>1.3173944864601101</v>
      </c>
      <c r="C9" s="17">
        <v>1.13908299033215</v>
      </c>
      <c r="D9" s="16">
        <v>1.49949370203182</v>
      </c>
      <c r="E9" s="17">
        <v>1.52867140941836</v>
      </c>
      <c r="F9" s="12"/>
      <c r="G9" s="10">
        <f t="shared" si="0"/>
        <v>0.17831149612796016</v>
      </c>
      <c r="H9" s="11">
        <f t="shared" si="1"/>
        <v>-2.9177707386540019E-2</v>
      </c>
    </row>
    <row r="10" spans="1:8" x14ac:dyDescent="0.2">
      <c r="A10" s="7" t="s">
        <v>35</v>
      </c>
      <c r="B10" s="16">
        <v>1.9516955354964602E-2</v>
      </c>
      <c r="C10" s="17">
        <v>9.5721259691777492E-3</v>
      </c>
      <c r="D10" s="16">
        <v>2.0346553861586701E-2</v>
      </c>
      <c r="E10" s="17">
        <v>1.66787480675104E-2</v>
      </c>
      <c r="F10" s="12"/>
      <c r="G10" s="10">
        <f t="shared" si="0"/>
        <v>9.9448293857868526E-3</v>
      </c>
      <c r="H10" s="11">
        <f t="shared" si="1"/>
        <v>3.6678057940763009E-3</v>
      </c>
    </row>
    <row r="11" spans="1:8" x14ac:dyDescent="0.2">
      <c r="A11" s="7" t="s">
        <v>36</v>
      </c>
      <c r="B11" s="16">
        <v>2.4591363747255404</v>
      </c>
      <c r="C11" s="17">
        <v>3.9054273954245198</v>
      </c>
      <c r="D11" s="16">
        <v>3.3950354408577703</v>
      </c>
      <c r="E11" s="17">
        <v>3.8874312803505098</v>
      </c>
      <c r="F11" s="12"/>
      <c r="G11" s="10">
        <f t="shared" si="0"/>
        <v>-1.4462910206989794</v>
      </c>
      <c r="H11" s="11">
        <f t="shared" si="1"/>
        <v>-0.49239583949273946</v>
      </c>
    </row>
    <row r="12" spans="1:8" x14ac:dyDescent="0.2">
      <c r="A12" s="7" t="s">
        <v>37</v>
      </c>
      <c r="B12" s="16">
        <v>0.33178824103439902</v>
      </c>
      <c r="C12" s="17">
        <v>0</v>
      </c>
      <c r="D12" s="16">
        <v>0.23185607888784798</v>
      </c>
      <c r="E12" s="17">
        <v>0</v>
      </c>
      <c r="F12" s="12"/>
      <c r="G12" s="10">
        <f t="shared" si="0"/>
        <v>0.33178824103439902</v>
      </c>
      <c r="H12" s="11">
        <f t="shared" si="1"/>
        <v>0.23185607888784798</v>
      </c>
    </row>
    <row r="13" spans="1:8" x14ac:dyDescent="0.2">
      <c r="A13" s="7" t="s">
        <v>38</v>
      </c>
      <c r="B13" s="16">
        <v>1.4637716516223498E-2</v>
      </c>
      <c r="C13" s="17">
        <v>2.87163779075333E-2</v>
      </c>
      <c r="D13" s="16">
        <v>1.0883040437592899E-2</v>
      </c>
      <c r="E13" s="17">
        <v>2.5018122101265701E-2</v>
      </c>
      <c r="F13" s="12"/>
      <c r="G13" s="10">
        <f t="shared" si="0"/>
        <v>-1.4078661391309802E-2</v>
      </c>
      <c r="H13" s="11">
        <f t="shared" si="1"/>
        <v>-1.4135081663672801E-2</v>
      </c>
    </row>
    <row r="14" spans="1:8" x14ac:dyDescent="0.2">
      <c r="A14" s="7" t="s">
        <v>39</v>
      </c>
      <c r="B14" s="16">
        <v>4.87923883874116E-3</v>
      </c>
      <c r="C14" s="17">
        <v>1.9144251938355498E-2</v>
      </c>
      <c r="D14" s="16">
        <v>1.2775743122391599E-2</v>
      </c>
      <c r="E14" s="17">
        <v>1.6037257757221601E-2</v>
      </c>
      <c r="F14" s="12"/>
      <c r="G14" s="10">
        <f t="shared" si="0"/>
        <v>-1.4265013099614338E-2</v>
      </c>
      <c r="H14" s="11">
        <f t="shared" si="1"/>
        <v>-3.2615146348300011E-3</v>
      </c>
    </row>
    <row r="15" spans="1:8" x14ac:dyDescent="0.2">
      <c r="A15" s="7" t="s">
        <v>42</v>
      </c>
      <c r="B15" s="16">
        <v>2.4396194193705801E-2</v>
      </c>
      <c r="C15" s="17">
        <v>5.7432755815066502E-2</v>
      </c>
      <c r="D15" s="16">
        <v>1.3722094464790998E-2</v>
      </c>
      <c r="E15" s="17">
        <v>2.5018122101265701E-2</v>
      </c>
      <c r="F15" s="12"/>
      <c r="G15" s="10">
        <f t="shared" si="0"/>
        <v>-3.3036561621360705E-2</v>
      </c>
      <c r="H15" s="11">
        <f t="shared" si="1"/>
        <v>-1.1296027636474703E-2</v>
      </c>
    </row>
    <row r="16" spans="1:8" x14ac:dyDescent="0.2">
      <c r="A16" s="7" t="s">
        <v>43</v>
      </c>
      <c r="B16" s="16">
        <v>0.14637716516223501</v>
      </c>
      <c r="C16" s="17">
        <v>6.7004881784244297E-2</v>
      </c>
      <c r="D16" s="16">
        <v>6.9556823666354406E-2</v>
      </c>
      <c r="E16" s="17">
        <v>8.9808643440440802E-2</v>
      </c>
      <c r="F16" s="12"/>
      <c r="G16" s="10">
        <f t="shared" si="0"/>
        <v>7.937228337799071E-2</v>
      </c>
      <c r="H16" s="11">
        <f t="shared" si="1"/>
        <v>-2.0251819774086396E-2</v>
      </c>
    </row>
    <row r="17" spans="1:8" x14ac:dyDescent="0.2">
      <c r="A17" s="7" t="s">
        <v>44</v>
      </c>
      <c r="B17" s="16">
        <v>0.107343254452305</v>
      </c>
      <c r="C17" s="17">
        <v>0.114865511630133</v>
      </c>
      <c r="D17" s="16">
        <v>9.7474188267136108E-2</v>
      </c>
      <c r="E17" s="17">
        <v>8.3393740337552202E-2</v>
      </c>
      <c r="F17" s="12"/>
      <c r="G17" s="10">
        <f t="shared" si="0"/>
        <v>-7.5222571778280067E-3</v>
      </c>
      <c r="H17" s="11">
        <f t="shared" si="1"/>
        <v>1.4080447929583906E-2</v>
      </c>
    </row>
    <row r="18" spans="1:8" x14ac:dyDescent="0.2">
      <c r="A18" s="7" t="s">
        <v>45</v>
      </c>
      <c r="B18" s="16">
        <v>9.9487679921932202</v>
      </c>
      <c r="C18" s="17">
        <v>9.4764047094859798</v>
      </c>
      <c r="D18" s="16">
        <v>8.8592680918717903</v>
      </c>
      <c r="E18" s="17">
        <v>8.4856338245010807</v>
      </c>
      <c r="F18" s="12"/>
      <c r="G18" s="10">
        <f t="shared" si="0"/>
        <v>0.47236328270724037</v>
      </c>
      <c r="H18" s="11">
        <f t="shared" si="1"/>
        <v>0.37363426737070959</v>
      </c>
    </row>
    <row r="19" spans="1:8" x14ac:dyDescent="0.2">
      <c r="A19" s="7" t="s">
        <v>48</v>
      </c>
      <c r="B19" s="16">
        <v>5.8550866064893896E-2</v>
      </c>
      <c r="C19" s="17">
        <v>2.87163779075333E-2</v>
      </c>
      <c r="D19" s="16">
        <v>3.0283242956780098E-2</v>
      </c>
      <c r="E19" s="17">
        <v>7.0563934131774898E-3</v>
      </c>
      <c r="F19" s="12"/>
      <c r="G19" s="10">
        <f t="shared" si="0"/>
        <v>2.9834488157360596E-2</v>
      </c>
      <c r="H19" s="11">
        <f t="shared" si="1"/>
        <v>2.3226849543602608E-2</v>
      </c>
    </row>
    <row r="20" spans="1:8" x14ac:dyDescent="0.2">
      <c r="A20" s="7" t="s">
        <v>49</v>
      </c>
      <c r="B20" s="16">
        <v>1.82971456452793</v>
      </c>
      <c r="C20" s="17">
        <v>0.46903417248970997</v>
      </c>
      <c r="D20" s="16">
        <v>1.32962363607113</v>
      </c>
      <c r="E20" s="17">
        <v>0.34897072879714203</v>
      </c>
      <c r="F20" s="12"/>
      <c r="G20" s="10">
        <f t="shared" si="0"/>
        <v>1.36068039203822</v>
      </c>
      <c r="H20" s="11">
        <f t="shared" si="1"/>
        <v>0.98065290727398802</v>
      </c>
    </row>
    <row r="21" spans="1:8" x14ac:dyDescent="0.2">
      <c r="A21" s="7" t="s">
        <v>51</v>
      </c>
      <c r="B21" s="16">
        <v>0</v>
      </c>
      <c r="C21" s="17">
        <v>1.58897291088351</v>
      </c>
      <c r="D21" s="16">
        <v>0</v>
      </c>
      <c r="E21" s="17">
        <v>3.4249167666322395</v>
      </c>
      <c r="F21" s="12"/>
      <c r="G21" s="10">
        <f t="shared" si="0"/>
        <v>-1.58897291088351</v>
      </c>
      <c r="H21" s="11">
        <f t="shared" si="1"/>
        <v>-3.4249167666322395</v>
      </c>
    </row>
    <row r="22" spans="1:8" x14ac:dyDescent="0.2">
      <c r="A22" s="7" t="s">
        <v>52</v>
      </c>
      <c r="B22" s="16">
        <v>1.21493047084655</v>
      </c>
      <c r="C22" s="17">
        <v>1.7516990523595299</v>
      </c>
      <c r="D22" s="16">
        <v>1.99822085947629</v>
      </c>
      <c r="E22" s="17">
        <v>3.6423819818201602</v>
      </c>
      <c r="F22" s="12"/>
      <c r="G22" s="10">
        <f t="shared" si="0"/>
        <v>-0.5367685815129799</v>
      </c>
      <c r="H22" s="11">
        <f t="shared" si="1"/>
        <v>-1.6441611223438701</v>
      </c>
    </row>
    <row r="23" spans="1:8" x14ac:dyDescent="0.2">
      <c r="A23" s="7" t="s">
        <v>53</v>
      </c>
      <c r="B23" s="16">
        <v>7.1871188094657201</v>
      </c>
      <c r="C23" s="17">
        <v>6.0974442423662305</v>
      </c>
      <c r="D23" s="16">
        <v>6.5364487219525103</v>
      </c>
      <c r="E23" s="17">
        <v>6.4931649207438698</v>
      </c>
      <c r="F23" s="12"/>
      <c r="G23" s="10">
        <f t="shared" si="0"/>
        <v>1.0896745670994896</v>
      </c>
      <c r="H23" s="11">
        <f t="shared" si="1"/>
        <v>4.3283801208640504E-2</v>
      </c>
    </row>
    <row r="24" spans="1:8" x14ac:dyDescent="0.2">
      <c r="A24" s="7" t="s">
        <v>55</v>
      </c>
      <c r="B24" s="16">
        <v>0</v>
      </c>
      <c r="C24" s="17">
        <v>0</v>
      </c>
      <c r="D24" s="16">
        <v>0</v>
      </c>
      <c r="E24" s="17">
        <v>0.100072488405063</v>
      </c>
      <c r="F24" s="12"/>
      <c r="G24" s="10">
        <f t="shared" si="0"/>
        <v>0</v>
      </c>
      <c r="H24" s="11">
        <f t="shared" si="1"/>
        <v>-0.100072488405063</v>
      </c>
    </row>
    <row r="25" spans="1:8" x14ac:dyDescent="0.2">
      <c r="A25" s="7" t="s">
        <v>58</v>
      </c>
      <c r="B25" s="16">
        <v>3.1275920956330796</v>
      </c>
      <c r="C25" s="17">
        <v>2.09629558724993</v>
      </c>
      <c r="D25" s="16">
        <v>2.6616131504982503</v>
      </c>
      <c r="E25" s="17">
        <v>1.5601044346225199</v>
      </c>
      <c r="F25" s="12"/>
      <c r="G25" s="10">
        <f t="shared" si="0"/>
        <v>1.0312965083831496</v>
      </c>
      <c r="H25" s="11">
        <f t="shared" si="1"/>
        <v>1.1015087158757304</v>
      </c>
    </row>
    <row r="26" spans="1:8" x14ac:dyDescent="0.2">
      <c r="A26" s="7" t="s">
        <v>59</v>
      </c>
      <c r="B26" s="16">
        <v>0</v>
      </c>
      <c r="C26" s="17">
        <v>1.9144251938355498E-2</v>
      </c>
      <c r="D26" s="16">
        <v>0</v>
      </c>
      <c r="E26" s="17">
        <v>6.4149031028886304E-3</v>
      </c>
      <c r="F26" s="12"/>
      <c r="G26" s="10">
        <f t="shared" si="0"/>
        <v>-1.9144251938355498E-2</v>
      </c>
      <c r="H26" s="11">
        <f t="shared" si="1"/>
        <v>-6.4149031028886304E-3</v>
      </c>
    </row>
    <row r="27" spans="1:8" x14ac:dyDescent="0.2">
      <c r="A27" s="7" t="s">
        <v>61</v>
      </c>
      <c r="B27" s="16">
        <v>0.11710173212978799</v>
      </c>
      <c r="C27" s="17">
        <v>8.6149133722599802E-2</v>
      </c>
      <c r="D27" s="16">
        <v>0.118293917799922</v>
      </c>
      <c r="E27" s="17">
        <v>0.15267469384874902</v>
      </c>
      <c r="F27" s="12"/>
      <c r="G27" s="10">
        <f t="shared" si="0"/>
        <v>3.0952598407188184E-2</v>
      </c>
      <c r="H27" s="11">
        <f t="shared" si="1"/>
        <v>-3.4380776048827014E-2</v>
      </c>
    </row>
    <row r="28" spans="1:8" x14ac:dyDescent="0.2">
      <c r="A28" s="7" t="s">
        <v>62</v>
      </c>
      <c r="B28" s="16">
        <v>1.21493047084655</v>
      </c>
      <c r="C28" s="17">
        <v>0.94764047094859793</v>
      </c>
      <c r="D28" s="16">
        <v>0.86259924859703396</v>
      </c>
      <c r="E28" s="17">
        <v>0.74412875993508099</v>
      </c>
      <c r="F28" s="12"/>
      <c r="G28" s="10">
        <f t="shared" si="0"/>
        <v>0.2672899998979521</v>
      </c>
      <c r="H28" s="11">
        <f t="shared" si="1"/>
        <v>0.11847048866195298</v>
      </c>
    </row>
    <row r="29" spans="1:8" x14ac:dyDescent="0.2">
      <c r="A29" s="7" t="s">
        <v>64</v>
      </c>
      <c r="B29" s="16">
        <v>6.76262503049524</v>
      </c>
      <c r="C29" s="17">
        <v>7.3896812482052292</v>
      </c>
      <c r="D29" s="16">
        <v>7.4449460106559204</v>
      </c>
      <c r="E29" s="17">
        <v>6.93835919608434</v>
      </c>
      <c r="F29" s="12"/>
      <c r="G29" s="10">
        <f t="shared" si="0"/>
        <v>-0.62705621770998921</v>
      </c>
      <c r="H29" s="11">
        <f t="shared" si="1"/>
        <v>0.50658681457158039</v>
      </c>
    </row>
    <row r="30" spans="1:8" x14ac:dyDescent="0.2">
      <c r="A30" s="7" t="s">
        <v>65</v>
      </c>
      <c r="B30" s="16">
        <v>1.4637716516223498E-2</v>
      </c>
      <c r="C30" s="17">
        <v>2.87163779075333E-2</v>
      </c>
      <c r="D30" s="16">
        <v>1.7034324163188799E-2</v>
      </c>
      <c r="E30" s="17">
        <v>1.7961728688088201E-2</v>
      </c>
      <c r="F30" s="12"/>
      <c r="G30" s="10">
        <f t="shared" si="0"/>
        <v>-1.4078661391309802E-2</v>
      </c>
      <c r="H30" s="11">
        <f t="shared" si="1"/>
        <v>-9.2740452489940145E-4</v>
      </c>
    </row>
    <row r="31" spans="1:8" x14ac:dyDescent="0.2">
      <c r="A31" s="7" t="s">
        <v>66</v>
      </c>
      <c r="B31" s="16">
        <v>0.46352768968041003</v>
      </c>
      <c r="C31" s="17">
        <v>0.392457164736288</v>
      </c>
      <c r="D31" s="16">
        <v>0.719700195894728</v>
      </c>
      <c r="E31" s="17">
        <v>0.78197668824212407</v>
      </c>
      <c r="F31" s="12"/>
      <c r="G31" s="10">
        <f t="shared" si="0"/>
        <v>7.1070524944122027E-2</v>
      </c>
      <c r="H31" s="11">
        <f t="shared" si="1"/>
        <v>-6.2276492347396073E-2</v>
      </c>
    </row>
    <row r="32" spans="1:8" x14ac:dyDescent="0.2">
      <c r="A32" s="7" t="s">
        <v>67</v>
      </c>
      <c r="B32" s="16">
        <v>1.46377165162235</v>
      </c>
      <c r="C32" s="17">
        <v>1.33052550971571</v>
      </c>
      <c r="D32" s="16">
        <v>1.12805080014006</v>
      </c>
      <c r="E32" s="17">
        <v>0.70756381224861598</v>
      </c>
      <c r="F32" s="12"/>
      <c r="G32" s="10">
        <f t="shared" si="0"/>
        <v>0.13324614190663997</v>
      </c>
      <c r="H32" s="11">
        <f t="shared" si="1"/>
        <v>0.42048698789144401</v>
      </c>
    </row>
    <row r="33" spans="1:8" x14ac:dyDescent="0.2">
      <c r="A33" s="7" t="s">
        <v>68</v>
      </c>
      <c r="B33" s="16">
        <v>1.13686264942669</v>
      </c>
      <c r="C33" s="17">
        <v>0.35416866085957704</v>
      </c>
      <c r="D33" s="16">
        <v>1.0026592472721398</v>
      </c>
      <c r="E33" s="17">
        <v>0.97121632977733907</v>
      </c>
      <c r="F33" s="12"/>
      <c r="G33" s="10">
        <f t="shared" si="0"/>
        <v>0.78269398856711292</v>
      </c>
      <c r="H33" s="11">
        <f t="shared" si="1"/>
        <v>3.1442917494800771E-2</v>
      </c>
    </row>
    <row r="34" spans="1:8" x14ac:dyDescent="0.2">
      <c r="A34" s="7" t="s">
        <v>69</v>
      </c>
      <c r="B34" s="16">
        <v>1.9516955354964602E-2</v>
      </c>
      <c r="C34" s="17">
        <v>9.5721259691777492E-3</v>
      </c>
      <c r="D34" s="16">
        <v>1.04098647663932E-2</v>
      </c>
      <c r="E34" s="17">
        <v>3.8489418617331803E-3</v>
      </c>
      <c r="F34" s="12"/>
      <c r="G34" s="10">
        <f t="shared" si="0"/>
        <v>9.9448293857868526E-3</v>
      </c>
      <c r="H34" s="11">
        <f t="shared" si="1"/>
        <v>6.5609229046600199E-3</v>
      </c>
    </row>
    <row r="35" spans="1:8" x14ac:dyDescent="0.2">
      <c r="A35" s="7" t="s">
        <v>72</v>
      </c>
      <c r="B35" s="16">
        <v>6.3430104903635001E-2</v>
      </c>
      <c r="C35" s="17">
        <v>0.12443763759931101</v>
      </c>
      <c r="D35" s="16">
        <v>5.8200607557561797E-2</v>
      </c>
      <c r="E35" s="17">
        <v>6.4790521339175206E-2</v>
      </c>
      <c r="F35" s="12"/>
      <c r="G35" s="10">
        <f t="shared" si="0"/>
        <v>-6.1007532695676006E-2</v>
      </c>
      <c r="H35" s="11">
        <f t="shared" si="1"/>
        <v>-6.5899137816134087E-3</v>
      </c>
    </row>
    <row r="36" spans="1:8" x14ac:dyDescent="0.2">
      <c r="A36" s="7" t="s">
        <v>73</v>
      </c>
      <c r="B36" s="16">
        <v>7.5140278116613803</v>
      </c>
      <c r="C36" s="17">
        <v>10.079448645544201</v>
      </c>
      <c r="D36" s="16">
        <v>9.9414208519054803</v>
      </c>
      <c r="E36" s="17">
        <v>9.1213507219973398</v>
      </c>
      <c r="F36" s="12"/>
      <c r="G36" s="10">
        <f t="shared" si="0"/>
        <v>-2.5654208338828202</v>
      </c>
      <c r="H36" s="11">
        <f t="shared" si="1"/>
        <v>0.82007012990814054</v>
      </c>
    </row>
    <row r="37" spans="1:8" x14ac:dyDescent="0.2">
      <c r="A37" s="7" t="s">
        <v>74</v>
      </c>
      <c r="B37" s="16">
        <v>4.87923883874116E-3</v>
      </c>
      <c r="C37" s="17">
        <v>9.5721259691777492E-3</v>
      </c>
      <c r="D37" s="16">
        <v>6.1512837255959596E-3</v>
      </c>
      <c r="E37" s="17">
        <v>5.77341279259977E-3</v>
      </c>
      <c r="F37" s="12"/>
      <c r="G37" s="10">
        <f t="shared" si="0"/>
        <v>-4.6928871304365892E-3</v>
      </c>
      <c r="H37" s="11">
        <f t="shared" si="1"/>
        <v>3.7787093299618962E-4</v>
      </c>
    </row>
    <row r="38" spans="1:8" x14ac:dyDescent="0.2">
      <c r="A38" s="7" t="s">
        <v>75</v>
      </c>
      <c r="B38" s="16">
        <v>3.8497194437667699</v>
      </c>
      <c r="C38" s="17">
        <v>5.2359529051402305</v>
      </c>
      <c r="D38" s="16">
        <v>4.3674114451731301</v>
      </c>
      <c r="E38" s="17">
        <v>5.0049074008737104</v>
      </c>
      <c r="F38" s="12"/>
      <c r="G38" s="10">
        <f t="shared" ref="G38:G73" si="2">B38-C38</f>
        <v>-1.3862334613734606</v>
      </c>
      <c r="H38" s="11">
        <f t="shared" ref="H38:H73" si="3">D38-E38</f>
        <v>-0.63749595570058037</v>
      </c>
    </row>
    <row r="39" spans="1:8" x14ac:dyDescent="0.2">
      <c r="A39" s="7" t="s">
        <v>77</v>
      </c>
      <c r="B39" s="16">
        <v>0.65381800439131499</v>
      </c>
      <c r="C39" s="17">
        <v>1.1869436201780401</v>
      </c>
      <c r="D39" s="16">
        <v>0.72348560126432493</v>
      </c>
      <c r="E39" s="17">
        <v>1.06615689570009</v>
      </c>
      <c r="F39" s="12"/>
      <c r="G39" s="10">
        <f t="shared" si="2"/>
        <v>-0.53312561578672513</v>
      </c>
      <c r="H39" s="11">
        <f t="shared" si="3"/>
        <v>-0.34267129443576505</v>
      </c>
    </row>
    <row r="40" spans="1:8" x14ac:dyDescent="0.2">
      <c r="A40" s="7" t="s">
        <v>78</v>
      </c>
      <c r="B40" s="16">
        <v>3.7911685777018795</v>
      </c>
      <c r="C40" s="17">
        <v>1.3783861395615999</v>
      </c>
      <c r="D40" s="16">
        <v>3.2374679423482799</v>
      </c>
      <c r="E40" s="17">
        <v>1.1341548685907099</v>
      </c>
      <c r="F40" s="12"/>
      <c r="G40" s="10">
        <f t="shared" si="2"/>
        <v>2.4127824381402796</v>
      </c>
      <c r="H40" s="11">
        <f t="shared" si="3"/>
        <v>2.1033130737575698</v>
      </c>
    </row>
    <row r="41" spans="1:8" x14ac:dyDescent="0.2">
      <c r="A41" s="7" t="s">
        <v>79</v>
      </c>
      <c r="B41" s="16">
        <v>0.37570139058306901</v>
      </c>
      <c r="C41" s="17">
        <v>0.29673590504451003</v>
      </c>
      <c r="D41" s="16">
        <v>0.37617465860375299</v>
      </c>
      <c r="E41" s="17">
        <v>0.32010366483414299</v>
      </c>
      <c r="F41" s="12"/>
      <c r="G41" s="10">
        <f t="shared" si="2"/>
        <v>7.8965485538558977E-2</v>
      </c>
      <c r="H41" s="11">
        <f t="shared" si="3"/>
        <v>5.607099376961E-2</v>
      </c>
    </row>
    <row r="42" spans="1:8" x14ac:dyDescent="0.2">
      <c r="A42" s="7" t="s">
        <v>80</v>
      </c>
      <c r="B42" s="16">
        <v>4.1131983410587898</v>
      </c>
      <c r="C42" s="17">
        <v>4.4127500717909403</v>
      </c>
      <c r="D42" s="16">
        <v>5.0847457627118597</v>
      </c>
      <c r="E42" s="17">
        <v>4.5180162553644596</v>
      </c>
      <c r="F42" s="12"/>
      <c r="G42" s="10">
        <f t="shared" si="2"/>
        <v>-0.29955173073215047</v>
      </c>
      <c r="H42" s="11">
        <f t="shared" si="3"/>
        <v>0.56672950734740013</v>
      </c>
    </row>
    <row r="43" spans="1:8" x14ac:dyDescent="0.2">
      <c r="A43" s="7" t="s">
        <v>81</v>
      </c>
      <c r="B43" s="16">
        <v>0</v>
      </c>
      <c r="C43" s="17">
        <v>0</v>
      </c>
      <c r="D43" s="16">
        <v>9.4635134239937893E-4</v>
      </c>
      <c r="E43" s="17">
        <v>0</v>
      </c>
      <c r="F43" s="12"/>
      <c r="G43" s="10">
        <f t="shared" si="2"/>
        <v>0</v>
      </c>
      <c r="H43" s="11">
        <f t="shared" si="3"/>
        <v>9.4635134239937893E-4</v>
      </c>
    </row>
    <row r="44" spans="1:8" x14ac:dyDescent="0.2">
      <c r="A44" s="7" t="s">
        <v>82</v>
      </c>
      <c r="B44" s="16">
        <v>3.38131251524762</v>
      </c>
      <c r="C44" s="17">
        <v>4.8722121183114799</v>
      </c>
      <c r="D44" s="16">
        <v>4.5254521193538304</v>
      </c>
      <c r="E44" s="17">
        <v>4.7816687728931901</v>
      </c>
      <c r="F44" s="12"/>
      <c r="G44" s="10">
        <f t="shared" si="2"/>
        <v>-1.4908996030638599</v>
      </c>
      <c r="H44" s="11">
        <f t="shared" si="3"/>
        <v>-0.25621665353935974</v>
      </c>
    </row>
    <row r="45" spans="1:8" x14ac:dyDescent="0.2">
      <c r="A45" s="7" t="s">
        <v>83</v>
      </c>
      <c r="B45" s="16">
        <v>0.32690900219565699</v>
      </c>
      <c r="C45" s="17">
        <v>0.17229826744519999</v>
      </c>
      <c r="D45" s="16">
        <v>0.271602835268622</v>
      </c>
      <c r="E45" s="17">
        <v>0.26236953690814502</v>
      </c>
      <c r="F45" s="12"/>
      <c r="G45" s="10">
        <f t="shared" si="2"/>
        <v>0.154610734750457</v>
      </c>
      <c r="H45" s="11">
        <f t="shared" si="3"/>
        <v>9.2332983604769825E-3</v>
      </c>
    </row>
    <row r="46" spans="1:8" x14ac:dyDescent="0.2">
      <c r="A46" s="7" t="s">
        <v>84</v>
      </c>
      <c r="B46" s="16">
        <v>0.49768236155159801</v>
      </c>
      <c r="C46" s="17">
        <v>0.8232028333492869</v>
      </c>
      <c r="D46" s="16">
        <v>0.51102972489566501</v>
      </c>
      <c r="E46" s="17">
        <v>0.58824661453488702</v>
      </c>
      <c r="F46" s="12"/>
      <c r="G46" s="10">
        <f t="shared" si="2"/>
        <v>-0.32552047179768889</v>
      </c>
      <c r="H46" s="11">
        <f t="shared" si="3"/>
        <v>-7.7216889639222019E-2</v>
      </c>
    </row>
    <row r="47" spans="1:8" x14ac:dyDescent="0.2">
      <c r="A47" s="7" t="s">
        <v>85</v>
      </c>
      <c r="B47" s="16">
        <v>0.29763356916321104</v>
      </c>
      <c r="C47" s="17">
        <v>0.55518330621231005</v>
      </c>
      <c r="D47" s="16">
        <v>0.31892040238859098</v>
      </c>
      <c r="E47" s="17">
        <v>0.37463034120869598</v>
      </c>
      <c r="F47" s="12"/>
      <c r="G47" s="10">
        <f t="shared" si="2"/>
        <v>-0.257549737049099</v>
      </c>
      <c r="H47" s="11">
        <f t="shared" si="3"/>
        <v>-5.5709938820104998E-2</v>
      </c>
    </row>
    <row r="48" spans="1:8" x14ac:dyDescent="0.2">
      <c r="A48" s="7" t="s">
        <v>86</v>
      </c>
      <c r="B48" s="16">
        <v>0.78067821419858496</v>
      </c>
      <c r="C48" s="17">
        <v>1.3496697616540601</v>
      </c>
      <c r="D48" s="16">
        <v>0.87774087007542401</v>
      </c>
      <c r="E48" s="17">
        <v>1.10336333369684</v>
      </c>
      <c r="F48" s="12"/>
      <c r="G48" s="10">
        <f t="shared" si="2"/>
        <v>-0.56899154745547509</v>
      </c>
      <c r="H48" s="11">
        <f t="shared" si="3"/>
        <v>-0.22562246362141603</v>
      </c>
    </row>
    <row r="49" spans="1:8" x14ac:dyDescent="0.2">
      <c r="A49" s="7" t="s">
        <v>87</v>
      </c>
      <c r="B49" s="16">
        <v>9.7584776774823096E-3</v>
      </c>
      <c r="C49" s="17">
        <v>0</v>
      </c>
      <c r="D49" s="16">
        <v>3.7854053695975196E-3</v>
      </c>
      <c r="E49" s="17">
        <v>5.77341279259977E-3</v>
      </c>
      <c r="F49" s="12"/>
      <c r="G49" s="10">
        <f t="shared" si="2"/>
        <v>9.7584776774823096E-3</v>
      </c>
      <c r="H49" s="11">
        <f t="shared" si="3"/>
        <v>-1.9880074230022504E-3</v>
      </c>
    </row>
    <row r="50" spans="1:8" x14ac:dyDescent="0.2">
      <c r="A50" s="7" t="s">
        <v>89</v>
      </c>
      <c r="B50" s="16">
        <v>0.78555745303732594</v>
      </c>
      <c r="C50" s="17">
        <v>0.83277495931846501</v>
      </c>
      <c r="D50" s="16">
        <v>1.15029005668645</v>
      </c>
      <c r="E50" s="17">
        <v>0.69280953511197196</v>
      </c>
      <c r="F50" s="12"/>
      <c r="G50" s="10">
        <f t="shared" si="2"/>
        <v>-4.7217506281139077E-2</v>
      </c>
      <c r="H50" s="11">
        <f t="shared" si="3"/>
        <v>0.45748052157447805</v>
      </c>
    </row>
    <row r="51" spans="1:8" x14ac:dyDescent="0.2">
      <c r="A51" s="7" t="s">
        <v>90</v>
      </c>
      <c r="B51" s="16">
        <v>0.32690900219565699</v>
      </c>
      <c r="C51" s="17">
        <v>0.191442519383555</v>
      </c>
      <c r="D51" s="16">
        <v>0.29668114584220501</v>
      </c>
      <c r="E51" s="17">
        <v>0.19822050587925902</v>
      </c>
      <c r="F51" s="12"/>
      <c r="G51" s="10">
        <f t="shared" si="2"/>
        <v>0.135466482812102</v>
      </c>
      <c r="H51" s="11">
        <f t="shared" si="3"/>
        <v>9.8460639962945989E-2</v>
      </c>
    </row>
    <row r="52" spans="1:8" x14ac:dyDescent="0.2">
      <c r="A52" s="7" t="s">
        <v>91</v>
      </c>
      <c r="B52" s="16">
        <v>3.2837277384727996</v>
      </c>
      <c r="C52" s="17">
        <v>1.722982674452</v>
      </c>
      <c r="D52" s="16">
        <v>3.07611503846918</v>
      </c>
      <c r="E52" s="17">
        <v>2.5903378729464297</v>
      </c>
      <c r="F52" s="12"/>
      <c r="G52" s="10">
        <f t="shared" si="2"/>
        <v>1.5607450640207996</v>
      </c>
      <c r="H52" s="11">
        <f t="shared" si="3"/>
        <v>0.4857771655227503</v>
      </c>
    </row>
    <row r="53" spans="1:8" x14ac:dyDescent="0.2">
      <c r="A53" s="7" t="s">
        <v>92</v>
      </c>
      <c r="B53" s="16">
        <v>1.42473774091242</v>
      </c>
      <c r="C53" s="17">
        <v>1.4071025174691301</v>
      </c>
      <c r="D53" s="16">
        <v>1.28372559596476</v>
      </c>
      <c r="E53" s="17">
        <v>1.3881850314651001</v>
      </c>
      <c r="F53" s="12"/>
      <c r="G53" s="10">
        <f t="shared" si="2"/>
        <v>1.7635223443289938E-2</v>
      </c>
      <c r="H53" s="11">
        <f t="shared" si="3"/>
        <v>-0.10445943550034009</v>
      </c>
    </row>
    <row r="54" spans="1:8" x14ac:dyDescent="0.2">
      <c r="A54" s="7" t="s">
        <v>93</v>
      </c>
      <c r="B54" s="16">
        <v>20.0780678214199</v>
      </c>
      <c r="C54" s="17">
        <v>18.263616349191199</v>
      </c>
      <c r="D54" s="16">
        <v>17.7644342238499</v>
      </c>
      <c r="E54" s="17">
        <v>18.140704484658801</v>
      </c>
      <c r="F54" s="12"/>
      <c r="G54" s="10">
        <f t="shared" si="2"/>
        <v>1.8144514722287006</v>
      </c>
      <c r="H54" s="11">
        <f t="shared" si="3"/>
        <v>-0.37627026080890147</v>
      </c>
    </row>
    <row r="55" spans="1:8" x14ac:dyDescent="0.2">
      <c r="A55" s="7" t="s">
        <v>95</v>
      </c>
      <c r="B55" s="16">
        <v>4.6694315686752894</v>
      </c>
      <c r="C55" s="17">
        <v>3.4651096008423496</v>
      </c>
      <c r="D55" s="16">
        <v>4.0404470563741501</v>
      </c>
      <c r="E55" s="17">
        <v>4.55009077087891</v>
      </c>
      <c r="F55" s="12"/>
      <c r="G55" s="10">
        <f t="shared" si="2"/>
        <v>1.2043219678329398</v>
      </c>
      <c r="H55" s="11">
        <f t="shared" si="3"/>
        <v>-0.50964371450475987</v>
      </c>
    </row>
    <row r="56" spans="1:8" x14ac:dyDescent="0.2">
      <c r="A56" s="7" t="s">
        <v>96</v>
      </c>
      <c r="B56" s="16">
        <v>0.64405952671383304</v>
      </c>
      <c r="C56" s="17">
        <v>0.392457164736288</v>
      </c>
      <c r="D56" s="16">
        <v>1.05944032781611</v>
      </c>
      <c r="E56" s="17">
        <v>0.79224053320674603</v>
      </c>
      <c r="F56" s="12"/>
      <c r="G56" s="10">
        <f t="shared" si="2"/>
        <v>0.25160236197754504</v>
      </c>
      <c r="H56" s="11">
        <f t="shared" si="3"/>
        <v>0.26719979460936394</v>
      </c>
    </row>
    <row r="57" spans="1:8" x14ac:dyDescent="0.2">
      <c r="A57" s="142" t="s">
        <v>40</v>
      </c>
      <c r="B57" s="153">
        <v>0.18053183703342301</v>
      </c>
      <c r="C57" s="154">
        <v>0.16272614147602199</v>
      </c>
      <c r="D57" s="153">
        <v>8.6591147829543205E-2</v>
      </c>
      <c r="E57" s="154">
        <v>8.724268219928541E-2</v>
      </c>
      <c r="F57" s="155"/>
      <c r="G57" s="156">
        <f t="shared" si="2"/>
        <v>1.7805695557401024E-2</v>
      </c>
      <c r="H57" s="157">
        <f t="shared" si="3"/>
        <v>-6.5153436974220436E-4</v>
      </c>
    </row>
    <row r="58" spans="1:8" x14ac:dyDescent="0.2">
      <c r="A58" s="7" t="s">
        <v>41</v>
      </c>
      <c r="B58" s="16">
        <v>0</v>
      </c>
      <c r="C58" s="17">
        <v>0</v>
      </c>
      <c r="D58" s="16">
        <v>8.0439864103947194E-3</v>
      </c>
      <c r="E58" s="17">
        <v>5.77341279259977E-3</v>
      </c>
      <c r="F58" s="12"/>
      <c r="G58" s="10">
        <f t="shared" si="2"/>
        <v>0</v>
      </c>
      <c r="H58" s="11">
        <f t="shared" si="3"/>
        <v>2.2705736177949494E-3</v>
      </c>
    </row>
    <row r="59" spans="1:8" x14ac:dyDescent="0.2">
      <c r="A59" s="7" t="s">
        <v>46</v>
      </c>
      <c r="B59" s="16">
        <v>8.29470602585997E-2</v>
      </c>
      <c r="C59" s="17">
        <v>5.7432755815066502E-2</v>
      </c>
      <c r="D59" s="16">
        <v>4.4478513092770802E-2</v>
      </c>
      <c r="E59" s="17">
        <v>3.0791534893865397E-2</v>
      </c>
      <c r="F59" s="12"/>
      <c r="G59" s="10">
        <f t="shared" si="2"/>
        <v>2.5514304443533198E-2</v>
      </c>
      <c r="H59" s="11">
        <f t="shared" si="3"/>
        <v>1.3686978198905405E-2</v>
      </c>
    </row>
    <row r="60" spans="1:8" x14ac:dyDescent="0.2">
      <c r="A60" s="7" t="s">
        <v>47</v>
      </c>
      <c r="B60" s="16">
        <v>0.56599170529397402</v>
      </c>
      <c r="C60" s="17">
        <v>0.60304393605819895</v>
      </c>
      <c r="D60" s="16">
        <v>0.37854053695975198</v>
      </c>
      <c r="E60" s="17">
        <v>0.34897072879714203</v>
      </c>
      <c r="F60" s="12"/>
      <c r="G60" s="10">
        <f t="shared" si="2"/>
        <v>-3.7052230764224925E-2</v>
      </c>
      <c r="H60" s="11">
        <f t="shared" si="3"/>
        <v>2.9569808162609956E-2</v>
      </c>
    </row>
    <row r="61" spans="1:8" x14ac:dyDescent="0.2">
      <c r="A61" s="7" t="s">
        <v>50</v>
      </c>
      <c r="B61" s="16">
        <v>0.45376921200292802</v>
      </c>
      <c r="C61" s="17">
        <v>0.89020771513353103</v>
      </c>
      <c r="D61" s="16">
        <v>0.475541549555688</v>
      </c>
      <c r="E61" s="17">
        <v>0.56707743429535495</v>
      </c>
      <c r="F61" s="12"/>
      <c r="G61" s="10">
        <f t="shared" si="2"/>
        <v>-0.43643850313060301</v>
      </c>
      <c r="H61" s="11">
        <f t="shared" si="3"/>
        <v>-9.1535884739666951E-2</v>
      </c>
    </row>
    <row r="62" spans="1:8" x14ac:dyDescent="0.2">
      <c r="A62" s="7" t="s">
        <v>54</v>
      </c>
      <c r="B62" s="16">
        <v>1.4637716516223498E-2</v>
      </c>
      <c r="C62" s="17">
        <v>9.5721259691777492E-3</v>
      </c>
      <c r="D62" s="16">
        <v>6.1512837255959596E-3</v>
      </c>
      <c r="E62" s="17">
        <v>3.2074515514443199E-3</v>
      </c>
      <c r="F62" s="12"/>
      <c r="G62" s="10">
        <f t="shared" si="2"/>
        <v>5.065590547045749E-3</v>
      </c>
      <c r="H62" s="11">
        <f t="shared" si="3"/>
        <v>2.9438321741516397E-3</v>
      </c>
    </row>
    <row r="63" spans="1:8" x14ac:dyDescent="0.2">
      <c r="A63" s="7" t="s">
        <v>56</v>
      </c>
      <c r="B63" s="16">
        <v>0</v>
      </c>
      <c r="C63" s="17">
        <v>1.9144251938355498E-2</v>
      </c>
      <c r="D63" s="16">
        <v>1.4195270135990701E-3</v>
      </c>
      <c r="E63" s="17">
        <v>1.09053352749107E-2</v>
      </c>
      <c r="F63" s="12"/>
      <c r="G63" s="10">
        <f t="shared" si="2"/>
        <v>-1.9144251938355498E-2</v>
      </c>
      <c r="H63" s="11">
        <f t="shared" si="3"/>
        <v>-9.4858082613116304E-3</v>
      </c>
    </row>
    <row r="64" spans="1:8" x14ac:dyDescent="0.2">
      <c r="A64" s="7" t="s">
        <v>57</v>
      </c>
      <c r="B64" s="16">
        <v>0.8977799463283731</v>
      </c>
      <c r="C64" s="17">
        <v>1.2443763759931101</v>
      </c>
      <c r="D64" s="16">
        <v>0.673802155788358</v>
      </c>
      <c r="E64" s="17">
        <v>0.74605323086594799</v>
      </c>
      <c r="F64" s="12"/>
      <c r="G64" s="10">
        <f t="shared" si="2"/>
        <v>-0.34659642966473703</v>
      </c>
      <c r="H64" s="11">
        <f t="shared" si="3"/>
        <v>-7.2251075077589988E-2</v>
      </c>
    </row>
    <row r="65" spans="1:8" x14ac:dyDescent="0.2">
      <c r="A65" s="7" t="s">
        <v>60</v>
      </c>
      <c r="B65" s="16">
        <v>0.58062942181019805</v>
      </c>
      <c r="C65" s="17">
        <v>0.48817842442806497</v>
      </c>
      <c r="D65" s="16">
        <v>0.230436551874249</v>
      </c>
      <c r="E65" s="17">
        <v>0.25338867256410097</v>
      </c>
      <c r="F65" s="12"/>
      <c r="G65" s="10">
        <f t="shared" si="2"/>
        <v>9.2450997382133082E-2</v>
      </c>
      <c r="H65" s="11">
        <f t="shared" si="3"/>
        <v>-2.2952120689851974E-2</v>
      </c>
    </row>
    <row r="66" spans="1:8" x14ac:dyDescent="0.2">
      <c r="A66" s="7" t="s">
        <v>63</v>
      </c>
      <c r="B66" s="16">
        <v>0.31227128567943402</v>
      </c>
      <c r="C66" s="17">
        <v>0.48817842442806497</v>
      </c>
      <c r="D66" s="16">
        <v>0.23990006529824298</v>
      </c>
      <c r="E66" s="17">
        <v>0.25146420163323402</v>
      </c>
      <c r="F66" s="12"/>
      <c r="G66" s="10">
        <f t="shared" si="2"/>
        <v>-0.17590713874863095</v>
      </c>
      <c r="H66" s="11">
        <f t="shared" si="3"/>
        <v>-1.1564136334991038E-2</v>
      </c>
    </row>
    <row r="67" spans="1:8" x14ac:dyDescent="0.2">
      <c r="A67" s="7" t="s">
        <v>70</v>
      </c>
      <c r="B67" s="16">
        <v>4.3913149548670399E-2</v>
      </c>
      <c r="C67" s="17">
        <v>0.16272614147602199</v>
      </c>
      <c r="D67" s="16">
        <v>4.5424864435170201E-2</v>
      </c>
      <c r="E67" s="17">
        <v>9.2374604681596306E-2</v>
      </c>
      <c r="F67" s="12"/>
      <c r="G67" s="10">
        <f t="shared" si="2"/>
        <v>-0.11881299192735159</v>
      </c>
      <c r="H67" s="11">
        <f t="shared" si="3"/>
        <v>-4.6949740246426105E-2</v>
      </c>
    </row>
    <row r="68" spans="1:8" x14ac:dyDescent="0.2">
      <c r="A68" s="7" t="s">
        <v>71</v>
      </c>
      <c r="B68" s="16">
        <v>5.36716272261527E-2</v>
      </c>
      <c r="C68" s="17">
        <v>4.7860629845888798E-2</v>
      </c>
      <c r="D68" s="16">
        <v>1.65611484919891E-2</v>
      </c>
      <c r="E68" s="17">
        <v>2.1169180239532501E-2</v>
      </c>
      <c r="F68" s="12"/>
      <c r="G68" s="10">
        <f t="shared" si="2"/>
        <v>5.810997380263902E-3</v>
      </c>
      <c r="H68" s="11">
        <f t="shared" si="3"/>
        <v>-4.6080317475434007E-3</v>
      </c>
    </row>
    <row r="69" spans="1:8" x14ac:dyDescent="0.2">
      <c r="A69" s="7" t="s">
        <v>76</v>
      </c>
      <c r="B69" s="16">
        <v>0.18053183703342301</v>
      </c>
      <c r="C69" s="17">
        <v>0.210586771321911</v>
      </c>
      <c r="D69" s="16">
        <v>0.16797736327589</v>
      </c>
      <c r="E69" s="17">
        <v>0.120600178334306</v>
      </c>
      <c r="F69" s="12"/>
      <c r="G69" s="10">
        <f t="shared" si="2"/>
        <v>-3.0054934288487989E-2</v>
      </c>
      <c r="H69" s="11">
        <f t="shared" si="3"/>
        <v>4.7377184941583994E-2</v>
      </c>
    </row>
    <row r="70" spans="1:8" x14ac:dyDescent="0.2">
      <c r="A70" s="7" t="s">
        <v>88</v>
      </c>
      <c r="B70" s="16">
        <v>0.17565259819468199</v>
      </c>
      <c r="C70" s="17">
        <v>0.15315401550684399</v>
      </c>
      <c r="D70" s="16">
        <v>0.12633790421031699</v>
      </c>
      <c r="E70" s="17">
        <v>0.10456292057708499</v>
      </c>
      <c r="F70" s="12"/>
      <c r="G70" s="10">
        <f t="shared" si="2"/>
        <v>2.2498582687837998E-2</v>
      </c>
      <c r="H70" s="11">
        <f t="shared" si="3"/>
        <v>2.1774983633231992E-2</v>
      </c>
    </row>
    <row r="71" spans="1:8" x14ac:dyDescent="0.2">
      <c r="A71" s="7" t="s">
        <v>94</v>
      </c>
      <c r="B71" s="16">
        <v>9.7584776774823107E-2</v>
      </c>
      <c r="C71" s="17">
        <v>0.23930314922944398</v>
      </c>
      <c r="D71" s="16">
        <v>8.8957026185541604E-2</v>
      </c>
      <c r="E71" s="17">
        <v>9.6865036853618289E-2</v>
      </c>
      <c r="F71" s="12"/>
      <c r="G71" s="10">
        <f t="shared" si="2"/>
        <v>-0.14171837245462088</v>
      </c>
      <c r="H71" s="11">
        <f t="shared" si="3"/>
        <v>-7.9080106680766843E-3</v>
      </c>
    </row>
    <row r="72" spans="1:8" x14ac:dyDescent="0.2">
      <c r="A72" s="7" t="s">
        <v>97</v>
      </c>
      <c r="B72" s="16">
        <v>0.27811661380824598</v>
      </c>
      <c r="C72" s="17">
        <v>0.81363070738010912</v>
      </c>
      <c r="D72" s="16">
        <v>0.22191938979265399</v>
      </c>
      <c r="E72" s="17">
        <v>0.33614092259136397</v>
      </c>
      <c r="F72" s="12"/>
      <c r="G72" s="10">
        <f t="shared" si="2"/>
        <v>-0.53551409357186319</v>
      </c>
      <c r="H72" s="11">
        <f t="shared" si="3"/>
        <v>-0.11422153279870997</v>
      </c>
    </row>
    <row r="73" spans="1:8" x14ac:dyDescent="0.2">
      <c r="A73" s="7" t="s">
        <v>98</v>
      </c>
      <c r="B73" s="16">
        <v>1.9516955354964602E-2</v>
      </c>
      <c r="C73" s="17">
        <v>3.8288503876710997E-2</v>
      </c>
      <c r="D73" s="16">
        <v>1.65611484919891E-2</v>
      </c>
      <c r="E73" s="17">
        <v>2.1169180239532501E-2</v>
      </c>
      <c r="F73" s="12"/>
      <c r="G73" s="10">
        <f t="shared" si="2"/>
        <v>-1.8771548521746395E-2</v>
      </c>
      <c r="H73" s="11">
        <f t="shared" si="3"/>
        <v>-4.6080317475434007E-3</v>
      </c>
    </row>
    <row r="74" spans="1:8" x14ac:dyDescent="0.2">
      <c r="A74" s="1"/>
      <c r="B74" s="18"/>
      <c r="C74" s="19"/>
      <c r="D74" s="18"/>
      <c r="E74" s="19"/>
      <c r="F74" s="15"/>
      <c r="G74" s="13"/>
      <c r="H74" s="14"/>
    </row>
    <row r="75" spans="1:8" s="43" customFormat="1" x14ac:dyDescent="0.2">
      <c r="A75" s="27" t="s">
        <v>5</v>
      </c>
      <c r="B75" s="44">
        <f>SUM(B6:B74)</f>
        <v>100.00000000000006</v>
      </c>
      <c r="C75" s="45">
        <f>SUM(C6:C74)</f>
        <v>100.00000000000011</v>
      </c>
      <c r="D75" s="44">
        <f>SUM(D6:D74)</f>
        <v>99.999999999999957</v>
      </c>
      <c r="E75" s="45">
        <f>SUM(E6:E74)</f>
        <v>100.00000000000007</v>
      </c>
      <c r="F75" s="49"/>
      <c r="G75" s="50">
        <f>SUM(G6:G74)</f>
        <v>-4.801714581503802E-14</v>
      </c>
      <c r="H75" s="51">
        <f>SUM(H6:H74)</f>
        <v>-7.3566153169224435E-14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111</v>
      </c>
      <c r="B7" s="78">
        <f>SUM($B8:$B11)</f>
        <v>4436</v>
      </c>
      <c r="C7" s="79">
        <f>SUM($C8:$C11)</f>
        <v>2212</v>
      </c>
      <c r="D7" s="78">
        <f>SUM($D8:$D11)</f>
        <v>46589</v>
      </c>
      <c r="E7" s="79">
        <f>SUM($E8:$E11)</f>
        <v>39907</v>
      </c>
      <c r="F7" s="80"/>
      <c r="G7" s="78">
        <f>B7-C7</f>
        <v>2224</v>
      </c>
      <c r="H7" s="79">
        <f>D7-E7</f>
        <v>6682</v>
      </c>
      <c r="I7" s="54">
        <f>IF(C7=0, "-", IF(G7/C7&lt;10, G7/C7, "&gt;999%"))</f>
        <v>1.0054249547920433</v>
      </c>
      <c r="J7" s="55">
        <f>IF(E7=0, "-", IF(H7/E7&lt;10, H7/E7, "&gt;999%"))</f>
        <v>0.16743929636404642</v>
      </c>
    </row>
    <row r="8" spans="1:10" x14ac:dyDescent="0.2">
      <c r="A8" s="158" t="s">
        <v>160</v>
      </c>
      <c r="B8" s="65">
        <v>2206</v>
      </c>
      <c r="C8" s="66">
        <v>986</v>
      </c>
      <c r="D8" s="65">
        <v>25432</v>
      </c>
      <c r="E8" s="66">
        <v>20771</v>
      </c>
      <c r="F8" s="67"/>
      <c r="G8" s="65">
        <f>B8-C8</f>
        <v>1220</v>
      </c>
      <c r="H8" s="66">
        <f>D8-E8</f>
        <v>4661</v>
      </c>
      <c r="I8" s="8">
        <f>IF(C8=0, "-", IF(G8/C8&lt;10, G8/C8, "&gt;999%"))</f>
        <v>1.2373225152129816</v>
      </c>
      <c r="J8" s="9">
        <f>IF(E8=0, "-", IF(H8/E8&lt;10, H8/E8, "&gt;999%"))</f>
        <v>0.22439940301381733</v>
      </c>
    </row>
    <row r="9" spans="1:10" x14ac:dyDescent="0.2">
      <c r="A9" s="158" t="s">
        <v>161</v>
      </c>
      <c r="B9" s="65">
        <v>1690</v>
      </c>
      <c r="C9" s="66">
        <v>1023</v>
      </c>
      <c r="D9" s="65">
        <v>16064</v>
      </c>
      <c r="E9" s="66">
        <v>15494</v>
      </c>
      <c r="F9" s="67"/>
      <c r="G9" s="65">
        <f>B9-C9</f>
        <v>667</v>
      </c>
      <c r="H9" s="66">
        <f>D9-E9</f>
        <v>570</v>
      </c>
      <c r="I9" s="8">
        <f>IF(C9=0, "-", IF(G9/C9&lt;10, G9/C9, "&gt;999%"))</f>
        <v>0.65200391006842617</v>
      </c>
      <c r="J9" s="9">
        <f>IF(E9=0, "-", IF(H9/E9&lt;10, H9/E9, "&gt;999%"))</f>
        <v>3.6788434232606172E-2</v>
      </c>
    </row>
    <row r="10" spans="1:10" x14ac:dyDescent="0.2">
      <c r="A10" s="158" t="s">
        <v>162</v>
      </c>
      <c r="B10" s="65">
        <v>232</v>
      </c>
      <c r="C10" s="66">
        <v>97</v>
      </c>
      <c r="D10" s="65">
        <v>1129</v>
      </c>
      <c r="E10" s="66">
        <v>1180</v>
      </c>
      <c r="F10" s="67"/>
      <c r="G10" s="65">
        <f>B10-C10</f>
        <v>135</v>
      </c>
      <c r="H10" s="66">
        <f>D10-E10</f>
        <v>-51</v>
      </c>
      <c r="I10" s="8">
        <f>IF(C10=0, "-", IF(G10/C10&lt;10, G10/C10, "&gt;999%"))</f>
        <v>1.3917525773195876</v>
      </c>
      <c r="J10" s="9">
        <f>IF(E10=0, "-", IF(H10/E10&lt;10, H10/E10, "&gt;999%"))</f>
        <v>-4.3220338983050846E-2</v>
      </c>
    </row>
    <row r="11" spans="1:10" x14ac:dyDescent="0.2">
      <c r="A11" s="158" t="s">
        <v>163</v>
      </c>
      <c r="B11" s="65">
        <v>308</v>
      </c>
      <c r="C11" s="66">
        <v>106</v>
      </c>
      <c r="D11" s="65">
        <v>3964</v>
      </c>
      <c r="E11" s="66">
        <v>2462</v>
      </c>
      <c r="F11" s="67"/>
      <c r="G11" s="65">
        <f>B11-C11</f>
        <v>202</v>
      </c>
      <c r="H11" s="66">
        <f>D11-E11</f>
        <v>1502</v>
      </c>
      <c r="I11" s="8">
        <f>IF(C11=0, "-", IF(G11/C11&lt;10, G11/C11, "&gt;999%"))</f>
        <v>1.9056603773584906</v>
      </c>
      <c r="J11" s="9">
        <f>IF(E11=0, "-", IF(H11/E11&lt;10, H11/E11, "&gt;999%"))</f>
        <v>0.61007311129163277</v>
      </c>
    </row>
    <row r="12" spans="1:10" x14ac:dyDescent="0.2">
      <c r="A12" s="7"/>
      <c r="B12" s="65"/>
      <c r="C12" s="66"/>
      <c r="D12" s="65"/>
      <c r="E12" s="66"/>
      <c r="F12" s="67"/>
      <c r="G12" s="65"/>
      <c r="H12" s="66"/>
      <c r="I12" s="8"/>
      <c r="J12" s="9"/>
    </row>
    <row r="13" spans="1:10" s="160" customFormat="1" x14ac:dyDescent="0.2">
      <c r="A13" s="159" t="s">
        <v>120</v>
      </c>
      <c r="B13" s="78">
        <f>SUM($B14:$B17)</f>
        <v>10243</v>
      </c>
      <c r="C13" s="79">
        <f>SUM($C14:$C17)</f>
        <v>4775</v>
      </c>
      <c r="D13" s="78">
        <f>SUM($D14:$D17)</f>
        <v>109649</v>
      </c>
      <c r="E13" s="79">
        <f>SUM($E14:$E17)</f>
        <v>76513</v>
      </c>
      <c r="F13" s="80"/>
      <c r="G13" s="78">
        <f>B13-C13</f>
        <v>5468</v>
      </c>
      <c r="H13" s="79">
        <f>D13-E13</f>
        <v>33136</v>
      </c>
      <c r="I13" s="54">
        <f>IF(C13=0, "-", IF(G13/C13&lt;10, G13/C13, "&gt;999%"))</f>
        <v>1.145130890052356</v>
      </c>
      <c r="J13" s="55">
        <f>IF(E13=0, "-", IF(H13/E13&lt;10, H13/E13, "&gt;999%"))</f>
        <v>0.43307673205860442</v>
      </c>
    </row>
    <row r="14" spans="1:10" x14ac:dyDescent="0.2">
      <c r="A14" s="158" t="s">
        <v>160</v>
      </c>
      <c r="B14" s="65">
        <v>5746</v>
      </c>
      <c r="C14" s="66">
        <v>2563</v>
      </c>
      <c r="D14" s="65">
        <v>64797</v>
      </c>
      <c r="E14" s="66">
        <v>42047</v>
      </c>
      <c r="F14" s="67"/>
      <c r="G14" s="65">
        <f>B14-C14</f>
        <v>3183</v>
      </c>
      <c r="H14" s="66">
        <f>D14-E14</f>
        <v>22750</v>
      </c>
      <c r="I14" s="8">
        <f>IF(C14=0, "-", IF(G14/C14&lt;10, G14/C14, "&gt;999%"))</f>
        <v>1.241904018728053</v>
      </c>
      <c r="J14" s="9">
        <f>IF(E14=0, "-", IF(H14/E14&lt;10, H14/E14, "&gt;999%"))</f>
        <v>0.5410611934264038</v>
      </c>
    </row>
    <row r="15" spans="1:10" x14ac:dyDescent="0.2">
      <c r="A15" s="158" t="s">
        <v>161</v>
      </c>
      <c r="B15" s="65">
        <v>3429</v>
      </c>
      <c r="C15" s="66">
        <v>1951</v>
      </c>
      <c r="D15" s="65">
        <v>35821</v>
      </c>
      <c r="E15" s="66">
        <v>29454</v>
      </c>
      <c r="F15" s="67"/>
      <c r="G15" s="65">
        <f>B15-C15</f>
        <v>1478</v>
      </c>
      <c r="H15" s="66">
        <f>D15-E15</f>
        <v>6367</v>
      </c>
      <c r="I15" s="8">
        <f>IF(C15=0, "-", IF(G15/C15&lt;10, G15/C15, "&gt;999%"))</f>
        <v>0.75756022552537161</v>
      </c>
      <c r="J15" s="9">
        <f>IF(E15=0, "-", IF(H15/E15&lt;10, H15/E15, "&gt;999%"))</f>
        <v>0.21616758335030895</v>
      </c>
    </row>
    <row r="16" spans="1:10" x14ac:dyDescent="0.2">
      <c r="A16" s="158" t="s">
        <v>162</v>
      </c>
      <c r="B16" s="65">
        <v>344</v>
      </c>
      <c r="C16" s="66">
        <v>146</v>
      </c>
      <c r="D16" s="65">
        <v>2214</v>
      </c>
      <c r="E16" s="66">
        <v>2180</v>
      </c>
      <c r="F16" s="67"/>
      <c r="G16" s="65">
        <f>B16-C16</f>
        <v>198</v>
      </c>
      <c r="H16" s="66">
        <f>D16-E16</f>
        <v>34</v>
      </c>
      <c r="I16" s="8">
        <f>IF(C16=0, "-", IF(G16/C16&lt;10, G16/C16, "&gt;999%"))</f>
        <v>1.3561643835616439</v>
      </c>
      <c r="J16" s="9">
        <f>IF(E16=0, "-", IF(H16/E16&lt;10, H16/E16, "&gt;999%"))</f>
        <v>1.5596330275229359E-2</v>
      </c>
    </row>
    <row r="17" spans="1:10" x14ac:dyDescent="0.2">
      <c r="A17" s="158" t="s">
        <v>163</v>
      </c>
      <c r="B17" s="65">
        <v>724</v>
      </c>
      <c r="C17" s="66">
        <v>115</v>
      </c>
      <c r="D17" s="65">
        <v>6817</v>
      </c>
      <c r="E17" s="66">
        <v>2832</v>
      </c>
      <c r="F17" s="67"/>
      <c r="G17" s="65">
        <f>B17-C17</f>
        <v>609</v>
      </c>
      <c r="H17" s="66">
        <f>D17-E17</f>
        <v>3985</v>
      </c>
      <c r="I17" s="8">
        <f>IF(C17=0, "-", IF(G17/C17&lt;10, G17/C17, "&gt;999%"))</f>
        <v>5.2956521739130435</v>
      </c>
      <c r="J17" s="9">
        <f>IF(E17=0, "-", IF(H17/E17&lt;10, H17/E17, "&gt;999%"))</f>
        <v>1.407132768361582</v>
      </c>
    </row>
    <row r="18" spans="1:10" x14ac:dyDescent="0.2">
      <c r="A18" s="22"/>
      <c r="B18" s="74"/>
      <c r="C18" s="75"/>
      <c r="D18" s="74"/>
      <c r="E18" s="75"/>
      <c r="F18" s="76"/>
      <c r="G18" s="74"/>
      <c r="H18" s="75"/>
      <c r="I18" s="23"/>
      <c r="J18" s="24"/>
    </row>
    <row r="19" spans="1:10" s="160" customFormat="1" x14ac:dyDescent="0.2">
      <c r="A19" s="159" t="s">
        <v>126</v>
      </c>
      <c r="B19" s="78">
        <f>SUM($B20:$B23)</f>
        <v>4783</v>
      </c>
      <c r="C19" s="79">
        <f>SUM($C20:$C23)</f>
        <v>2738</v>
      </c>
      <c r="D19" s="78">
        <f>SUM($D20:$D23)</f>
        <v>46595</v>
      </c>
      <c r="E19" s="79">
        <f>SUM($E20:$E23)</f>
        <v>32921</v>
      </c>
      <c r="F19" s="80"/>
      <c r="G19" s="78">
        <f>B19-C19</f>
        <v>2045</v>
      </c>
      <c r="H19" s="79">
        <f>D19-E19</f>
        <v>13674</v>
      </c>
      <c r="I19" s="54">
        <f>IF(C19=0, "-", IF(G19/C19&lt;10, G19/C19, "&gt;999%"))</f>
        <v>0.74689554419284154</v>
      </c>
      <c r="J19" s="55">
        <f>IF(E19=0, "-", IF(H19/E19&lt;10, H19/E19, "&gt;999%"))</f>
        <v>0.41535797819021292</v>
      </c>
    </row>
    <row r="20" spans="1:10" x14ac:dyDescent="0.2">
      <c r="A20" s="158" t="s">
        <v>160</v>
      </c>
      <c r="B20" s="65">
        <v>1323</v>
      </c>
      <c r="C20" s="66">
        <v>570</v>
      </c>
      <c r="D20" s="65">
        <v>13214</v>
      </c>
      <c r="E20" s="66">
        <v>7988</v>
      </c>
      <c r="F20" s="67"/>
      <c r="G20" s="65">
        <f>B20-C20</f>
        <v>753</v>
      </c>
      <c r="H20" s="66">
        <f>D20-E20</f>
        <v>5226</v>
      </c>
      <c r="I20" s="8">
        <f>IF(C20=0, "-", IF(G20/C20&lt;10, G20/C20, "&gt;999%"))</f>
        <v>1.3210526315789475</v>
      </c>
      <c r="J20" s="9">
        <f>IF(E20=0, "-", IF(H20/E20&lt;10, H20/E20, "&gt;999%"))</f>
        <v>0.65423134702053076</v>
      </c>
    </row>
    <row r="21" spans="1:10" x14ac:dyDescent="0.2">
      <c r="A21" s="158" t="s">
        <v>161</v>
      </c>
      <c r="B21" s="65">
        <v>2997</v>
      </c>
      <c r="C21" s="66">
        <v>2000</v>
      </c>
      <c r="D21" s="65">
        <v>29562</v>
      </c>
      <c r="E21" s="66">
        <v>22874</v>
      </c>
      <c r="F21" s="67"/>
      <c r="G21" s="65">
        <f>B21-C21</f>
        <v>997</v>
      </c>
      <c r="H21" s="66">
        <f>D21-E21</f>
        <v>6688</v>
      </c>
      <c r="I21" s="8">
        <f>IF(C21=0, "-", IF(G21/C21&lt;10, G21/C21, "&gt;999%"))</f>
        <v>0.4985</v>
      </c>
      <c r="J21" s="9">
        <f>IF(E21=0, "-", IF(H21/E21&lt;10, H21/E21, "&gt;999%"))</f>
        <v>0.29238436652968436</v>
      </c>
    </row>
    <row r="22" spans="1:10" x14ac:dyDescent="0.2">
      <c r="A22" s="158" t="s">
        <v>162</v>
      </c>
      <c r="B22" s="65">
        <v>328</v>
      </c>
      <c r="C22" s="66">
        <v>129</v>
      </c>
      <c r="D22" s="65">
        <v>2302</v>
      </c>
      <c r="E22" s="66">
        <v>1550</v>
      </c>
      <c r="F22" s="67"/>
      <c r="G22" s="65">
        <f>B22-C22</f>
        <v>199</v>
      </c>
      <c r="H22" s="66">
        <f>D22-E22</f>
        <v>752</v>
      </c>
      <c r="I22" s="8">
        <f>IF(C22=0, "-", IF(G22/C22&lt;10, G22/C22, "&gt;999%"))</f>
        <v>1.5426356589147288</v>
      </c>
      <c r="J22" s="9">
        <f>IF(E22=0, "-", IF(H22/E22&lt;10, H22/E22, "&gt;999%"))</f>
        <v>0.48516129032258065</v>
      </c>
    </row>
    <row r="23" spans="1:10" x14ac:dyDescent="0.2">
      <c r="A23" s="158" t="s">
        <v>163</v>
      </c>
      <c r="B23" s="65">
        <v>135</v>
      </c>
      <c r="C23" s="66">
        <v>39</v>
      </c>
      <c r="D23" s="65">
        <v>1517</v>
      </c>
      <c r="E23" s="66">
        <v>509</v>
      </c>
      <c r="F23" s="67"/>
      <c r="G23" s="65">
        <f>B23-C23</f>
        <v>96</v>
      </c>
      <c r="H23" s="66">
        <f>D23-E23</f>
        <v>1008</v>
      </c>
      <c r="I23" s="8">
        <f>IF(C23=0, "-", IF(G23/C23&lt;10, G23/C23, "&gt;999%"))</f>
        <v>2.4615384615384617</v>
      </c>
      <c r="J23" s="9">
        <f>IF(E23=0, "-", IF(H23/E23&lt;10, H23/E23, "&gt;999%"))</f>
        <v>1.9803536345776032</v>
      </c>
    </row>
    <row r="24" spans="1:10" x14ac:dyDescent="0.2">
      <c r="A24" s="7"/>
      <c r="B24" s="65"/>
      <c r="C24" s="66"/>
      <c r="D24" s="65"/>
      <c r="E24" s="66"/>
      <c r="F24" s="67"/>
      <c r="G24" s="65"/>
      <c r="H24" s="66"/>
      <c r="I24" s="8"/>
      <c r="J24" s="9"/>
    </row>
    <row r="25" spans="1:10" s="43" customFormat="1" x14ac:dyDescent="0.2">
      <c r="A25" s="53" t="s">
        <v>29</v>
      </c>
      <c r="B25" s="78">
        <f>SUM($B26:$B29)</f>
        <v>19462</v>
      </c>
      <c r="C25" s="79">
        <f>SUM($C26:$C29)</f>
        <v>9725</v>
      </c>
      <c r="D25" s="78">
        <f>SUM($D26:$D29)</f>
        <v>202833</v>
      </c>
      <c r="E25" s="79">
        <f>SUM($E26:$E29)</f>
        <v>149341</v>
      </c>
      <c r="F25" s="80"/>
      <c r="G25" s="78">
        <f>B25-C25</f>
        <v>9737</v>
      </c>
      <c r="H25" s="79">
        <f>D25-E25</f>
        <v>53492</v>
      </c>
      <c r="I25" s="54">
        <f>IF(C25=0, "-", IF(G25/C25&lt;10, G25/C25, "&gt;999%"))</f>
        <v>1.0012339331619537</v>
      </c>
      <c r="J25" s="55">
        <f>IF(E25=0, "-", IF(H25/E25&lt;10, H25/E25, "&gt;999%"))</f>
        <v>0.35818696807976375</v>
      </c>
    </row>
    <row r="26" spans="1:10" x14ac:dyDescent="0.2">
      <c r="A26" s="158" t="s">
        <v>160</v>
      </c>
      <c r="B26" s="65">
        <v>9275</v>
      </c>
      <c r="C26" s="66">
        <v>4119</v>
      </c>
      <c r="D26" s="65">
        <v>103443</v>
      </c>
      <c r="E26" s="66">
        <v>70806</v>
      </c>
      <c r="F26" s="67"/>
      <c r="G26" s="65">
        <f>B26-C26</f>
        <v>5156</v>
      </c>
      <c r="H26" s="66">
        <f>D26-E26</f>
        <v>32637</v>
      </c>
      <c r="I26" s="8">
        <f>IF(C26=0, "-", IF(G26/C26&lt;10, G26/C26, "&gt;999%"))</f>
        <v>1.251760135955329</v>
      </c>
      <c r="J26" s="9">
        <f>IF(E26=0, "-", IF(H26/E26&lt;10, H26/E26, "&gt;999%"))</f>
        <v>0.46093551393949667</v>
      </c>
    </row>
    <row r="27" spans="1:10" x14ac:dyDescent="0.2">
      <c r="A27" s="158" t="s">
        <v>161</v>
      </c>
      <c r="B27" s="65">
        <v>8116</v>
      </c>
      <c r="C27" s="66">
        <v>4974</v>
      </c>
      <c r="D27" s="65">
        <v>81447</v>
      </c>
      <c r="E27" s="66">
        <v>67822</v>
      </c>
      <c r="F27" s="67"/>
      <c r="G27" s="65">
        <f>B27-C27</f>
        <v>3142</v>
      </c>
      <c r="H27" s="66">
        <f>D27-E27</f>
        <v>13625</v>
      </c>
      <c r="I27" s="8">
        <f>IF(C27=0, "-", IF(G27/C27&lt;10, G27/C27, "&gt;999%"))</f>
        <v>0.63168476075593083</v>
      </c>
      <c r="J27" s="9">
        <f>IF(E27=0, "-", IF(H27/E27&lt;10, H27/E27, "&gt;999%"))</f>
        <v>0.20089351537849076</v>
      </c>
    </row>
    <row r="28" spans="1:10" x14ac:dyDescent="0.2">
      <c r="A28" s="158" t="s">
        <v>162</v>
      </c>
      <c r="B28" s="65">
        <v>904</v>
      </c>
      <c r="C28" s="66">
        <v>372</v>
      </c>
      <c r="D28" s="65">
        <v>5645</v>
      </c>
      <c r="E28" s="66">
        <v>4910</v>
      </c>
      <c r="F28" s="67"/>
      <c r="G28" s="65">
        <f>B28-C28</f>
        <v>532</v>
      </c>
      <c r="H28" s="66">
        <f>D28-E28</f>
        <v>735</v>
      </c>
      <c r="I28" s="8">
        <f>IF(C28=0, "-", IF(G28/C28&lt;10, G28/C28, "&gt;999%"))</f>
        <v>1.4301075268817205</v>
      </c>
      <c r="J28" s="9">
        <f>IF(E28=0, "-", IF(H28/E28&lt;10, H28/E28, "&gt;999%"))</f>
        <v>0.14969450101832993</v>
      </c>
    </row>
    <row r="29" spans="1:10" x14ac:dyDescent="0.2">
      <c r="A29" s="158" t="s">
        <v>163</v>
      </c>
      <c r="B29" s="65">
        <v>1167</v>
      </c>
      <c r="C29" s="66">
        <v>260</v>
      </c>
      <c r="D29" s="65">
        <v>12298</v>
      </c>
      <c r="E29" s="66">
        <v>5803</v>
      </c>
      <c r="F29" s="67"/>
      <c r="G29" s="65">
        <f>B29-C29</f>
        <v>907</v>
      </c>
      <c r="H29" s="66">
        <f>D29-E29</f>
        <v>6495</v>
      </c>
      <c r="I29" s="8">
        <f>IF(C29=0, "-", IF(G29/C29&lt;10, G29/C29, "&gt;999%"))</f>
        <v>3.4884615384615385</v>
      </c>
      <c r="J29" s="9">
        <f>IF(E29=0, "-", IF(H29/E29&lt;10, H29/E29, "&gt;999%"))</f>
        <v>1.1192486644838877</v>
      </c>
    </row>
    <row r="30" spans="1:10" x14ac:dyDescent="0.2">
      <c r="A30" s="7"/>
      <c r="B30" s="65"/>
      <c r="C30" s="66"/>
      <c r="D30" s="65"/>
      <c r="E30" s="66"/>
      <c r="F30" s="67"/>
      <c r="G30" s="65"/>
      <c r="H30" s="66"/>
      <c r="I30" s="8"/>
      <c r="J30" s="9"/>
    </row>
    <row r="31" spans="1:10" s="43" customFormat="1" x14ac:dyDescent="0.2">
      <c r="A31" s="22" t="s">
        <v>127</v>
      </c>
      <c r="B31" s="78">
        <v>1033</v>
      </c>
      <c r="C31" s="79">
        <v>722</v>
      </c>
      <c r="D31" s="78">
        <v>8505</v>
      </c>
      <c r="E31" s="79">
        <v>6546</v>
      </c>
      <c r="F31" s="80"/>
      <c r="G31" s="78">
        <f>B31-C31</f>
        <v>311</v>
      </c>
      <c r="H31" s="79">
        <f>D31-E31</f>
        <v>1959</v>
      </c>
      <c r="I31" s="54">
        <f>IF(C31=0, "-", IF(G31/C31&lt;10, G31/C31, "&gt;999%"))</f>
        <v>0.43074792243767313</v>
      </c>
      <c r="J31" s="55">
        <f>IF(E31=0, "-", IF(H31/E31&lt;10, H31/E31, "&gt;999%"))</f>
        <v>0.29926672777268559</v>
      </c>
    </row>
    <row r="32" spans="1:10" x14ac:dyDescent="0.2">
      <c r="A32" s="1"/>
      <c r="B32" s="68"/>
      <c r="C32" s="69"/>
      <c r="D32" s="68"/>
      <c r="E32" s="69"/>
      <c r="F32" s="70"/>
      <c r="G32" s="68"/>
      <c r="H32" s="69"/>
      <c r="I32" s="5"/>
      <c r="J32" s="6"/>
    </row>
    <row r="33" spans="1:10" s="43" customFormat="1" x14ac:dyDescent="0.2">
      <c r="A33" s="27" t="s">
        <v>5</v>
      </c>
      <c r="B33" s="71">
        <f>SUM(B26:B32)</f>
        <v>20495</v>
      </c>
      <c r="C33" s="77">
        <f>SUM(C26:C32)</f>
        <v>10447</v>
      </c>
      <c r="D33" s="71">
        <f>SUM(D26:D32)</f>
        <v>211338</v>
      </c>
      <c r="E33" s="77">
        <f>SUM(E26:E32)</f>
        <v>155887</v>
      </c>
      <c r="F33" s="73"/>
      <c r="G33" s="71">
        <f>B33-C33</f>
        <v>10048</v>
      </c>
      <c r="H33" s="72">
        <f>D33-E33</f>
        <v>55451</v>
      </c>
      <c r="I33" s="37">
        <f>IF(C33=0, 0, G33/C33)</f>
        <v>0.96180721738298081</v>
      </c>
      <c r="J33" s="38">
        <f>IF(E33=0, 0, H33/E33)</f>
        <v>0.35571279195827749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111</v>
      </c>
      <c r="B7" s="65"/>
      <c r="C7" s="66"/>
      <c r="D7" s="65"/>
      <c r="E7" s="66"/>
      <c r="F7" s="67"/>
      <c r="G7" s="65"/>
      <c r="H7" s="66"/>
      <c r="I7" s="20"/>
      <c r="J7" s="21"/>
    </row>
    <row r="8" spans="1:10" x14ac:dyDescent="0.2">
      <c r="A8" s="158" t="s">
        <v>164</v>
      </c>
      <c r="B8" s="65">
        <v>125</v>
      </c>
      <c r="C8" s="66">
        <v>76</v>
      </c>
      <c r="D8" s="65">
        <v>1530</v>
      </c>
      <c r="E8" s="66">
        <v>1374</v>
      </c>
      <c r="F8" s="67"/>
      <c r="G8" s="65">
        <f t="shared" ref="G8:G13" si="0">B8-C8</f>
        <v>49</v>
      </c>
      <c r="H8" s="66">
        <f t="shared" ref="H8:H13" si="1">D8-E8</f>
        <v>156</v>
      </c>
      <c r="I8" s="20">
        <f t="shared" ref="I8:I13" si="2">IF(C8=0, "-", IF(G8/C8&lt;10, G8/C8, "&gt;999%"))</f>
        <v>0.64473684210526316</v>
      </c>
      <c r="J8" s="21">
        <f t="shared" ref="J8:J13" si="3">IF(E8=0, "-", IF(H8/E8&lt;10, H8/E8, "&gt;999%"))</f>
        <v>0.11353711790393013</v>
      </c>
    </row>
    <row r="9" spans="1:10" x14ac:dyDescent="0.2">
      <c r="A9" s="158" t="s">
        <v>165</v>
      </c>
      <c r="B9" s="65">
        <v>35</v>
      </c>
      <c r="C9" s="66">
        <v>31</v>
      </c>
      <c r="D9" s="65">
        <v>416</v>
      </c>
      <c r="E9" s="66">
        <v>227</v>
      </c>
      <c r="F9" s="67"/>
      <c r="G9" s="65">
        <f t="shared" si="0"/>
        <v>4</v>
      </c>
      <c r="H9" s="66">
        <f t="shared" si="1"/>
        <v>189</v>
      </c>
      <c r="I9" s="20">
        <f t="shared" si="2"/>
        <v>0.12903225806451613</v>
      </c>
      <c r="J9" s="21">
        <f t="shared" si="3"/>
        <v>0.83259911894273131</v>
      </c>
    </row>
    <row r="10" spans="1:10" x14ac:dyDescent="0.2">
      <c r="A10" s="158" t="s">
        <v>166</v>
      </c>
      <c r="B10" s="65">
        <v>663</v>
      </c>
      <c r="C10" s="66">
        <v>175</v>
      </c>
      <c r="D10" s="65">
        <v>5092</v>
      </c>
      <c r="E10" s="66">
        <v>3793</v>
      </c>
      <c r="F10" s="67"/>
      <c r="G10" s="65">
        <f t="shared" si="0"/>
        <v>488</v>
      </c>
      <c r="H10" s="66">
        <f t="shared" si="1"/>
        <v>1299</v>
      </c>
      <c r="I10" s="20">
        <f t="shared" si="2"/>
        <v>2.7885714285714287</v>
      </c>
      <c r="J10" s="21">
        <f t="shared" si="3"/>
        <v>0.34247297653572373</v>
      </c>
    </row>
    <row r="11" spans="1:10" x14ac:dyDescent="0.2">
      <c r="A11" s="158" t="s">
        <v>167</v>
      </c>
      <c r="B11" s="65">
        <v>0</v>
      </c>
      <c r="C11" s="66">
        <v>0</v>
      </c>
      <c r="D11" s="65">
        <v>9</v>
      </c>
      <c r="E11" s="66">
        <v>0</v>
      </c>
      <c r="F11" s="67"/>
      <c r="G11" s="65">
        <f t="shared" si="0"/>
        <v>0</v>
      </c>
      <c r="H11" s="66">
        <f t="shared" si="1"/>
        <v>9</v>
      </c>
      <c r="I11" s="20" t="str">
        <f t="shared" si="2"/>
        <v>-</v>
      </c>
      <c r="J11" s="21" t="str">
        <f t="shared" si="3"/>
        <v>-</v>
      </c>
    </row>
    <row r="12" spans="1:10" x14ac:dyDescent="0.2">
      <c r="A12" s="158" t="s">
        <v>168</v>
      </c>
      <c r="B12" s="65">
        <v>3605</v>
      </c>
      <c r="C12" s="66">
        <v>1921</v>
      </c>
      <c r="D12" s="65">
        <v>39433</v>
      </c>
      <c r="E12" s="66">
        <v>34427</v>
      </c>
      <c r="F12" s="67"/>
      <c r="G12" s="65">
        <f t="shared" si="0"/>
        <v>1684</v>
      </c>
      <c r="H12" s="66">
        <f t="shared" si="1"/>
        <v>5006</v>
      </c>
      <c r="I12" s="20">
        <f t="shared" si="2"/>
        <v>0.87662675689744929</v>
      </c>
      <c r="J12" s="21">
        <f t="shared" si="3"/>
        <v>0.14540912655764371</v>
      </c>
    </row>
    <row r="13" spans="1:10" x14ac:dyDescent="0.2">
      <c r="A13" s="158" t="s">
        <v>169</v>
      </c>
      <c r="B13" s="65">
        <v>8</v>
      </c>
      <c r="C13" s="66">
        <v>9</v>
      </c>
      <c r="D13" s="65">
        <v>109</v>
      </c>
      <c r="E13" s="66">
        <v>86</v>
      </c>
      <c r="F13" s="67"/>
      <c r="G13" s="65">
        <f t="shared" si="0"/>
        <v>-1</v>
      </c>
      <c r="H13" s="66">
        <f t="shared" si="1"/>
        <v>23</v>
      </c>
      <c r="I13" s="20">
        <f t="shared" si="2"/>
        <v>-0.1111111111111111</v>
      </c>
      <c r="J13" s="21">
        <f t="shared" si="3"/>
        <v>0.26744186046511625</v>
      </c>
    </row>
    <row r="14" spans="1:10" x14ac:dyDescent="0.2">
      <c r="A14" s="7"/>
      <c r="B14" s="65"/>
      <c r="C14" s="66"/>
      <c r="D14" s="65"/>
      <c r="E14" s="66"/>
      <c r="F14" s="67"/>
      <c r="G14" s="65"/>
      <c r="H14" s="66"/>
      <c r="I14" s="20"/>
      <c r="J14" s="21"/>
    </row>
    <row r="15" spans="1:10" s="139" customFormat="1" x14ac:dyDescent="0.2">
      <c r="A15" s="159" t="s">
        <v>120</v>
      </c>
      <c r="B15" s="65"/>
      <c r="C15" s="66"/>
      <c r="D15" s="65"/>
      <c r="E15" s="66"/>
      <c r="F15" s="67"/>
      <c r="G15" s="65"/>
      <c r="H15" s="66"/>
      <c r="I15" s="20"/>
      <c r="J15" s="21"/>
    </row>
    <row r="16" spans="1:10" x14ac:dyDescent="0.2">
      <c r="A16" s="158" t="s">
        <v>164</v>
      </c>
      <c r="B16" s="65">
        <v>1830</v>
      </c>
      <c r="C16" s="66">
        <v>968</v>
      </c>
      <c r="D16" s="65">
        <v>20857</v>
      </c>
      <c r="E16" s="66">
        <v>15030</v>
      </c>
      <c r="F16" s="67"/>
      <c r="G16" s="65">
        <f>B16-C16</f>
        <v>862</v>
      </c>
      <c r="H16" s="66">
        <f>D16-E16</f>
        <v>5827</v>
      </c>
      <c r="I16" s="20">
        <f>IF(C16=0, "-", IF(G16/C16&lt;10, G16/C16, "&gt;999%"))</f>
        <v>0.89049586776859502</v>
      </c>
      <c r="J16" s="21">
        <f>IF(E16=0, "-", IF(H16/E16&lt;10, H16/E16, "&gt;999%"))</f>
        <v>0.3876912840984697</v>
      </c>
    </row>
    <row r="17" spans="1:10" x14ac:dyDescent="0.2">
      <c r="A17" s="158" t="s">
        <v>165</v>
      </c>
      <c r="B17" s="65">
        <v>87</v>
      </c>
      <c r="C17" s="66">
        <v>6</v>
      </c>
      <c r="D17" s="65">
        <v>739</v>
      </c>
      <c r="E17" s="66">
        <v>117</v>
      </c>
      <c r="F17" s="67"/>
      <c r="G17" s="65">
        <f>B17-C17</f>
        <v>81</v>
      </c>
      <c r="H17" s="66">
        <f>D17-E17</f>
        <v>622</v>
      </c>
      <c r="I17" s="20" t="str">
        <f>IF(C17=0, "-", IF(G17/C17&lt;10, G17/C17, "&gt;999%"))</f>
        <v>&gt;999%</v>
      </c>
      <c r="J17" s="21">
        <f>IF(E17=0, "-", IF(H17/E17&lt;10, H17/E17, "&gt;999%"))</f>
        <v>5.316239316239316</v>
      </c>
    </row>
    <row r="18" spans="1:10" x14ac:dyDescent="0.2">
      <c r="A18" s="158" t="s">
        <v>166</v>
      </c>
      <c r="B18" s="65">
        <v>955</v>
      </c>
      <c r="C18" s="66">
        <v>513</v>
      </c>
      <c r="D18" s="65">
        <v>7514</v>
      </c>
      <c r="E18" s="66">
        <v>4998</v>
      </c>
      <c r="F18" s="67"/>
      <c r="G18" s="65">
        <f>B18-C18</f>
        <v>442</v>
      </c>
      <c r="H18" s="66">
        <f>D18-E18</f>
        <v>2516</v>
      </c>
      <c r="I18" s="20">
        <f>IF(C18=0, "-", IF(G18/C18&lt;10, G18/C18, "&gt;999%"))</f>
        <v>0.86159844054580892</v>
      </c>
      <c r="J18" s="21">
        <f>IF(E18=0, "-", IF(H18/E18&lt;10, H18/E18, "&gt;999%"))</f>
        <v>0.50340136054421769</v>
      </c>
    </row>
    <row r="19" spans="1:10" x14ac:dyDescent="0.2">
      <c r="A19" s="158" t="s">
        <v>168</v>
      </c>
      <c r="B19" s="65">
        <v>7308</v>
      </c>
      <c r="C19" s="66">
        <v>3279</v>
      </c>
      <c r="D19" s="65">
        <v>80018</v>
      </c>
      <c r="E19" s="66">
        <v>56164</v>
      </c>
      <c r="F19" s="67"/>
      <c r="G19" s="65">
        <f>B19-C19</f>
        <v>4029</v>
      </c>
      <c r="H19" s="66">
        <f>D19-E19</f>
        <v>23854</v>
      </c>
      <c r="I19" s="20">
        <f>IF(C19=0, "-", IF(G19/C19&lt;10, G19/C19, "&gt;999%"))</f>
        <v>1.2287282708142726</v>
      </c>
      <c r="J19" s="21">
        <f>IF(E19=0, "-", IF(H19/E19&lt;10, H19/E19, "&gt;999%"))</f>
        <v>0.42472046150559079</v>
      </c>
    </row>
    <row r="20" spans="1:10" x14ac:dyDescent="0.2">
      <c r="A20" s="158" t="s">
        <v>169</v>
      </c>
      <c r="B20" s="65">
        <v>63</v>
      </c>
      <c r="C20" s="66">
        <v>9</v>
      </c>
      <c r="D20" s="65">
        <v>521</v>
      </c>
      <c r="E20" s="66">
        <v>204</v>
      </c>
      <c r="F20" s="67"/>
      <c r="G20" s="65">
        <f>B20-C20</f>
        <v>54</v>
      </c>
      <c r="H20" s="66">
        <f>D20-E20</f>
        <v>317</v>
      </c>
      <c r="I20" s="20">
        <f>IF(C20=0, "-", IF(G20/C20&lt;10, G20/C20, "&gt;999%"))</f>
        <v>6</v>
      </c>
      <c r="J20" s="21">
        <f>IF(E20=0, "-", IF(H20/E20&lt;10, H20/E20, "&gt;999%"))</f>
        <v>1.553921568627451</v>
      </c>
    </row>
    <row r="21" spans="1:10" x14ac:dyDescent="0.2">
      <c r="A21" s="7"/>
      <c r="B21" s="65"/>
      <c r="C21" s="66"/>
      <c r="D21" s="65"/>
      <c r="E21" s="66"/>
      <c r="F21" s="67"/>
      <c r="G21" s="65"/>
      <c r="H21" s="66"/>
      <c r="I21" s="20"/>
      <c r="J21" s="21"/>
    </row>
    <row r="22" spans="1:10" s="139" customFormat="1" x14ac:dyDescent="0.2">
      <c r="A22" s="159" t="s">
        <v>126</v>
      </c>
      <c r="B22" s="65"/>
      <c r="C22" s="66"/>
      <c r="D22" s="65"/>
      <c r="E22" s="66"/>
      <c r="F22" s="67"/>
      <c r="G22" s="65"/>
      <c r="H22" s="66"/>
      <c r="I22" s="20"/>
      <c r="J22" s="21"/>
    </row>
    <row r="23" spans="1:10" x14ac:dyDescent="0.2">
      <c r="A23" s="158" t="s">
        <v>164</v>
      </c>
      <c r="B23" s="65">
        <v>4380</v>
      </c>
      <c r="C23" s="66">
        <v>2565</v>
      </c>
      <c r="D23" s="65">
        <v>43294</v>
      </c>
      <c r="E23" s="66">
        <v>30635</v>
      </c>
      <c r="F23" s="67"/>
      <c r="G23" s="65">
        <f>B23-C23</f>
        <v>1815</v>
      </c>
      <c r="H23" s="66">
        <f>D23-E23</f>
        <v>12659</v>
      </c>
      <c r="I23" s="20">
        <f>IF(C23=0, "-", IF(G23/C23&lt;10, G23/C23, "&gt;999%"))</f>
        <v>0.70760233918128657</v>
      </c>
      <c r="J23" s="21">
        <f>IF(E23=0, "-", IF(H23/E23&lt;10, H23/E23, "&gt;999%"))</f>
        <v>0.41322017300473313</v>
      </c>
    </row>
    <row r="24" spans="1:10" x14ac:dyDescent="0.2">
      <c r="A24" s="158" t="s">
        <v>165</v>
      </c>
      <c r="B24" s="65">
        <v>4</v>
      </c>
      <c r="C24" s="66">
        <v>0</v>
      </c>
      <c r="D24" s="65">
        <v>15</v>
      </c>
      <c r="E24" s="66">
        <v>2</v>
      </c>
      <c r="F24" s="67"/>
      <c r="G24" s="65">
        <f>B24-C24</f>
        <v>4</v>
      </c>
      <c r="H24" s="66">
        <f>D24-E24</f>
        <v>13</v>
      </c>
      <c r="I24" s="20" t="str">
        <f>IF(C24=0, "-", IF(G24/C24&lt;10, G24/C24, "&gt;999%"))</f>
        <v>-</v>
      </c>
      <c r="J24" s="21">
        <f>IF(E24=0, "-", IF(H24/E24&lt;10, H24/E24, "&gt;999%"))</f>
        <v>6.5</v>
      </c>
    </row>
    <row r="25" spans="1:10" x14ac:dyDescent="0.2">
      <c r="A25" s="158" t="s">
        <v>168</v>
      </c>
      <c r="B25" s="65">
        <v>399</v>
      </c>
      <c r="C25" s="66">
        <v>173</v>
      </c>
      <c r="D25" s="65">
        <v>3286</v>
      </c>
      <c r="E25" s="66">
        <v>2284</v>
      </c>
      <c r="F25" s="67"/>
      <c r="G25" s="65">
        <f>B25-C25</f>
        <v>226</v>
      </c>
      <c r="H25" s="66">
        <f>D25-E25</f>
        <v>1002</v>
      </c>
      <c r="I25" s="20">
        <f>IF(C25=0, "-", IF(G25/C25&lt;10, G25/C25, "&gt;999%"))</f>
        <v>1.3063583815028901</v>
      </c>
      <c r="J25" s="21">
        <f>IF(E25=0, "-", IF(H25/E25&lt;10, H25/E25, "&gt;999%"))</f>
        <v>0.43870402802101577</v>
      </c>
    </row>
    <row r="26" spans="1:10" x14ac:dyDescent="0.2">
      <c r="A26" s="7"/>
      <c r="B26" s="65"/>
      <c r="C26" s="66"/>
      <c r="D26" s="65"/>
      <c r="E26" s="66"/>
      <c r="F26" s="67"/>
      <c r="G26" s="65"/>
      <c r="H26" s="66"/>
      <c r="I26" s="20"/>
      <c r="J26" s="21"/>
    </row>
    <row r="27" spans="1:10" x14ac:dyDescent="0.2">
      <c r="A27" s="7" t="s">
        <v>127</v>
      </c>
      <c r="B27" s="65">
        <v>1033</v>
      </c>
      <c r="C27" s="66">
        <v>722</v>
      </c>
      <c r="D27" s="65">
        <v>8505</v>
      </c>
      <c r="E27" s="66">
        <v>6546</v>
      </c>
      <c r="F27" s="67"/>
      <c r="G27" s="65">
        <f>B27-C27</f>
        <v>311</v>
      </c>
      <c r="H27" s="66">
        <f>D27-E27</f>
        <v>1959</v>
      </c>
      <c r="I27" s="20">
        <f>IF(C27=0, "-", IF(G27/C27&lt;10, G27/C27, "&gt;999%"))</f>
        <v>0.43074792243767313</v>
      </c>
      <c r="J27" s="21">
        <f>IF(E27=0, "-", IF(H27/E27&lt;10, H27/E27, "&gt;999%"))</f>
        <v>0.29926672777268559</v>
      </c>
    </row>
    <row r="28" spans="1:10" x14ac:dyDescent="0.2">
      <c r="A28" s="1"/>
      <c r="B28" s="68"/>
      <c r="C28" s="69"/>
      <c r="D28" s="68"/>
      <c r="E28" s="69"/>
      <c r="F28" s="70"/>
      <c r="G28" s="68"/>
      <c r="H28" s="69"/>
      <c r="I28" s="5"/>
      <c r="J28" s="6"/>
    </row>
    <row r="29" spans="1:10" s="43" customFormat="1" x14ac:dyDescent="0.2">
      <c r="A29" s="27" t="s">
        <v>5</v>
      </c>
      <c r="B29" s="71">
        <f>SUM(B6:B28)</f>
        <v>20495</v>
      </c>
      <c r="C29" s="77">
        <f>SUM(C6:C28)</f>
        <v>10447</v>
      </c>
      <c r="D29" s="71">
        <f>SUM(D6:D28)</f>
        <v>211338</v>
      </c>
      <c r="E29" s="77">
        <f>SUM(E6:E28)</f>
        <v>155887</v>
      </c>
      <c r="F29" s="73"/>
      <c r="G29" s="71">
        <f>B29-C29</f>
        <v>10048</v>
      </c>
      <c r="H29" s="72">
        <f>D29-E29</f>
        <v>55451</v>
      </c>
      <c r="I29" s="37">
        <f>IF(C29=0, 0, G29/C29)</f>
        <v>0.96180721738298081</v>
      </c>
      <c r="J29" s="38">
        <f>IF(E29=0, 0, H29/E29)</f>
        <v>0.35571279195827749</v>
      </c>
    </row>
    <row r="30" spans="1:10" s="43" customFormat="1" x14ac:dyDescent="0.2">
      <c r="A30" s="22"/>
      <c r="B30" s="78"/>
      <c r="C30" s="98"/>
      <c r="D30" s="78"/>
      <c r="E30" s="98"/>
      <c r="F30" s="80"/>
      <c r="G30" s="78"/>
      <c r="H30" s="79"/>
      <c r="I30" s="54"/>
      <c r="J30" s="55"/>
    </row>
    <row r="31" spans="1:10" s="139" customFormat="1" x14ac:dyDescent="0.2">
      <c r="A31" s="161" t="s">
        <v>170</v>
      </c>
      <c r="B31" s="74"/>
      <c r="C31" s="75"/>
      <c r="D31" s="74"/>
      <c r="E31" s="75"/>
      <c r="F31" s="76"/>
      <c r="G31" s="74"/>
      <c r="H31" s="75"/>
      <c r="I31" s="23"/>
      <c r="J31" s="24"/>
    </row>
    <row r="32" spans="1:10" x14ac:dyDescent="0.2">
      <c r="A32" s="7" t="s">
        <v>164</v>
      </c>
      <c r="B32" s="65">
        <v>6335</v>
      </c>
      <c r="C32" s="66">
        <v>3609</v>
      </c>
      <c r="D32" s="65">
        <v>65681</v>
      </c>
      <c r="E32" s="66">
        <v>47039</v>
      </c>
      <c r="F32" s="67"/>
      <c r="G32" s="65">
        <f t="shared" ref="G32:G37" si="4">B32-C32</f>
        <v>2726</v>
      </c>
      <c r="H32" s="66">
        <f t="shared" ref="H32:H37" si="5">D32-E32</f>
        <v>18642</v>
      </c>
      <c r="I32" s="20">
        <f t="shared" ref="I32:I37" si="6">IF(C32=0, "-", IF(G32/C32&lt;10, G32/C32, "&gt;999%"))</f>
        <v>0.75533388750346353</v>
      </c>
      <c r="J32" s="21">
        <f t="shared" ref="J32:J37" si="7">IF(E32=0, "-", IF(H32/E32&lt;10, H32/E32, "&gt;999%"))</f>
        <v>0.39630944535385532</v>
      </c>
    </row>
    <row r="33" spans="1:10" x14ac:dyDescent="0.2">
      <c r="A33" s="7" t="s">
        <v>165</v>
      </c>
      <c r="B33" s="65">
        <v>126</v>
      </c>
      <c r="C33" s="66">
        <v>37</v>
      </c>
      <c r="D33" s="65">
        <v>1170</v>
      </c>
      <c r="E33" s="66">
        <v>346</v>
      </c>
      <c r="F33" s="67"/>
      <c r="G33" s="65">
        <f t="shared" si="4"/>
        <v>89</v>
      </c>
      <c r="H33" s="66">
        <f t="shared" si="5"/>
        <v>824</v>
      </c>
      <c r="I33" s="20">
        <f t="shared" si="6"/>
        <v>2.4054054054054053</v>
      </c>
      <c r="J33" s="21">
        <f t="shared" si="7"/>
        <v>2.3815028901734103</v>
      </c>
    </row>
    <row r="34" spans="1:10" x14ac:dyDescent="0.2">
      <c r="A34" s="7" t="s">
        <v>166</v>
      </c>
      <c r="B34" s="65">
        <v>1618</v>
      </c>
      <c r="C34" s="66">
        <v>688</v>
      </c>
      <c r="D34" s="65">
        <v>12606</v>
      </c>
      <c r="E34" s="66">
        <v>8791</v>
      </c>
      <c r="F34" s="67"/>
      <c r="G34" s="65">
        <f t="shared" si="4"/>
        <v>930</v>
      </c>
      <c r="H34" s="66">
        <f t="shared" si="5"/>
        <v>3815</v>
      </c>
      <c r="I34" s="20">
        <f t="shared" si="6"/>
        <v>1.3517441860465116</v>
      </c>
      <c r="J34" s="21">
        <f t="shared" si="7"/>
        <v>0.43396655670572176</v>
      </c>
    </row>
    <row r="35" spans="1:10" x14ac:dyDescent="0.2">
      <c r="A35" s="7" t="s">
        <v>167</v>
      </c>
      <c r="B35" s="65">
        <v>0</v>
      </c>
      <c r="C35" s="66">
        <v>0</v>
      </c>
      <c r="D35" s="65">
        <v>9</v>
      </c>
      <c r="E35" s="66">
        <v>0</v>
      </c>
      <c r="F35" s="67"/>
      <c r="G35" s="65">
        <f t="shared" si="4"/>
        <v>0</v>
      </c>
      <c r="H35" s="66">
        <f t="shared" si="5"/>
        <v>9</v>
      </c>
      <c r="I35" s="20" t="str">
        <f t="shared" si="6"/>
        <v>-</v>
      </c>
      <c r="J35" s="21" t="str">
        <f t="shared" si="7"/>
        <v>-</v>
      </c>
    </row>
    <row r="36" spans="1:10" x14ac:dyDescent="0.2">
      <c r="A36" s="7" t="s">
        <v>168</v>
      </c>
      <c r="B36" s="65">
        <v>11312</v>
      </c>
      <c r="C36" s="66">
        <v>5373</v>
      </c>
      <c r="D36" s="65">
        <v>122737</v>
      </c>
      <c r="E36" s="66">
        <v>92875</v>
      </c>
      <c r="F36" s="67"/>
      <c r="G36" s="65">
        <f t="shared" si="4"/>
        <v>5939</v>
      </c>
      <c r="H36" s="66">
        <f t="shared" si="5"/>
        <v>29862</v>
      </c>
      <c r="I36" s="20">
        <f t="shared" si="6"/>
        <v>1.1053415224269496</v>
      </c>
      <c r="J36" s="21">
        <f t="shared" si="7"/>
        <v>0.32152893674293404</v>
      </c>
    </row>
    <row r="37" spans="1:10" x14ac:dyDescent="0.2">
      <c r="A37" s="7" t="s">
        <v>169</v>
      </c>
      <c r="B37" s="65">
        <v>71</v>
      </c>
      <c r="C37" s="66">
        <v>18</v>
      </c>
      <c r="D37" s="65">
        <v>630</v>
      </c>
      <c r="E37" s="66">
        <v>290</v>
      </c>
      <c r="F37" s="67"/>
      <c r="G37" s="65">
        <f t="shared" si="4"/>
        <v>53</v>
      </c>
      <c r="H37" s="66">
        <f t="shared" si="5"/>
        <v>340</v>
      </c>
      <c r="I37" s="20">
        <f t="shared" si="6"/>
        <v>2.9444444444444446</v>
      </c>
      <c r="J37" s="21">
        <f t="shared" si="7"/>
        <v>1.1724137931034482</v>
      </c>
    </row>
    <row r="38" spans="1:10" x14ac:dyDescent="0.2">
      <c r="A38" s="7"/>
      <c r="B38" s="65"/>
      <c r="C38" s="66"/>
      <c r="D38" s="65"/>
      <c r="E38" s="66"/>
      <c r="F38" s="67"/>
      <c r="G38" s="65"/>
      <c r="H38" s="66"/>
      <c r="I38" s="20"/>
      <c r="J38" s="21"/>
    </row>
    <row r="39" spans="1:10" x14ac:dyDescent="0.2">
      <c r="A39" s="7" t="s">
        <v>127</v>
      </c>
      <c r="B39" s="65">
        <v>1033</v>
      </c>
      <c r="C39" s="66">
        <v>722</v>
      </c>
      <c r="D39" s="65">
        <v>8505</v>
      </c>
      <c r="E39" s="66">
        <v>6546</v>
      </c>
      <c r="F39" s="67"/>
      <c r="G39" s="65">
        <f>B39-C39</f>
        <v>311</v>
      </c>
      <c r="H39" s="66">
        <f>D39-E39</f>
        <v>1959</v>
      </c>
      <c r="I39" s="20">
        <f>IF(C39=0, "-", IF(G39/C39&lt;10, G39/C39, "&gt;999%"))</f>
        <v>0.43074792243767313</v>
      </c>
      <c r="J39" s="21">
        <f>IF(E39=0, "-", IF(H39/E39&lt;10, H39/E39, "&gt;999%"))</f>
        <v>0.29926672777268559</v>
      </c>
    </row>
    <row r="40" spans="1:10" x14ac:dyDescent="0.2">
      <c r="A40" s="7"/>
      <c r="B40" s="65"/>
      <c r="C40" s="66"/>
      <c r="D40" s="65"/>
      <c r="E40" s="66"/>
      <c r="F40" s="67"/>
      <c r="G40" s="65"/>
      <c r="H40" s="66"/>
      <c r="I40" s="20"/>
      <c r="J40" s="21"/>
    </row>
    <row r="41" spans="1:10" s="43" customFormat="1" x14ac:dyDescent="0.2">
      <c r="A41" s="27" t="s">
        <v>5</v>
      </c>
      <c r="B41" s="71">
        <f>SUM(B30:B40)</f>
        <v>20495</v>
      </c>
      <c r="C41" s="77">
        <f>SUM(C30:C40)</f>
        <v>10447</v>
      </c>
      <c r="D41" s="71">
        <f>SUM(D30:D40)</f>
        <v>211338</v>
      </c>
      <c r="E41" s="77">
        <f>SUM(E30:E40)</f>
        <v>155887</v>
      </c>
      <c r="F41" s="73"/>
      <c r="G41" s="71">
        <f>B41-C41</f>
        <v>10048</v>
      </c>
      <c r="H41" s="72">
        <f>D41-E41</f>
        <v>55451</v>
      </c>
      <c r="I41" s="37">
        <f>IF(C41=0, 0, G41/C41)</f>
        <v>0.96180721738298081</v>
      </c>
      <c r="J41" s="38">
        <f>IF(E41=0, 0, H41/E41)</f>
        <v>0.35571279195827749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223</v>
      </c>
      <c r="C15" s="66">
        <v>28</v>
      </c>
      <c r="D15" s="65">
        <v>1348</v>
      </c>
      <c r="E15" s="66">
        <v>500</v>
      </c>
      <c r="F15" s="67"/>
      <c r="G15" s="65">
        <f t="shared" ref="G15:G41" si="0">B15-C15</f>
        <v>195</v>
      </c>
      <c r="H15" s="66">
        <f t="shared" ref="H15:H41" si="1">D15-E15</f>
        <v>848</v>
      </c>
      <c r="I15" s="20">
        <f t="shared" ref="I15:I41" si="2">IF(C15=0, "-", IF(G15/C15&lt;10, G15/C15, "&gt;999%"))</f>
        <v>6.9642857142857144</v>
      </c>
      <c r="J15" s="21">
        <f t="shared" ref="J15:J41" si="3">IF(E15=0, "-", IF(H15/E15&lt;10, H15/E15, "&gt;999%"))</f>
        <v>1.696</v>
      </c>
    </row>
    <row r="16" spans="1:10" x14ac:dyDescent="0.2">
      <c r="A16" s="7" t="s">
        <v>196</v>
      </c>
      <c r="B16" s="65">
        <v>68</v>
      </c>
      <c r="C16" s="66">
        <v>29</v>
      </c>
      <c r="D16" s="65">
        <v>634</v>
      </c>
      <c r="E16" s="66">
        <v>398</v>
      </c>
      <c r="F16" s="67"/>
      <c r="G16" s="65">
        <f t="shared" si="0"/>
        <v>39</v>
      </c>
      <c r="H16" s="66">
        <f t="shared" si="1"/>
        <v>236</v>
      </c>
      <c r="I16" s="20">
        <f t="shared" si="2"/>
        <v>1.3448275862068966</v>
      </c>
      <c r="J16" s="21">
        <f t="shared" si="3"/>
        <v>0.59296482412060303</v>
      </c>
    </row>
    <row r="17" spans="1:10" x14ac:dyDescent="0.2">
      <c r="A17" s="7" t="s">
        <v>195</v>
      </c>
      <c r="B17" s="65">
        <v>27</v>
      </c>
      <c r="C17" s="66">
        <v>22</v>
      </c>
      <c r="D17" s="65">
        <v>389</v>
      </c>
      <c r="E17" s="66">
        <v>531</v>
      </c>
      <c r="F17" s="67"/>
      <c r="G17" s="65">
        <f t="shared" si="0"/>
        <v>5</v>
      </c>
      <c r="H17" s="66">
        <f t="shared" si="1"/>
        <v>-142</v>
      </c>
      <c r="I17" s="20">
        <f t="shared" si="2"/>
        <v>0.22727272727272727</v>
      </c>
      <c r="J17" s="21">
        <f t="shared" si="3"/>
        <v>-0.26741996233521659</v>
      </c>
    </row>
    <row r="18" spans="1:10" x14ac:dyDescent="0.2">
      <c r="A18" s="7" t="s">
        <v>194</v>
      </c>
      <c r="B18" s="65">
        <v>0</v>
      </c>
      <c r="C18" s="66">
        <v>50</v>
      </c>
      <c r="D18" s="65">
        <v>13</v>
      </c>
      <c r="E18" s="66">
        <v>514</v>
      </c>
      <c r="F18" s="67"/>
      <c r="G18" s="65">
        <f t="shared" si="0"/>
        <v>-50</v>
      </c>
      <c r="H18" s="66">
        <f t="shared" si="1"/>
        <v>-501</v>
      </c>
      <c r="I18" s="20">
        <f t="shared" si="2"/>
        <v>-1</v>
      </c>
      <c r="J18" s="21">
        <f t="shared" si="3"/>
        <v>-0.97470817120622566</v>
      </c>
    </row>
    <row r="19" spans="1:10" x14ac:dyDescent="0.2">
      <c r="A19" s="7" t="s">
        <v>193</v>
      </c>
      <c r="B19" s="65">
        <v>1526</v>
      </c>
      <c r="C19" s="66">
        <v>335</v>
      </c>
      <c r="D19" s="65">
        <v>12792</v>
      </c>
      <c r="E19" s="66">
        <v>3439</v>
      </c>
      <c r="F19" s="67"/>
      <c r="G19" s="65">
        <f t="shared" si="0"/>
        <v>1191</v>
      </c>
      <c r="H19" s="66">
        <f t="shared" si="1"/>
        <v>9353</v>
      </c>
      <c r="I19" s="20">
        <f t="shared" si="2"/>
        <v>3.5552238805970151</v>
      </c>
      <c r="J19" s="21">
        <f t="shared" si="3"/>
        <v>2.7196859552195405</v>
      </c>
    </row>
    <row r="20" spans="1:10" x14ac:dyDescent="0.2">
      <c r="A20" s="7" t="s">
        <v>192</v>
      </c>
      <c r="B20" s="65">
        <v>204</v>
      </c>
      <c r="C20" s="66">
        <v>142</v>
      </c>
      <c r="D20" s="65">
        <v>2654</v>
      </c>
      <c r="E20" s="66">
        <v>1927</v>
      </c>
      <c r="F20" s="67"/>
      <c r="G20" s="65">
        <f t="shared" si="0"/>
        <v>62</v>
      </c>
      <c r="H20" s="66">
        <f t="shared" si="1"/>
        <v>727</v>
      </c>
      <c r="I20" s="20">
        <f t="shared" si="2"/>
        <v>0.43661971830985913</v>
      </c>
      <c r="J20" s="21">
        <f t="shared" si="3"/>
        <v>0.37727036844836531</v>
      </c>
    </row>
    <row r="21" spans="1:10" x14ac:dyDescent="0.2">
      <c r="A21" s="7" t="s">
        <v>191</v>
      </c>
      <c r="B21" s="65">
        <v>249</v>
      </c>
      <c r="C21" s="66">
        <v>141</v>
      </c>
      <c r="D21" s="65">
        <v>4802</v>
      </c>
      <c r="E21" s="66">
        <v>3789</v>
      </c>
      <c r="F21" s="67"/>
      <c r="G21" s="65">
        <f t="shared" si="0"/>
        <v>108</v>
      </c>
      <c r="H21" s="66">
        <f t="shared" si="1"/>
        <v>1013</v>
      </c>
      <c r="I21" s="20">
        <f t="shared" si="2"/>
        <v>0.76595744680851063</v>
      </c>
      <c r="J21" s="21">
        <f t="shared" si="3"/>
        <v>0.26735286355238852</v>
      </c>
    </row>
    <row r="22" spans="1:10" x14ac:dyDescent="0.2">
      <c r="A22" s="7" t="s">
        <v>190</v>
      </c>
      <c r="B22" s="65">
        <v>86</v>
      </c>
      <c r="C22" s="66">
        <v>74</v>
      </c>
      <c r="D22" s="65">
        <v>842</v>
      </c>
      <c r="E22" s="66">
        <v>1189</v>
      </c>
      <c r="F22" s="67"/>
      <c r="G22" s="65">
        <f t="shared" si="0"/>
        <v>12</v>
      </c>
      <c r="H22" s="66">
        <f t="shared" si="1"/>
        <v>-347</v>
      </c>
      <c r="I22" s="20">
        <f t="shared" si="2"/>
        <v>0.16216216216216217</v>
      </c>
      <c r="J22" s="21">
        <f t="shared" si="3"/>
        <v>-0.29184188393608074</v>
      </c>
    </row>
    <row r="23" spans="1:10" x14ac:dyDescent="0.2">
      <c r="A23" s="7" t="s">
        <v>189</v>
      </c>
      <c r="B23" s="65">
        <v>171</v>
      </c>
      <c r="C23" s="66">
        <v>126</v>
      </c>
      <c r="D23" s="65">
        <v>1803</v>
      </c>
      <c r="E23" s="66">
        <v>1539</v>
      </c>
      <c r="F23" s="67"/>
      <c r="G23" s="65">
        <f t="shared" si="0"/>
        <v>45</v>
      </c>
      <c r="H23" s="66">
        <f t="shared" si="1"/>
        <v>264</v>
      </c>
      <c r="I23" s="20">
        <f t="shared" si="2"/>
        <v>0.35714285714285715</v>
      </c>
      <c r="J23" s="21">
        <f t="shared" si="3"/>
        <v>0.17153996101364521</v>
      </c>
    </row>
    <row r="24" spans="1:10" x14ac:dyDescent="0.2">
      <c r="A24" s="7" t="s">
        <v>188</v>
      </c>
      <c r="B24" s="65">
        <v>1094</v>
      </c>
      <c r="C24" s="66">
        <v>750</v>
      </c>
      <c r="D24" s="65">
        <v>11814</v>
      </c>
      <c r="E24" s="66">
        <v>13550</v>
      </c>
      <c r="F24" s="67"/>
      <c r="G24" s="65">
        <f t="shared" si="0"/>
        <v>344</v>
      </c>
      <c r="H24" s="66">
        <f t="shared" si="1"/>
        <v>-1736</v>
      </c>
      <c r="I24" s="20">
        <f t="shared" si="2"/>
        <v>0.45866666666666667</v>
      </c>
      <c r="J24" s="21">
        <f t="shared" si="3"/>
        <v>-0.1281180811808118</v>
      </c>
    </row>
    <row r="25" spans="1:10" x14ac:dyDescent="0.2">
      <c r="A25" s="7" t="s">
        <v>187</v>
      </c>
      <c r="B25" s="65">
        <v>294</v>
      </c>
      <c r="C25" s="66">
        <v>164</v>
      </c>
      <c r="D25" s="65">
        <v>2458</v>
      </c>
      <c r="E25" s="66">
        <v>2157</v>
      </c>
      <c r="F25" s="67"/>
      <c r="G25" s="65">
        <f t="shared" si="0"/>
        <v>130</v>
      </c>
      <c r="H25" s="66">
        <f t="shared" si="1"/>
        <v>301</v>
      </c>
      <c r="I25" s="20">
        <f t="shared" si="2"/>
        <v>0.79268292682926833</v>
      </c>
      <c r="J25" s="21">
        <f t="shared" si="3"/>
        <v>0.13954566527584608</v>
      </c>
    </row>
    <row r="26" spans="1:10" x14ac:dyDescent="0.2">
      <c r="A26" s="7" t="s">
        <v>186</v>
      </c>
      <c r="B26" s="65">
        <v>131</v>
      </c>
      <c r="C26" s="66">
        <v>41</v>
      </c>
      <c r="D26" s="65">
        <v>901</v>
      </c>
      <c r="E26" s="66">
        <v>782</v>
      </c>
      <c r="F26" s="67"/>
      <c r="G26" s="65">
        <f t="shared" si="0"/>
        <v>90</v>
      </c>
      <c r="H26" s="66">
        <f t="shared" si="1"/>
        <v>119</v>
      </c>
      <c r="I26" s="20">
        <f t="shared" si="2"/>
        <v>2.1951219512195124</v>
      </c>
      <c r="J26" s="21">
        <f t="shared" si="3"/>
        <v>0.15217391304347827</v>
      </c>
    </row>
    <row r="27" spans="1:10" x14ac:dyDescent="0.2">
      <c r="A27" s="7" t="s">
        <v>185</v>
      </c>
      <c r="B27" s="65">
        <v>96</v>
      </c>
      <c r="C27" s="66">
        <v>54</v>
      </c>
      <c r="D27" s="65">
        <v>676</v>
      </c>
      <c r="E27" s="66">
        <v>545</v>
      </c>
      <c r="F27" s="67"/>
      <c r="G27" s="65">
        <f t="shared" si="0"/>
        <v>42</v>
      </c>
      <c r="H27" s="66">
        <f t="shared" si="1"/>
        <v>131</v>
      </c>
      <c r="I27" s="20">
        <f t="shared" si="2"/>
        <v>0.77777777777777779</v>
      </c>
      <c r="J27" s="21">
        <f t="shared" si="3"/>
        <v>0.24036697247706423</v>
      </c>
    </row>
    <row r="28" spans="1:10" x14ac:dyDescent="0.2">
      <c r="A28" s="7" t="s">
        <v>184</v>
      </c>
      <c r="B28" s="65">
        <v>6296</v>
      </c>
      <c r="C28" s="66">
        <v>2883</v>
      </c>
      <c r="D28" s="65">
        <v>64849</v>
      </c>
      <c r="E28" s="66">
        <v>43924</v>
      </c>
      <c r="F28" s="67"/>
      <c r="G28" s="65">
        <f t="shared" si="0"/>
        <v>3413</v>
      </c>
      <c r="H28" s="66">
        <f t="shared" si="1"/>
        <v>20925</v>
      </c>
      <c r="I28" s="20">
        <f t="shared" si="2"/>
        <v>1.1838362816510579</v>
      </c>
      <c r="J28" s="21">
        <f t="shared" si="3"/>
        <v>0.4763910390674802</v>
      </c>
    </row>
    <row r="29" spans="1:10" x14ac:dyDescent="0.2">
      <c r="A29" s="7" t="s">
        <v>183</v>
      </c>
      <c r="B29" s="65">
        <v>2959</v>
      </c>
      <c r="C29" s="66">
        <v>1429</v>
      </c>
      <c r="D29" s="65">
        <v>30540</v>
      </c>
      <c r="E29" s="66">
        <v>21602</v>
      </c>
      <c r="F29" s="67"/>
      <c r="G29" s="65">
        <f t="shared" si="0"/>
        <v>1530</v>
      </c>
      <c r="H29" s="66">
        <f t="shared" si="1"/>
        <v>8938</v>
      </c>
      <c r="I29" s="20">
        <f t="shared" si="2"/>
        <v>1.0706787963610918</v>
      </c>
      <c r="J29" s="21">
        <f t="shared" si="3"/>
        <v>0.41375798537172487</v>
      </c>
    </row>
    <row r="30" spans="1:10" x14ac:dyDescent="0.2">
      <c r="A30" s="7" t="s">
        <v>182</v>
      </c>
      <c r="B30" s="65">
        <v>326</v>
      </c>
      <c r="C30" s="66">
        <v>116</v>
      </c>
      <c r="D30" s="65">
        <v>4523</v>
      </c>
      <c r="E30" s="66">
        <v>2535</v>
      </c>
      <c r="F30" s="67"/>
      <c r="G30" s="65">
        <f t="shared" si="0"/>
        <v>210</v>
      </c>
      <c r="H30" s="66">
        <f t="shared" si="1"/>
        <v>1988</v>
      </c>
      <c r="I30" s="20">
        <f t="shared" si="2"/>
        <v>1.8103448275862069</v>
      </c>
      <c r="J30" s="21">
        <f t="shared" si="3"/>
        <v>0.78422090729783034</v>
      </c>
    </row>
    <row r="31" spans="1:10" x14ac:dyDescent="0.2">
      <c r="A31" s="7" t="s">
        <v>180</v>
      </c>
      <c r="B31" s="65">
        <v>57</v>
      </c>
      <c r="C31" s="66">
        <v>46</v>
      </c>
      <c r="D31" s="65">
        <v>537</v>
      </c>
      <c r="E31" s="66">
        <v>1194</v>
      </c>
      <c r="F31" s="67"/>
      <c r="G31" s="65">
        <f t="shared" si="0"/>
        <v>11</v>
      </c>
      <c r="H31" s="66">
        <f t="shared" si="1"/>
        <v>-657</v>
      </c>
      <c r="I31" s="20">
        <f t="shared" si="2"/>
        <v>0.2391304347826087</v>
      </c>
      <c r="J31" s="21">
        <f t="shared" si="3"/>
        <v>-0.55025125628140703</v>
      </c>
    </row>
    <row r="32" spans="1:10" x14ac:dyDescent="0.2">
      <c r="A32" s="7" t="s">
        <v>179</v>
      </c>
      <c r="B32" s="65">
        <v>102</v>
      </c>
      <c r="C32" s="66">
        <v>37</v>
      </c>
      <c r="D32" s="65">
        <v>1058</v>
      </c>
      <c r="E32" s="66">
        <v>37</v>
      </c>
      <c r="F32" s="67"/>
      <c r="G32" s="65">
        <f t="shared" si="0"/>
        <v>65</v>
      </c>
      <c r="H32" s="66">
        <f t="shared" si="1"/>
        <v>1021</v>
      </c>
      <c r="I32" s="20">
        <f t="shared" si="2"/>
        <v>1.7567567567567568</v>
      </c>
      <c r="J32" s="21" t="str">
        <f t="shared" si="3"/>
        <v>&gt;999%</v>
      </c>
    </row>
    <row r="33" spans="1:10" x14ac:dyDescent="0.2">
      <c r="A33" s="7" t="s">
        <v>178</v>
      </c>
      <c r="B33" s="65">
        <v>156</v>
      </c>
      <c r="C33" s="66">
        <v>44</v>
      </c>
      <c r="D33" s="65">
        <v>1129</v>
      </c>
      <c r="E33" s="66">
        <v>46</v>
      </c>
      <c r="F33" s="67"/>
      <c r="G33" s="65">
        <f t="shared" si="0"/>
        <v>112</v>
      </c>
      <c r="H33" s="66">
        <f t="shared" si="1"/>
        <v>1083</v>
      </c>
      <c r="I33" s="20">
        <f t="shared" si="2"/>
        <v>2.5454545454545454</v>
      </c>
      <c r="J33" s="21" t="str">
        <f t="shared" si="3"/>
        <v>&gt;999%</v>
      </c>
    </row>
    <row r="34" spans="1:10" x14ac:dyDescent="0.2">
      <c r="A34" s="7" t="s">
        <v>177</v>
      </c>
      <c r="B34" s="65">
        <v>130</v>
      </c>
      <c r="C34" s="66">
        <v>55</v>
      </c>
      <c r="D34" s="65">
        <v>1502</v>
      </c>
      <c r="E34" s="66">
        <v>967</v>
      </c>
      <c r="F34" s="67"/>
      <c r="G34" s="65">
        <f t="shared" si="0"/>
        <v>75</v>
      </c>
      <c r="H34" s="66">
        <f t="shared" si="1"/>
        <v>535</v>
      </c>
      <c r="I34" s="20">
        <f t="shared" si="2"/>
        <v>1.3636363636363635</v>
      </c>
      <c r="J34" s="21">
        <f t="shared" si="3"/>
        <v>0.55325749741468455</v>
      </c>
    </row>
    <row r="35" spans="1:10" x14ac:dyDescent="0.2">
      <c r="A35" s="7" t="s">
        <v>176</v>
      </c>
      <c r="B35" s="65">
        <v>213</v>
      </c>
      <c r="C35" s="66">
        <v>182</v>
      </c>
      <c r="D35" s="65">
        <v>2871</v>
      </c>
      <c r="E35" s="66">
        <v>1808</v>
      </c>
      <c r="F35" s="67"/>
      <c r="G35" s="65">
        <f t="shared" si="0"/>
        <v>31</v>
      </c>
      <c r="H35" s="66">
        <f t="shared" si="1"/>
        <v>1063</v>
      </c>
      <c r="I35" s="20">
        <f t="shared" si="2"/>
        <v>0.17032967032967034</v>
      </c>
      <c r="J35" s="21">
        <f t="shared" si="3"/>
        <v>0.58794247787610621</v>
      </c>
    </row>
    <row r="36" spans="1:10" x14ac:dyDescent="0.2">
      <c r="A36" s="7" t="s">
        <v>175</v>
      </c>
      <c r="B36" s="65">
        <v>185</v>
      </c>
      <c r="C36" s="66">
        <v>144</v>
      </c>
      <c r="D36" s="65">
        <v>2630</v>
      </c>
      <c r="E36" s="66">
        <v>2189</v>
      </c>
      <c r="F36" s="67"/>
      <c r="G36" s="65">
        <f t="shared" si="0"/>
        <v>41</v>
      </c>
      <c r="H36" s="66">
        <f t="shared" si="1"/>
        <v>441</v>
      </c>
      <c r="I36" s="20">
        <f t="shared" si="2"/>
        <v>0.28472222222222221</v>
      </c>
      <c r="J36" s="21">
        <f t="shared" si="3"/>
        <v>0.2014618547281864</v>
      </c>
    </row>
    <row r="37" spans="1:10" x14ac:dyDescent="0.2">
      <c r="A37" s="7" t="s">
        <v>174</v>
      </c>
      <c r="B37" s="65">
        <v>33</v>
      </c>
      <c r="C37" s="66">
        <v>14</v>
      </c>
      <c r="D37" s="65">
        <v>1110</v>
      </c>
      <c r="E37" s="66">
        <v>641</v>
      </c>
      <c r="F37" s="67"/>
      <c r="G37" s="65">
        <f t="shared" si="0"/>
        <v>19</v>
      </c>
      <c r="H37" s="66">
        <f t="shared" si="1"/>
        <v>469</v>
      </c>
      <c r="I37" s="20">
        <f t="shared" si="2"/>
        <v>1.3571428571428572</v>
      </c>
      <c r="J37" s="21">
        <f t="shared" si="3"/>
        <v>0.73166926677067079</v>
      </c>
    </row>
    <row r="38" spans="1:10" x14ac:dyDescent="0.2">
      <c r="A38" s="7" t="s">
        <v>173</v>
      </c>
      <c r="B38" s="65">
        <v>4059</v>
      </c>
      <c r="C38" s="66">
        <v>2456</v>
      </c>
      <c r="D38" s="65">
        <v>43473</v>
      </c>
      <c r="E38" s="66">
        <v>35868</v>
      </c>
      <c r="F38" s="67"/>
      <c r="G38" s="65">
        <f t="shared" si="0"/>
        <v>1603</v>
      </c>
      <c r="H38" s="66">
        <f t="shared" si="1"/>
        <v>7605</v>
      </c>
      <c r="I38" s="20">
        <f t="shared" si="2"/>
        <v>0.65268729641693812</v>
      </c>
      <c r="J38" s="21">
        <f t="shared" si="3"/>
        <v>0.21202743392438944</v>
      </c>
    </row>
    <row r="39" spans="1:10" x14ac:dyDescent="0.2">
      <c r="A39" s="7" t="s">
        <v>172</v>
      </c>
      <c r="B39" s="65">
        <v>60</v>
      </c>
      <c r="C39" s="66">
        <v>22</v>
      </c>
      <c r="D39" s="65">
        <v>1398</v>
      </c>
      <c r="E39" s="66">
        <v>863</v>
      </c>
      <c r="F39" s="67"/>
      <c r="G39" s="65">
        <f t="shared" si="0"/>
        <v>38</v>
      </c>
      <c r="H39" s="66">
        <f t="shared" si="1"/>
        <v>535</v>
      </c>
      <c r="I39" s="20">
        <f t="shared" si="2"/>
        <v>1.7272727272727273</v>
      </c>
      <c r="J39" s="21">
        <f t="shared" si="3"/>
        <v>0.61993047508690613</v>
      </c>
    </row>
    <row r="40" spans="1:10" x14ac:dyDescent="0.2">
      <c r="A40" s="7" t="s">
        <v>171</v>
      </c>
      <c r="B40" s="65">
        <v>946</v>
      </c>
      <c r="C40" s="66">
        <v>476</v>
      </c>
      <c r="D40" s="65">
        <v>8627</v>
      </c>
      <c r="E40" s="66">
        <v>8529</v>
      </c>
      <c r="F40" s="67"/>
      <c r="G40" s="65">
        <f t="shared" si="0"/>
        <v>470</v>
      </c>
      <c r="H40" s="66">
        <f t="shared" si="1"/>
        <v>98</v>
      </c>
      <c r="I40" s="20">
        <f t="shared" si="2"/>
        <v>0.98739495798319332</v>
      </c>
      <c r="J40" s="21">
        <f t="shared" si="3"/>
        <v>1.1490209872200726E-2</v>
      </c>
    </row>
    <row r="41" spans="1:10" x14ac:dyDescent="0.2">
      <c r="A41" s="7" t="s">
        <v>181</v>
      </c>
      <c r="B41" s="65">
        <v>804</v>
      </c>
      <c r="C41" s="66">
        <v>587</v>
      </c>
      <c r="D41" s="65">
        <v>5965</v>
      </c>
      <c r="E41" s="66">
        <v>4824</v>
      </c>
      <c r="F41" s="67"/>
      <c r="G41" s="65">
        <f t="shared" si="0"/>
        <v>217</v>
      </c>
      <c r="H41" s="66">
        <f t="shared" si="1"/>
        <v>1141</v>
      </c>
      <c r="I41" s="20">
        <f t="shared" si="2"/>
        <v>0.36967632027257241</v>
      </c>
      <c r="J41" s="21">
        <f t="shared" si="3"/>
        <v>0.23652570480928689</v>
      </c>
    </row>
    <row r="42" spans="1:10" x14ac:dyDescent="0.2">
      <c r="A42" s="7"/>
      <c r="B42" s="65"/>
      <c r="C42" s="66"/>
      <c r="D42" s="65"/>
      <c r="E42" s="66"/>
      <c r="F42" s="67"/>
      <c r="G42" s="65"/>
      <c r="H42" s="66"/>
      <c r="I42" s="20"/>
      <c r="J42" s="21"/>
    </row>
    <row r="43" spans="1:10" s="43" customFormat="1" x14ac:dyDescent="0.2">
      <c r="A43" s="27" t="s">
        <v>28</v>
      </c>
      <c r="B43" s="71">
        <f>SUM(B15:B42)</f>
        <v>20495</v>
      </c>
      <c r="C43" s="72">
        <f>SUM(C15:C42)</f>
        <v>10447</v>
      </c>
      <c r="D43" s="71">
        <f>SUM(D15:D42)</f>
        <v>211338</v>
      </c>
      <c r="E43" s="72">
        <f>SUM(E15:E42)</f>
        <v>155887</v>
      </c>
      <c r="F43" s="73"/>
      <c r="G43" s="71">
        <f>B43-C43</f>
        <v>10048</v>
      </c>
      <c r="H43" s="72">
        <f>D43-E43</f>
        <v>55451</v>
      </c>
      <c r="I43" s="37">
        <f>IF(C43=0, "-", G43/C43)</f>
        <v>0.96180721738298081</v>
      </c>
      <c r="J43" s="38">
        <f>IF(E43=0, "-", H43/E43)</f>
        <v>0.35571279195827749</v>
      </c>
    </row>
    <row r="44" spans="1:10" s="43" customFormat="1" x14ac:dyDescent="0.2">
      <c r="A44" s="27" t="s">
        <v>0</v>
      </c>
      <c r="B44" s="71">
        <f>B11+B43</f>
        <v>20495</v>
      </c>
      <c r="C44" s="77">
        <f>C11+C43</f>
        <v>10447</v>
      </c>
      <c r="D44" s="71">
        <f>D11+D43</f>
        <v>211338</v>
      </c>
      <c r="E44" s="77">
        <f>E11+E43</f>
        <v>155887</v>
      </c>
      <c r="F44" s="73"/>
      <c r="G44" s="71">
        <f>B44-C44</f>
        <v>10048</v>
      </c>
      <c r="H44" s="72">
        <f>D44-E44</f>
        <v>55451</v>
      </c>
      <c r="I44" s="37">
        <f>IF(C44=0, "-", G44/C44)</f>
        <v>0.96180721738298081</v>
      </c>
      <c r="J44" s="38">
        <f>IF(E44=0, "-", H44/E44)</f>
        <v>0.35571279195827749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9"/>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198</v>
      </c>
      <c r="B7" s="65">
        <v>30</v>
      </c>
      <c r="C7" s="34">
        <f>IF(B11=0, "-", B7/B11)</f>
        <v>0.15957446808510639</v>
      </c>
      <c r="D7" s="65">
        <v>6</v>
      </c>
      <c r="E7" s="9">
        <f>IF(D11=0, "-", D7/D11)</f>
        <v>0.12244897959183673</v>
      </c>
      <c r="F7" s="81">
        <v>147</v>
      </c>
      <c r="G7" s="34">
        <f>IF(F11=0, "-", F7/F11)</f>
        <v>9.1361093847110011E-2</v>
      </c>
      <c r="H7" s="65">
        <v>97</v>
      </c>
      <c r="I7" s="9">
        <f>IF(H11=0, "-", H7/H11)</f>
        <v>0.13002680965147453</v>
      </c>
      <c r="J7" s="8">
        <f>IF(D7=0, "-", IF((B7-D7)/D7&lt;10, (B7-D7)/D7, "&gt;999%"))</f>
        <v>4</v>
      </c>
      <c r="K7" s="9">
        <f>IF(H7=0, "-", IF((F7-H7)/H7&lt;10, (F7-H7)/H7, "&gt;999%"))</f>
        <v>0.51546391752577314</v>
      </c>
    </row>
    <row r="8" spans="1:11" x14ac:dyDescent="0.2">
      <c r="A8" s="7" t="s">
        <v>199</v>
      </c>
      <c r="B8" s="65">
        <v>149</v>
      </c>
      <c r="C8" s="34">
        <f>IF(B11=0, "-", B8/B11)</f>
        <v>0.79255319148936165</v>
      </c>
      <c r="D8" s="65">
        <v>39</v>
      </c>
      <c r="E8" s="9">
        <f>IF(D11=0, "-", D8/D11)</f>
        <v>0.79591836734693877</v>
      </c>
      <c r="F8" s="81">
        <v>1331</v>
      </c>
      <c r="G8" s="34">
        <f>IF(F11=0, "-", F8/F11)</f>
        <v>0.82722187694220017</v>
      </c>
      <c r="H8" s="65">
        <v>578</v>
      </c>
      <c r="I8" s="9">
        <f>IF(H11=0, "-", H8/H11)</f>
        <v>0.77479892761394098</v>
      </c>
      <c r="J8" s="8">
        <f>IF(D8=0, "-", IF((B8-D8)/D8&lt;10, (B8-D8)/D8, "&gt;999%"))</f>
        <v>2.8205128205128207</v>
      </c>
      <c r="K8" s="9">
        <f>IF(H8=0, "-", IF((F8-H8)/H8&lt;10, (F8-H8)/H8, "&gt;999%"))</f>
        <v>1.3027681660899655</v>
      </c>
    </row>
    <row r="9" spans="1:11" x14ac:dyDescent="0.2">
      <c r="A9" s="7" t="s">
        <v>200</v>
      </c>
      <c r="B9" s="65">
        <v>9</v>
      </c>
      <c r="C9" s="34">
        <f>IF(B11=0, "-", B9/B11)</f>
        <v>4.7872340425531915E-2</v>
      </c>
      <c r="D9" s="65">
        <v>4</v>
      </c>
      <c r="E9" s="9">
        <f>IF(D11=0, "-", D9/D11)</f>
        <v>8.1632653061224483E-2</v>
      </c>
      <c r="F9" s="81">
        <v>131</v>
      </c>
      <c r="G9" s="34">
        <f>IF(F11=0, "-", F9/F11)</f>
        <v>8.141702921068987E-2</v>
      </c>
      <c r="H9" s="65">
        <v>71</v>
      </c>
      <c r="I9" s="9">
        <f>IF(H11=0, "-", H9/H11)</f>
        <v>9.5174262734584444E-2</v>
      </c>
      <c r="J9" s="8">
        <f>IF(D9=0, "-", IF((B9-D9)/D9&lt;10, (B9-D9)/D9, "&gt;999%"))</f>
        <v>1.25</v>
      </c>
      <c r="K9" s="9">
        <f>IF(H9=0, "-", IF((F9-H9)/H9&lt;10, (F9-H9)/H9, "&gt;999%"))</f>
        <v>0.84507042253521125</v>
      </c>
    </row>
    <row r="10" spans="1:11" x14ac:dyDescent="0.2">
      <c r="A10" s="2"/>
      <c r="B10" s="68"/>
      <c r="C10" s="33"/>
      <c r="D10" s="68"/>
      <c r="E10" s="6"/>
      <c r="F10" s="82"/>
      <c r="G10" s="33"/>
      <c r="H10" s="68"/>
      <c r="I10" s="6"/>
      <c r="J10" s="5"/>
      <c r="K10" s="6"/>
    </row>
    <row r="11" spans="1:11" s="43" customFormat="1" x14ac:dyDescent="0.2">
      <c r="A11" s="162" t="s">
        <v>628</v>
      </c>
      <c r="B11" s="71">
        <f>SUM(B7:B10)</f>
        <v>188</v>
      </c>
      <c r="C11" s="40">
        <f>B11/20495</f>
        <v>9.1729690168333745E-3</v>
      </c>
      <c r="D11" s="71">
        <f>SUM(D7:D10)</f>
        <v>49</v>
      </c>
      <c r="E11" s="41">
        <f>D11/10447</f>
        <v>4.6903417248970996E-3</v>
      </c>
      <c r="F11" s="77">
        <f>SUM(F7:F10)</f>
        <v>1609</v>
      </c>
      <c r="G11" s="42">
        <f>F11/211338</f>
        <v>7.613396549603006E-3</v>
      </c>
      <c r="H11" s="71">
        <f>SUM(H7:H10)</f>
        <v>746</v>
      </c>
      <c r="I11" s="41">
        <f>H11/155887</f>
        <v>4.7855177147549189E-3</v>
      </c>
      <c r="J11" s="37">
        <f>IF(D11=0, "-", IF((B11-D11)/D11&lt;10, (B11-D11)/D11, "&gt;999%"))</f>
        <v>2.8367346938775508</v>
      </c>
      <c r="K11" s="38">
        <f>IF(H11=0, "-", IF((F11-H11)/H11&lt;10, (F11-H11)/H11, "&gt;999%"))</f>
        <v>1.1568364611260054</v>
      </c>
    </row>
    <row r="12" spans="1:11" x14ac:dyDescent="0.2">
      <c r="B12" s="83"/>
      <c r="D12" s="83"/>
      <c r="F12" s="83"/>
      <c r="H12" s="83"/>
    </row>
    <row r="13" spans="1:11" s="43" customFormat="1" x14ac:dyDescent="0.2">
      <c r="A13" s="162" t="s">
        <v>628</v>
      </c>
      <c r="B13" s="71">
        <v>188</v>
      </c>
      <c r="C13" s="40">
        <f>B13/20495</f>
        <v>9.1729690168333745E-3</v>
      </c>
      <c r="D13" s="71">
        <v>49</v>
      </c>
      <c r="E13" s="41">
        <f>D13/10447</f>
        <v>4.6903417248970996E-3</v>
      </c>
      <c r="F13" s="77">
        <v>1609</v>
      </c>
      <c r="G13" s="42">
        <f>F13/211338</f>
        <v>7.613396549603006E-3</v>
      </c>
      <c r="H13" s="71">
        <v>746</v>
      </c>
      <c r="I13" s="41">
        <f>H13/155887</f>
        <v>4.7855177147549189E-3</v>
      </c>
      <c r="J13" s="37">
        <f>IF(D13=0, "-", IF((B13-D13)/D13&lt;10, (B13-D13)/D13, "&gt;999%"))</f>
        <v>2.8367346938775508</v>
      </c>
      <c r="K13" s="38">
        <f>IF(H13=0, "-", IF((F13-H13)/H13&lt;10, (F13-H13)/H13, "&gt;999%"))</f>
        <v>1.1568364611260054</v>
      </c>
    </row>
    <row r="14" spans="1:11" x14ac:dyDescent="0.2">
      <c r="B14" s="83"/>
      <c r="D14" s="83"/>
      <c r="F14" s="83"/>
      <c r="H14" s="83"/>
    </row>
    <row r="15" spans="1:11" ht="15.75" x14ac:dyDescent="0.25">
      <c r="A15" s="164" t="s">
        <v>113</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137</v>
      </c>
      <c r="B17" s="61" t="s">
        <v>12</v>
      </c>
      <c r="C17" s="62" t="s">
        <v>13</v>
      </c>
      <c r="D17" s="61" t="s">
        <v>12</v>
      </c>
      <c r="E17" s="63" t="s">
        <v>13</v>
      </c>
      <c r="F17" s="62" t="s">
        <v>12</v>
      </c>
      <c r="G17" s="62" t="s">
        <v>13</v>
      </c>
      <c r="H17" s="61" t="s">
        <v>12</v>
      </c>
      <c r="I17" s="63" t="s">
        <v>13</v>
      </c>
      <c r="J17" s="61"/>
      <c r="K17" s="63"/>
    </row>
    <row r="18" spans="1:11" x14ac:dyDescent="0.2">
      <c r="A18" s="7" t="s">
        <v>201</v>
      </c>
      <c r="B18" s="65">
        <v>2</v>
      </c>
      <c r="C18" s="34">
        <f>IF(B33=0, "-", B18/B33)</f>
        <v>2.8449502133712661E-3</v>
      </c>
      <c r="D18" s="65">
        <v>1</v>
      </c>
      <c r="E18" s="9">
        <f>IF(D33=0, "-", D18/D33)</f>
        <v>2.840909090909091E-3</v>
      </c>
      <c r="F18" s="81">
        <v>81</v>
      </c>
      <c r="G18" s="34">
        <f>IF(F33=0, "-", F18/F33)</f>
        <v>9.9667774086378731E-3</v>
      </c>
      <c r="H18" s="65">
        <v>45</v>
      </c>
      <c r="I18" s="9">
        <f>IF(H33=0, "-", H18/H33)</f>
        <v>8.0920697716238086E-3</v>
      </c>
      <c r="J18" s="8">
        <f t="shared" ref="J18:J31" si="0">IF(D18=0, "-", IF((B18-D18)/D18&lt;10, (B18-D18)/D18, "&gt;999%"))</f>
        <v>1</v>
      </c>
      <c r="K18" s="9">
        <f t="shared" ref="K18:K31" si="1">IF(H18=0, "-", IF((F18-H18)/H18&lt;10, (F18-H18)/H18, "&gt;999%"))</f>
        <v>0.8</v>
      </c>
    </row>
    <row r="19" spans="1:11" x14ac:dyDescent="0.2">
      <c r="A19" s="7" t="s">
        <v>202</v>
      </c>
      <c r="B19" s="65">
        <v>0</v>
      </c>
      <c r="C19" s="34">
        <f>IF(B33=0, "-", B19/B33)</f>
        <v>0</v>
      </c>
      <c r="D19" s="65">
        <v>4</v>
      </c>
      <c r="E19" s="9">
        <f>IF(D33=0, "-", D19/D33)</f>
        <v>1.1363636363636364E-2</v>
      </c>
      <c r="F19" s="81">
        <v>2</v>
      </c>
      <c r="G19" s="34">
        <f>IF(F33=0, "-", F19/F33)</f>
        <v>2.4609326934908331E-4</v>
      </c>
      <c r="H19" s="65">
        <v>50</v>
      </c>
      <c r="I19" s="9">
        <f>IF(H33=0, "-", H19/H33)</f>
        <v>8.9911886351375647E-3</v>
      </c>
      <c r="J19" s="8">
        <f t="shared" si="0"/>
        <v>-1</v>
      </c>
      <c r="K19" s="9">
        <f t="shared" si="1"/>
        <v>-0.96</v>
      </c>
    </row>
    <row r="20" spans="1:11" x14ac:dyDescent="0.2">
      <c r="A20" s="7" t="s">
        <v>203</v>
      </c>
      <c r="B20" s="65">
        <v>0</v>
      </c>
      <c r="C20" s="34">
        <f>IF(B33=0, "-", B20/B33)</f>
        <v>0</v>
      </c>
      <c r="D20" s="65">
        <v>24</v>
      </c>
      <c r="E20" s="9">
        <f>IF(D33=0, "-", D20/D33)</f>
        <v>6.8181818181818177E-2</v>
      </c>
      <c r="F20" s="81">
        <v>133</v>
      </c>
      <c r="G20" s="34">
        <f>IF(F33=0, "-", F20/F33)</f>
        <v>1.636520241171404E-2</v>
      </c>
      <c r="H20" s="65">
        <v>371</v>
      </c>
      <c r="I20" s="9">
        <f>IF(H33=0, "-", H20/H33)</f>
        <v>6.6714619672720729E-2</v>
      </c>
      <c r="J20" s="8">
        <f t="shared" si="0"/>
        <v>-1</v>
      </c>
      <c r="K20" s="9">
        <f t="shared" si="1"/>
        <v>-0.64150943396226412</v>
      </c>
    </row>
    <row r="21" spans="1:11" x14ac:dyDescent="0.2">
      <c r="A21" s="7" t="s">
        <v>204</v>
      </c>
      <c r="B21" s="65">
        <v>0</v>
      </c>
      <c r="C21" s="34">
        <f>IF(B33=0, "-", B21/B33)</f>
        <v>0</v>
      </c>
      <c r="D21" s="65">
        <v>0</v>
      </c>
      <c r="E21" s="9">
        <f>IF(D33=0, "-", D21/D33)</f>
        <v>0</v>
      </c>
      <c r="F21" s="81">
        <v>0</v>
      </c>
      <c r="G21" s="34">
        <f>IF(F33=0, "-", F21/F33)</f>
        <v>0</v>
      </c>
      <c r="H21" s="65">
        <v>16</v>
      </c>
      <c r="I21" s="9">
        <f>IF(H33=0, "-", H21/H33)</f>
        <v>2.8771803632440208E-3</v>
      </c>
      <c r="J21" s="8" t="str">
        <f t="shared" si="0"/>
        <v>-</v>
      </c>
      <c r="K21" s="9">
        <f t="shared" si="1"/>
        <v>-1</v>
      </c>
    </row>
    <row r="22" spans="1:11" x14ac:dyDescent="0.2">
      <c r="A22" s="7" t="s">
        <v>205</v>
      </c>
      <c r="B22" s="65">
        <v>118</v>
      </c>
      <c r="C22" s="34">
        <f>IF(B33=0, "-", B22/B33)</f>
        <v>0.1678520625889047</v>
      </c>
      <c r="D22" s="65">
        <v>51</v>
      </c>
      <c r="E22" s="9">
        <f>IF(D33=0, "-", D22/D33)</f>
        <v>0.14488636363636365</v>
      </c>
      <c r="F22" s="81">
        <v>1289</v>
      </c>
      <c r="G22" s="34">
        <f>IF(F33=0, "-", F22/F33)</f>
        <v>0.1586071120954842</v>
      </c>
      <c r="H22" s="65">
        <v>997</v>
      </c>
      <c r="I22" s="9">
        <f>IF(H33=0, "-", H22/H33)</f>
        <v>0.17928430138464305</v>
      </c>
      <c r="J22" s="8">
        <f t="shared" si="0"/>
        <v>1.3137254901960784</v>
      </c>
      <c r="K22" s="9">
        <f t="shared" si="1"/>
        <v>0.29287863590772317</v>
      </c>
    </row>
    <row r="23" spans="1:11" x14ac:dyDescent="0.2">
      <c r="A23" s="7" t="s">
        <v>206</v>
      </c>
      <c r="B23" s="65">
        <v>43</v>
      </c>
      <c r="C23" s="34">
        <f>IF(B33=0, "-", B23/B33)</f>
        <v>6.1166429587482217E-2</v>
      </c>
      <c r="D23" s="65">
        <v>103</v>
      </c>
      <c r="E23" s="9">
        <f>IF(D33=0, "-", D23/D33)</f>
        <v>0.29261363636363635</v>
      </c>
      <c r="F23" s="81">
        <v>844</v>
      </c>
      <c r="G23" s="34">
        <f>IF(F33=0, "-", F23/F33)</f>
        <v>0.10385135966531316</v>
      </c>
      <c r="H23" s="65">
        <v>543</v>
      </c>
      <c r="I23" s="9">
        <f>IF(H33=0, "-", H23/H33)</f>
        <v>9.7644308577593958E-2</v>
      </c>
      <c r="J23" s="8">
        <f t="shared" si="0"/>
        <v>-0.58252427184466016</v>
      </c>
      <c r="K23" s="9">
        <f t="shared" si="1"/>
        <v>0.55432780847145491</v>
      </c>
    </row>
    <row r="24" spans="1:11" x14ac:dyDescent="0.2">
      <c r="A24" s="7" t="s">
        <v>207</v>
      </c>
      <c r="B24" s="65">
        <v>244</v>
      </c>
      <c r="C24" s="34">
        <f>IF(B33=0, "-", B24/B33)</f>
        <v>0.34708392603129445</v>
      </c>
      <c r="D24" s="65">
        <v>67</v>
      </c>
      <c r="E24" s="9">
        <f>IF(D33=0, "-", D24/D33)</f>
        <v>0.19034090909090909</v>
      </c>
      <c r="F24" s="81">
        <v>2311</v>
      </c>
      <c r="G24" s="34">
        <f>IF(F33=0, "-", F24/F33)</f>
        <v>0.28436077273286575</v>
      </c>
      <c r="H24" s="65">
        <v>826</v>
      </c>
      <c r="I24" s="9">
        <f>IF(H33=0, "-", H24/H33)</f>
        <v>0.14853443625247259</v>
      </c>
      <c r="J24" s="8">
        <f t="shared" si="0"/>
        <v>2.6417910447761193</v>
      </c>
      <c r="K24" s="9">
        <f t="shared" si="1"/>
        <v>1.7978208232445521</v>
      </c>
    </row>
    <row r="25" spans="1:11" x14ac:dyDescent="0.2">
      <c r="A25" s="7" t="s">
        <v>208</v>
      </c>
      <c r="B25" s="65">
        <v>0</v>
      </c>
      <c r="C25" s="34">
        <f>IF(B33=0, "-", B25/B33)</f>
        <v>0</v>
      </c>
      <c r="D25" s="65">
        <v>0</v>
      </c>
      <c r="E25" s="9">
        <f>IF(D33=0, "-", D25/D33)</f>
        <v>0</v>
      </c>
      <c r="F25" s="81">
        <v>0</v>
      </c>
      <c r="G25" s="34">
        <f>IF(F33=0, "-", F25/F33)</f>
        <v>0</v>
      </c>
      <c r="H25" s="65">
        <v>7</v>
      </c>
      <c r="I25" s="9">
        <f>IF(H33=0, "-", H25/H33)</f>
        <v>1.2587664089192591E-3</v>
      </c>
      <c r="J25" s="8" t="str">
        <f t="shared" si="0"/>
        <v>-</v>
      </c>
      <c r="K25" s="9">
        <f t="shared" si="1"/>
        <v>-1</v>
      </c>
    </row>
    <row r="26" spans="1:11" x14ac:dyDescent="0.2">
      <c r="A26" s="7" t="s">
        <v>209</v>
      </c>
      <c r="B26" s="65">
        <v>17</v>
      </c>
      <c r="C26" s="34">
        <f>IF(B33=0, "-", B26/B33)</f>
        <v>2.4182076813655761E-2</v>
      </c>
      <c r="D26" s="65">
        <v>4</v>
      </c>
      <c r="E26" s="9">
        <f>IF(D33=0, "-", D26/D33)</f>
        <v>1.1363636363636364E-2</v>
      </c>
      <c r="F26" s="81">
        <v>222</v>
      </c>
      <c r="G26" s="34">
        <f>IF(F33=0, "-", F26/F33)</f>
        <v>2.7316352897748246E-2</v>
      </c>
      <c r="H26" s="65">
        <v>102</v>
      </c>
      <c r="I26" s="9">
        <f>IF(H33=0, "-", H26/H33)</f>
        <v>1.8342024815680633E-2</v>
      </c>
      <c r="J26" s="8">
        <f t="shared" si="0"/>
        <v>3.25</v>
      </c>
      <c r="K26" s="9">
        <f t="shared" si="1"/>
        <v>1.1764705882352942</v>
      </c>
    </row>
    <row r="27" spans="1:11" x14ac:dyDescent="0.2">
      <c r="A27" s="7" t="s">
        <v>210</v>
      </c>
      <c r="B27" s="65">
        <v>131</v>
      </c>
      <c r="C27" s="34">
        <f>IF(B33=0, "-", B27/B33)</f>
        <v>0.18634423897581792</v>
      </c>
      <c r="D27" s="65">
        <v>30</v>
      </c>
      <c r="E27" s="9">
        <f>IF(D33=0, "-", D27/D33)</f>
        <v>8.5227272727272721E-2</v>
      </c>
      <c r="F27" s="81">
        <v>769</v>
      </c>
      <c r="G27" s="34">
        <f>IF(F33=0, "-", F27/F33)</f>
        <v>9.4622862064722535E-2</v>
      </c>
      <c r="H27" s="65">
        <v>644</v>
      </c>
      <c r="I27" s="9">
        <f>IF(H33=0, "-", H27/H33)</f>
        <v>0.11580650962057185</v>
      </c>
      <c r="J27" s="8">
        <f t="shared" si="0"/>
        <v>3.3666666666666667</v>
      </c>
      <c r="K27" s="9">
        <f t="shared" si="1"/>
        <v>0.19409937888198758</v>
      </c>
    </row>
    <row r="28" spans="1:11" x14ac:dyDescent="0.2">
      <c r="A28" s="7" t="s">
        <v>211</v>
      </c>
      <c r="B28" s="65">
        <v>27</v>
      </c>
      <c r="C28" s="34">
        <f>IF(B33=0, "-", B28/B33)</f>
        <v>3.8406827880512091E-2</v>
      </c>
      <c r="D28" s="65">
        <v>27</v>
      </c>
      <c r="E28" s="9">
        <f>IF(D33=0, "-", D28/D33)</f>
        <v>7.6704545454545456E-2</v>
      </c>
      <c r="F28" s="81">
        <v>727</v>
      </c>
      <c r="G28" s="34">
        <f>IF(F33=0, "-", F28/F33)</f>
        <v>8.9454903408391781E-2</v>
      </c>
      <c r="H28" s="65">
        <v>603</v>
      </c>
      <c r="I28" s="9">
        <f>IF(H33=0, "-", H28/H33)</f>
        <v>0.10843373493975904</v>
      </c>
      <c r="J28" s="8">
        <f t="shared" si="0"/>
        <v>0</v>
      </c>
      <c r="K28" s="9">
        <f t="shared" si="1"/>
        <v>0.20563847429519072</v>
      </c>
    </row>
    <row r="29" spans="1:11" x14ac:dyDescent="0.2">
      <c r="A29" s="7" t="s">
        <v>212</v>
      </c>
      <c r="B29" s="65">
        <v>0</v>
      </c>
      <c r="C29" s="34">
        <f>IF(B33=0, "-", B29/B33)</f>
        <v>0</v>
      </c>
      <c r="D29" s="65">
        <v>2</v>
      </c>
      <c r="E29" s="9">
        <f>IF(D33=0, "-", D29/D33)</f>
        <v>5.681818181818182E-3</v>
      </c>
      <c r="F29" s="81">
        <v>1</v>
      </c>
      <c r="G29" s="34">
        <f>IF(F33=0, "-", F29/F33)</f>
        <v>1.2304663467454166E-4</v>
      </c>
      <c r="H29" s="65">
        <v>17</v>
      </c>
      <c r="I29" s="9">
        <f>IF(H33=0, "-", H29/H33)</f>
        <v>3.057004135946772E-3</v>
      </c>
      <c r="J29" s="8">
        <f t="shared" si="0"/>
        <v>-1</v>
      </c>
      <c r="K29" s="9">
        <f t="shared" si="1"/>
        <v>-0.94117647058823528</v>
      </c>
    </row>
    <row r="30" spans="1:11" x14ac:dyDescent="0.2">
      <c r="A30" s="7" t="s">
        <v>213</v>
      </c>
      <c r="B30" s="65">
        <v>47</v>
      </c>
      <c r="C30" s="34">
        <f>IF(B33=0, "-", B30/B33)</f>
        <v>6.6856330014224752E-2</v>
      </c>
      <c r="D30" s="65">
        <v>20</v>
      </c>
      <c r="E30" s="9">
        <f>IF(D33=0, "-", D30/D33)</f>
        <v>5.6818181818181816E-2</v>
      </c>
      <c r="F30" s="81">
        <v>841</v>
      </c>
      <c r="G30" s="34">
        <f>IF(F33=0, "-", F30/F33)</f>
        <v>0.10348221976128953</v>
      </c>
      <c r="H30" s="65">
        <v>882</v>
      </c>
      <c r="I30" s="9">
        <f>IF(H33=0, "-", H30/H33)</f>
        <v>0.15860456752382665</v>
      </c>
      <c r="J30" s="8">
        <f t="shared" si="0"/>
        <v>1.35</v>
      </c>
      <c r="K30" s="9">
        <f t="shared" si="1"/>
        <v>-4.6485260770975055E-2</v>
      </c>
    </row>
    <row r="31" spans="1:11" x14ac:dyDescent="0.2">
      <c r="A31" s="7" t="s">
        <v>214</v>
      </c>
      <c r="B31" s="65">
        <v>74</v>
      </c>
      <c r="C31" s="34">
        <f>IF(B33=0, "-", B31/B33)</f>
        <v>0.10526315789473684</v>
      </c>
      <c r="D31" s="65">
        <v>19</v>
      </c>
      <c r="E31" s="9">
        <f>IF(D33=0, "-", D31/D33)</f>
        <v>5.3977272727272728E-2</v>
      </c>
      <c r="F31" s="81">
        <v>907</v>
      </c>
      <c r="G31" s="34">
        <f>IF(F33=0, "-", F31/F33)</f>
        <v>0.11160329764980928</v>
      </c>
      <c r="H31" s="65">
        <v>458</v>
      </c>
      <c r="I31" s="9">
        <f>IF(H33=0, "-", H31/H33)</f>
        <v>8.2359287897860095E-2</v>
      </c>
      <c r="J31" s="8">
        <f t="shared" si="0"/>
        <v>2.8947368421052633</v>
      </c>
      <c r="K31" s="9">
        <f t="shared" si="1"/>
        <v>0.98034934497816595</v>
      </c>
    </row>
    <row r="32" spans="1:11" x14ac:dyDescent="0.2">
      <c r="A32" s="2"/>
      <c r="B32" s="68"/>
      <c r="C32" s="33"/>
      <c r="D32" s="68"/>
      <c r="E32" s="6"/>
      <c r="F32" s="82"/>
      <c r="G32" s="33"/>
      <c r="H32" s="68"/>
      <c r="I32" s="6"/>
      <c r="J32" s="5"/>
      <c r="K32" s="6"/>
    </row>
    <row r="33" spans="1:11" s="43" customFormat="1" x14ac:dyDescent="0.2">
      <c r="A33" s="162" t="s">
        <v>627</v>
      </c>
      <c r="B33" s="71">
        <f>SUM(B18:B32)</f>
        <v>703</v>
      </c>
      <c r="C33" s="40">
        <f>B33/20495</f>
        <v>3.4301049036350333E-2</v>
      </c>
      <c r="D33" s="71">
        <f>SUM(D18:D32)</f>
        <v>352</v>
      </c>
      <c r="E33" s="41">
        <f>D33/10447</f>
        <v>3.3693883411505698E-2</v>
      </c>
      <c r="F33" s="77">
        <f>SUM(F18:F32)</f>
        <v>8127</v>
      </c>
      <c r="G33" s="42">
        <f>F33/211338</f>
        <v>3.8454986798398774E-2</v>
      </c>
      <c r="H33" s="71">
        <f>SUM(H18:H32)</f>
        <v>5561</v>
      </c>
      <c r="I33" s="41">
        <f>H33/155887</f>
        <v>3.5673276155163677E-2</v>
      </c>
      <c r="J33" s="37">
        <f>IF(D33=0, "-", IF((B33-D33)/D33&lt;10, (B33-D33)/D33, "&gt;999%"))</f>
        <v>0.99715909090909094</v>
      </c>
      <c r="K33" s="38">
        <f>IF(H33=0, "-", IF((F33-H33)/H33&lt;10, (F33-H33)/H33, "&gt;999%"))</f>
        <v>0.46142780075525985</v>
      </c>
    </row>
    <row r="34" spans="1:11" x14ac:dyDescent="0.2">
      <c r="B34" s="83"/>
      <c r="D34" s="83"/>
      <c r="F34" s="83"/>
      <c r="H34" s="83"/>
    </row>
    <row r="35" spans="1:11" x14ac:dyDescent="0.2">
      <c r="A35" s="163" t="s">
        <v>138</v>
      </c>
      <c r="B35" s="61" t="s">
        <v>12</v>
      </c>
      <c r="C35" s="62" t="s">
        <v>13</v>
      </c>
      <c r="D35" s="61" t="s">
        <v>12</v>
      </c>
      <c r="E35" s="63" t="s">
        <v>13</v>
      </c>
      <c r="F35" s="62" t="s">
        <v>12</v>
      </c>
      <c r="G35" s="62" t="s">
        <v>13</v>
      </c>
      <c r="H35" s="61" t="s">
        <v>12</v>
      </c>
      <c r="I35" s="63" t="s">
        <v>13</v>
      </c>
      <c r="J35" s="61"/>
      <c r="K35" s="63"/>
    </row>
    <row r="36" spans="1:11" x14ac:dyDescent="0.2">
      <c r="A36" s="7" t="s">
        <v>215</v>
      </c>
      <c r="B36" s="65">
        <v>8</v>
      </c>
      <c r="C36" s="34">
        <f>IF(B41=0, "-", B36/B41)</f>
        <v>0.15384615384615385</v>
      </c>
      <c r="D36" s="65">
        <v>1</v>
      </c>
      <c r="E36" s="9">
        <f>IF(D41=0, "-", D36/D41)</f>
        <v>5.5555555555555552E-2</v>
      </c>
      <c r="F36" s="81">
        <v>96</v>
      </c>
      <c r="G36" s="34">
        <f>IF(F41=0, "-", F36/F41)</f>
        <v>0.18147448015122875</v>
      </c>
      <c r="H36" s="65">
        <v>75</v>
      </c>
      <c r="I36" s="9">
        <f>IF(H41=0, "-", H36/H41)</f>
        <v>0.2</v>
      </c>
      <c r="J36" s="8">
        <f>IF(D36=0, "-", IF((B36-D36)/D36&lt;10, (B36-D36)/D36, "&gt;999%"))</f>
        <v>7</v>
      </c>
      <c r="K36" s="9">
        <f>IF(H36=0, "-", IF((F36-H36)/H36&lt;10, (F36-H36)/H36, "&gt;999%"))</f>
        <v>0.28000000000000003</v>
      </c>
    </row>
    <row r="37" spans="1:11" x14ac:dyDescent="0.2">
      <c r="A37" s="7" t="s">
        <v>216</v>
      </c>
      <c r="B37" s="65">
        <v>1</v>
      </c>
      <c r="C37" s="34">
        <f>IF(B41=0, "-", B37/B41)</f>
        <v>1.9230769230769232E-2</v>
      </c>
      <c r="D37" s="65">
        <v>0</v>
      </c>
      <c r="E37" s="9">
        <f>IF(D41=0, "-", D37/D41)</f>
        <v>0</v>
      </c>
      <c r="F37" s="81">
        <v>16</v>
      </c>
      <c r="G37" s="34">
        <f>IF(F41=0, "-", F37/F41)</f>
        <v>3.0245746691871456E-2</v>
      </c>
      <c r="H37" s="65">
        <v>5</v>
      </c>
      <c r="I37" s="9">
        <f>IF(H41=0, "-", H37/H41)</f>
        <v>1.3333333333333334E-2</v>
      </c>
      <c r="J37" s="8" t="str">
        <f>IF(D37=0, "-", IF((B37-D37)/D37&lt;10, (B37-D37)/D37, "&gt;999%"))</f>
        <v>-</v>
      </c>
      <c r="K37" s="9">
        <f>IF(H37=0, "-", IF((F37-H37)/H37&lt;10, (F37-H37)/H37, "&gt;999%"))</f>
        <v>2.2000000000000002</v>
      </c>
    </row>
    <row r="38" spans="1:11" x14ac:dyDescent="0.2">
      <c r="A38" s="7" t="s">
        <v>217</v>
      </c>
      <c r="B38" s="65">
        <v>43</v>
      </c>
      <c r="C38" s="34">
        <f>IF(B41=0, "-", B38/B41)</f>
        <v>0.82692307692307687</v>
      </c>
      <c r="D38" s="65">
        <v>15</v>
      </c>
      <c r="E38" s="9">
        <f>IF(D41=0, "-", D38/D41)</f>
        <v>0.83333333333333337</v>
      </c>
      <c r="F38" s="81">
        <v>417</v>
      </c>
      <c r="G38" s="34">
        <f>IF(F41=0, "-", F38/F41)</f>
        <v>0.78827977315689979</v>
      </c>
      <c r="H38" s="65">
        <v>229</v>
      </c>
      <c r="I38" s="9">
        <f>IF(H41=0, "-", H38/H41)</f>
        <v>0.61066666666666669</v>
      </c>
      <c r="J38" s="8">
        <f>IF(D38=0, "-", IF((B38-D38)/D38&lt;10, (B38-D38)/D38, "&gt;999%"))</f>
        <v>1.8666666666666667</v>
      </c>
      <c r="K38" s="9">
        <f>IF(H38=0, "-", IF((F38-H38)/H38&lt;10, (F38-H38)/H38, "&gt;999%"))</f>
        <v>0.82096069868995636</v>
      </c>
    </row>
    <row r="39" spans="1:11" x14ac:dyDescent="0.2">
      <c r="A39" s="7" t="s">
        <v>218</v>
      </c>
      <c r="B39" s="65">
        <v>0</v>
      </c>
      <c r="C39" s="34">
        <f>IF(B41=0, "-", B39/B41)</f>
        <v>0</v>
      </c>
      <c r="D39" s="65">
        <v>2</v>
      </c>
      <c r="E39" s="9">
        <f>IF(D41=0, "-", D39/D41)</f>
        <v>0.1111111111111111</v>
      </c>
      <c r="F39" s="81">
        <v>0</v>
      </c>
      <c r="G39" s="34">
        <f>IF(F41=0, "-", F39/F41)</f>
        <v>0</v>
      </c>
      <c r="H39" s="65">
        <v>66</v>
      </c>
      <c r="I39" s="9">
        <f>IF(H41=0, "-", H39/H41)</f>
        <v>0.17599999999999999</v>
      </c>
      <c r="J39" s="8">
        <f>IF(D39=0, "-", IF((B39-D39)/D39&lt;10, (B39-D39)/D39, "&gt;999%"))</f>
        <v>-1</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626</v>
      </c>
      <c r="B41" s="71">
        <f>SUM(B36:B40)</f>
        <v>52</v>
      </c>
      <c r="C41" s="40">
        <f>B41/20495</f>
        <v>2.5372041961454015E-3</v>
      </c>
      <c r="D41" s="71">
        <f>SUM(D36:D40)</f>
        <v>18</v>
      </c>
      <c r="E41" s="41">
        <f>D41/10447</f>
        <v>1.7229826744519958E-3</v>
      </c>
      <c r="F41" s="77">
        <f>SUM(F36:F40)</f>
        <v>529</v>
      </c>
      <c r="G41" s="42">
        <f>F41/211338</f>
        <v>2.503099300646358E-3</v>
      </c>
      <c r="H41" s="71">
        <f>SUM(H36:H40)</f>
        <v>375</v>
      </c>
      <c r="I41" s="41">
        <f>H41/155887</f>
        <v>2.4055886635832367E-3</v>
      </c>
      <c r="J41" s="37">
        <f>IF(D41=0, "-", IF((B41-D41)/D41&lt;10, (B41-D41)/D41, "&gt;999%"))</f>
        <v>1.8888888888888888</v>
      </c>
      <c r="K41" s="38">
        <f>IF(H41=0, "-", IF((F41-H41)/H41&lt;10, (F41-H41)/H41, "&gt;999%"))</f>
        <v>0.41066666666666668</v>
      </c>
    </row>
    <row r="42" spans="1:11" x14ac:dyDescent="0.2">
      <c r="B42" s="83"/>
      <c r="D42" s="83"/>
      <c r="F42" s="83"/>
      <c r="H42" s="83"/>
    </row>
    <row r="43" spans="1:11" s="43" customFormat="1" x14ac:dyDescent="0.2">
      <c r="A43" s="162" t="s">
        <v>625</v>
      </c>
      <c r="B43" s="71">
        <v>755</v>
      </c>
      <c r="C43" s="40">
        <f>B43/20495</f>
        <v>3.6838253232495732E-2</v>
      </c>
      <c r="D43" s="71">
        <v>370</v>
      </c>
      <c r="E43" s="41">
        <f>D43/10447</f>
        <v>3.5416866085957691E-2</v>
      </c>
      <c r="F43" s="77">
        <v>8656</v>
      </c>
      <c r="G43" s="42">
        <f>F43/211338</f>
        <v>4.0958086099045131E-2</v>
      </c>
      <c r="H43" s="71">
        <v>5936</v>
      </c>
      <c r="I43" s="41">
        <f>H43/155887</f>
        <v>3.8078864818746914E-2</v>
      </c>
      <c r="J43" s="37">
        <f>IF(D43=0, "-", IF((B43-D43)/D43&lt;10, (B43-D43)/D43, "&gt;999%"))</f>
        <v>1.0405405405405406</v>
      </c>
      <c r="K43" s="38">
        <f>IF(H43=0, "-", IF((F43-H43)/H43&lt;10, (F43-H43)/H43, "&gt;999%"))</f>
        <v>0.4582210242587601</v>
      </c>
    </row>
    <row r="44" spans="1:11" x14ac:dyDescent="0.2">
      <c r="B44" s="83"/>
      <c r="D44" s="83"/>
      <c r="F44" s="83"/>
      <c r="H44" s="83"/>
    </row>
    <row r="45" spans="1:11" ht="15.75" x14ac:dyDescent="0.25">
      <c r="A45" s="164" t="s">
        <v>114</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139</v>
      </c>
      <c r="B47" s="61" t="s">
        <v>12</v>
      </c>
      <c r="C47" s="62" t="s">
        <v>13</v>
      </c>
      <c r="D47" s="61" t="s">
        <v>12</v>
      </c>
      <c r="E47" s="63" t="s">
        <v>13</v>
      </c>
      <c r="F47" s="62" t="s">
        <v>12</v>
      </c>
      <c r="G47" s="62" t="s">
        <v>13</v>
      </c>
      <c r="H47" s="61" t="s">
        <v>12</v>
      </c>
      <c r="I47" s="63" t="s">
        <v>13</v>
      </c>
      <c r="J47" s="61"/>
      <c r="K47" s="63"/>
    </row>
    <row r="48" spans="1:11" x14ac:dyDescent="0.2">
      <c r="A48" s="7" t="s">
        <v>219</v>
      </c>
      <c r="B48" s="65">
        <v>1</v>
      </c>
      <c r="C48" s="34">
        <f>IF(B68=0, "-", B48/B68)</f>
        <v>5.3533190578158461E-4</v>
      </c>
      <c r="D48" s="65">
        <v>6</v>
      </c>
      <c r="E48" s="9">
        <f>IF(D68=0, "-", D48/D68)</f>
        <v>7.0921985815602835E-3</v>
      </c>
      <c r="F48" s="81">
        <v>34</v>
      </c>
      <c r="G48" s="34">
        <f>IF(F68=0, "-", F48/F68)</f>
        <v>1.7230893979322927E-3</v>
      </c>
      <c r="H48" s="65">
        <v>38</v>
      </c>
      <c r="I48" s="9">
        <f>IF(H68=0, "-", H48/H68)</f>
        <v>2.0859636603172862E-3</v>
      </c>
      <c r="J48" s="8">
        <f t="shared" ref="J48:J66" si="2">IF(D48=0, "-", IF((B48-D48)/D48&lt;10, (B48-D48)/D48, "&gt;999%"))</f>
        <v>-0.83333333333333337</v>
      </c>
      <c r="K48" s="9">
        <f t="shared" ref="K48:K66" si="3">IF(H48=0, "-", IF((F48-H48)/H48&lt;10, (F48-H48)/H48, "&gt;999%"))</f>
        <v>-0.10526315789473684</v>
      </c>
    </row>
    <row r="49" spans="1:11" x14ac:dyDescent="0.2">
      <c r="A49" s="7" t="s">
        <v>220</v>
      </c>
      <c r="B49" s="65">
        <v>3</v>
      </c>
      <c r="C49" s="34">
        <f>IF(B68=0, "-", B49/B68)</f>
        <v>1.6059957173447537E-3</v>
      </c>
      <c r="D49" s="65">
        <v>12</v>
      </c>
      <c r="E49" s="9">
        <f>IF(D68=0, "-", D49/D68)</f>
        <v>1.4184397163120567E-2</v>
      </c>
      <c r="F49" s="81">
        <v>212</v>
      </c>
      <c r="G49" s="34">
        <f>IF(F68=0, "-", F49/F68)</f>
        <v>1.0743969187107237E-2</v>
      </c>
      <c r="H49" s="65">
        <v>633</v>
      </c>
      <c r="I49" s="9">
        <f>IF(H68=0, "-", H49/H68)</f>
        <v>3.4747763078443211E-2</v>
      </c>
      <c r="J49" s="8">
        <f t="shared" si="2"/>
        <v>-0.75</v>
      </c>
      <c r="K49" s="9">
        <f t="shared" si="3"/>
        <v>-0.66508688783570302</v>
      </c>
    </row>
    <row r="50" spans="1:11" x14ac:dyDescent="0.2">
      <c r="A50" s="7" t="s">
        <v>221</v>
      </c>
      <c r="B50" s="65">
        <v>0</v>
      </c>
      <c r="C50" s="34">
        <f>IF(B68=0, "-", B50/B68)</f>
        <v>0</v>
      </c>
      <c r="D50" s="65">
        <v>6</v>
      </c>
      <c r="E50" s="9">
        <f>IF(D68=0, "-", D50/D68)</f>
        <v>7.0921985815602835E-3</v>
      </c>
      <c r="F50" s="81">
        <v>0</v>
      </c>
      <c r="G50" s="34">
        <f>IF(F68=0, "-", F50/F68)</f>
        <v>0</v>
      </c>
      <c r="H50" s="65">
        <v>507</v>
      </c>
      <c r="I50" s="9">
        <f>IF(H68=0, "-", H50/H68)</f>
        <v>2.7831146731075368E-2</v>
      </c>
      <c r="J50" s="8">
        <f t="shared" si="2"/>
        <v>-1</v>
      </c>
      <c r="K50" s="9">
        <f t="shared" si="3"/>
        <v>-1</v>
      </c>
    </row>
    <row r="51" spans="1:11" x14ac:dyDescent="0.2">
      <c r="A51" s="7" t="s">
        <v>222</v>
      </c>
      <c r="B51" s="65">
        <v>47</v>
      </c>
      <c r="C51" s="34">
        <f>IF(B68=0, "-", B51/B68)</f>
        <v>2.5160599571734475E-2</v>
      </c>
      <c r="D51" s="65">
        <v>62</v>
      </c>
      <c r="E51" s="9">
        <f>IF(D68=0, "-", D51/D68)</f>
        <v>7.328605200945626E-2</v>
      </c>
      <c r="F51" s="81">
        <v>864</v>
      </c>
      <c r="G51" s="34">
        <f>IF(F68=0, "-", F51/F68)</f>
        <v>4.3786742347455908E-2</v>
      </c>
      <c r="H51" s="65">
        <v>1512</v>
      </c>
      <c r="I51" s="9">
        <f>IF(H68=0, "-", H51/H68)</f>
        <v>8.2999396168414119E-2</v>
      </c>
      <c r="J51" s="8">
        <f t="shared" si="2"/>
        <v>-0.24193548387096775</v>
      </c>
      <c r="K51" s="9">
        <f t="shared" si="3"/>
        <v>-0.42857142857142855</v>
      </c>
    </row>
    <row r="52" spans="1:11" x14ac:dyDescent="0.2">
      <c r="A52" s="7" t="s">
        <v>223</v>
      </c>
      <c r="B52" s="65">
        <v>0</v>
      </c>
      <c r="C52" s="34">
        <f>IF(B68=0, "-", B52/B68)</f>
        <v>0</v>
      </c>
      <c r="D52" s="65">
        <v>14</v>
      </c>
      <c r="E52" s="9">
        <f>IF(D68=0, "-", D52/D68)</f>
        <v>1.6548463356973995E-2</v>
      </c>
      <c r="F52" s="81">
        <v>2</v>
      </c>
      <c r="G52" s="34">
        <f>IF(F68=0, "-", F52/F68)</f>
        <v>1.0135819987837016E-4</v>
      </c>
      <c r="H52" s="65">
        <v>308</v>
      </c>
      <c r="I52" s="9">
        <f>IF(H68=0, "-", H52/H68)</f>
        <v>1.690728440467695E-2</v>
      </c>
      <c r="J52" s="8">
        <f t="shared" si="2"/>
        <v>-1</v>
      </c>
      <c r="K52" s="9">
        <f t="shared" si="3"/>
        <v>-0.99350649350649356</v>
      </c>
    </row>
    <row r="53" spans="1:11" x14ac:dyDescent="0.2">
      <c r="A53" s="7" t="s">
        <v>224</v>
      </c>
      <c r="B53" s="65">
        <v>516</v>
      </c>
      <c r="C53" s="34">
        <f>IF(B68=0, "-", B53/B68)</f>
        <v>0.27623126338329762</v>
      </c>
      <c r="D53" s="65">
        <v>203</v>
      </c>
      <c r="E53" s="9">
        <f>IF(D68=0, "-", D53/D68)</f>
        <v>0.23995271867612294</v>
      </c>
      <c r="F53" s="81">
        <v>4913</v>
      </c>
      <c r="G53" s="34">
        <f>IF(F68=0, "-", F53/F68)</f>
        <v>0.24898641800121629</v>
      </c>
      <c r="H53" s="65">
        <v>3119</v>
      </c>
      <c r="I53" s="9">
        <f>IF(H68=0, "-", H53/H68)</f>
        <v>0.17121370148762144</v>
      </c>
      <c r="J53" s="8">
        <f t="shared" si="2"/>
        <v>1.541871921182266</v>
      </c>
      <c r="K53" s="9">
        <f t="shared" si="3"/>
        <v>0.57518435395960243</v>
      </c>
    </row>
    <row r="54" spans="1:11" x14ac:dyDescent="0.2">
      <c r="A54" s="7" t="s">
        <v>225</v>
      </c>
      <c r="B54" s="65">
        <v>12</v>
      </c>
      <c r="C54" s="34">
        <f>IF(B68=0, "-", B54/B68)</f>
        <v>6.4239828693790149E-3</v>
      </c>
      <c r="D54" s="65">
        <v>1</v>
      </c>
      <c r="E54" s="9">
        <f>IF(D68=0, "-", D54/D68)</f>
        <v>1.1820330969267139E-3</v>
      </c>
      <c r="F54" s="81">
        <v>107</v>
      </c>
      <c r="G54" s="34">
        <f>IF(F68=0, "-", F54/F68)</f>
        <v>5.4226636934928034E-3</v>
      </c>
      <c r="H54" s="65">
        <v>77</v>
      </c>
      <c r="I54" s="9">
        <f>IF(H68=0, "-", H54/H68)</f>
        <v>4.2268211011692374E-3</v>
      </c>
      <c r="J54" s="8" t="str">
        <f t="shared" si="2"/>
        <v>&gt;999%</v>
      </c>
      <c r="K54" s="9">
        <f t="shared" si="3"/>
        <v>0.38961038961038963</v>
      </c>
    </row>
    <row r="55" spans="1:11" x14ac:dyDescent="0.2">
      <c r="A55" s="7" t="s">
        <v>226</v>
      </c>
      <c r="B55" s="65">
        <v>377</v>
      </c>
      <c r="C55" s="34">
        <f>IF(B68=0, "-", B55/B68)</f>
        <v>0.20182012847965738</v>
      </c>
      <c r="D55" s="65">
        <v>222</v>
      </c>
      <c r="E55" s="9">
        <f>IF(D68=0, "-", D55/D68)</f>
        <v>0.26241134751773049</v>
      </c>
      <c r="F55" s="81">
        <v>4412</v>
      </c>
      <c r="G55" s="34">
        <f>IF(F68=0, "-", F55/F68)</f>
        <v>0.22359618893168456</v>
      </c>
      <c r="H55" s="65">
        <v>3289</v>
      </c>
      <c r="I55" s="9">
        <f>IF(H68=0, "-", H55/H68)</f>
        <v>0.18054564417851457</v>
      </c>
      <c r="J55" s="8">
        <f t="shared" si="2"/>
        <v>0.69819819819819817</v>
      </c>
      <c r="K55" s="9">
        <f t="shared" si="3"/>
        <v>0.34144116752812403</v>
      </c>
    </row>
    <row r="56" spans="1:11" x14ac:dyDescent="0.2">
      <c r="A56" s="7" t="s">
        <v>227</v>
      </c>
      <c r="B56" s="65">
        <v>238</v>
      </c>
      <c r="C56" s="34">
        <f>IF(B68=0, "-", B56/B68)</f>
        <v>0.12740899357601712</v>
      </c>
      <c r="D56" s="65">
        <v>106</v>
      </c>
      <c r="E56" s="9">
        <f>IF(D68=0, "-", D56/D68)</f>
        <v>0.12529550827423167</v>
      </c>
      <c r="F56" s="81">
        <v>2930</v>
      </c>
      <c r="G56" s="34">
        <f>IF(F68=0, "-", F56/F68)</f>
        <v>0.14848976282181228</v>
      </c>
      <c r="H56" s="65">
        <v>2470</v>
      </c>
      <c r="I56" s="9">
        <f>IF(H68=0, "-", H56/H68)</f>
        <v>0.13558763792062359</v>
      </c>
      <c r="J56" s="8">
        <f t="shared" si="2"/>
        <v>1.2452830188679245</v>
      </c>
      <c r="K56" s="9">
        <f t="shared" si="3"/>
        <v>0.18623481781376519</v>
      </c>
    </row>
    <row r="57" spans="1:11" x14ac:dyDescent="0.2">
      <c r="A57" s="7" t="s">
        <v>228</v>
      </c>
      <c r="B57" s="65">
        <v>0</v>
      </c>
      <c r="C57" s="34">
        <f>IF(B68=0, "-", B57/B68)</f>
        <v>0</v>
      </c>
      <c r="D57" s="65">
        <v>1</v>
      </c>
      <c r="E57" s="9">
        <f>IF(D68=0, "-", D57/D68)</f>
        <v>1.1820330969267139E-3</v>
      </c>
      <c r="F57" s="81">
        <v>8</v>
      </c>
      <c r="G57" s="34">
        <f>IF(F68=0, "-", F57/F68)</f>
        <v>4.0543279951348065E-4</v>
      </c>
      <c r="H57" s="65">
        <v>33</v>
      </c>
      <c r="I57" s="9">
        <f>IF(H68=0, "-", H57/H68)</f>
        <v>1.8114947576439589E-3</v>
      </c>
      <c r="J57" s="8">
        <f t="shared" si="2"/>
        <v>-1</v>
      </c>
      <c r="K57" s="9">
        <f t="shared" si="3"/>
        <v>-0.75757575757575757</v>
      </c>
    </row>
    <row r="58" spans="1:11" x14ac:dyDescent="0.2">
      <c r="A58" s="7" t="s">
        <v>229</v>
      </c>
      <c r="B58" s="65">
        <v>0</v>
      </c>
      <c r="C58" s="34">
        <f>IF(B68=0, "-", B58/B68)</f>
        <v>0</v>
      </c>
      <c r="D58" s="65">
        <v>1</v>
      </c>
      <c r="E58" s="9">
        <f>IF(D68=0, "-", D58/D68)</f>
        <v>1.1820330969267139E-3</v>
      </c>
      <c r="F58" s="81">
        <v>20</v>
      </c>
      <c r="G58" s="34">
        <f>IF(F68=0, "-", F58/F68)</f>
        <v>1.0135819987837015E-3</v>
      </c>
      <c r="H58" s="65">
        <v>81</v>
      </c>
      <c r="I58" s="9">
        <f>IF(H68=0, "-", H58/H68)</f>
        <v>4.4463962233078991E-3</v>
      </c>
      <c r="J58" s="8">
        <f t="shared" si="2"/>
        <v>-1</v>
      </c>
      <c r="K58" s="9">
        <f t="shared" si="3"/>
        <v>-0.75308641975308643</v>
      </c>
    </row>
    <row r="59" spans="1:11" x14ac:dyDescent="0.2">
      <c r="A59" s="7" t="s">
        <v>230</v>
      </c>
      <c r="B59" s="65">
        <v>0</v>
      </c>
      <c r="C59" s="34">
        <f>IF(B68=0, "-", B59/B68)</f>
        <v>0</v>
      </c>
      <c r="D59" s="65">
        <v>0</v>
      </c>
      <c r="E59" s="9">
        <f>IF(D68=0, "-", D59/D68)</f>
        <v>0</v>
      </c>
      <c r="F59" s="81">
        <v>0</v>
      </c>
      <c r="G59" s="34">
        <f>IF(F68=0, "-", F59/F68)</f>
        <v>0</v>
      </c>
      <c r="H59" s="65">
        <v>28</v>
      </c>
      <c r="I59" s="9">
        <f>IF(H68=0, "-", H59/H68)</f>
        <v>1.5370258549706319E-3</v>
      </c>
      <c r="J59" s="8" t="str">
        <f t="shared" si="2"/>
        <v>-</v>
      </c>
      <c r="K59" s="9">
        <f t="shared" si="3"/>
        <v>-1</v>
      </c>
    </row>
    <row r="60" spans="1:11" x14ac:dyDescent="0.2">
      <c r="A60" s="7" t="s">
        <v>231</v>
      </c>
      <c r="B60" s="65">
        <v>7</v>
      </c>
      <c r="C60" s="34">
        <f>IF(B68=0, "-", B60/B68)</f>
        <v>3.7473233404710922E-3</v>
      </c>
      <c r="D60" s="65">
        <v>0</v>
      </c>
      <c r="E60" s="9">
        <f>IF(D68=0, "-", D60/D68)</f>
        <v>0</v>
      </c>
      <c r="F60" s="81">
        <v>245</v>
      </c>
      <c r="G60" s="34">
        <f>IF(F68=0, "-", F60/F68)</f>
        <v>1.2416379485100345E-2</v>
      </c>
      <c r="H60" s="65">
        <v>3</v>
      </c>
      <c r="I60" s="9">
        <f>IF(H68=0, "-", H60/H68)</f>
        <v>1.6468134160399627E-4</v>
      </c>
      <c r="J60" s="8" t="str">
        <f t="shared" si="2"/>
        <v>-</v>
      </c>
      <c r="K60" s="9" t="str">
        <f t="shared" si="3"/>
        <v>&gt;999%</v>
      </c>
    </row>
    <row r="61" spans="1:11" x14ac:dyDescent="0.2">
      <c r="A61" s="7" t="s">
        <v>232</v>
      </c>
      <c r="B61" s="65">
        <v>41</v>
      </c>
      <c r="C61" s="34">
        <f>IF(B68=0, "-", B61/B68)</f>
        <v>2.1948608137044967E-2</v>
      </c>
      <c r="D61" s="65">
        <v>18</v>
      </c>
      <c r="E61" s="9">
        <f>IF(D68=0, "-", D61/D68)</f>
        <v>2.1276595744680851E-2</v>
      </c>
      <c r="F61" s="81">
        <v>698</v>
      </c>
      <c r="G61" s="34">
        <f>IF(F68=0, "-", F61/F68)</f>
        <v>3.5374011757551185E-2</v>
      </c>
      <c r="H61" s="65">
        <v>384</v>
      </c>
      <c r="I61" s="9">
        <f>IF(H68=0, "-", H61/H68)</f>
        <v>2.1079211725311523E-2</v>
      </c>
      <c r="J61" s="8">
        <f t="shared" si="2"/>
        <v>1.2777777777777777</v>
      </c>
      <c r="K61" s="9">
        <f t="shared" si="3"/>
        <v>0.81770833333333337</v>
      </c>
    </row>
    <row r="62" spans="1:11" x14ac:dyDescent="0.2">
      <c r="A62" s="7" t="s">
        <v>233</v>
      </c>
      <c r="B62" s="65">
        <v>23</v>
      </c>
      <c r="C62" s="34">
        <f>IF(B68=0, "-", B62/B68)</f>
        <v>1.2312633832976445E-2</v>
      </c>
      <c r="D62" s="65">
        <v>2</v>
      </c>
      <c r="E62" s="9">
        <f>IF(D68=0, "-", D62/D68)</f>
        <v>2.3640661938534278E-3</v>
      </c>
      <c r="F62" s="81">
        <v>201</v>
      </c>
      <c r="G62" s="34">
        <f>IF(F68=0, "-", F62/F68)</f>
        <v>1.0186499087776201E-2</v>
      </c>
      <c r="H62" s="65">
        <v>140</v>
      </c>
      <c r="I62" s="9">
        <f>IF(H68=0, "-", H62/H68)</f>
        <v>7.6851292748531591E-3</v>
      </c>
      <c r="J62" s="8" t="str">
        <f t="shared" si="2"/>
        <v>&gt;999%</v>
      </c>
      <c r="K62" s="9">
        <f t="shared" si="3"/>
        <v>0.43571428571428572</v>
      </c>
    </row>
    <row r="63" spans="1:11" x14ac:dyDescent="0.2">
      <c r="A63" s="7" t="s">
        <v>234</v>
      </c>
      <c r="B63" s="65">
        <v>543</v>
      </c>
      <c r="C63" s="34">
        <f>IF(B68=0, "-", B63/B68)</f>
        <v>0.2906852248394004</v>
      </c>
      <c r="D63" s="65">
        <v>126</v>
      </c>
      <c r="E63" s="9">
        <f>IF(D68=0, "-", D63/D68)</f>
        <v>0.14893617021276595</v>
      </c>
      <c r="F63" s="81">
        <v>4711</v>
      </c>
      <c r="G63" s="34">
        <f>IF(F68=0, "-", F63/F68)</f>
        <v>0.23874923981350091</v>
      </c>
      <c r="H63" s="65">
        <v>3532</v>
      </c>
      <c r="I63" s="9">
        <f>IF(H68=0, "-", H63/H68)</f>
        <v>0.19388483284843827</v>
      </c>
      <c r="J63" s="8">
        <f t="shared" si="2"/>
        <v>3.3095238095238093</v>
      </c>
      <c r="K63" s="9">
        <f t="shared" si="3"/>
        <v>0.33380520951302378</v>
      </c>
    </row>
    <row r="64" spans="1:11" x14ac:dyDescent="0.2">
      <c r="A64" s="7" t="s">
        <v>235</v>
      </c>
      <c r="B64" s="65">
        <v>3</v>
      </c>
      <c r="C64" s="34">
        <f>IF(B68=0, "-", B64/B68)</f>
        <v>1.6059957173447537E-3</v>
      </c>
      <c r="D64" s="65">
        <v>0</v>
      </c>
      <c r="E64" s="9">
        <f>IF(D68=0, "-", D64/D68)</f>
        <v>0</v>
      </c>
      <c r="F64" s="81">
        <v>21</v>
      </c>
      <c r="G64" s="34">
        <f>IF(F68=0, "-", F64/F68)</f>
        <v>1.0642610987228866E-3</v>
      </c>
      <c r="H64" s="65">
        <v>16</v>
      </c>
      <c r="I64" s="9">
        <f>IF(H68=0, "-", H64/H68)</f>
        <v>8.7830048855464676E-4</v>
      </c>
      <c r="J64" s="8" t="str">
        <f t="shared" si="2"/>
        <v>-</v>
      </c>
      <c r="K64" s="9">
        <f t="shared" si="3"/>
        <v>0.3125</v>
      </c>
    </row>
    <row r="65" spans="1:11" x14ac:dyDescent="0.2">
      <c r="A65" s="7" t="s">
        <v>236</v>
      </c>
      <c r="B65" s="65">
        <v>0</v>
      </c>
      <c r="C65" s="34">
        <f>IF(B68=0, "-", B65/B68)</f>
        <v>0</v>
      </c>
      <c r="D65" s="65">
        <v>1</v>
      </c>
      <c r="E65" s="9">
        <f>IF(D68=0, "-", D65/D68)</f>
        <v>1.1820330969267139E-3</v>
      </c>
      <c r="F65" s="81">
        <v>17</v>
      </c>
      <c r="G65" s="34">
        <f>IF(F68=0, "-", F65/F68)</f>
        <v>8.6154469896614636E-4</v>
      </c>
      <c r="H65" s="65">
        <v>32</v>
      </c>
      <c r="I65" s="9">
        <f>IF(H68=0, "-", H65/H68)</f>
        <v>1.7566009771092935E-3</v>
      </c>
      <c r="J65" s="8">
        <f t="shared" si="2"/>
        <v>-1</v>
      </c>
      <c r="K65" s="9">
        <f t="shared" si="3"/>
        <v>-0.46875</v>
      </c>
    </row>
    <row r="66" spans="1:11" x14ac:dyDescent="0.2">
      <c r="A66" s="7" t="s">
        <v>237</v>
      </c>
      <c r="B66" s="65">
        <v>57</v>
      </c>
      <c r="C66" s="34">
        <f>IF(B68=0, "-", B66/B68)</f>
        <v>3.0513918629550323E-2</v>
      </c>
      <c r="D66" s="65">
        <v>65</v>
      </c>
      <c r="E66" s="9">
        <f>IF(D68=0, "-", D66/D68)</f>
        <v>7.6832151300236406E-2</v>
      </c>
      <c r="F66" s="81">
        <v>337</v>
      </c>
      <c r="G66" s="34">
        <f>IF(F68=0, "-", F66/F68)</f>
        <v>1.7078856679505372E-2</v>
      </c>
      <c r="H66" s="65">
        <v>2015</v>
      </c>
      <c r="I66" s="9">
        <f>IF(H68=0, "-", H66/H68)</f>
        <v>0.11061096777735083</v>
      </c>
      <c r="J66" s="8">
        <f t="shared" si="2"/>
        <v>-0.12307692307692308</v>
      </c>
      <c r="K66" s="9">
        <f t="shared" si="3"/>
        <v>-0.83275434243176183</v>
      </c>
    </row>
    <row r="67" spans="1:11" x14ac:dyDescent="0.2">
      <c r="A67" s="2"/>
      <c r="B67" s="68"/>
      <c r="C67" s="33"/>
      <c r="D67" s="68"/>
      <c r="E67" s="6"/>
      <c r="F67" s="82"/>
      <c r="G67" s="33"/>
      <c r="H67" s="68"/>
      <c r="I67" s="6"/>
      <c r="J67" s="5"/>
      <c r="K67" s="6"/>
    </row>
    <row r="68" spans="1:11" s="43" customFormat="1" x14ac:dyDescent="0.2">
      <c r="A68" s="162" t="s">
        <v>624</v>
      </c>
      <c r="B68" s="71">
        <f>SUM(B48:B67)</f>
        <v>1868</v>
      </c>
      <c r="C68" s="40">
        <f>B68/20495</f>
        <v>9.1144181507684802E-2</v>
      </c>
      <c r="D68" s="71">
        <f>SUM(D48:D67)</f>
        <v>846</v>
      </c>
      <c r="E68" s="41">
        <f>D68/10447</f>
        <v>8.0980185699243798E-2</v>
      </c>
      <c r="F68" s="77">
        <f>SUM(F48:F67)</f>
        <v>19732</v>
      </c>
      <c r="G68" s="42">
        <f>F68/211338</f>
        <v>9.3367023441122757E-2</v>
      </c>
      <c r="H68" s="71">
        <f>SUM(H48:H67)</f>
        <v>18217</v>
      </c>
      <c r="I68" s="41">
        <f>H68/155887</f>
        <v>0.11686028982532219</v>
      </c>
      <c r="J68" s="37">
        <f>IF(D68=0, "-", IF((B68-D68)/D68&lt;10, (B68-D68)/D68, "&gt;999%"))</f>
        <v>1.2080378250591017</v>
      </c>
      <c r="K68" s="38">
        <f>IF(H68=0, "-", IF((F68-H68)/H68&lt;10, (F68-H68)/H68, "&gt;999%"))</f>
        <v>8.3164077510018114E-2</v>
      </c>
    </row>
    <row r="69" spans="1:11" x14ac:dyDescent="0.2">
      <c r="B69" s="83"/>
      <c r="D69" s="83"/>
      <c r="F69" s="83"/>
      <c r="H69" s="83"/>
    </row>
    <row r="70" spans="1:11" x14ac:dyDescent="0.2">
      <c r="A70" s="163" t="s">
        <v>140</v>
      </c>
      <c r="B70" s="61" t="s">
        <v>12</v>
      </c>
      <c r="C70" s="62" t="s">
        <v>13</v>
      </c>
      <c r="D70" s="61" t="s">
        <v>12</v>
      </c>
      <c r="E70" s="63" t="s">
        <v>13</v>
      </c>
      <c r="F70" s="62" t="s">
        <v>12</v>
      </c>
      <c r="G70" s="62" t="s">
        <v>13</v>
      </c>
      <c r="H70" s="61" t="s">
        <v>12</v>
      </c>
      <c r="I70" s="63" t="s">
        <v>13</v>
      </c>
      <c r="J70" s="61"/>
      <c r="K70" s="63"/>
    </row>
    <row r="71" spans="1:11" x14ac:dyDescent="0.2">
      <c r="A71" s="7" t="s">
        <v>238</v>
      </c>
      <c r="B71" s="65">
        <v>0</v>
      </c>
      <c r="C71" s="34">
        <f>IF(B82=0, "-", B71/B82)</f>
        <v>0</v>
      </c>
      <c r="D71" s="65">
        <v>17</v>
      </c>
      <c r="E71" s="9">
        <f>IF(D82=0, "-", D71/D82)</f>
        <v>7.9812206572769953E-2</v>
      </c>
      <c r="F71" s="81">
        <v>39</v>
      </c>
      <c r="G71" s="34">
        <f>IF(F82=0, "-", F71/F82)</f>
        <v>1.2452107279693486E-2</v>
      </c>
      <c r="H71" s="65">
        <v>323</v>
      </c>
      <c r="I71" s="9">
        <f>IF(H82=0, "-", H71/H82)</f>
        <v>0.10189274447949527</v>
      </c>
      <c r="J71" s="8">
        <f t="shared" ref="J71:J80" si="4">IF(D71=0, "-", IF((B71-D71)/D71&lt;10, (B71-D71)/D71, "&gt;999%"))</f>
        <v>-1</v>
      </c>
      <c r="K71" s="9">
        <f t="shared" ref="K71:K80" si="5">IF(H71=0, "-", IF((F71-H71)/H71&lt;10, (F71-H71)/H71, "&gt;999%"))</f>
        <v>-0.87925696594427249</v>
      </c>
    </row>
    <row r="72" spans="1:11" x14ac:dyDescent="0.2">
      <c r="A72" s="7" t="s">
        <v>239</v>
      </c>
      <c r="B72" s="65">
        <v>67</v>
      </c>
      <c r="C72" s="34">
        <f>IF(B82=0, "-", B72/B82)</f>
        <v>0.23674911660777384</v>
      </c>
      <c r="D72" s="65">
        <v>39</v>
      </c>
      <c r="E72" s="9">
        <f>IF(D82=0, "-", D72/D82)</f>
        <v>0.18309859154929578</v>
      </c>
      <c r="F72" s="81">
        <v>705</v>
      </c>
      <c r="G72" s="34">
        <f>IF(F82=0, "-", F72/F82)</f>
        <v>0.22509578544061304</v>
      </c>
      <c r="H72" s="65">
        <v>536</v>
      </c>
      <c r="I72" s="9">
        <f>IF(H82=0, "-", H72/H82)</f>
        <v>0.16908517350157728</v>
      </c>
      <c r="J72" s="8">
        <f t="shared" si="4"/>
        <v>0.71794871794871795</v>
      </c>
      <c r="K72" s="9">
        <f t="shared" si="5"/>
        <v>0.31529850746268656</v>
      </c>
    </row>
    <row r="73" spans="1:11" x14ac:dyDescent="0.2">
      <c r="A73" s="7" t="s">
        <v>240</v>
      </c>
      <c r="B73" s="65">
        <v>0</v>
      </c>
      <c r="C73" s="34">
        <f>IF(B82=0, "-", B73/B82)</f>
        <v>0</v>
      </c>
      <c r="D73" s="65">
        <v>0</v>
      </c>
      <c r="E73" s="9">
        <f>IF(D82=0, "-", D73/D82)</f>
        <v>0</v>
      </c>
      <c r="F73" s="81">
        <v>0</v>
      </c>
      <c r="G73" s="34">
        <f>IF(F82=0, "-", F73/F82)</f>
        <v>0</v>
      </c>
      <c r="H73" s="65">
        <v>2</v>
      </c>
      <c r="I73" s="9">
        <f>IF(H82=0, "-", H73/H82)</f>
        <v>6.3091482649842276E-4</v>
      </c>
      <c r="J73" s="8" t="str">
        <f t="shared" si="4"/>
        <v>-</v>
      </c>
      <c r="K73" s="9">
        <f t="shared" si="5"/>
        <v>-1</v>
      </c>
    </row>
    <row r="74" spans="1:11" x14ac:dyDescent="0.2">
      <c r="A74" s="7" t="s">
        <v>241</v>
      </c>
      <c r="B74" s="65">
        <v>53</v>
      </c>
      <c r="C74" s="34">
        <f>IF(B82=0, "-", B74/B82)</f>
        <v>0.1872791519434629</v>
      </c>
      <c r="D74" s="65">
        <v>14</v>
      </c>
      <c r="E74" s="9">
        <f>IF(D82=0, "-", D74/D82)</f>
        <v>6.5727699530516437E-2</v>
      </c>
      <c r="F74" s="81">
        <v>513</v>
      </c>
      <c r="G74" s="34">
        <f>IF(F82=0, "-", F74/F82)</f>
        <v>0.16379310344827586</v>
      </c>
      <c r="H74" s="65">
        <v>322</v>
      </c>
      <c r="I74" s="9">
        <f>IF(H82=0, "-", H74/H82)</f>
        <v>0.10157728706624605</v>
      </c>
      <c r="J74" s="8">
        <f t="shared" si="4"/>
        <v>2.7857142857142856</v>
      </c>
      <c r="K74" s="9">
        <f t="shared" si="5"/>
        <v>0.59316770186335399</v>
      </c>
    </row>
    <row r="75" spans="1:11" x14ac:dyDescent="0.2">
      <c r="A75" s="7" t="s">
        <v>242</v>
      </c>
      <c r="B75" s="65">
        <v>4</v>
      </c>
      <c r="C75" s="34">
        <f>IF(B82=0, "-", B75/B82)</f>
        <v>1.4134275618374558E-2</v>
      </c>
      <c r="D75" s="65">
        <v>2</v>
      </c>
      <c r="E75" s="9">
        <f>IF(D82=0, "-", D75/D82)</f>
        <v>9.3896713615023476E-3</v>
      </c>
      <c r="F75" s="81">
        <v>18</v>
      </c>
      <c r="G75" s="34">
        <f>IF(F82=0, "-", F75/F82)</f>
        <v>5.7471264367816091E-3</v>
      </c>
      <c r="H75" s="65">
        <v>11</v>
      </c>
      <c r="I75" s="9">
        <f>IF(H82=0, "-", H75/H82)</f>
        <v>3.4700315457413251E-3</v>
      </c>
      <c r="J75" s="8">
        <f t="shared" si="4"/>
        <v>1</v>
      </c>
      <c r="K75" s="9">
        <f t="shared" si="5"/>
        <v>0.63636363636363635</v>
      </c>
    </row>
    <row r="76" spans="1:11" x14ac:dyDescent="0.2">
      <c r="A76" s="7" t="s">
        <v>243</v>
      </c>
      <c r="B76" s="65">
        <v>0</v>
      </c>
      <c r="C76" s="34">
        <f>IF(B82=0, "-", B76/B82)</f>
        <v>0</v>
      </c>
      <c r="D76" s="65">
        <v>0</v>
      </c>
      <c r="E76" s="9">
        <f>IF(D82=0, "-", D76/D82)</f>
        <v>0</v>
      </c>
      <c r="F76" s="81">
        <v>28</v>
      </c>
      <c r="G76" s="34">
        <f>IF(F82=0, "-", F76/F82)</f>
        <v>8.9399744572158362E-3</v>
      </c>
      <c r="H76" s="65">
        <v>17</v>
      </c>
      <c r="I76" s="9">
        <f>IF(H82=0, "-", H76/H82)</f>
        <v>5.3627760252365929E-3</v>
      </c>
      <c r="J76" s="8" t="str">
        <f t="shared" si="4"/>
        <v>-</v>
      </c>
      <c r="K76" s="9">
        <f t="shared" si="5"/>
        <v>0.6470588235294118</v>
      </c>
    </row>
    <row r="77" spans="1:11" x14ac:dyDescent="0.2">
      <c r="A77" s="7" t="s">
        <v>244</v>
      </c>
      <c r="B77" s="65">
        <v>140</v>
      </c>
      <c r="C77" s="34">
        <f>IF(B82=0, "-", B77/B82)</f>
        <v>0.49469964664310956</v>
      </c>
      <c r="D77" s="65">
        <v>107</v>
      </c>
      <c r="E77" s="9">
        <f>IF(D82=0, "-", D77/D82)</f>
        <v>0.50234741784037562</v>
      </c>
      <c r="F77" s="81">
        <v>1463</v>
      </c>
      <c r="G77" s="34">
        <f>IF(F82=0, "-", F77/F82)</f>
        <v>0.46711366538952748</v>
      </c>
      <c r="H77" s="65">
        <v>1643</v>
      </c>
      <c r="I77" s="9">
        <f>IF(H82=0, "-", H77/H82)</f>
        <v>0.51829652996845421</v>
      </c>
      <c r="J77" s="8">
        <f t="shared" si="4"/>
        <v>0.30841121495327101</v>
      </c>
      <c r="K77" s="9">
        <f t="shared" si="5"/>
        <v>-0.10955569080949483</v>
      </c>
    </row>
    <row r="78" spans="1:11" x14ac:dyDescent="0.2">
      <c r="A78" s="7" t="s">
        <v>245</v>
      </c>
      <c r="B78" s="65">
        <v>12</v>
      </c>
      <c r="C78" s="34">
        <f>IF(B82=0, "-", B78/B82)</f>
        <v>4.2402826855123678E-2</v>
      </c>
      <c r="D78" s="65">
        <v>7</v>
      </c>
      <c r="E78" s="9">
        <f>IF(D82=0, "-", D78/D82)</f>
        <v>3.2863849765258218E-2</v>
      </c>
      <c r="F78" s="81">
        <v>156</v>
      </c>
      <c r="G78" s="34">
        <f>IF(F82=0, "-", F78/F82)</f>
        <v>4.9808429118773943E-2</v>
      </c>
      <c r="H78" s="65">
        <v>156</v>
      </c>
      <c r="I78" s="9">
        <f>IF(H82=0, "-", H78/H82)</f>
        <v>4.9211356466876972E-2</v>
      </c>
      <c r="J78" s="8">
        <f t="shared" si="4"/>
        <v>0.7142857142857143</v>
      </c>
      <c r="K78" s="9">
        <f t="shared" si="5"/>
        <v>0</v>
      </c>
    </row>
    <row r="79" spans="1:11" x14ac:dyDescent="0.2">
      <c r="A79" s="7" t="s">
        <v>246</v>
      </c>
      <c r="B79" s="65">
        <v>3</v>
      </c>
      <c r="C79" s="34">
        <f>IF(B82=0, "-", B79/B82)</f>
        <v>1.0600706713780919E-2</v>
      </c>
      <c r="D79" s="65">
        <v>3</v>
      </c>
      <c r="E79" s="9">
        <f>IF(D82=0, "-", D79/D82)</f>
        <v>1.4084507042253521E-2</v>
      </c>
      <c r="F79" s="81">
        <v>71</v>
      </c>
      <c r="G79" s="34">
        <f>IF(F82=0, "-", F79/F82)</f>
        <v>2.2669220945083016E-2</v>
      </c>
      <c r="H79" s="65">
        <v>68</v>
      </c>
      <c r="I79" s="9">
        <f>IF(H82=0, "-", H79/H82)</f>
        <v>2.1451104100946371E-2</v>
      </c>
      <c r="J79" s="8">
        <f t="shared" si="4"/>
        <v>0</v>
      </c>
      <c r="K79" s="9">
        <f t="shared" si="5"/>
        <v>4.4117647058823532E-2</v>
      </c>
    </row>
    <row r="80" spans="1:11" x14ac:dyDescent="0.2">
      <c r="A80" s="7" t="s">
        <v>247</v>
      </c>
      <c r="B80" s="65">
        <v>4</v>
      </c>
      <c r="C80" s="34">
        <f>IF(B82=0, "-", B80/B82)</f>
        <v>1.4134275618374558E-2</v>
      </c>
      <c r="D80" s="65">
        <v>24</v>
      </c>
      <c r="E80" s="9">
        <f>IF(D82=0, "-", D80/D82)</f>
        <v>0.11267605633802817</v>
      </c>
      <c r="F80" s="81">
        <v>139</v>
      </c>
      <c r="G80" s="34">
        <f>IF(F82=0, "-", F80/F82)</f>
        <v>4.4380587484035762E-2</v>
      </c>
      <c r="H80" s="65">
        <v>92</v>
      </c>
      <c r="I80" s="9">
        <f>IF(H82=0, "-", H80/H82)</f>
        <v>2.9022082018927444E-2</v>
      </c>
      <c r="J80" s="8">
        <f t="shared" si="4"/>
        <v>-0.83333333333333337</v>
      </c>
      <c r="K80" s="9">
        <f t="shared" si="5"/>
        <v>0.51086956521739135</v>
      </c>
    </row>
    <row r="81" spans="1:11" x14ac:dyDescent="0.2">
      <c r="A81" s="2"/>
      <c r="B81" s="68"/>
      <c r="C81" s="33"/>
      <c r="D81" s="68"/>
      <c r="E81" s="6"/>
      <c r="F81" s="82"/>
      <c r="G81" s="33"/>
      <c r="H81" s="68"/>
      <c r="I81" s="6"/>
      <c r="J81" s="5"/>
      <c r="K81" s="6"/>
    </row>
    <row r="82" spans="1:11" s="43" customFormat="1" x14ac:dyDescent="0.2">
      <c r="A82" s="162" t="s">
        <v>623</v>
      </c>
      <c r="B82" s="71">
        <f>SUM(B71:B81)</f>
        <v>283</v>
      </c>
      <c r="C82" s="40">
        <f>B82/20495</f>
        <v>1.3808245913637473E-2</v>
      </c>
      <c r="D82" s="71">
        <f>SUM(D71:D81)</f>
        <v>213</v>
      </c>
      <c r="E82" s="41">
        <f>D82/10447</f>
        <v>2.0388628314348616E-2</v>
      </c>
      <c r="F82" s="77">
        <f>SUM(F71:F81)</f>
        <v>3132</v>
      </c>
      <c r="G82" s="42">
        <f>F82/211338</f>
        <v>1.4819862021974278E-2</v>
      </c>
      <c r="H82" s="71">
        <f>SUM(H71:H81)</f>
        <v>3170</v>
      </c>
      <c r="I82" s="41">
        <f>H82/155887</f>
        <v>2.033524283615696E-2</v>
      </c>
      <c r="J82" s="37">
        <f>IF(D82=0, "-", IF((B82-D82)/D82&lt;10, (B82-D82)/D82, "&gt;999%"))</f>
        <v>0.32863849765258218</v>
      </c>
      <c r="K82" s="38">
        <f>IF(H82=0, "-", IF((F82-H82)/H82&lt;10, (F82-H82)/H82, "&gt;999%"))</f>
        <v>-1.1987381703470032E-2</v>
      </c>
    </row>
    <row r="83" spans="1:11" x14ac:dyDescent="0.2">
      <c r="B83" s="83"/>
      <c r="D83" s="83"/>
      <c r="F83" s="83"/>
      <c r="H83" s="83"/>
    </row>
    <row r="84" spans="1:11" s="43" customFormat="1" x14ac:dyDescent="0.2">
      <c r="A84" s="162" t="s">
        <v>622</v>
      </c>
      <c r="B84" s="71">
        <v>2151</v>
      </c>
      <c r="C84" s="40">
        <f>B84/20495</f>
        <v>0.10495242742132227</v>
      </c>
      <c r="D84" s="71">
        <v>1059</v>
      </c>
      <c r="E84" s="41">
        <f>D84/10447</f>
        <v>0.10136881401359242</v>
      </c>
      <c r="F84" s="77">
        <v>22864</v>
      </c>
      <c r="G84" s="42">
        <f>F84/211338</f>
        <v>0.10818688546309703</v>
      </c>
      <c r="H84" s="71">
        <v>21387</v>
      </c>
      <c r="I84" s="41">
        <f>H84/155887</f>
        <v>0.13719553266147916</v>
      </c>
      <c r="J84" s="37">
        <f>IF(D84=0, "-", IF((B84-D84)/D84&lt;10, (B84-D84)/D84, "&gt;999%"))</f>
        <v>1.0311614730878187</v>
      </c>
      <c r="K84" s="38">
        <f>IF(H84=0, "-", IF((F84-H84)/H84&lt;10, (F84-H84)/H84, "&gt;999%"))</f>
        <v>6.9060644316640954E-2</v>
      </c>
    </row>
    <row r="85" spans="1:11" x14ac:dyDescent="0.2">
      <c r="B85" s="83"/>
      <c r="D85" s="83"/>
      <c r="F85" s="83"/>
      <c r="H85" s="83"/>
    </row>
    <row r="86" spans="1:11" ht="15.75" x14ac:dyDescent="0.25">
      <c r="A86" s="164" t="s">
        <v>115</v>
      </c>
      <c r="B86" s="196" t="s">
        <v>1</v>
      </c>
      <c r="C86" s="200"/>
      <c r="D86" s="200"/>
      <c r="E86" s="197"/>
      <c r="F86" s="196" t="s">
        <v>14</v>
      </c>
      <c r="G86" s="200"/>
      <c r="H86" s="200"/>
      <c r="I86" s="197"/>
      <c r="J86" s="196" t="s">
        <v>15</v>
      </c>
      <c r="K86" s="197"/>
    </row>
    <row r="87" spans="1:11" x14ac:dyDescent="0.2">
      <c r="A87" s="22"/>
      <c r="B87" s="196">
        <f>VALUE(RIGHT($B$2, 4))</f>
        <v>2021</v>
      </c>
      <c r="C87" s="197"/>
      <c r="D87" s="196">
        <f>B87-1</f>
        <v>2020</v>
      </c>
      <c r="E87" s="204"/>
      <c r="F87" s="196">
        <f>B87</f>
        <v>2021</v>
      </c>
      <c r="G87" s="204"/>
      <c r="H87" s="196">
        <f>D87</f>
        <v>2020</v>
      </c>
      <c r="I87" s="204"/>
      <c r="J87" s="140" t="s">
        <v>4</v>
      </c>
      <c r="K87" s="141" t="s">
        <v>2</v>
      </c>
    </row>
    <row r="88" spans="1:11" x14ac:dyDescent="0.2">
      <c r="A88" s="163" t="s">
        <v>141</v>
      </c>
      <c r="B88" s="61" t="s">
        <v>12</v>
      </c>
      <c r="C88" s="62" t="s">
        <v>13</v>
      </c>
      <c r="D88" s="61" t="s">
        <v>12</v>
      </c>
      <c r="E88" s="63" t="s">
        <v>13</v>
      </c>
      <c r="F88" s="62" t="s">
        <v>12</v>
      </c>
      <c r="G88" s="62" t="s">
        <v>13</v>
      </c>
      <c r="H88" s="61" t="s">
        <v>12</v>
      </c>
      <c r="I88" s="63" t="s">
        <v>13</v>
      </c>
      <c r="J88" s="61"/>
      <c r="K88" s="63"/>
    </row>
    <row r="89" spans="1:11" x14ac:dyDescent="0.2">
      <c r="A89" s="7" t="s">
        <v>248</v>
      </c>
      <c r="B89" s="65">
        <v>0</v>
      </c>
      <c r="C89" s="34">
        <f>IF(B101=0, "-", B89/B101)</f>
        <v>0</v>
      </c>
      <c r="D89" s="65">
        <v>2</v>
      </c>
      <c r="E89" s="9">
        <f>IF(D101=0, "-", D89/D101)</f>
        <v>1.0471204188481676E-2</v>
      </c>
      <c r="F89" s="81">
        <v>1</v>
      </c>
      <c r="G89" s="34">
        <f>IF(F101=0, "-", F89/F101)</f>
        <v>2.7616680475006904E-4</v>
      </c>
      <c r="H89" s="65">
        <v>61</v>
      </c>
      <c r="I89" s="9">
        <f>IF(H101=0, "-", H89/H101)</f>
        <v>1.816016671628461E-2</v>
      </c>
      <c r="J89" s="8">
        <f t="shared" ref="J89:J99" si="6">IF(D89=0, "-", IF((B89-D89)/D89&lt;10, (B89-D89)/D89, "&gt;999%"))</f>
        <v>-1</v>
      </c>
      <c r="K89" s="9">
        <f t="shared" ref="K89:K99" si="7">IF(H89=0, "-", IF((F89-H89)/H89&lt;10, (F89-H89)/H89, "&gt;999%"))</f>
        <v>-0.98360655737704916</v>
      </c>
    </row>
    <row r="90" spans="1:11" x14ac:dyDescent="0.2">
      <c r="A90" s="7" t="s">
        <v>249</v>
      </c>
      <c r="B90" s="65">
        <v>2</v>
      </c>
      <c r="C90" s="34">
        <f>IF(B101=0, "-", B90/B101)</f>
        <v>3.8535645472061657E-3</v>
      </c>
      <c r="D90" s="65">
        <v>1</v>
      </c>
      <c r="E90" s="9">
        <f>IF(D101=0, "-", D90/D101)</f>
        <v>5.235602094240838E-3</v>
      </c>
      <c r="F90" s="81">
        <v>17</v>
      </c>
      <c r="G90" s="34">
        <f>IF(F101=0, "-", F90/F101)</f>
        <v>4.6948356807511738E-3</v>
      </c>
      <c r="H90" s="65">
        <v>37</v>
      </c>
      <c r="I90" s="9">
        <f>IF(H101=0, "-", H90/H101)</f>
        <v>1.1015183090205419E-2</v>
      </c>
      <c r="J90" s="8">
        <f t="shared" si="6"/>
        <v>1</v>
      </c>
      <c r="K90" s="9">
        <f t="shared" si="7"/>
        <v>-0.54054054054054057</v>
      </c>
    </row>
    <row r="91" spans="1:11" x14ac:dyDescent="0.2">
      <c r="A91" s="7" t="s">
        <v>250</v>
      </c>
      <c r="B91" s="65">
        <v>18</v>
      </c>
      <c r="C91" s="34">
        <f>IF(B101=0, "-", B91/B101)</f>
        <v>3.4682080924855488E-2</v>
      </c>
      <c r="D91" s="65">
        <v>0</v>
      </c>
      <c r="E91" s="9">
        <f>IF(D101=0, "-", D91/D101)</f>
        <v>0</v>
      </c>
      <c r="F91" s="81">
        <v>98</v>
      </c>
      <c r="G91" s="34">
        <f>IF(F101=0, "-", F91/F101)</f>
        <v>2.7064346865506766E-2</v>
      </c>
      <c r="H91" s="65">
        <v>1</v>
      </c>
      <c r="I91" s="9">
        <f>IF(H101=0, "-", H91/H101)</f>
        <v>2.9770765108663293E-4</v>
      </c>
      <c r="J91" s="8" t="str">
        <f t="shared" si="6"/>
        <v>-</v>
      </c>
      <c r="K91" s="9" t="str">
        <f t="shared" si="7"/>
        <v>&gt;999%</v>
      </c>
    </row>
    <row r="92" spans="1:11" x14ac:dyDescent="0.2">
      <c r="A92" s="7" t="s">
        <v>251</v>
      </c>
      <c r="B92" s="65">
        <v>0</v>
      </c>
      <c r="C92" s="34">
        <f>IF(B101=0, "-", B92/B101)</f>
        <v>0</v>
      </c>
      <c r="D92" s="65">
        <v>0</v>
      </c>
      <c r="E92" s="9">
        <f>IF(D101=0, "-", D92/D101)</f>
        <v>0</v>
      </c>
      <c r="F92" s="81">
        <v>0</v>
      </c>
      <c r="G92" s="34">
        <f>IF(F101=0, "-", F92/F101)</f>
        <v>0</v>
      </c>
      <c r="H92" s="65">
        <v>21</v>
      </c>
      <c r="I92" s="9">
        <f>IF(H101=0, "-", H92/H101)</f>
        <v>6.2518606728192913E-3</v>
      </c>
      <c r="J92" s="8" t="str">
        <f t="shared" si="6"/>
        <v>-</v>
      </c>
      <c r="K92" s="9">
        <f t="shared" si="7"/>
        <v>-1</v>
      </c>
    </row>
    <row r="93" spans="1:11" x14ac:dyDescent="0.2">
      <c r="A93" s="7" t="s">
        <v>252</v>
      </c>
      <c r="B93" s="65">
        <v>26</v>
      </c>
      <c r="C93" s="34">
        <f>IF(B101=0, "-", B93/B101)</f>
        <v>5.0096339113680152E-2</v>
      </c>
      <c r="D93" s="65">
        <v>22</v>
      </c>
      <c r="E93" s="9">
        <f>IF(D101=0, "-", D93/D101)</f>
        <v>0.11518324607329843</v>
      </c>
      <c r="F93" s="81">
        <v>353</v>
      </c>
      <c r="G93" s="34">
        <f>IF(F101=0, "-", F93/F101)</f>
        <v>9.7486882076774375E-2</v>
      </c>
      <c r="H93" s="65">
        <v>299</v>
      </c>
      <c r="I93" s="9">
        <f>IF(H101=0, "-", H93/H101)</f>
        <v>8.9014587674903251E-2</v>
      </c>
      <c r="J93" s="8">
        <f t="shared" si="6"/>
        <v>0.18181818181818182</v>
      </c>
      <c r="K93" s="9">
        <f t="shared" si="7"/>
        <v>0.1806020066889632</v>
      </c>
    </row>
    <row r="94" spans="1:11" x14ac:dyDescent="0.2">
      <c r="A94" s="7" t="s">
        <v>253</v>
      </c>
      <c r="B94" s="65">
        <v>2</v>
      </c>
      <c r="C94" s="34">
        <f>IF(B101=0, "-", B94/B101)</f>
        <v>3.8535645472061657E-3</v>
      </c>
      <c r="D94" s="65">
        <v>0</v>
      </c>
      <c r="E94" s="9">
        <f>IF(D101=0, "-", D94/D101)</f>
        <v>0</v>
      </c>
      <c r="F94" s="81">
        <v>16</v>
      </c>
      <c r="G94" s="34">
        <f>IF(F101=0, "-", F94/F101)</f>
        <v>4.4186688760011047E-3</v>
      </c>
      <c r="H94" s="65">
        <v>44</v>
      </c>
      <c r="I94" s="9">
        <f>IF(H101=0, "-", H94/H101)</f>
        <v>1.3099136647811848E-2</v>
      </c>
      <c r="J94" s="8" t="str">
        <f t="shared" si="6"/>
        <v>-</v>
      </c>
      <c r="K94" s="9">
        <f t="shared" si="7"/>
        <v>-0.63636363636363635</v>
      </c>
    </row>
    <row r="95" spans="1:11" x14ac:dyDescent="0.2">
      <c r="A95" s="7" t="s">
        <v>254</v>
      </c>
      <c r="B95" s="65">
        <v>29</v>
      </c>
      <c r="C95" s="34">
        <f>IF(B101=0, "-", B95/B101)</f>
        <v>5.5876685934489405E-2</v>
      </c>
      <c r="D95" s="65">
        <v>34</v>
      </c>
      <c r="E95" s="9">
        <f>IF(D101=0, "-", D95/D101)</f>
        <v>0.17801047120418848</v>
      </c>
      <c r="F95" s="81">
        <v>329</v>
      </c>
      <c r="G95" s="34">
        <f>IF(F101=0, "-", F95/F101)</f>
        <v>9.085887876277271E-2</v>
      </c>
      <c r="H95" s="65">
        <v>362</v>
      </c>
      <c r="I95" s="9">
        <f>IF(H101=0, "-", H95/H101)</f>
        <v>0.10777016969336112</v>
      </c>
      <c r="J95" s="8">
        <f t="shared" si="6"/>
        <v>-0.14705882352941177</v>
      </c>
      <c r="K95" s="9">
        <f t="shared" si="7"/>
        <v>-9.1160220994475141E-2</v>
      </c>
    </row>
    <row r="96" spans="1:11" x14ac:dyDescent="0.2">
      <c r="A96" s="7" t="s">
        <v>255</v>
      </c>
      <c r="B96" s="65">
        <v>0</v>
      </c>
      <c r="C96" s="34">
        <f>IF(B101=0, "-", B96/B101)</f>
        <v>0</v>
      </c>
      <c r="D96" s="65">
        <v>3</v>
      </c>
      <c r="E96" s="9">
        <f>IF(D101=0, "-", D96/D101)</f>
        <v>1.5706806282722512E-2</v>
      </c>
      <c r="F96" s="81">
        <v>0</v>
      </c>
      <c r="G96" s="34">
        <f>IF(F101=0, "-", F96/F101)</f>
        <v>0</v>
      </c>
      <c r="H96" s="65">
        <v>54</v>
      </c>
      <c r="I96" s="9">
        <f>IF(H101=0, "-", H96/H101)</f>
        <v>1.6076213158678177E-2</v>
      </c>
      <c r="J96" s="8">
        <f t="shared" si="6"/>
        <v>-1</v>
      </c>
      <c r="K96" s="9">
        <f t="shared" si="7"/>
        <v>-1</v>
      </c>
    </row>
    <row r="97" spans="1:11" x14ac:dyDescent="0.2">
      <c r="A97" s="7" t="s">
        <v>256</v>
      </c>
      <c r="B97" s="65">
        <v>0</v>
      </c>
      <c r="C97" s="34">
        <f>IF(B101=0, "-", B97/B101)</f>
        <v>0</v>
      </c>
      <c r="D97" s="65">
        <v>6</v>
      </c>
      <c r="E97" s="9">
        <f>IF(D101=0, "-", D97/D101)</f>
        <v>3.1413612565445025E-2</v>
      </c>
      <c r="F97" s="81">
        <v>38</v>
      </c>
      <c r="G97" s="34">
        <f>IF(F101=0, "-", F97/F101)</f>
        <v>1.0494338580502624E-2</v>
      </c>
      <c r="H97" s="65">
        <v>98</v>
      </c>
      <c r="I97" s="9">
        <f>IF(H101=0, "-", H97/H101)</f>
        <v>2.9175349806490027E-2</v>
      </c>
      <c r="J97" s="8">
        <f t="shared" si="6"/>
        <v>-1</v>
      </c>
      <c r="K97" s="9">
        <f t="shared" si="7"/>
        <v>-0.61224489795918369</v>
      </c>
    </row>
    <row r="98" spans="1:11" x14ac:dyDescent="0.2">
      <c r="A98" s="7" t="s">
        <v>257</v>
      </c>
      <c r="B98" s="65">
        <v>398</v>
      </c>
      <c r="C98" s="34">
        <f>IF(B101=0, "-", B98/B101)</f>
        <v>0.76685934489402696</v>
      </c>
      <c r="D98" s="65">
        <v>121</v>
      </c>
      <c r="E98" s="9">
        <f>IF(D101=0, "-", D98/D101)</f>
        <v>0.63350785340314131</v>
      </c>
      <c r="F98" s="81">
        <v>2525</v>
      </c>
      <c r="G98" s="34">
        <f>IF(F101=0, "-", F98/F101)</f>
        <v>0.69732118199392434</v>
      </c>
      <c r="H98" s="65">
        <v>2165</v>
      </c>
      <c r="I98" s="9">
        <f>IF(H101=0, "-", H98/H101)</f>
        <v>0.64453706460256033</v>
      </c>
      <c r="J98" s="8">
        <f t="shared" si="6"/>
        <v>2.2892561983471076</v>
      </c>
      <c r="K98" s="9">
        <f t="shared" si="7"/>
        <v>0.16628175519630484</v>
      </c>
    </row>
    <row r="99" spans="1:11" x14ac:dyDescent="0.2">
      <c r="A99" s="7" t="s">
        <v>258</v>
      </c>
      <c r="B99" s="65">
        <v>44</v>
      </c>
      <c r="C99" s="34">
        <f>IF(B101=0, "-", B99/B101)</f>
        <v>8.477842003853564E-2</v>
      </c>
      <c r="D99" s="65">
        <v>2</v>
      </c>
      <c r="E99" s="9">
        <f>IF(D101=0, "-", D99/D101)</f>
        <v>1.0471204188481676E-2</v>
      </c>
      <c r="F99" s="81">
        <v>244</v>
      </c>
      <c r="G99" s="34">
        <f>IF(F101=0, "-", F99/F101)</f>
        <v>6.738470035901685E-2</v>
      </c>
      <c r="H99" s="65">
        <v>217</v>
      </c>
      <c r="I99" s="9">
        <f>IF(H101=0, "-", H99/H101)</f>
        <v>6.4602560285799346E-2</v>
      </c>
      <c r="J99" s="8" t="str">
        <f t="shared" si="6"/>
        <v>&gt;999%</v>
      </c>
      <c r="K99" s="9">
        <f t="shared" si="7"/>
        <v>0.12442396313364056</v>
      </c>
    </row>
    <row r="100" spans="1:11" x14ac:dyDescent="0.2">
      <c r="A100" s="2"/>
      <c r="B100" s="68"/>
      <c r="C100" s="33"/>
      <c r="D100" s="68"/>
      <c r="E100" s="6"/>
      <c r="F100" s="82"/>
      <c r="G100" s="33"/>
      <c r="H100" s="68"/>
      <c r="I100" s="6"/>
      <c r="J100" s="5"/>
      <c r="K100" s="6"/>
    </row>
    <row r="101" spans="1:11" s="43" customFormat="1" x14ac:dyDescent="0.2">
      <c r="A101" s="162" t="s">
        <v>621</v>
      </c>
      <c r="B101" s="71">
        <f>SUM(B89:B100)</f>
        <v>519</v>
      </c>
      <c r="C101" s="40">
        <f>B101/20495</f>
        <v>2.53232495730666E-2</v>
      </c>
      <c r="D101" s="71">
        <f>SUM(D89:D100)</f>
        <v>191</v>
      </c>
      <c r="E101" s="41">
        <f>D101/10447</f>
        <v>1.8282760601129509E-2</v>
      </c>
      <c r="F101" s="77">
        <f>SUM(F89:F100)</f>
        <v>3621</v>
      </c>
      <c r="G101" s="42">
        <f>F101/211338</f>
        <v>1.7133691054140761E-2</v>
      </c>
      <c r="H101" s="71">
        <f>SUM(H89:H100)</f>
        <v>3359</v>
      </c>
      <c r="I101" s="41">
        <f>H101/155887</f>
        <v>2.1547659522602913E-2</v>
      </c>
      <c r="J101" s="37">
        <f>IF(D101=0, "-", IF((B101-D101)/D101&lt;10, (B101-D101)/D101, "&gt;999%"))</f>
        <v>1.7172774869109948</v>
      </c>
      <c r="K101" s="38">
        <f>IF(H101=0, "-", IF((F101-H101)/H101&lt;10, (F101-H101)/H101, "&gt;999%"))</f>
        <v>7.7999404584697826E-2</v>
      </c>
    </row>
    <row r="102" spans="1:11" x14ac:dyDescent="0.2">
      <c r="B102" s="83"/>
      <c r="D102" s="83"/>
      <c r="F102" s="83"/>
      <c r="H102" s="83"/>
    </row>
    <row r="103" spans="1:11" x14ac:dyDescent="0.2">
      <c r="A103" s="163" t="s">
        <v>142</v>
      </c>
      <c r="B103" s="61" t="s">
        <v>12</v>
      </c>
      <c r="C103" s="62" t="s">
        <v>13</v>
      </c>
      <c r="D103" s="61" t="s">
        <v>12</v>
      </c>
      <c r="E103" s="63" t="s">
        <v>13</v>
      </c>
      <c r="F103" s="62" t="s">
        <v>12</v>
      </c>
      <c r="G103" s="62" t="s">
        <v>13</v>
      </c>
      <c r="H103" s="61" t="s">
        <v>12</v>
      </c>
      <c r="I103" s="63" t="s">
        <v>13</v>
      </c>
      <c r="J103" s="61"/>
      <c r="K103" s="63"/>
    </row>
    <row r="104" spans="1:11" x14ac:dyDescent="0.2">
      <c r="A104" s="7" t="s">
        <v>259</v>
      </c>
      <c r="B104" s="65">
        <v>18</v>
      </c>
      <c r="C104" s="34">
        <f>IF(B122=0, "-", B104/B122)</f>
        <v>7.3469387755102047E-2</v>
      </c>
      <c r="D104" s="65">
        <v>2</v>
      </c>
      <c r="E104" s="9">
        <f>IF(D122=0, "-", D104/D122)</f>
        <v>9.8039215686274508E-3</v>
      </c>
      <c r="F104" s="81">
        <v>130</v>
      </c>
      <c r="G104" s="34">
        <f>IF(F122=0, "-", F104/F122)</f>
        <v>3.7978381536663747E-2</v>
      </c>
      <c r="H104" s="65">
        <v>68</v>
      </c>
      <c r="I104" s="9">
        <f>IF(H122=0, "-", H104/H122)</f>
        <v>2.3168654173764906E-2</v>
      </c>
      <c r="J104" s="8">
        <f t="shared" ref="J104:J120" si="8">IF(D104=0, "-", IF((B104-D104)/D104&lt;10, (B104-D104)/D104, "&gt;999%"))</f>
        <v>8</v>
      </c>
      <c r="K104" s="9">
        <f t="shared" ref="K104:K120" si="9">IF(H104=0, "-", IF((F104-H104)/H104&lt;10, (F104-H104)/H104, "&gt;999%"))</f>
        <v>0.91176470588235292</v>
      </c>
    </row>
    <row r="105" spans="1:11" x14ac:dyDescent="0.2">
      <c r="A105" s="7" t="s">
        <v>260</v>
      </c>
      <c r="B105" s="65">
        <v>16</v>
      </c>
      <c r="C105" s="34">
        <f>IF(B122=0, "-", B105/B122)</f>
        <v>6.5306122448979598E-2</v>
      </c>
      <c r="D105" s="65">
        <v>3</v>
      </c>
      <c r="E105" s="9">
        <f>IF(D122=0, "-", D105/D122)</f>
        <v>1.4705882352941176E-2</v>
      </c>
      <c r="F105" s="81">
        <v>145</v>
      </c>
      <c r="G105" s="34">
        <f>IF(F122=0, "-", F105/F122)</f>
        <v>4.2360502483201869E-2</v>
      </c>
      <c r="H105" s="65">
        <v>107</v>
      </c>
      <c r="I105" s="9">
        <f>IF(H122=0, "-", H105/H122)</f>
        <v>3.6456558773424193E-2</v>
      </c>
      <c r="J105" s="8">
        <f t="shared" si="8"/>
        <v>4.333333333333333</v>
      </c>
      <c r="K105" s="9">
        <f t="shared" si="9"/>
        <v>0.35514018691588783</v>
      </c>
    </row>
    <row r="106" spans="1:11" x14ac:dyDescent="0.2">
      <c r="A106" s="7" t="s">
        <v>261</v>
      </c>
      <c r="B106" s="65">
        <v>7</v>
      </c>
      <c r="C106" s="34">
        <f>IF(B122=0, "-", B106/B122)</f>
        <v>2.8571428571428571E-2</v>
      </c>
      <c r="D106" s="65">
        <v>2</v>
      </c>
      <c r="E106" s="9">
        <f>IF(D122=0, "-", D106/D122)</f>
        <v>9.8039215686274508E-3</v>
      </c>
      <c r="F106" s="81">
        <v>89</v>
      </c>
      <c r="G106" s="34">
        <f>IF(F122=0, "-", F106/F122)</f>
        <v>2.6000584282792873E-2</v>
      </c>
      <c r="H106" s="65">
        <v>79</v>
      </c>
      <c r="I106" s="9">
        <f>IF(H122=0, "-", H106/H122)</f>
        <v>2.6916524701873935E-2</v>
      </c>
      <c r="J106" s="8">
        <f t="shared" si="8"/>
        <v>2.5</v>
      </c>
      <c r="K106" s="9">
        <f t="shared" si="9"/>
        <v>0.12658227848101267</v>
      </c>
    </row>
    <row r="107" spans="1:11" x14ac:dyDescent="0.2">
      <c r="A107" s="7" t="s">
        <v>262</v>
      </c>
      <c r="B107" s="65">
        <v>53</v>
      </c>
      <c r="C107" s="34">
        <f>IF(B122=0, "-", B107/B122)</f>
        <v>0.21632653061224491</v>
      </c>
      <c r="D107" s="65">
        <v>50</v>
      </c>
      <c r="E107" s="9">
        <f>IF(D122=0, "-", D107/D122)</f>
        <v>0.24509803921568626</v>
      </c>
      <c r="F107" s="81">
        <v>1136</v>
      </c>
      <c r="G107" s="34">
        <f>IF(F122=0, "-", F107/F122)</f>
        <v>0.33187262635115394</v>
      </c>
      <c r="H107" s="65">
        <v>830</v>
      </c>
      <c r="I107" s="9">
        <f>IF(H122=0, "-", H107/H122)</f>
        <v>0.282793867120954</v>
      </c>
      <c r="J107" s="8">
        <f t="shared" si="8"/>
        <v>0.06</v>
      </c>
      <c r="K107" s="9">
        <f t="shared" si="9"/>
        <v>0.36867469879518072</v>
      </c>
    </row>
    <row r="108" spans="1:11" x14ac:dyDescent="0.2">
      <c r="A108" s="7" t="s">
        <v>263</v>
      </c>
      <c r="B108" s="65">
        <v>0</v>
      </c>
      <c r="C108" s="34">
        <f>IF(B122=0, "-", B108/B122)</f>
        <v>0</v>
      </c>
      <c r="D108" s="65">
        <v>0</v>
      </c>
      <c r="E108" s="9">
        <f>IF(D122=0, "-", D108/D122)</f>
        <v>0</v>
      </c>
      <c r="F108" s="81">
        <v>0</v>
      </c>
      <c r="G108" s="34">
        <f>IF(F122=0, "-", F108/F122)</f>
        <v>0</v>
      </c>
      <c r="H108" s="65">
        <v>2</v>
      </c>
      <c r="I108" s="9">
        <f>IF(H122=0, "-", H108/H122)</f>
        <v>6.814310051107325E-4</v>
      </c>
      <c r="J108" s="8" t="str">
        <f t="shared" si="8"/>
        <v>-</v>
      </c>
      <c r="K108" s="9">
        <f t="shared" si="9"/>
        <v>-1</v>
      </c>
    </row>
    <row r="109" spans="1:11" x14ac:dyDescent="0.2">
      <c r="A109" s="7" t="s">
        <v>264</v>
      </c>
      <c r="B109" s="65">
        <v>0</v>
      </c>
      <c r="C109" s="34">
        <f>IF(B122=0, "-", B109/B122)</f>
        <v>0</v>
      </c>
      <c r="D109" s="65">
        <v>0</v>
      </c>
      <c r="E109" s="9">
        <f>IF(D122=0, "-", D109/D122)</f>
        <v>0</v>
      </c>
      <c r="F109" s="81">
        <v>0</v>
      </c>
      <c r="G109" s="34">
        <f>IF(F122=0, "-", F109/F122)</f>
        <v>0</v>
      </c>
      <c r="H109" s="65">
        <v>32</v>
      </c>
      <c r="I109" s="9">
        <f>IF(H122=0, "-", H109/H122)</f>
        <v>1.090289608177172E-2</v>
      </c>
      <c r="J109" s="8" t="str">
        <f t="shared" si="8"/>
        <v>-</v>
      </c>
      <c r="K109" s="9">
        <f t="shared" si="9"/>
        <v>-1</v>
      </c>
    </row>
    <row r="110" spans="1:11" x14ac:dyDescent="0.2">
      <c r="A110" s="7" t="s">
        <v>265</v>
      </c>
      <c r="B110" s="65">
        <v>0</v>
      </c>
      <c r="C110" s="34">
        <f>IF(B122=0, "-", B110/B122)</f>
        <v>0</v>
      </c>
      <c r="D110" s="65">
        <v>1</v>
      </c>
      <c r="E110" s="9">
        <f>IF(D122=0, "-", D110/D122)</f>
        <v>4.9019607843137254E-3</v>
      </c>
      <c r="F110" s="81">
        <v>4</v>
      </c>
      <c r="G110" s="34">
        <f>IF(F122=0, "-", F110/F122)</f>
        <v>1.1685655857434998E-3</v>
      </c>
      <c r="H110" s="65">
        <v>6</v>
      </c>
      <c r="I110" s="9">
        <f>IF(H122=0, "-", H110/H122)</f>
        <v>2.0442930153321977E-3</v>
      </c>
      <c r="J110" s="8">
        <f t="shared" si="8"/>
        <v>-1</v>
      </c>
      <c r="K110" s="9">
        <f t="shared" si="9"/>
        <v>-0.33333333333333331</v>
      </c>
    </row>
    <row r="111" spans="1:11" x14ac:dyDescent="0.2">
      <c r="A111" s="7" t="s">
        <v>266</v>
      </c>
      <c r="B111" s="65">
        <v>0</v>
      </c>
      <c r="C111" s="34">
        <f>IF(B122=0, "-", B111/B122)</f>
        <v>0</v>
      </c>
      <c r="D111" s="65">
        <v>0</v>
      </c>
      <c r="E111" s="9">
        <f>IF(D122=0, "-", D111/D122)</f>
        <v>0</v>
      </c>
      <c r="F111" s="81">
        <v>0</v>
      </c>
      <c r="G111" s="34">
        <f>IF(F122=0, "-", F111/F122)</f>
        <v>0</v>
      </c>
      <c r="H111" s="65">
        <v>75</v>
      </c>
      <c r="I111" s="9">
        <f>IF(H122=0, "-", H111/H122)</f>
        <v>2.5553662691652469E-2</v>
      </c>
      <c r="J111" s="8" t="str">
        <f t="shared" si="8"/>
        <v>-</v>
      </c>
      <c r="K111" s="9">
        <f t="shared" si="9"/>
        <v>-1</v>
      </c>
    </row>
    <row r="112" spans="1:11" x14ac:dyDescent="0.2">
      <c r="A112" s="7" t="s">
        <v>267</v>
      </c>
      <c r="B112" s="65">
        <v>2</v>
      </c>
      <c r="C112" s="34">
        <f>IF(B122=0, "-", B112/B122)</f>
        <v>8.1632653061224497E-3</v>
      </c>
      <c r="D112" s="65">
        <v>4</v>
      </c>
      <c r="E112" s="9">
        <f>IF(D122=0, "-", D112/D122)</f>
        <v>1.9607843137254902E-2</v>
      </c>
      <c r="F112" s="81">
        <v>31</v>
      </c>
      <c r="G112" s="34">
        <f>IF(F122=0, "-", F112/F122)</f>
        <v>9.0563832895121238E-3</v>
      </c>
      <c r="H112" s="65">
        <v>48</v>
      </c>
      <c r="I112" s="9">
        <f>IF(H122=0, "-", H112/H122)</f>
        <v>1.6354344122657582E-2</v>
      </c>
      <c r="J112" s="8">
        <f t="shared" si="8"/>
        <v>-0.5</v>
      </c>
      <c r="K112" s="9">
        <f t="shared" si="9"/>
        <v>-0.35416666666666669</v>
      </c>
    </row>
    <row r="113" spans="1:11" x14ac:dyDescent="0.2">
      <c r="A113" s="7" t="s">
        <v>268</v>
      </c>
      <c r="B113" s="65">
        <v>17</v>
      </c>
      <c r="C113" s="34">
        <f>IF(B122=0, "-", B113/B122)</f>
        <v>6.9387755102040816E-2</v>
      </c>
      <c r="D113" s="65">
        <v>3</v>
      </c>
      <c r="E113" s="9">
        <f>IF(D122=0, "-", D113/D122)</f>
        <v>1.4705882352941176E-2</v>
      </c>
      <c r="F113" s="81">
        <v>155</v>
      </c>
      <c r="G113" s="34">
        <f>IF(F122=0, "-", F113/F122)</f>
        <v>4.5281916447560619E-2</v>
      </c>
      <c r="H113" s="65">
        <v>104</v>
      </c>
      <c r="I113" s="9">
        <f>IF(H122=0, "-", H113/H122)</f>
        <v>3.5434412265758095E-2</v>
      </c>
      <c r="J113" s="8">
        <f t="shared" si="8"/>
        <v>4.666666666666667</v>
      </c>
      <c r="K113" s="9">
        <f t="shared" si="9"/>
        <v>0.49038461538461536</v>
      </c>
    </row>
    <row r="114" spans="1:11" x14ac:dyDescent="0.2">
      <c r="A114" s="7" t="s">
        <v>269</v>
      </c>
      <c r="B114" s="65">
        <v>18</v>
      </c>
      <c r="C114" s="34">
        <f>IF(B122=0, "-", B114/B122)</f>
        <v>7.3469387755102047E-2</v>
      </c>
      <c r="D114" s="65">
        <v>2</v>
      </c>
      <c r="E114" s="9">
        <f>IF(D122=0, "-", D114/D122)</f>
        <v>9.8039215686274508E-3</v>
      </c>
      <c r="F114" s="81">
        <v>293</v>
      </c>
      <c r="G114" s="34">
        <f>IF(F122=0, "-", F114/F122)</f>
        <v>8.5597429155711363E-2</v>
      </c>
      <c r="H114" s="65">
        <v>105</v>
      </c>
      <c r="I114" s="9">
        <f>IF(H122=0, "-", H114/H122)</f>
        <v>3.5775127768313458E-2</v>
      </c>
      <c r="J114" s="8">
        <f t="shared" si="8"/>
        <v>8</v>
      </c>
      <c r="K114" s="9">
        <f t="shared" si="9"/>
        <v>1.7904761904761906</v>
      </c>
    </row>
    <row r="115" spans="1:11" x14ac:dyDescent="0.2">
      <c r="A115" s="7" t="s">
        <v>270</v>
      </c>
      <c r="B115" s="65">
        <v>38</v>
      </c>
      <c r="C115" s="34">
        <f>IF(B122=0, "-", B115/B122)</f>
        <v>0.15510204081632653</v>
      </c>
      <c r="D115" s="65">
        <v>98</v>
      </c>
      <c r="E115" s="9">
        <f>IF(D122=0, "-", D115/D122)</f>
        <v>0.48039215686274511</v>
      </c>
      <c r="F115" s="81">
        <v>1035</v>
      </c>
      <c r="G115" s="34">
        <f>IF(F122=0, "-", F115/F122)</f>
        <v>0.3023663453111306</v>
      </c>
      <c r="H115" s="65">
        <v>948</v>
      </c>
      <c r="I115" s="9">
        <f>IF(H122=0, "-", H115/H122)</f>
        <v>0.32299829642248723</v>
      </c>
      <c r="J115" s="8">
        <f t="shared" si="8"/>
        <v>-0.61224489795918369</v>
      </c>
      <c r="K115" s="9">
        <f t="shared" si="9"/>
        <v>9.1772151898734181E-2</v>
      </c>
    </row>
    <row r="116" spans="1:11" x14ac:dyDescent="0.2">
      <c r="A116" s="7" t="s">
        <v>271</v>
      </c>
      <c r="B116" s="65">
        <v>71</v>
      </c>
      <c r="C116" s="34">
        <f>IF(B122=0, "-", B116/B122)</f>
        <v>0.28979591836734692</v>
      </c>
      <c r="D116" s="65">
        <v>34</v>
      </c>
      <c r="E116" s="9">
        <f>IF(D122=0, "-", D116/D122)</f>
        <v>0.16666666666666666</v>
      </c>
      <c r="F116" s="81">
        <v>362</v>
      </c>
      <c r="G116" s="34">
        <f>IF(F122=0, "-", F116/F122)</f>
        <v>0.10575518550978674</v>
      </c>
      <c r="H116" s="65">
        <v>447</v>
      </c>
      <c r="I116" s="9">
        <f>IF(H122=0, "-", H116/H122)</f>
        <v>0.15229982964224872</v>
      </c>
      <c r="J116" s="8">
        <f t="shared" si="8"/>
        <v>1.088235294117647</v>
      </c>
      <c r="K116" s="9">
        <f t="shared" si="9"/>
        <v>-0.19015659955257272</v>
      </c>
    </row>
    <row r="117" spans="1:11" x14ac:dyDescent="0.2">
      <c r="A117" s="7" t="s">
        <v>272</v>
      </c>
      <c r="B117" s="65">
        <v>0</v>
      </c>
      <c r="C117" s="34">
        <f>IF(B122=0, "-", B117/B122)</f>
        <v>0</v>
      </c>
      <c r="D117" s="65">
        <v>0</v>
      </c>
      <c r="E117" s="9">
        <f>IF(D122=0, "-", D117/D122)</f>
        <v>0</v>
      </c>
      <c r="F117" s="81">
        <v>0</v>
      </c>
      <c r="G117" s="34">
        <f>IF(F122=0, "-", F117/F122)</f>
        <v>0</v>
      </c>
      <c r="H117" s="65">
        <v>15</v>
      </c>
      <c r="I117" s="9">
        <f>IF(H122=0, "-", H117/H122)</f>
        <v>5.1107325383304937E-3</v>
      </c>
      <c r="J117" s="8" t="str">
        <f t="shared" si="8"/>
        <v>-</v>
      </c>
      <c r="K117" s="9">
        <f t="shared" si="9"/>
        <v>-1</v>
      </c>
    </row>
    <row r="118" spans="1:11" x14ac:dyDescent="0.2">
      <c r="A118" s="7" t="s">
        <v>273</v>
      </c>
      <c r="B118" s="65">
        <v>2</v>
      </c>
      <c r="C118" s="34">
        <f>IF(B122=0, "-", B118/B122)</f>
        <v>8.1632653061224497E-3</v>
      </c>
      <c r="D118" s="65">
        <v>2</v>
      </c>
      <c r="E118" s="9">
        <f>IF(D122=0, "-", D118/D122)</f>
        <v>9.8039215686274508E-3</v>
      </c>
      <c r="F118" s="81">
        <v>32</v>
      </c>
      <c r="G118" s="34">
        <f>IF(F122=0, "-", F118/F122)</f>
        <v>9.3485246859479985E-3</v>
      </c>
      <c r="H118" s="65">
        <v>40</v>
      </c>
      <c r="I118" s="9">
        <f>IF(H122=0, "-", H118/H122)</f>
        <v>1.3628620102214651E-2</v>
      </c>
      <c r="J118" s="8">
        <f t="shared" si="8"/>
        <v>0</v>
      </c>
      <c r="K118" s="9">
        <f t="shared" si="9"/>
        <v>-0.2</v>
      </c>
    </row>
    <row r="119" spans="1:11" x14ac:dyDescent="0.2">
      <c r="A119" s="7" t="s">
        <v>274</v>
      </c>
      <c r="B119" s="65">
        <v>0</v>
      </c>
      <c r="C119" s="34">
        <f>IF(B122=0, "-", B119/B122)</f>
        <v>0</v>
      </c>
      <c r="D119" s="65">
        <v>3</v>
      </c>
      <c r="E119" s="9">
        <f>IF(D122=0, "-", D119/D122)</f>
        <v>1.4705882352941176E-2</v>
      </c>
      <c r="F119" s="81">
        <v>8</v>
      </c>
      <c r="G119" s="34">
        <f>IF(F122=0, "-", F119/F122)</f>
        <v>2.3371311714869996E-3</v>
      </c>
      <c r="H119" s="65">
        <v>29</v>
      </c>
      <c r="I119" s="9">
        <f>IF(H122=0, "-", H119/H122)</f>
        <v>9.8807495741056219E-3</v>
      </c>
      <c r="J119" s="8">
        <f t="shared" si="8"/>
        <v>-1</v>
      </c>
      <c r="K119" s="9">
        <f t="shared" si="9"/>
        <v>-0.72413793103448276</v>
      </c>
    </row>
    <row r="120" spans="1:11" x14ac:dyDescent="0.2">
      <c r="A120" s="7" t="s">
        <v>275</v>
      </c>
      <c r="B120" s="65">
        <v>3</v>
      </c>
      <c r="C120" s="34">
        <f>IF(B122=0, "-", B120/B122)</f>
        <v>1.2244897959183673E-2</v>
      </c>
      <c r="D120" s="65">
        <v>0</v>
      </c>
      <c r="E120" s="9">
        <f>IF(D122=0, "-", D120/D122)</f>
        <v>0</v>
      </c>
      <c r="F120" s="81">
        <v>3</v>
      </c>
      <c r="G120" s="34">
        <f>IF(F122=0, "-", F120/F122)</f>
        <v>8.7642418930762491E-4</v>
      </c>
      <c r="H120" s="65">
        <v>0</v>
      </c>
      <c r="I120" s="9">
        <f>IF(H122=0, "-", H120/H122)</f>
        <v>0</v>
      </c>
      <c r="J120" s="8" t="str">
        <f t="shared" si="8"/>
        <v>-</v>
      </c>
      <c r="K120" s="9" t="str">
        <f t="shared" si="9"/>
        <v>-</v>
      </c>
    </row>
    <row r="121" spans="1:11" x14ac:dyDescent="0.2">
      <c r="A121" s="2"/>
      <c r="B121" s="68"/>
      <c r="C121" s="33"/>
      <c r="D121" s="68"/>
      <c r="E121" s="6"/>
      <c r="F121" s="82"/>
      <c r="G121" s="33"/>
      <c r="H121" s="68"/>
      <c r="I121" s="6"/>
      <c r="J121" s="5"/>
      <c r="K121" s="6"/>
    </row>
    <row r="122" spans="1:11" s="43" customFormat="1" x14ac:dyDescent="0.2">
      <c r="A122" s="162" t="s">
        <v>620</v>
      </c>
      <c r="B122" s="71">
        <f>SUM(B104:B121)</f>
        <v>245</v>
      </c>
      <c r="C122" s="40">
        <f>B122/20495</f>
        <v>1.1954135154915833E-2</v>
      </c>
      <c r="D122" s="71">
        <f>SUM(D104:D121)</f>
        <v>204</v>
      </c>
      <c r="E122" s="41">
        <f>D122/10447</f>
        <v>1.9527136977122619E-2</v>
      </c>
      <c r="F122" s="77">
        <f>SUM(F104:F121)</f>
        <v>3423</v>
      </c>
      <c r="G122" s="42">
        <f>F122/211338</f>
        <v>1.6196803225165375E-2</v>
      </c>
      <c r="H122" s="71">
        <f>SUM(H104:H121)</f>
        <v>2935</v>
      </c>
      <c r="I122" s="41">
        <f>H122/155887</f>
        <v>1.882774060697813E-2</v>
      </c>
      <c r="J122" s="37">
        <f>IF(D122=0, "-", IF((B122-D122)/D122&lt;10, (B122-D122)/D122, "&gt;999%"))</f>
        <v>0.20098039215686275</v>
      </c>
      <c r="K122" s="38">
        <f>IF(H122=0, "-", IF((F122-H122)/H122&lt;10, (F122-H122)/H122, "&gt;999%"))</f>
        <v>0.16626916524701874</v>
      </c>
    </row>
    <row r="123" spans="1:11" x14ac:dyDescent="0.2">
      <c r="B123" s="83"/>
      <c r="D123" s="83"/>
      <c r="F123" s="83"/>
      <c r="H123" s="83"/>
    </row>
    <row r="124" spans="1:11" s="43" customFormat="1" x14ac:dyDescent="0.2">
      <c r="A124" s="162" t="s">
        <v>619</v>
      </c>
      <c r="B124" s="71">
        <v>764</v>
      </c>
      <c r="C124" s="40">
        <f>B124/20495</f>
        <v>3.7277384727982435E-2</v>
      </c>
      <c r="D124" s="71">
        <v>395</v>
      </c>
      <c r="E124" s="41">
        <f>D124/10447</f>
        <v>3.7809897578252129E-2</v>
      </c>
      <c r="F124" s="77">
        <v>7044</v>
      </c>
      <c r="G124" s="42">
        <f>F124/211338</f>
        <v>3.3330494279306136E-2</v>
      </c>
      <c r="H124" s="71">
        <v>6294</v>
      </c>
      <c r="I124" s="41">
        <f>H124/155887</f>
        <v>4.0375400129581046E-2</v>
      </c>
      <c r="J124" s="37">
        <f>IF(D124=0, "-", IF((B124-D124)/D124&lt;10, (B124-D124)/D124, "&gt;999%"))</f>
        <v>0.9341772151898734</v>
      </c>
      <c r="K124" s="38">
        <f>IF(H124=0, "-", IF((F124-H124)/H124&lt;10, (F124-H124)/H124, "&gt;999%"))</f>
        <v>0.11916110581506197</v>
      </c>
    </row>
    <row r="125" spans="1:11" x14ac:dyDescent="0.2">
      <c r="B125" s="83"/>
      <c r="D125" s="83"/>
      <c r="F125" s="83"/>
      <c r="H125" s="83"/>
    </row>
    <row r="126" spans="1:11" ht="15.75" x14ac:dyDescent="0.25">
      <c r="A126" s="164" t="s">
        <v>116</v>
      </c>
      <c r="B126" s="196" t="s">
        <v>1</v>
      </c>
      <c r="C126" s="200"/>
      <c r="D126" s="200"/>
      <c r="E126" s="197"/>
      <c r="F126" s="196" t="s">
        <v>14</v>
      </c>
      <c r="G126" s="200"/>
      <c r="H126" s="200"/>
      <c r="I126" s="197"/>
      <c r="J126" s="196" t="s">
        <v>15</v>
      </c>
      <c r="K126" s="197"/>
    </row>
    <row r="127" spans="1:11" x14ac:dyDescent="0.2">
      <c r="A127" s="22"/>
      <c r="B127" s="196">
        <f>VALUE(RIGHT($B$2, 4))</f>
        <v>2021</v>
      </c>
      <c r="C127" s="197"/>
      <c r="D127" s="196">
        <f>B127-1</f>
        <v>2020</v>
      </c>
      <c r="E127" s="204"/>
      <c r="F127" s="196">
        <f>B127</f>
        <v>2021</v>
      </c>
      <c r="G127" s="204"/>
      <c r="H127" s="196">
        <f>D127</f>
        <v>2020</v>
      </c>
      <c r="I127" s="204"/>
      <c r="J127" s="140" t="s">
        <v>4</v>
      </c>
      <c r="K127" s="141" t="s">
        <v>2</v>
      </c>
    </row>
    <row r="128" spans="1:11" x14ac:dyDescent="0.2">
      <c r="A128" s="163" t="s">
        <v>143</v>
      </c>
      <c r="B128" s="61" t="s">
        <v>12</v>
      </c>
      <c r="C128" s="62" t="s">
        <v>13</v>
      </c>
      <c r="D128" s="61" t="s">
        <v>12</v>
      </c>
      <c r="E128" s="63" t="s">
        <v>13</v>
      </c>
      <c r="F128" s="62" t="s">
        <v>12</v>
      </c>
      <c r="G128" s="62" t="s">
        <v>13</v>
      </c>
      <c r="H128" s="61" t="s">
        <v>12</v>
      </c>
      <c r="I128" s="63" t="s">
        <v>13</v>
      </c>
      <c r="J128" s="61"/>
      <c r="K128" s="63"/>
    </row>
    <row r="129" spans="1:11" x14ac:dyDescent="0.2">
      <c r="A129" s="7" t="s">
        <v>276</v>
      </c>
      <c r="B129" s="65">
        <v>0</v>
      </c>
      <c r="C129" s="34">
        <f>IF(B133=0, "-", B129/B133)</f>
        <v>0</v>
      </c>
      <c r="D129" s="65">
        <v>15</v>
      </c>
      <c r="E129" s="9">
        <f>IF(D133=0, "-", D129/D133)</f>
        <v>0.26785714285714285</v>
      </c>
      <c r="F129" s="81">
        <v>0</v>
      </c>
      <c r="G129" s="34">
        <f>IF(F133=0, "-", F129/F133)</f>
        <v>0</v>
      </c>
      <c r="H129" s="65">
        <v>275</v>
      </c>
      <c r="I129" s="9">
        <f>IF(H133=0, "-", H129/H133)</f>
        <v>0.42901716068642748</v>
      </c>
      <c r="J129" s="8">
        <f>IF(D129=0, "-", IF((B129-D129)/D129&lt;10, (B129-D129)/D129, "&gt;999%"))</f>
        <v>-1</v>
      </c>
      <c r="K129" s="9">
        <f>IF(H129=0, "-", IF((F129-H129)/H129&lt;10, (F129-H129)/H129, "&gt;999%"))</f>
        <v>-1</v>
      </c>
    </row>
    <row r="130" spans="1:11" x14ac:dyDescent="0.2">
      <c r="A130" s="7" t="s">
        <v>277</v>
      </c>
      <c r="B130" s="65">
        <v>29</v>
      </c>
      <c r="C130" s="34">
        <f>IF(B133=0, "-", B130/B133)</f>
        <v>0.80555555555555558</v>
      </c>
      <c r="D130" s="65">
        <v>39</v>
      </c>
      <c r="E130" s="9">
        <f>IF(D133=0, "-", D130/D133)</f>
        <v>0.6964285714285714</v>
      </c>
      <c r="F130" s="81">
        <v>341</v>
      </c>
      <c r="G130" s="34">
        <f>IF(F133=0, "-", F130/F133)</f>
        <v>0.72399150743099783</v>
      </c>
      <c r="H130" s="65">
        <v>326</v>
      </c>
      <c r="I130" s="9">
        <f>IF(H133=0, "-", H130/H133)</f>
        <v>0.50858034321372858</v>
      </c>
      <c r="J130" s="8">
        <f>IF(D130=0, "-", IF((B130-D130)/D130&lt;10, (B130-D130)/D130, "&gt;999%"))</f>
        <v>-0.25641025641025639</v>
      </c>
      <c r="K130" s="9">
        <f>IF(H130=0, "-", IF((F130-H130)/H130&lt;10, (F130-H130)/H130, "&gt;999%"))</f>
        <v>4.6012269938650305E-2</v>
      </c>
    </row>
    <row r="131" spans="1:11" x14ac:dyDescent="0.2">
      <c r="A131" s="7" t="s">
        <v>278</v>
      </c>
      <c r="B131" s="65">
        <v>7</v>
      </c>
      <c r="C131" s="34">
        <f>IF(B133=0, "-", B131/B133)</f>
        <v>0.19444444444444445</v>
      </c>
      <c r="D131" s="65">
        <v>2</v>
      </c>
      <c r="E131" s="9">
        <f>IF(D133=0, "-", D131/D133)</f>
        <v>3.5714285714285712E-2</v>
      </c>
      <c r="F131" s="81">
        <v>130</v>
      </c>
      <c r="G131" s="34">
        <f>IF(F133=0, "-", F131/F133)</f>
        <v>0.27600849256900212</v>
      </c>
      <c r="H131" s="65">
        <v>40</v>
      </c>
      <c r="I131" s="9">
        <f>IF(H133=0, "-", H131/H133)</f>
        <v>6.2402496099843996E-2</v>
      </c>
      <c r="J131" s="8">
        <f>IF(D131=0, "-", IF((B131-D131)/D131&lt;10, (B131-D131)/D131, "&gt;999%"))</f>
        <v>2.5</v>
      </c>
      <c r="K131" s="9">
        <f>IF(H131=0, "-", IF((F131-H131)/H131&lt;10, (F131-H131)/H131, "&gt;999%"))</f>
        <v>2.25</v>
      </c>
    </row>
    <row r="132" spans="1:11" x14ac:dyDescent="0.2">
      <c r="A132" s="2"/>
      <c r="B132" s="68"/>
      <c r="C132" s="33"/>
      <c r="D132" s="68"/>
      <c r="E132" s="6"/>
      <c r="F132" s="82"/>
      <c r="G132" s="33"/>
      <c r="H132" s="68"/>
      <c r="I132" s="6"/>
      <c r="J132" s="5"/>
      <c r="K132" s="6"/>
    </row>
    <row r="133" spans="1:11" s="43" customFormat="1" x14ac:dyDescent="0.2">
      <c r="A133" s="162" t="s">
        <v>618</v>
      </c>
      <c r="B133" s="71">
        <f>SUM(B129:B132)</f>
        <v>36</v>
      </c>
      <c r="C133" s="40">
        <f>B133/20495</f>
        <v>1.7565259819468163E-3</v>
      </c>
      <c r="D133" s="71">
        <f>SUM(D129:D132)</f>
        <v>56</v>
      </c>
      <c r="E133" s="41">
        <f>D133/10447</f>
        <v>5.3603905427395421E-3</v>
      </c>
      <c r="F133" s="77">
        <f>SUM(F129:F132)</f>
        <v>471</v>
      </c>
      <c r="G133" s="42">
        <f>F133/211338</f>
        <v>2.228657411350538E-3</v>
      </c>
      <c r="H133" s="71">
        <f>SUM(H129:H132)</f>
        <v>641</v>
      </c>
      <c r="I133" s="41">
        <f>H133/155887</f>
        <v>4.1119528889516123E-3</v>
      </c>
      <c r="J133" s="37">
        <f>IF(D133=0, "-", IF((B133-D133)/D133&lt;10, (B133-D133)/D133, "&gt;999%"))</f>
        <v>-0.35714285714285715</v>
      </c>
      <c r="K133" s="38">
        <f>IF(H133=0, "-", IF((F133-H133)/H133&lt;10, (F133-H133)/H133, "&gt;999%"))</f>
        <v>-0.26521060842433697</v>
      </c>
    </row>
    <row r="134" spans="1:11" x14ac:dyDescent="0.2">
      <c r="B134" s="83"/>
      <c r="D134" s="83"/>
      <c r="F134" s="83"/>
      <c r="H134" s="83"/>
    </row>
    <row r="135" spans="1:11" x14ac:dyDescent="0.2">
      <c r="A135" s="163" t="s">
        <v>144</v>
      </c>
      <c r="B135" s="61" t="s">
        <v>12</v>
      </c>
      <c r="C135" s="62" t="s">
        <v>13</v>
      </c>
      <c r="D135" s="61" t="s">
        <v>12</v>
      </c>
      <c r="E135" s="63" t="s">
        <v>13</v>
      </c>
      <c r="F135" s="62" t="s">
        <v>12</v>
      </c>
      <c r="G135" s="62" t="s">
        <v>13</v>
      </c>
      <c r="H135" s="61" t="s">
        <v>12</v>
      </c>
      <c r="I135" s="63" t="s">
        <v>13</v>
      </c>
      <c r="J135" s="61"/>
      <c r="K135" s="63"/>
    </row>
    <row r="136" spans="1:11" x14ac:dyDescent="0.2">
      <c r="A136" s="7" t="s">
        <v>279</v>
      </c>
      <c r="B136" s="65">
        <v>2</v>
      </c>
      <c r="C136" s="34">
        <f>IF(B149=0, "-", B136/B149)</f>
        <v>4.3478260869565216E-2</v>
      </c>
      <c r="D136" s="65">
        <v>2</v>
      </c>
      <c r="E136" s="9">
        <f>IF(D149=0, "-", D136/D149)</f>
        <v>3.3898305084745763E-2</v>
      </c>
      <c r="F136" s="81">
        <v>43</v>
      </c>
      <c r="G136" s="34">
        <f>IF(F149=0, "-", F136/F149)</f>
        <v>5.1932367149758456E-2</v>
      </c>
      <c r="H136" s="65">
        <v>24</v>
      </c>
      <c r="I136" s="9">
        <f>IF(H149=0, "-", H136/H149)</f>
        <v>3.5450516986706058E-2</v>
      </c>
      <c r="J136" s="8">
        <f t="shared" ref="J136:J147" si="10">IF(D136=0, "-", IF((B136-D136)/D136&lt;10, (B136-D136)/D136, "&gt;999%"))</f>
        <v>0</v>
      </c>
      <c r="K136" s="9">
        <f t="shared" ref="K136:K147" si="11">IF(H136=0, "-", IF((F136-H136)/H136&lt;10, (F136-H136)/H136, "&gt;999%"))</f>
        <v>0.79166666666666663</v>
      </c>
    </row>
    <row r="137" spans="1:11" x14ac:dyDescent="0.2">
      <c r="A137" s="7" t="s">
        <v>280</v>
      </c>
      <c r="B137" s="65">
        <v>1</v>
      </c>
      <c r="C137" s="34">
        <f>IF(B149=0, "-", B137/B149)</f>
        <v>2.1739130434782608E-2</v>
      </c>
      <c r="D137" s="65">
        <v>6</v>
      </c>
      <c r="E137" s="9">
        <f>IF(D149=0, "-", D137/D149)</f>
        <v>0.10169491525423729</v>
      </c>
      <c r="F137" s="81">
        <v>10</v>
      </c>
      <c r="G137" s="34">
        <f>IF(F149=0, "-", F137/F149)</f>
        <v>1.2077294685990338E-2</v>
      </c>
      <c r="H137" s="65">
        <v>15</v>
      </c>
      <c r="I137" s="9">
        <f>IF(H149=0, "-", H137/H149)</f>
        <v>2.2156573116691284E-2</v>
      </c>
      <c r="J137" s="8">
        <f t="shared" si="10"/>
        <v>-0.83333333333333337</v>
      </c>
      <c r="K137" s="9">
        <f t="shared" si="11"/>
        <v>-0.33333333333333331</v>
      </c>
    </row>
    <row r="138" spans="1:11" x14ac:dyDescent="0.2">
      <c r="A138" s="7" t="s">
        <v>281</v>
      </c>
      <c r="B138" s="65">
        <v>16</v>
      </c>
      <c r="C138" s="34">
        <f>IF(B149=0, "-", B138/B149)</f>
        <v>0.34782608695652173</v>
      </c>
      <c r="D138" s="65">
        <v>22</v>
      </c>
      <c r="E138" s="9">
        <f>IF(D149=0, "-", D138/D149)</f>
        <v>0.3728813559322034</v>
      </c>
      <c r="F138" s="81">
        <v>301</v>
      </c>
      <c r="G138" s="34">
        <f>IF(F149=0, "-", F138/F149)</f>
        <v>0.36352657004830918</v>
      </c>
      <c r="H138" s="65">
        <v>341</v>
      </c>
      <c r="I138" s="9">
        <f>IF(H149=0, "-", H138/H149)</f>
        <v>0.50369276218611525</v>
      </c>
      <c r="J138" s="8">
        <f t="shared" si="10"/>
        <v>-0.27272727272727271</v>
      </c>
      <c r="K138" s="9">
        <f t="shared" si="11"/>
        <v>-0.11730205278592376</v>
      </c>
    </row>
    <row r="139" spans="1:11" x14ac:dyDescent="0.2">
      <c r="A139" s="7" t="s">
        <v>282</v>
      </c>
      <c r="B139" s="65">
        <v>0</v>
      </c>
      <c r="C139" s="34">
        <f>IF(B149=0, "-", B139/B149)</f>
        <v>0</v>
      </c>
      <c r="D139" s="65">
        <v>2</v>
      </c>
      <c r="E139" s="9">
        <f>IF(D149=0, "-", D139/D149)</f>
        <v>3.3898305084745763E-2</v>
      </c>
      <c r="F139" s="81">
        <v>11</v>
      </c>
      <c r="G139" s="34">
        <f>IF(F149=0, "-", F139/F149)</f>
        <v>1.3285024154589372E-2</v>
      </c>
      <c r="H139" s="65">
        <v>5</v>
      </c>
      <c r="I139" s="9">
        <f>IF(H149=0, "-", H139/H149)</f>
        <v>7.385524372230428E-3</v>
      </c>
      <c r="J139" s="8">
        <f t="shared" si="10"/>
        <v>-1</v>
      </c>
      <c r="K139" s="9">
        <f t="shared" si="11"/>
        <v>1.2</v>
      </c>
    </row>
    <row r="140" spans="1:11" x14ac:dyDescent="0.2">
      <c r="A140" s="7" t="s">
        <v>283</v>
      </c>
      <c r="B140" s="65">
        <v>0</v>
      </c>
      <c r="C140" s="34">
        <f>IF(B149=0, "-", B140/B149)</f>
        <v>0</v>
      </c>
      <c r="D140" s="65">
        <v>0</v>
      </c>
      <c r="E140" s="9">
        <f>IF(D149=0, "-", D140/D149)</f>
        <v>0</v>
      </c>
      <c r="F140" s="81">
        <v>11</v>
      </c>
      <c r="G140" s="34">
        <f>IF(F149=0, "-", F140/F149)</f>
        <v>1.3285024154589372E-2</v>
      </c>
      <c r="H140" s="65">
        <v>4</v>
      </c>
      <c r="I140" s="9">
        <f>IF(H149=0, "-", H140/H149)</f>
        <v>5.9084194977843431E-3</v>
      </c>
      <c r="J140" s="8" t="str">
        <f t="shared" si="10"/>
        <v>-</v>
      </c>
      <c r="K140" s="9">
        <f t="shared" si="11"/>
        <v>1.75</v>
      </c>
    </row>
    <row r="141" spans="1:11" x14ac:dyDescent="0.2">
      <c r="A141" s="7" t="s">
        <v>284</v>
      </c>
      <c r="B141" s="65">
        <v>0</v>
      </c>
      <c r="C141" s="34">
        <f>IF(B149=0, "-", B141/B149)</f>
        <v>0</v>
      </c>
      <c r="D141" s="65">
        <v>0</v>
      </c>
      <c r="E141" s="9">
        <f>IF(D149=0, "-", D141/D149)</f>
        <v>0</v>
      </c>
      <c r="F141" s="81">
        <v>0</v>
      </c>
      <c r="G141" s="34">
        <f>IF(F149=0, "-", F141/F149)</f>
        <v>0</v>
      </c>
      <c r="H141" s="65">
        <v>6</v>
      </c>
      <c r="I141" s="9">
        <f>IF(H149=0, "-", H141/H149)</f>
        <v>8.8626292466765146E-3</v>
      </c>
      <c r="J141" s="8" t="str">
        <f t="shared" si="10"/>
        <v>-</v>
      </c>
      <c r="K141" s="9">
        <f t="shared" si="11"/>
        <v>-1</v>
      </c>
    </row>
    <row r="142" spans="1:11" x14ac:dyDescent="0.2">
      <c r="A142" s="7" t="s">
        <v>285</v>
      </c>
      <c r="B142" s="65">
        <v>5</v>
      </c>
      <c r="C142" s="34">
        <f>IF(B149=0, "-", B142/B149)</f>
        <v>0.10869565217391304</v>
      </c>
      <c r="D142" s="65">
        <v>4</v>
      </c>
      <c r="E142" s="9">
        <f>IF(D149=0, "-", D142/D149)</f>
        <v>6.7796610169491525E-2</v>
      </c>
      <c r="F142" s="81">
        <v>33</v>
      </c>
      <c r="G142" s="34">
        <f>IF(F149=0, "-", F142/F149)</f>
        <v>3.9855072463768113E-2</v>
      </c>
      <c r="H142" s="65">
        <v>21</v>
      </c>
      <c r="I142" s="9">
        <f>IF(H149=0, "-", H142/H149)</f>
        <v>3.10192023633678E-2</v>
      </c>
      <c r="J142" s="8">
        <f t="shared" si="10"/>
        <v>0.25</v>
      </c>
      <c r="K142" s="9">
        <f t="shared" si="11"/>
        <v>0.5714285714285714</v>
      </c>
    </row>
    <row r="143" spans="1:11" x14ac:dyDescent="0.2">
      <c r="A143" s="7" t="s">
        <v>286</v>
      </c>
      <c r="B143" s="65">
        <v>2</v>
      </c>
      <c r="C143" s="34">
        <f>IF(B149=0, "-", B143/B149)</f>
        <v>4.3478260869565216E-2</v>
      </c>
      <c r="D143" s="65">
        <v>1</v>
      </c>
      <c r="E143" s="9">
        <f>IF(D149=0, "-", D143/D149)</f>
        <v>1.6949152542372881E-2</v>
      </c>
      <c r="F143" s="81">
        <v>11</v>
      </c>
      <c r="G143" s="34">
        <f>IF(F149=0, "-", F143/F149)</f>
        <v>1.3285024154589372E-2</v>
      </c>
      <c r="H143" s="65">
        <v>24</v>
      </c>
      <c r="I143" s="9">
        <f>IF(H149=0, "-", H143/H149)</f>
        <v>3.5450516986706058E-2</v>
      </c>
      <c r="J143" s="8">
        <f t="shared" si="10"/>
        <v>1</v>
      </c>
      <c r="K143" s="9">
        <f t="shared" si="11"/>
        <v>-0.54166666666666663</v>
      </c>
    </row>
    <row r="144" spans="1:11" x14ac:dyDescent="0.2">
      <c r="A144" s="7" t="s">
        <v>287</v>
      </c>
      <c r="B144" s="65">
        <v>16</v>
      </c>
      <c r="C144" s="34">
        <f>IF(B149=0, "-", B144/B149)</f>
        <v>0.34782608695652173</v>
      </c>
      <c r="D144" s="65">
        <v>22</v>
      </c>
      <c r="E144" s="9">
        <f>IF(D149=0, "-", D144/D149)</f>
        <v>0.3728813559322034</v>
      </c>
      <c r="F144" s="81">
        <v>263</v>
      </c>
      <c r="G144" s="34">
        <f>IF(F149=0, "-", F144/F149)</f>
        <v>0.31763285024154592</v>
      </c>
      <c r="H144" s="65">
        <v>225</v>
      </c>
      <c r="I144" s="9">
        <f>IF(H149=0, "-", H144/H149)</f>
        <v>0.33234859675036926</v>
      </c>
      <c r="J144" s="8">
        <f t="shared" si="10"/>
        <v>-0.27272727272727271</v>
      </c>
      <c r="K144" s="9">
        <f t="shared" si="11"/>
        <v>0.16888888888888889</v>
      </c>
    </row>
    <row r="145" spans="1:11" x14ac:dyDescent="0.2">
      <c r="A145" s="7" t="s">
        <v>288</v>
      </c>
      <c r="B145" s="65">
        <v>4</v>
      </c>
      <c r="C145" s="34">
        <f>IF(B149=0, "-", B145/B149)</f>
        <v>8.6956521739130432E-2</v>
      </c>
      <c r="D145" s="65">
        <v>0</v>
      </c>
      <c r="E145" s="9">
        <f>IF(D149=0, "-", D145/D149)</f>
        <v>0</v>
      </c>
      <c r="F145" s="81">
        <v>136</v>
      </c>
      <c r="G145" s="34">
        <f>IF(F149=0, "-", F145/F149)</f>
        <v>0.16425120772946861</v>
      </c>
      <c r="H145" s="65">
        <v>0</v>
      </c>
      <c r="I145" s="9">
        <f>IF(H149=0, "-", H145/H149)</f>
        <v>0</v>
      </c>
      <c r="J145" s="8" t="str">
        <f t="shared" si="10"/>
        <v>-</v>
      </c>
      <c r="K145" s="9" t="str">
        <f t="shared" si="11"/>
        <v>-</v>
      </c>
    </row>
    <row r="146" spans="1:11" x14ac:dyDescent="0.2">
      <c r="A146" s="7" t="s">
        <v>289</v>
      </c>
      <c r="B146" s="65">
        <v>0</v>
      </c>
      <c r="C146" s="34">
        <f>IF(B149=0, "-", B146/B149)</f>
        <v>0</v>
      </c>
      <c r="D146" s="65">
        <v>0</v>
      </c>
      <c r="E146" s="9">
        <f>IF(D149=0, "-", D146/D149)</f>
        <v>0</v>
      </c>
      <c r="F146" s="81">
        <v>9</v>
      </c>
      <c r="G146" s="34">
        <f>IF(F149=0, "-", F146/F149)</f>
        <v>1.0869565217391304E-2</v>
      </c>
      <c r="H146" s="65">
        <v>0</v>
      </c>
      <c r="I146" s="9">
        <f>IF(H149=0, "-", H146/H149)</f>
        <v>0</v>
      </c>
      <c r="J146" s="8" t="str">
        <f t="shared" si="10"/>
        <v>-</v>
      </c>
      <c r="K146" s="9" t="str">
        <f t="shared" si="11"/>
        <v>-</v>
      </c>
    </row>
    <row r="147" spans="1:11" x14ac:dyDescent="0.2">
      <c r="A147" s="7" t="s">
        <v>290</v>
      </c>
      <c r="B147" s="65">
        <v>0</v>
      </c>
      <c r="C147" s="34">
        <f>IF(B149=0, "-", B147/B149)</f>
        <v>0</v>
      </c>
      <c r="D147" s="65">
        <v>0</v>
      </c>
      <c r="E147" s="9">
        <f>IF(D149=0, "-", D147/D149)</f>
        <v>0</v>
      </c>
      <c r="F147" s="81">
        <v>0</v>
      </c>
      <c r="G147" s="34">
        <f>IF(F149=0, "-", F147/F149)</f>
        <v>0</v>
      </c>
      <c r="H147" s="65">
        <v>12</v>
      </c>
      <c r="I147" s="9">
        <f>IF(H149=0, "-", H147/H149)</f>
        <v>1.7725258493353029E-2</v>
      </c>
      <c r="J147" s="8" t="str">
        <f t="shared" si="10"/>
        <v>-</v>
      </c>
      <c r="K147" s="9">
        <f t="shared" si="11"/>
        <v>-1</v>
      </c>
    </row>
    <row r="148" spans="1:11" x14ac:dyDescent="0.2">
      <c r="A148" s="2"/>
      <c r="B148" s="68"/>
      <c r="C148" s="33"/>
      <c r="D148" s="68"/>
      <c r="E148" s="6"/>
      <c r="F148" s="82"/>
      <c r="G148" s="33"/>
      <c r="H148" s="68"/>
      <c r="I148" s="6"/>
      <c r="J148" s="5"/>
      <c r="K148" s="6"/>
    </row>
    <row r="149" spans="1:11" s="43" customFormat="1" x14ac:dyDescent="0.2">
      <c r="A149" s="162" t="s">
        <v>617</v>
      </c>
      <c r="B149" s="71">
        <f>SUM(B136:B148)</f>
        <v>46</v>
      </c>
      <c r="C149" s="40">
        <f>B149/20495</f>
        <v>2.2444498658209318E-3</v>
      </c>
      <c r="D149" s="71">
        <f>SUM(D136:D148)</f>
        <v>59</v>
      </c>
      <c r="E149" s="41">
        <f>D149/10447</f>
        <v>5.647554321814875E-3</v>
      </c>
      <c r="F149" s="77">
        <f>SUM(F136:F148)</f>
        <v>828</v>
      </c>
      <c r="G149" s="42">
        <f>F149/211338</f>
        <v>3.9178945575334299E-3</v>
      </c>
      <c r="H149" s="71">
        <f>SUM(H136:H148)</f>
        <v>677</v>
      </c>
      <c r="I149" s="41">
        <f>H149/155887</f>
        <v>4.3428894006556033E-3</v>
      </c>
      <c r="J149" s="37">
        <f>IF(D149=0, "-", IF((B149-D149)/D149&lt;10, (B149-D149)/D149, "&gt;999%"))</f>
        <v>-0.22033898305084745</v>
      </c>
      <c r="K149" s="38">
        <f>IF(H149=0, "-", IF((F149-H149)/H149&lt;10, (F149-H149)/H149, "&gt;999%"))</f>
        <v>0.22304283604135894</v>
      </c>
    </row>
    <row r="150" spans="1:11" x14ac:dyDescent="0.2">
      <c r="B150" s="83"/>
      <c r="D150" s="83"/>
      <c r="F150" s="83"/>
      <c r="H150" s="83"/>
    </row>
    <row r="151" spans="1:11" s="43" customFormat="1" x14ac:dyDescent="0.2">
      <c r="A151" s="162" t="s">
        <v>616</v>
      </c>
      <c r="B151" s="71">
        <v>82</v>
      </c>
      <c r="C151" s="40">
        <f>B151/20495</f>
        <v>4.0009758477677479E-3</v>
      </c>
      <c r="D151" s="71">
        <v>115</v>
      </c>
      <c r="E151" s="41">
        <f>D151/10447</f>
        <v>1.1007944864554418E-2</v>
      </c>
      <c r="F151" s="77">
        <v>1299</v>
      </c>
      <c r="G151" s="42">
        <f>F151/211338</f>
        <v>6.1465519688839679E-3</v>
      </c>
      <c r="H151" s="71">
        <v>1318</v>
      </c>
      <c r="I151" s="41">
        <f>H151/155887</f>
        <v>8.4548422896072156E-3</v>
      </c>
      <c r="J151" s="37">
        <f>IF(D151=0, "-", IF((B151-D151)/D151&lt;10, (B151-D151)/D151, "&gt;999%"))</f>
        <v>-0.28695652173913044</v>
      </c>
      <c r="K151" s="38">
        <f>IF(H151=0, "-", IF((F151-H151)/H151&lt;10, (F151-H151)/H151, "&gt;999%"))</f>
        <v>-1.4415781487101669E-2</v>
      </c>
    </row>
    <row r="152" spans="1:11" x14ac:dyDescent="0.2">
      <c r="B152" s="83"/>
      <c r="D152" s="83"/>
      <c r="F152" s="83"/>
      <c r="H152" s="83"/>
    </row>
    <row r="153" spans="1:11" ht="15.75" x14ac:dyDescent="0.25">
      <c r="A153" s="164" t="s">
        <v>117</v>
      </c>
      <c r="B153" s="196" t="s">
        <v>1</v>
      </c>
      <c r="C153" s="200"/>
      <c r="D153" s="200"/>
      <c r="E153" s="197"/>
      <c r="F153" s="196" t="s">
        <v>14</v>
      </c>
      <c r="G153" s="200"/>
      <c r="H153" s="200"/>
      <c r="I153" s="197"/>
      <c r="J153" s="196" t="s">
        <v>15</v>
      </c>
      <c r="K153" s="197"/>
    </row>
    <row r="154" spans="1:11" x14ac:dyDescent="0.2">
      <c r="A154" s="22"/>
      <c r="B154" s="196">
        <f>VALUE(RIGHT($B$2, 4))</f>
        <v>2021</v>
      </c>
      <c r="C154" s="197"/>
      <c r="D154" s="196">
        <f>B154-1</f>
        <v>2020</v>
      </c>
      <c r="E154" s="204"/>
      <c r="F154" s="196">
        <f>B154</f>
        <v>2021</v>
      </c>
      <c r="G154" s="204"/>
      <c r="H154" s="196">
        <f>D154</f>
        <v>2020</v>
      </c>
      <c r="I154" s="204"/>
      <c r="J154" s="140" t="s">
        <v>4</v>
      </c>
      <c r="K154" s="141" t="s">
        <v>2</v>
      </c>
    </row>
    <row r="155" spans="1:11" x14ac:dyDescent="0.2">
      <c r="A155" s="163" t="s">
        <v>145</v>
      </c>
      <c r="B155" s="61" t="s">
        <v>12</v>
      </c>
      <c r="C155" s="62" t="s">
        <v>13</v>
      </c>
      <c r="D155" s="61" t="s">
        <v>12</v>
      </c>
      <c r="E155" s="63" t="s">
        <v>13</v>
      </c>
      <c r="F155" s="62" t="s">
        <v>12</v>
      </c>
      <c r="G155" s="62" t="s">
        <v>13</v>
      </c>
      <c r="H155" s="61" t="s">
        <v>12</v>
      </c>
      <c r="I155" s="63" t="s">
        <v>13</v>
      </c>
      <c r="J155" s="61"/>
      <c r="K155" s="63"/>
    </row>
    <row r="156" spans="1:11" x14ac:dyDescent="0.2">
      <c r="A156" s="7" t="s">
        <v>291</v>
      </c>
      <c r="B156" s="65">
        <v>3</v>
      </c>
      <c r="C156" s="34">
        <f>IF(B158=0, "-", B156/B158)</f>
        <v>1</v>
      </c>
      <c r="D156" s="65">
        <v>3</v>
      </c>
      <c r="E156" s="9">
        <f>IF(D158=0, "-", D156/D158)</f>
        <v>1</v>
      </c>
      <c r="F156" s="81">
        <v>23</v>
      </c>
      <c r="G156" s="34">
        <f>IF(F158=0, "-", F156/F158)</f>
        <v>1</v>
      </c>
      <c r="H156" s="65">
        <v>39</v>
      </c>
      <c r="I156" s="9">
        <f>IF(H158=0, "-", H156/H158)</f>
        <v>1</v>
      </c>
      <c r="J156" s="8">
        <f>IF(D156=0, "-", IF((B156-D156)/D156&lt;10, (B156-D156)/D156, "&gt;999%"))</f>
        <v>0</v>
      </c>
      <c r="K156" s="9">
        <f>IF(H156=0, "-", IF((F156-H156)/H156&lt;10, (F156-H156)/H156, "&gt;999%"))</f>
        <v>-0.41025641025641024</v>
      </c>
    </row>
    <row r="157" spans="1:11" x14ac:dyDescent="0.2">
      <c r="A157" s="2"/>
      <c r="B157" s="68"/>
      <c r="C157" s="33"/>
      <c r="D157" s="68"/>
      <c r="E157" s="6"/>
      <c r="F157" s="82"/>
      <c r="G157" s="33"/>
      <c r="H157" s="68"/>
      <c r="I157" s="6"/>
      <c r="J157" s="5"/>
      <c r="K157" s="6"/>
    </row>
    <row r="158" spans="1:11" s="43" customFormat="1" x14ac:dyDescent="0.2">
      <c r="A158" s="162" t="s">
        <v>615</v>
      </c>
      <c r="B158" s="71">
        <f>SUM(B156:B157)</f>
        <v>3</v>
      </c>
      <c r="C158" s="40">
        <f>B158/20495</f>
        <v>1.4637716516223469E-4</v>
      </c>
      <c r="D158" s="71">
        <f>SUM(D156:D157)</f>
        <v>3</v>
      </c>
      <c r="E158" s="41">
        <f>D158/10447</f>
        <v>2.8716377907533262E-4</v>
      </c>
      <c r="F158" s="77">
        <f>SUM(F156:F157)</f>
        <v>23</v>
      </c>
      <c r="G158" s="42">
        <f>F158/211338</f>
        <v>1.088304043759286E-4</v>
      </c>
      <c r="H158" s="71">
        <f>SUM(H156:H157)</f>
        <v>39</v>
      </c>
      <c r="I158" s="41">
        <f>H158/155887</f>
        <v>2.5018122101265662E-4</v>
      </c>
      <c r="J158" s="37">
        <f>IF(D158=0, "-", IF((B158-D158)/D158&lt;10, (B158-D158)/D158, "&gt;999%"))</f>
        <v>0</v>
      </c>
      <c r="K158" s="38">
        <f>IF(H158=0, "-", IF((F158-H158)/H158&lt;10, (F158-H158)/H158, "&gt;999%"))</f>
        <v>-0.41025641025641024</v>
      </c>
    </row>
    <row r="159" spans="1:11" x14ac:dyDescent="0.2">
      <c r="B159" s="83"/>
      <c r="D159" s="83"/>
      <c r="F159" s="83"/>
      <c r="H159" s="83"/>
    </row>
    <row r="160" spans="1:11" x14ac:dyDescent="0.2">
      <c r="A160" s="163" t="s">
        <v>146</v>
      </c>
      <c r="B160" s="61" t="s">
        <v>12</v>
      </c>
      <c r="C160" s="62" t="s">
        <v>13</v>
      </c>
      <c r="D160" s="61" t="s">
        <v>12</v>
      </c>
      <c r="E160" s="63" t="s">
        <v>13</v>
      </c>
      <c r="F160" s="62" t="s">
        <v>12</v>
      </c>
      <c r="G160" s="62" t="s">
        <v>13</v>
      </c>
      <c r="H160" s="61" t="s">
        <v>12</v>
      </c>
      <c r="I160" s="63" t="s">
        <v>13</v>
      </c>
      <c r="J160" s="61"/>
      <c r="K160" s="63"/>
    </row>
    <row r="161" spans="1:11" x14ac:dyDescent="0.2">
      <c r="A161" s="7" t="s">
        <v>292</v>
      </c>
      <c r="B161" s="65">
        <v>0</v>
      </c>
      <c r="C161" s="34">
        <f>IF(B174=0, "-", B161/B174)</f>
        <v>0</v>
      </c>
      <c r="D161" s="65">
        <v>0</v>
      </c>
      <c r="E161" s="9">
        <f>IF(D174=0, "-", D161/D174)</f>
        <v>0</v>
      </c>
      <c r="F161" s="81">
        <v>4</v>
      </c>
      <c r="G161" s="34">
        <f>IF(F174=0, "-", F161/F174)</f>
        <v>2.185792349726776E-2</v>
      </c>
      <c r="H161" s="65">
        <v>3</v>
      </c>
      <c r="I161" s="9">
        <f>IF(H174=0, "-", H161/H174)</f>
        <v>1.2875536480686695E-2</v>
      </c>
      <c r="J161" s="8" t="str">
        <f t="shared" ref="J161:J172" si="12">IF(D161=0, "-", IF((B161-D161)/D161&lt;10, (B161-D161)/D161, "&gt;999%"))</f>
        <v>-</v>
      </c>
      <c r="K161" s="9">
        <f t="shared" ref="K161:K172" si="13">IF(H161=0, "-", IF((F161-H161)/H161&lt;10, (F161-H161)/H161, "&gt;999%"))</f>
        <v>0.33333333333333331</v>
      </c>
    </row>
    <row r="162" spans="1:11" x14ac:dyDescent="0.2">
      <c r="A162" s="7" t="s">
        <v>293</v>
      </c>
      <c r="B162" s="65">
        <v>0</v>
      </c>
      <c r="C162" s="34">
        <f>IF(B174=0, "-", B162/B174)</f>
        <v>0</v>
      </c>
      <c r="D162" s="65">
        <v>0</v>
      </c>
      <c r="E162" s="9">
        <f>IF(D174=0, "-", D162/D174)</f>
        <v>0</v>
      </c>
      <c r="F162" s="81">
        <v>7</v>
      </c>
      <c r="G162" s="34">
        <f>IF(F174=0, "-", F162/F174)</f>
        <v>3.825136612021858E-2</v>
      </c>
      <c r="H162" s="65">
        <v>2</v>
      </c>
      <c r="I162" s="9">
        <f>IF(H174=0, "-", H162/H174)</f>
        <v>8.5836909871244635E-3</v>
      </c>
      <c r="J162" s="8" t="str">
        <f t="shared" si="12"/>
        <v>-</v>
      </c>
      <c r="K162" s="9">
        <f t="shared" si="13"/>
        <v>2.5</v>
      </c>
    </row>
    <row r="163" spans="1:11" x14ac:dyDescent="0.2">
      <c r="A163" s="7" t="s">
        <v>294</v>
      </c>
      <c r="B163" s="65">
        <v>0</v>
      </c>
      <c r="C163" s="34">
        <f>IF(B174=0, "-", B163/B174)</f>
        <v>0</v>
      </c>
      <c r="D163" s="65">
        <v>0</v>
      </c>
      <c r="E163" s="9">
        <f>IF(D174=0, "-", D163/D174)</f>
        <v>0</v>
      </c>
      <c r="F163" s="81">
        <v>17</v>
      </c>
      <c r="G163" s="34">
        <f>IF(F174=0, "-", F163/F174)</f>
        <v>9.2896174863387984E-2</v>
      </c>
      <c r="H163" s="65">
        <v>86</v>
      </c>
      <c r="I163" s="9">
        <f>IF(H174=0, "-", H163/H174)</f>
        <v>0.36909871244635195</v>
      </c>
      <c r="J163" s="8" t="str">
        <f t="shared" si="12"/>
        <v>-</v>
      </c>
      <c r="K163" s="9">
        <f t="shared" si="13"/>
        <v>-0.80232558139534882</v>
      </c>
    </row>
    <row r="164" spans="1:11" x14ac:dyDescent="0.2">
      <c r="A164" s="7" t="s">
        <v>295</v>
      </c>
      <c r="B164" s="65">
        <v>1</v>
      </c>
      <c r="C164" s="34">
        <f>IF(B174=0, "-", B164/B174)</f>
        <v>6.6666666666666666E-2</v>
      </c>
      <c r="D164" s="65">
        <v>4</v>
      </c>
      <c r="E164" s="9">
        <f>IF(D174=0, "-", D164/D174)</f>
        <v>0.44444444444444442</v>
      </c>
      <c r="F164" s="81">
        <v>31</v>
      </c>
      <c r="G164" s="34">
        <f>IF(F174=0, "-", F164/F174)</f>
        <v>0.16939890710382513</v>
      </c>
      <c r="H164" s="65">
        <v>39</v>
      </c>
      <c r="I164" s="9">
        <f>IF(H174=0, "-", H164/H174)</f>
        <v>0.16738197424892703</v>
      </c>
      <c r="J164" s="8">
        <f t="shared" si="12"/>
        <v>-0.75</v>
      </c>
      <c r="K164" s="9">
        <f t="shared" si="13"/>
        <v>-0.20512820512820512</v>
      </c>
    </row>
    <row r="165" spans="1:11" x14ac:dyDescent="0.2">
      <c r="A165" s="7" t="s">
        <v>296</v>
      </c>
      <c r="B165" s="65">
        <v>1</v>
      </c>
      <c r="C165" s="34">
        <f>IF(B174=0, "-", B165/B174)</f>
        <v>6.6666666666666666E-2</v>
      </c>
      <c r="D165" s="65">
        <v>3</v>
      </c>
      <c r="E165" s="9">
        <f>IF(D174=0, "-", D165/D174)</f>
        <v>0.33333333333333331</v>
      </c>
      <c r="F165" s="81">
        <v>12</v>
      </c>
      <c r="G165" s="34">
        <f>IF(F174=0, "-", F165/F174)</f>
        <v>6.5573770491803282E-2</v>
      </c>
      <c r="H165" s="65">
        <v>39</v>
      </c>
      <c r="I165" s="9">
        <f>IF(H174=0, "-", H165/H174)</f>
        <v>0.16738197424892703</v>
      </c>
      <c r="J165" s="8">
        <f t="shared" si="12"/>
        <v>-0.66666666666666663</v>
      </c>
      <c r="K165" s="9">
        <f t="shared" si="13"/>
        <v>-0.69230769230769229</v>
      </c>
    </row>
    <row r="166" spans="1:11" x14ac:dyDescent="0.2">
      <c r="A166" s="7" t="s">
        <v>297</v>
      </c>
      <c r="B166" s="65">
        <v>0</v>
      </c>
      <c r="C166" s="34">
        <f>IF(B174=0, "-", B166/B174)</f>
        <v>0</v>
      </c>
      <c r="D166" s="65">
        <v>0</v>
      </c>
      <c r="E166" s="9">
        <f>IF(D174=0, "-", D166/D174)</f>
        <v>0</v>
      </c>
      <c r="F166" s="81">
        <v>0</v>
      </c>
      <c r="G166" s="34">
        <f>IF(F174=0, "-", F166/F174)</f>
        <v>0</v>
      </c>
      <c r="H166" s="65">
        <v>2</v>
      </c>
      <c r="I166" s="9">
        <f>IF(H174=0, "-", H166/H174)</f>
        <v>8.5836909871244635E-3</v>
      </c>
      <c r="J166" s="8" t="str">
        <f t="shared" si="12"/>
        <v>-</v>
      </c>
      <c r="K166" s="9">
        <f t="shared" si="13"/>
        <v>-1</v>
      </c>
    </row>
    <row r="167" spans="1:11" x14ac:dyDescent="0.2">
      <c r="A167" s="7" t="s">
        <v>298</v>
      </c>
      <c r="B167" s="65">
        <v>1</v>
      </c>
      <c r="C167" s="34">
        <f>IF(B174=0, "-", B167/B174)</f>
        <v>6.6666666666666666E-2</v>
      </c>
      <c r="D167" s="65">
        <v>0</v>
      </c>
      <c r="E167" s="9">
        <f>IF(D174=0, "-", D167/D174)</f>
        <v>0</v>
      </c>
      <c r="F167" s="81">
        <v>13</v>
      </c>
      <c r="G167" s="34">
        <f>IF(F174=0, "-", F167/F174)</f>
        <v>7.1038251366120214E-2</v>
      </c>
      <c r="H167" s="65">
        <v>7</v>
      </c>
      <c r="I167" s="9">
        <f>IF(H174=0, "-", H167/H174)</f>
        <v>3.0042918454935622E-2</v>
      </c>
      <c r="J167" s="8" t="str">
        <f t="shared" si="12"/>
        <v>-</v>
      </c>
      <c r="K167" s="9">
        <f t="shared" si="13"/>
        <v>0.8571428571428571</v>
      </c>
    </row>
    <row r="168" spans="1:11" x14ac:dyDescent="0.2">
      <c r="A168" s="7" t="s">
        <v>299</v>
      </c>
      <c r="B168" s="65">
        <v>0</v>
      </c>
      <c r="C168" s="34">
        <f>IF(B174=0, "-", B168/B174)</f>
        <v>0</v>
      </c>
      <c r="D168" s="65">
        <v>1</v>
      </c>
      <c r="E168" s="9">
        <f>IF(D174=0, "-", D168/D174)</f>
        <v>0.1111111111111111</v>
      </c>
      <c r="F168" s="81">
        <v>5</v>
      </c>
      <c r="G168" s="34">
        <f>IF(F174=0, "-", F168/F174)</f>
        <v>2.7322404371584699E-2</v>
      </c>
      <c r="H168" s="65">
        <v>3</v>
      </c>
      <c r="I168" s="9">
        <f>IF(H174=0, "-", H168/H174)</f>
        <v>1.2875536480686695E-2</v>
      </c>
      <c r="J168" s="8">
        <f t="shared" si="12"/>
        <v>-1</v>
      </c>
      <c r="K168" s="9">
        <f t="shared" si="13"/>
        <v>0.66666666666666663</v>
      </c>
    </row>
    <row r="169" spans="1:11" x14ac:dyDescent="0.2">
      <c r="A169" s="7" t="s">
        <v>300</v>
      </c>
      <c r="B169" s="65">
        <v>2</v>
      </c>
      <c r="C169" s="34">
        <f>IF(B174=0, "-", B169/B174)</f>
        <v>0.13333333333333333</v>
      </c>
      <c r="D169" s="65">
        <v>0</v>
      </c>
      <c r="E169" s="9">
        <f>IF(D174=0, "-", D169/D174)</f>
        <v>0</v>
      </c>
      <c r="F169" s="81">
        <v>6</v>
      </c>
      <c r="G169" s="34">
        <f>IF(F174=0, "-", F169/F174)</f>
        <v>3.2786885245901641E-2</v>
      </c>
      <c r="H169" s="65">
        <v>11</v>
      </c>
      <c r="I169" s="9">
        <f>IF(H174=0, "-", H169/H174)</f>
        <v>4.7210300429184553E-2</v>
      </c>
      <c r="J169" s="8" t="str">
        <f t="shared" si="12"/>
        <v>-</v>
      </c>
      <c r="K169" s="9">
        <f t="shared" si="13"/>
        <v>-0.45454545454545453</v>
      </c>
    </row>
    <row r="170" spans="1:11" x14ac:dyDescent="0.2">
      <c r="A170" s="7" t="s">
        <v>301</v>
      </c>
      <c r="B170" s="65">
        <v>5</v>
      </c>
      <c r="C170" s="34">
        <f>IF(B174=0, "-", B170/B174)</f>
        <v>0.33333333333333331</v>
      </c>
      <c r="D170" s="65">
        <v>1</v>
      </c>
      <c r="E170" s="9">
        <f>IF(D174=0, "-", D170/D174)</f>
        <v>0.1111111111111111</v>
      </c>
      <c r="F170" s="81">
        <v>66</v>
      </c>
      <c r="G170" s="34">
        <f>IF(F174=0, "-", F170/F174)</f>
        <v>0.36065573770491804</v>
      </c>
      <c r="H170" s="65">
        <v>35</v>
      </c>
      <c r="I170" s="9">
        <f>IF(H174=0, "-", H170/H174)</f>
        <v>0.15021459227467812</v>
      </c>
      <c r="J170" s="8">
        <f t="shared" si="12"/>
        <v>4</v>
      </c>
      <c r="K170" s="9">
        <f t="shared" si="13"/>
        <v>0.88571428571428568</v>
      </c>
    </row>
    <row r="171" spans="1:11" x14ac:dyDescent="0.2">
      <c r="A171" s="7" t="s">
        <v>302</v>
      </c>
      <c r="B171" s="65">
        <v>4</v>
      </c>
      <c r="C171" s="34">
        <f>IF(B174=0, "-", B171/B174)</f>
        <v>0.26666666666666666</v>
      </c>
      <c r="D171" s="65">
        <v>0</v>
      </c>
      <c r="E171" s="9">
        <f>IF(D174=0, "-", D171/D174)</f>
        <v>0</v>
      </c>
      <c r="F171" s="81">
        <v>18</v>
      </c>
      <c r="G171" s="34">
        <f>IF(F174=0, "-", F171/F174)</f>
        <v>9.8360655737704916E-2</v>
      </c>
      <c r="H171" s="65">
        <v>6</v>
      </c>
      <c r="I171" s="9">
        <f>IF(H174=0, "-", H171/H174)</f>
        <v>2.575107296137339E-2</v>
      </c>
      <c r="J171" s="8" t="str">
        <f t="shared" si="12"/>
        <v>-</v>
      </c>
      <c r="K171" s="9">
        <f t="shared" si="13"/>
        <v>2</v>
      </c>
    </row>
    <row r="172" spans="1:11" x14ac:dyDescent="0.2">
      <c r="A172" s="7" t="s">
        <v>303</v>
      </c>
      <c r="B172" s="65">
        <v>1</v>
      </c>
      <c r="C172" s="34">
        <f>IF(B174=0, "-", B172/B174)</f>
        <v>6.6666666666666666E-2</v>
      </c>
      <c r="D172" s="65">
        <v>0</v>
      </c>
      <c r="E172" s="9">
        <f>IF(D174=0, "-", D172/D174)</f>
        <v>0</v>
      </c>
      <c r="F172" s="81">
        <v>4</v>
      </c>
      <c r="G172" s="34">
        <f>IF(F174=0, "-", F172/F174)</f>
        <v>2.185792349726776E-2</v>
      </c>
      <c r="H172" s="65">
        <v>0</v>
      </c>
      <c r="I172" s="9">
        <f>IF(H174=0, "-", H172/H174)</f>
        <v>0</v>
      </c>
      <c r="J172" s="8" t="str">
        <f t="shared" si="12"/>
        <v>-</v>
      </c>
      <c r="K172" s="9" t="str">
        <f t="shared" si="13"/>
        <v>-</v>
      </c>
    </row>
    <row r="173" spans="1:11" x14ac:dyDescent="0.2">
      <c r="A173" s="2"/>
      <c r="B173" s="68"/>
      <c r="C173" s="33"/>
      <c r="D173" s="68"/>
      <c r="E173" s="6"/>
      <c r="F173" s="82"/>
      <c r="G173" s="33"/>
      <c r="H173" s="68"/>
      <c r="I173" s="6"/>
      <c r="J173" s="5"/>
      <c r="K173" s="6"/>
    </row>
    <row r="174" spans="1:11" s="43" customFormat="1" x14ac:dyDescent="0.2">
      <c r="A174" s="162" t="s">
        <v>614</v>
      </c>
      <c r="B174" s="71">
        <f>SUM(B161:B173)</f>
        <v>15</v>
      </c>
      <c r="C174" s="40">
        <f>B174/20495</f>
        <v>7.318858258111735E-4</v>
      </c>
      <c r="D174" s="71">
        <f>SUM(D161:D173)</f>
        <v>9</v>
      </c>
      <c r="E174" s="41">
        <f>D174/10447</f>
        <v>8.6149133722599792E-4</v>
      </c>
      <c r="F174" s="77">
        <f>SUM(F161:F173)</f>
        <v>183</v>
      </c>
      <c r="G174" s="42">
        <f>F174/211338</f>
        <v>8.6591147829543193E-4</v>
      </c>
      <c r="H174" s="71">
        <f>SUM(H161:H173)</f>
        <v>233</v>
      </c>
      <c r="I174" s="41">
        <f>H174/155887</f>
        <v>1.494672422973051E-3</v>
      </c>
      <c r="J174" s="37">
        <f>IF(D174=0, "-", IF((B174-D174)/D174&lt;10, (B174-D174)/D174, "&gt;999%"))</f>
        <v>0.66666666666666663</v>
      </c>
      <c r="K174" s="38">
        <f>IF(H174=0, "-", IF((F174-H174)/H174&lt;10, (F174-H174)/H174, "&gt;999%"))</f>
        <v>-0.21459227467811159</v>
      </c>
    </row>
    <row r="175" spans="1:11" x14ac:dyDescent="0.2">
      <c r="B175" s="83"/>
      <c r="D175" s="83"/>
      <c r="F175" s="83"/>
      <c r="H175" s="83"/>
    </row>
    <row r="176" spans="1:11" s="43" customFormat="1" x14ac:dyDescent="0.2">
      <c r="A176" s="162" t="s">
        <v>613</v>
      </c>
      <c r="B176" s="71">
        <v>18</v>
      </c>
      <c r="C176" s="40">
        <f>B176/20495</f>
        <v>8.7826299097340814E-4</v>
      </c>
      <c r="D176" s="71">
        <v>12</v>
      </c>
      <c r="E176" s="41">
        <f>D176/10447</f>
        <v>1.1486551163013305E-3</v>
      </c>
      <c r="F176" s="77">
        <v>206</v>
      </c>
      <c r="G176" s="42">
        <f>F176/211338</f>
        <v>9.7474188267136059E-4</v>
      </c>
      <c r="H176" s="71">
        <v>272</v>
      </c>
      <c r="I176" s="41">
        <f>H176/155887</f>
        <v>1.7448536439857076E-3</v>
      </c>
      <c r="J176" s="37">
        <f>IF(D176=0, "-", IF((B176-D176)/D176&lt;10, (B176-D176)/D176, "&gt;999%"))</f>
        <v>0.5</v>
      </c>
      <c r="K176" s="38">
        <f>IF(H176=0, "-", IF((F176-H176)/H176&lt;10, (F176-H176)/H176, "&gt;999%"))</f>
        <v>-0.24264705882352941</v>
      </c>
    </row>
    <row r="177" spans="1:11" x14ac:dyDescent="0.2">
      <c r="B177" s="83"/>
      <c r="D177" s="83"/>
      <c r="F177" s="83"/>
      <c r="H177" s="83"/>
    </row>
    <row r="178" spans="1:11" ht="15.75" x14ac:dyDescent="0.25">
      <c r="A178" s="164" t="s">
        <v>118</v>
      </c>
      <c r="B178" s="196" t="s">
        <v>1</v>
      </c>
      <c r="C178" s="200"/>
      <c r="D178" s="200"/>
      <c r="E178" s="197"/>
      <c r="F178" s="196" t="s">
        <v>14</v>
      </c>
      <c r="G178" s="200"/>
      <c r="H178" s="200"/>
      <c r="I178" s="197"/>
      <c r="J178" s="196" t="s">
        <v>15</v>
      </c>
      <c r="K178" s="197"/>
    </row>
    <row r="179" spans="1:11" x14ac:dyDescent="0.2">
      <c r="A179" s="22"/>
      <c r="B179" s="196">
        <f>VALUE(RIGHT($B$2, 4))</f>
        <v>2021</v>
      </c>
      <c r="C179" s="197"/>
      <c r="D179" s="196">
        <f>B179-1</f>
        <v>2020</v>
      </c>
      <c r="E179" s="204"/>
      <c r="F179" s="196">
        <f>B179</f>
        <v>2021</v>
      </c>
      <c r="G179" s="204"/>
      <c r="H179" s="196">
        <f>D179</f>
        <v>2020</v>
      </c>
      <c r="I179" s="204"/>
      <c r="J179" s="140" t="s">
        <v>4</v>
      </c>
      <c r="K179" s="141" t="s">
        <v>2</v>
      </c>
    </row>
    <row r="180" spans="1:11" x14ac:dyDescent="0.2">
      <c r="A180" s="163" t="s">
        <v>147</v>
      </c>
      <c r="B180" s="61" t="s">
        <v>12</v>
      </c>
      <c r="C180" s="62" t="s">
        <v>13</v>
      </c>
      <c r="D180" s="61" t="s">
        <v>12</v>
      </c>
      <c r="E180" s="63" t="s">
        <v>13</v>
      </c>
      <c r="F180" s="62" t="s">
        <v>12</v>
      </c>
      <c r="G180" s="62" t="s">
        <v>13</v>
      </c>
      <c r="H180" s="61" t="s">
        <v>12</v>
      </c>
      <c r="I180" s="63" t="s">
        <v>13</v>
      </c>
      <c r="J180" s="61"/>
      <c r="K180" s="63"/>
    </row>
    <row r="181" spans="1:11" x14ac:dyDescent="0.2">
      <c r="A181" s="7" t="s">
        <v>304</v>
      </c>
      <c r="B181" s="65">
        <v>11</v>
      </c>
      <c r="C181" s="34">
        <f>IF(B191=0, "-", B181/B191)</f>
        <v>6.4705882352941183E-2</v>
      </c>
      <c r="D181" s="65">
        <v>6</v>
      </c>
      <c r="E181" s="9">
        <f>IF(D191=0, "-", D181/D191)</f>
        <v>0.11764705882352941</v>
      </c>
      <c r="F181" s="81">
        <v>270</v>
      </c>
      <c r="G181" s="34">
        <f>IF(F191=0, "-", F181/F191)</f>
        <v>0.14084507042253522</v>
      </c>
      <c r="H181" s="65">
        <v>187</v>
      </c>
      <c r="I181" s="9">
        <f>IF(H191=0, "-", H181/H191)</f>
        <v>0.13790560471976401</v>
      </c>
      <c r="J181" s="8">
        <f t="shared" ref="J181:J189" si="14">IF(D181=0, "-", IF((B181-D181)/D181&lt;10, (B181-D181)/D181, "&gt;999%"))</f>
        <v>0.83333333333333337</v>
      </c>
      <c r="K181" s="9">
        <f t="shared" ref="K181:K189" si="15">IF(H181=0, "-", IF((F181-H181)/H181&lt;10, (F181-H181)/H181, "&gt;999%"))</f>
        <v>0.44385026737967914</v>
      </c>
    </row>
    <row r="182" spans="1:11" x14ac:dyDescent="0.2">
      <c r="A182" s="7" t="s">
        <v>305</v>
      </c>
      <c r="B182" s="65">
        <v>1</v>
      </c>
      <c r="C182" s="34">
        <f>IF(B191=0, "-", B182/B191)</f>
        <v>5.8823529411764705E-3</v>
      </c>
      <c r="D182" s="65">
        <v>4</v>
      </c>
      <c r="E182" s="9">
        <f>IF(D191=0, "-", D182/D191)</f>
        <v>7.8431372549019607E-2</v>
      </c>
      <c r="F182" s="81">
        <v>51</v>
      </c>
      <c r="G182" s="34">
        <f>IF(F191=0, "-", F182/F191)</f>
        <v>2.6604068857589983E-2</v>
      </c>
      <c r="H182" s="65">
        <v>101</v>
      </c>
      <c r="I182" s="9">
        <f>IF(H191=0, "-", H182/H191)</f>
        <v>7.4483775811209435E-2</v>
      </c>
      <c r="J182" s="8">
        <f t="shared" si="14"/>
        <v>-0.75</v>
      </c>
      <c r="K182" s="9">
        <f t="shared" si="15"/>
        <v>-0.49504950495049505</v>
      </c>
    </row>
    <row r="183" spans="1:11" x14ac:dyDescent="0.2">
      <c r="A183" s="7" t="s">
        <v>306</v>
      </c>
      <c r="B183" s="65">
        <v>13</v>
      </c>
      <c r="C183" s="34">
        <f>IF(B191=0, "-", B183/B191)</f>
        <v>7.6470588235294124E-2</v>
      </c>
      <c r="D183" s="65">
        <v>0</v>
      </c>
      <c r="E183" s="9">
        <f>IF(D191=0, "-", D183/D191)</f>
        <v>0</v>
      </c>
      <c r="F183" s="81">
        <v>32</v>
      </c>
      <c r="G183" s="34">
        <f>IF(F191=0, "-", F183/F191)</f>
        <v>1.6692749087115284E-2</v>
      </c>
      <c r="H183" s="65">
        <v>0</v>
      </c>
      <c r="I183" s="9">
        <f>IF(H191=0, "-", H183/H191)</f>
        <v>0</v>
      </c>
      <c r="J183" s="8" t="str">
        <f t="shared" si="14"/>
        <v>-</v>
      </c>
      <c r="K183" s="9" t="str">
        <f t="shared" si="15"/>
        <v>-</v>
      </c>
    </row>
    <row r="184" spans="1:11" x14ac:dyDescent="0.2">
      <c r="A184" s="7" t="s">
        <v>307</v>
      </c>
      <c r="B184" s="65">
        <v>119</v>
      </c>
      <c r="C184" s="34">
        <f>IF(B191=0, "-", B184/B191)</f>
        <v>0.7</v>
      </c>
      <c r="D184" s="65">
        <v>30</v>
      </c>
      <c r="E184" s="9">
        <f>IF(D191=0, "-", D184/D191)</f>
        <v>0.58823529411764708</v>
      </c>
      <c r="F184" s="81">
        <v>1235</v>
      </c>
      <c r="G184" s="34">
        <f>IF(F191=0, "-", F184/F191)</f>
        <v>0.64423578508085555</v>
      </c>
      <c r="H184" s="65">
        <v>846</v>
      </c>
      <c r="I184" s="9">
        <f>IF(H191=0, "-", H184/H191)</f>
        <v>0.62389380530973448</v>
      </c>
      <c r="J184" s="8">
        <f t="shared" si="14"/>
        <v>2.9666666666666668</v>
      </c>
      <c r="K184" s="9">
        <f t="shared" si="15"/>
        <v>0.45981087470449172</v>
      </c>
    </row>
    <row r="185" spans="1:11" x14ac:dyDescent="0.2">
      <c r="A185" s="7" t="s">
        <v>308</v>
      </c>
      <c r="B185" s="65">
        <v>10</v>
      </c>
      <c r="C185" s="34">
        <f>IF(B191=0, "-", B185/B191)</f>
        <v>5.8823529411764705E-2</v>
      </c>
      <c r="D185" s="65">
        <v>8</v>
      </c>
      <c r="E185" s="9">
        <f>IF(D191=0, "-", D185/D191)</f>
        <v>0.15686274509803921</v>
      </c>
      <c r="F185" s="81">
        <v>129</v>
      </c>
      <c r="G185" s="34">
        <f>IF(F191=0, "-", F185/F191)</f>
        <v>6.729264475743349E-2</v>
      </c>
      <c r="H185" s="65">
        <v>94</v>
      </c>
      <c r="I185" s="9">
        <f>IF(H191=0, "-", H185/H191)</f>
        <v>6.9321533923303841E-2</v>
      </c>
      <c r="J185" s="8">
        <f t="shared" si="14"/>
        <v>0.25</v>
      </c>
      <c r="K185" s="9">
        <f t="shared" si="15"/>
        <v>0.37234042553191488</v>
      </c>
    </row>
    <row r="186" spans="1:11" x14ac:dyDescent="0.2">
      <c r="A186" s="7" t="s">
        <v>309</v>
      </c>
      <c r="B186" s="65">
        <v>0</v>
      </c>
      <c r="C186" s="34">
        <f>IF(B191=0, "-", B186/B191)</f>
        <v>0</v>
      </c>
      <c r="D186" s="65">
        <v>0</v>
      </c>
      <c r="E186" s="9">
        <f>IF(D191=0, "-", D186/D191)</f>
        <v>0</v>
      </c>
      <c r="F186" s="81">
        <v>2</v>
      </c>
      <c r="G186" s="34">
        <f>IF(F191=0, "-", F186/F191)</f>
        <v>1.0432968179447052E-3</v>
      </c>
      <c r="H186" s="65">
        <v>15</v>
      </c>
      <c r="I186" s="9">
        <f>IF(H191=0, "-", H186/H191)</f>
        <v>1.1061946902654867E-2</v>
      </c>
      <c r="J186" s="8" t="str">
        <f t="shared" si="14"/>
        <v>-</v>
      </c>
      <c r="K186" s="9">
        <f t="shared" si="15"/>
        <v>-0.8666666666666667</v>
      </c>
    </row>
    <row r="187" spans="1:11" x14ac:dyDescent="0.2">
      <c r="A187" s="7" t="s">
        <v>310</v>
      </c>
      <c r="B187" s="65">
        <v>3</v>
      </c>
      <c r="C187" s="34">
        <f>IF(B191=0, "-", B187/B191)</f>
        <v>1.7647058823529412E-2</v>
      </c>
      <c r="D187" s="65">
        <v>1</v>
      </c>
      <c r="E187" s="9">
        <f>IF(D191=0, "-", D187/D191)</f>
        <v>1.9607843137254902E-2</v>
      </c>
      <c r="F187" s="81">
        <v>34</v>
      </c>
      <c r="G187" s="34">
        <f>IF(F191=0, "-", F187/F191)</f>
        <v>1.7736045905059991E-2</v>
      </c>
      <c r="H187" s="65">
        <v>35</v>
      </c>
      <c r="I187" s="9">
        <f>IF(H191=0, "-", H187/H191)</f>
        <v>2.5811209439528023E-2</v>
      </c>
      <c r="J187" s="8">
        <f t="shared" si="14"/>
        <v>2</v>
      </c>
      <c r="K187" s="9">
        <f t="shared" si="15"/>
        <v>-2.8571428571428571E-2</v>
      </c>
    </row>
    <row r="188" spans="1:11" x14ac:dyDescent="0.2">
      <c r="A188" s="7" t="s">
        <v>311</v>
      </c>
      <c r="B188" s="65">
        <v>0</v>
      </c>
      <c r="C188" s="34">
        <f>IF(B191=0, "-", B188/B191)</f>
        <v>0</v>
      </c>
      <c r="D188" s="65">
        <v>0</v>
      </c>
      <c r="E188" s="9">
        <f>IF(D191=0, "-", D188/D191)</f>
        <v>0</v>
      </c>
      <c r="F188" s="81">
        <v>10</v>
      </c>
      <c r="G188" s="34">
        <f>IF(F191=0, "-", F188/F191)</f>
        <v>5.2164840897235268E-3</v>
      </c>
      <c r="H188" s="65">
        <v>1</v>
      </c>
      <c r="I188" s="9">
        <f>IF(H191=0, "-", H188/H191)</f>
        <v>7.3746312684365781E-4</v>
      </c>
      <c r="J188" s="8" t="str">
        <f t="shared" si="14"/>
        <v>-</v>
      </c>
      <c r="K188" s="9">
        <f t="shared" si="15"/>
        <v>9</v>
      </c>
    </row>
    <row r="189" spans="1:11" x14ac:dyDescent="0.2">
      <c r="A189" s="7" t="s">
        <v>312</v>
      </c>
      <c r="B189" s="65">
        <v>13</v>
      </c>
      <c r="C189" s="34">
        <f>IF(B191=0, "-", B189/B191)</f>
        <v>7.6470588235294124E-2</v>
      </c>
      <c r="D189" s="65">
        <v>2</v>
      </c>
      <c r="E189" s="9">
        <f>IF(D191=0, "-", D189/D191)</f>
        <v>3.9215686274509803E-2</v>
      </c>
      <c r="F189" s="81">
        <v>154</v>
      </c>
      <c r="G189" s="34">
        <f>IF(F191=0, "-", F189/F191)</f>
        <v>8.0333854981742309E-2</v>
      </c>
      <c r="H189" s="65">
        <v>77</v>
      </c>
      <c r="I189" s="9">
        <f>IF(H191=0, "-", H189/H191)</f>
        <v>5.6784660766961655E-2</v>
      </c>
      <c r="J189" s="8">
        <f t="shared" si="14"/>
        <v>5.5</v>
      </c>
      <c r="K189" s="9">
        <f t="shared" si="15"/>
        <v>1</v>
      </c>
    </row>
    <row r="190" spans="1:11" x14ac:dyDescent="0.2">
      <c r="A190" s="2"/>
      <c r="B190" s="68"/>
      <c r="C190" s="33"/>
      <c r="D190" s="68"/>
      <c r="E190" s="6"/>
      <c r="F190" s="82"/>
      <c r="G190" s="33"/>
      <c r="H190" s="68"/>
      <c r="I190" s="6"/>
      <c r="J190" s="5"/>
      <c r="K190" s="6"/>
    </row>
    <row r="191" spans="1:11" s="43" customFormat="1" x14ac:dyDescent="0.2">
      <c r="A191" s="162" t="s">
        <v>612</v>
      </c>
      <c r="B191" s="71">
        <f>SUM(B181:B190)</f>
        <v>170</v>
      </c>
      <c r="C191" s="40">
        <f>B191/20495</f>
        <v>8.2947060258599659E-3</v>
      </c>
      <c r="D191" s="71">
        <f>SUM(D181:D190)</f>
        <v>51</v>
      </c>
      <c r="E191" s="41">
        <f>D191/10447</f>
        <v>4.8817842442806549E-3</v>
      </c>
      <c r="F191" s="77">
        <f>SUM(F181:F190)</f>
        <v>1917</v>
      </c>
      <c r="G191" s="42">
        <f>F191/211338</f>
        <v>9.0707776168980504E-3</v>
      </c>
      <c r="H191" s="71">
        <f>SUM(H181:H190)</f>
        <v>1356</v>
      </c>
      <c r="I191" s="41">
        <f>H191/155887</f>
        <v>8.6986086075169829E-3</v>
      </c>
      <c r="J191" s="37">
        <f>IF(D191=0, "-", IF((B191-D191)/D191&lt;10, (B191-D191)/D191, "&gt;999%"))</f>
        <v>2.3333333333333335</v>
      </c>
      <c r="K191" s="38">
        <f>IF(H191=0, "-", IF((F191-H191)/H191&lt;10, (F191-H191)/H191, "&gt;999%"))</f>
        <v>0.41371681415929201</v>
      </c>
    </row>
    <row r="192" spans="1:11" x14ac:dyDescent="0.2">
      <c r="B192" s="83"/>
      <c r="D192" s="83"/>
      <c r="F192" s="83"/>
      <c r="H192" s="83"/>
    </row>
    <row r="193" spans="1:11" x14ac:dyDescent="0.2">
      <c r="A193" s="163" t="s">
        <v>148</v>
      </c>
      <c r="B193" s="61" t="s">
        <v>12</v>
      </c>
      <c r="C193" s="62" t="s">
        <v>13</v>
      </c>
      <c r="D193" s="61" t="s">
        <v>12</v>
      </c>
      <c r="E193" s="63" t="s">
        <v>13</v>
      </c>
      <c r="F193" s="62" t="s">
        <v>12</v>
      </c>
      <c r="G193" s="62" t="s">
        <v>13</v>
      </c>
      <c r="H193" s="61" t="s">
        <v>12</v>
      </c>
      <c r="I193" s="63" t="s">
        <v>13</v>
      </c>
      <c r="J193" s="61"/>
      <c r="K193" s="63"/>
    </row>
    <row r="194" spans="1:11" x14ac:dyDescent="0.2">
      <c r="A194" s="7" t="s">
        <v>313</v>
      </c>
      <c r="B194" s="65">
        <v>3</v>
      </c>
      <c r="C194" s="34">
        <f>IF(B200=0, "-", B194/B200)</f>
        <v>0.14285714285714285</v>
      </c>
      <c r="D194" s="65">
        <v>4</v>
      </c>
      <c r="E194" s="9">
        <f>IF(D200=0, "-", D194/D200)</f>
        <v>0.23529411764705882</v>
      </c>
      <c r="F194" s="81">
        <v>13</v>
      </c>
      <c r="G194" s="34">
        <f>IF(F200=0, "-", F194/F200)</f>
        <v>5.2419354838709679E-2</v>
      </c>
      <c r="H194" s="65">
        <v>15</v>
      </c>
      <c r="I194" s="9">
        <f>IF(H200=0, "-", H194/H200)</f>
        <v>7.6142131979695438E-2</v>
      </c>
      <c r="J194" s="8">
        <f>IF(D194=0, "-", IF((B194-D194)/D194&lt;10, (B194-D194)/D194, "&gt;999%"))</f>
        <v>-0.25</v>
      </c>
      <c r="K194" s="9">
        <f>IF(H194=0, "-", IF((F194-H194)/H194&lt;10, (F194-H194)/H194, "&gt;999%"))</f>
        <v>-0.13333333333333333</v>
      </c>
    </row>
    <row r="195" spans="1:11" x14ac:dyDescent="0.2">
      <c r="A195" s="7" t="s">
        <v>314</v>
      </c>
      <c r="B195" s="65">
        <v>0</v>
      </c>
      <c r="C195" s="34">
        <f>IF(B200=0, "-", B195/B200)</f>
        <v>0</v>
      </c>
      <c r="D195" s="65">
        <v>3</v>
      </c>
      <c r="E195" s="9">
        <f>IF(D200=0, "-", D195/D200)</f>
        <v>0.17647058823529413</v>
      </c>
      <c r="F195" s="81">
        <v>63</v>
      </c>
      <c r="G195" s="34">
        <f>IF(F200=0, "-", F195/F200)</f>
        <v>0.25403225806451613</v>
      </c>
      <c r="H195" s="65">
        <v>38</v>
      </c>
      <c r="I195" s="9">
        <f>IF(H200=0, "-", H195/H200)</f>
        <v>0.19289340101522842</v>
      </c>
      <c r="J195" s="8">
        <f>IF(D195=0, "-", IF((B195-D195)/D195&lt;10, (B195-D195)/D195, "&gt;999%"))</f>
        <v>-1</v>
      </c>
      <c r="K195" s="9">
        <f>IF(H195=0, "-", IF((F195-H195)/H195&lt;10, (F195-H195)/H195, "&gt;999%"))</f>
        <v>0.65789473684210531</v>
      </c>
    </row>
    <row r="196" spans="1:11" x14ac:dyDescent="0.2">
      <c r="A196" s="7" t="s">
        <v>315</v>
      </c>
      <c r="B196" s="65">
        <v>5</v>
      </c>
      <c r="C196" s="34">
        <f>IF(B200=0, "-", B196/B200)</f>
        <v>0.23809523809523808</v>
      </c>
      <c r="D196" s="65">
        <v>9</v>
      </c>
      <c r="E196" s="9">
        <f>IF(D200=0, "-", D196/D200)</f>
        <v>0.52941176470588236</v>
      </c>
      <c r="F196" s="81">
        <v>91</v>
      </c>
      <c r="G196" s="34">
        <f>IF(F200=0, "-", F196/F200)</f>
        <v>0.36693548387096775</v>
      </c>
      <c r="H196" s="65">
        <v>102</v>
      </c>
      <c r="I196" s="9">
        <f>IF(H200=0, "-", H196/H200)</f>
        <v>0.51776649746192893</v>
      </c>
      <c r="J196" s="8">
        <f>IF(D196=0, "-", IF((B196-D196)/D196&lt;10, (B196-D196)/D196, "&gt;999%"))</f>
        <v>-0.44444444444444442</v>
      </c>
      <c r="K196" s="9">
        <f>IF(H196=0, "-", IF((F196-H196)/H196&lt;10, (F196-H196)/H196, "&gt;999%"))</f>
        <v>-0.10784313725490197</v>
      </c>
    </row>
    <row r="197" spans="1:11" x14ac:dyDescent="0.2">
      <c r="A197" s="7" t="s">
        <v>316</v>
      </c>
      <c r="B197" s="65">
        <v>8</v>
      </c>
      <c r="C197" s="34">
        <f>IF(B200=0, "-", B197/B200)</f>
        <v>0.38095238095238093</v>
      </c>
      <c r="D197" s="65">
        <v>1</v>
      </c>
      <c r="E197" s="9">
        <f>IF(D200=0, "-", D197/D200)</f>
        <v>5.8823529411764705E-2</v>
      </c>
      <c r="F197" s="81">
        <v>48</v>
      </c>
      <c r="G197" s="34">
        <f>IF(F200=0, "-", F197/F200)</f>
        <v>0.19354838709677419</v>
      </c>
      <c r="H197" s="65">
        <v>42</v>
      </c>
      <c r="I197" s="9">
        <f>IF(H200=0, "-", H197/H200)</f>
        <v>0.21319796954314721</v>
      </c>
      <c r="J197" s="8">
        <f>IF(D197=0, "-", IF((B197-D197)/D197&lt;10, (B197-D197)/D197, "&gt;999%"))</f>
        <v>7</v>
      </c>
      <c r="K197" s="9">
        <f>IF(H197=0, "-", IF((F197-H197)/H197&lt;10, (F197-H197)/H197, "&gt;999%"))</f>
        <v>0.14285714285714285</v>
      </c>
    </row>
    <row r="198" spans="1:11" x14ac:dyDescent="0.2">
      <c r="A198" s="7" t="s">
        <v>317</v>
      </c>
      <c r="B198" s="65">
        <v>5</v>
      </c>
      <c r="C198" s="34">
        <f>IF(B200=0, "-", B198/B200)</f>
        <v>0.23809523809523808</v>
      </c>
      <c r="D198" s="65">
        <v>0</v>
      </c>
      <c r="E198" s="9">
        <f>IF(D200=0, "-", D198/D200)</f>
        <v>0</v>
      </c>
      <c r="F198" s="81">
        <v>33</v>
      </c>
      <c r="G198" s="34">
        <f>IF(F200=0, "-", F198/F200)</f>
        <v>0.13306451612903225</v>
      </c>
      <c r="H198" s="65">
        <v>0</v>
      </c>
      <c r="I198" s="9">
        <f>IF(H200=0, "-", H198/H200)</f>
        <v>0</v>
      </c>
      <c r="J198" s="8" t="str">
        <f>IF(D198=0, "-", IF((B198-D198)/D198&lt;10, (B198-D198)/D198, "&gt;999%"))</f>
        <v>-</v>
      </c>
      <c r="K198" s="9" t="str">
        <f>IF(H198=0, "-", IF((F198-H198)/H198&lt;10, (F198-H198)/H198, "&gt;999%"))</f>
        <v>-</v>
      </c>
    </row>
    <row r="199" spans="1:11" x14ac:dyDescent="0.2">
      <c r="A199" s="2"/>
      <c r="B199" s="68"/>
      <c r="C199" s="33"/>
      <c r="D199" s="68"/>
      <c r="E199" s="6"/>
      <c r="F199" s="82"/>
      <c r="G199" s="33"/>
      <c r="H199" s="68"/>
      <c r="I199" s="6"/>
      <c r="J199" s="5"/>
      <c r="K199" s="6"/>
    </row>
    <row r="200" spans="1:11" s="43" customFormat="1" x14ac:dyDescent="0.2">
      <c r="A200" s="162" t="s">
        <v>611</v>
      </c>
      <c r="B200" s="71">
        <f>SUM(B194:B199)</f>
        <v>21</v>
      </c>
      <c r="C200" s="40">
        <f>B200/20495</f>
        <v>1.0246401561356429E-3</v>
      </c>
      <c r="D200" s="71">
        <f>SUM(D194:D199)</f>
        <v>17</v>
      </c>
      <c r="E200" s="41">
        <f>D200/10447</f>
        <v>1.6272614147602182E-3</v>
      </c>
      <c r="F200" s="77">
        <f>SUM(F194:F199)</f>
        <v>248</v>
      </c>
      <c r="G200" s="42">
        <f>F200/211338</f>
        <v>1.1734756645752301E-3</v>
      </c>
      <c r="H200" s="71">
        <f>SUM(H194:H199)</f>
        <v>197</v>
      </c>
      <c r="I200" s="41">
        <f>H200/155887</f>
        <v>1.2637359112690602E-3</v>
      </c>
      <c r="J200" s="37">
        <f>IF(D200=0, "-", IF((B200-D200)/D200&lt;10, (B200-D200)/D200, "&gt;999%"))</f>
        <v>0.23529411764705882</v>
      </c>
      <c r="K200" s="38">
        <f>IF(H200=0, "-", IF((F200-H200)/H200&lt;10, (F200-H200)/H200, "&gt;999%"))</f>
        <v>0.25888324873096447</v>
      </c>
    </row>
    <row r="201" spans="1:11" x14ac:dyDescent="0.2">
      <c r="B201" s="83"/>
      <c r="D201" s="83"/>
      <c r="F201" s="83"/>
      <c r="H201" s="83"/>
    </row>
    <row r="202" spans="1:11" s="43" customFormat="1" x14ac:dyDescent="0.2">
      <c r="A202" s="162" t="s">
        <v>610</v>
      </c>
      <c r="B202" s="71">
        <v>191</v>
      </c>
      <c r="C202" s="40">
        <f>B202/20495</f>
        <v>9.3193461819956087E-3</v>
      </c>
      <c r="D202" s="71">
        <v>68</v>
      </c>
      <c r="E202" s="41">
        <f>D202/10447</f>
        <v>6.5090456590408729E-3</v>
      </c>
      <c r="F202" s="77">
        <v>2165</v>
      </c>
      <c r="G202" s="42">
        <f>F202/211338</f>
        <v>1.024425328147328E-2</v>
      </c>
      <c r="H202" s="71">
        <v>1553</v>
      </c>
      <c r="I202" s="41">
        <f>H202/155887</f>
        <v>9.9623445187860434E-3</v>
      </c>
      <c r="J202" s="37">
        <f>IF(D202=0, "-", IF((B202-D202)/D202&lt;10, (B202-D202)/D202, "&gt;999%"))</f>
        <v>1.8088235294117647</v>
      </c>
      <c r="K202" s="38">
        <f>IF(H202=0, "-", IF((F202-H202)/H202&lt;10, (F202-H202)/H202, "&gt;999%"))</f>
        <v>0.39407598197037991</v>
      </c>
    </row>
    <row r="203" spans="1:11" x14ac:dyDescent="0.2">
      <c r="B203" s="83"/>
      <c r="D203" s="83"/>
      <c r="F203" s="83"/>
      <c r="H203" s="83"/>
    </row>
    <row r="204" spans="1:11" ht="15.75" x14ac:dyDescent="0.25">
      <c r="A204" s="164" t="s">
        <v>119</v>
      </c>
      <c r="B204" s="196" t="s">
        <v>1</v>
      </c>
      <c r="C204" s="200"/>
      <c r="D204" s="200"/>
      <c r="E204" s="197"/>
      <c r="F204" s="196" t="s">
        <v>14</v>
      </c>
      <c r="G204" s="200"/>
      <c r="H204" s="200"/>
      <c r="I204" s="197"/>
      <c r="J204" s="196" t="s">
        <v>15</v>
      </c>
      <c r="K204" s="197"/>
    </row>
    <row r="205" spans="1:11" x14ac:dyDescent="0.2">
      <c r="A205" s="22"/>
      <c r="B205" s="196">
        <f>VALUE(RIGHT($B$2, 4))</f>
        <v>2021</v>
      </c>
      <c r="C205" s="197"/>
      <c r="D205" s="196">
        <f>B205-1</f>
        <v>2020</v>
      </c>
      <c r="E205" s="204"/>
      <c r="F205" s="196">
        <f>B205</f>
        <v>2021</v>
      </c>
      <c r="G205" s="204"/>
      <c r="H205" s="196">
        <f>D205</f>
        <v>2020</v>
      </c>
      <c r="I205" s="204"/>
      <c r="J205" s="140" t="s">
        <v>4</v>
      </c>
      <c r="K205" s="141" t="s">
        <v>2</v>
      </c>
    </row>
    <row r="206" spans="1:11" x14ac:dyDescent="0.2">
      <c r="A206" s="163" t="s">
        <v>149</v>
      </c>
      <c r="B206" s="61" t="s">
        <v>12</v>
      </c>
      <c r="C206" s="62" t="s">
        <v>13</v>
      </c>
      <c r="D206" s="61" t="s">
        <v>12</v>
      </c>
      <c r="E206" s="63" t="s">
        <v>13</v>
      </c>
      <c r="F206" s="62" t="s">
        <v>12</v>
      </c>
      <c r="G206" s="62" t="s">
        <v>13</v>
      </c>
      <c r="H206" s="61" t="s">
        <v>12</v>
      </c>
      <c r="I206" s="63" t="s">
        <v>13</v>
      </c>
      <c r="J206" s="61"/>
      <c r="K206" s="63"/>
    </row>
    <row r="207" spans="1:11" x14ac:dyDescent="0.2">
      <c r="A207" s="7" t="s">
        <v>318</v>
      </c>
      <c r="B207" s="65">
        <v>0</v>
      </c>
      <c r="C207" s="34">
        <f>IF(B218=0, "-", B207/B218)</f>
        <v>0</v>
      </c>
      <c r="D207" s="65">
        <v>0</v>
      </c>
      <c r="E207" s="9">
        <f>IF(D218=0, "-", D207/D218)</f>
        <v>0</v>
      </c>
      <c r="F207" s="81">
        <v>0</v>
      </c>
      <c r="G207" s="34">
        <f>IF(F218=0, "-", F207/F218)</f>
        <v>0</v>
      </c>
      <c r="H207" s="65">
        <v>16</v>
      </c>
      <c r="I207" s="9">
        <f>IF(H218=0, "-", H207/H218)</f>
        <v>1.2057272042200452E-2</v>
      </c>
      <c r="J207" s="8" t="str">
        <f t="shared" ref="J207:J216" si="16">IF(D207=0, "-", IF((B207-D207)/D207&lt;10, (B207-D207)/D207, "&gt;999%"))</f>
        <v>-</v>
      </c>
      <c r="K207" s="9">
        <f t="shared" ref="K207:K216" si="17">IF(H207=0, "-", IF((F207-H207)/H207&lt;10, (F207-H207)/H207, "&gt;999%"))</f>
        <v>-1</v>
      </c>
    </row>
    <row r="208" spans="1:11" x14ac:dyDescent="0.2">
      <c r="A208" s="7" t="s">
        <v>319</v>
      </c>
      <c r="B208" s="65">
        <v>0</v>
      </c>
      <c r="C208" s="34">
        <f>IF(B218=0, "-", B208/B218)</f>
        <v>0</v>
      </c>
      <c r="D208" s="65">
        <v>1</v>
      </c>
      <c r="E208" s="9">
        <f>IF(D218=0, "-", D208/D218)</f>
        <v>1.6129032258064516E-2</v>
      </c>
      <c r="F208" s="81">
        <v>0</v>
      </c>
      <c r="G208" s="34">
        <f>IF(F218=0, "-", F208/F218)</f>
        <v>0</v>
      </c>
      <c r="H208" s="65">
        <v>29</v>
      </c>
      <c r="I208" s="9">
        <f>IF(H218=0, "-", H208/H218)</f>
        <v>2.1853805576488319E-2</v>
      </c>
      <c r="J208" s="8">
        <f t="shared" si="16"/>
        <v>-1</v>
      </c>
      <c r="K208" s="9">
        <f t="shared" si="17"/>
        <v>-1</v>
      </c>
    </row>
    <row r="209" spans="1:11" x14ac:dyDescent="0.2">
      <c r="A209" s="7" t="s">
        <v>320</v>
      </c>
      <c r="B209" s="65">
        <v>9</v>
      </c>
      <c r="C209" s="34">
        <f>IF(B218=0, "-", B209/B218)</f>
        <v>6.2068965517241378E-2</v>
      </c>
      <c r="D209" s="65">
        <v>11</v>
      </c>
      <c r="E209" s="9">
        <f>IF(D218=0, "-", D209/D218)</f>
        <v>0.17741935483870969</v>
      </c>
      <c r="F209" s="81">
        <v>131</v>
      </c>
      <c r="G209" s="34">
        <f>IF(F218=0, "-", F209/F218)</f>
        <v>8.9176310415248469E-2</v>
      </c>
      <c r="H209" s="65">
        <v>159</v>
      </c>
      <c r="I209" s="9">
        <f>IF(H218=0, "-", H209/H218)</f>
        <v>0.11981914091936699</v>
      </c>
      <c r="J209" s="8">
        <f t="shared" si="16"/>
        <v>-0.18181818181818182</v>
      </c>
      <c r="K209" s="9">
        <f t="shared" si="17"/>
        <v>-0.1761006289308176</v>
      </c>
    </row>
    <row r="210" spans="1:11" x14ac:dyDescent="0.2">
      <c r="A210" s="7" t="s">
        <v>321</v>
      </c>
      <c r="B210" s="65">
        <v>99</v>
      </c>
      <c r="C210" s="34">
        <f>IF(B218=0, "-", B210/B218)</f>
        <v>0.6827586206896552</v>
      </c>
      <c r="D210" s="65">
        <v>27</v>
      </c>
      <c r="E210" s="9">
        <f>IF(D218=0, "-", D210/D218)</f>
        <v>0.43548387096774194</v>
      </c>
      <c r="F210" s="81">
        <v>940</v>
      </c>
      <c r="G210" s="34">
        <f>IF(F218=0, "-", F210/F218)</f>
        <v>0.63989108236895853</v>
      </c>
      <c r="H210" s="65">
        <v>788</v>
      </c>
      <c r="I210" s="9">
        <f>IF(H218=0, "-", H210/H218)</f>
        <v>0.59382064807837232</v>
      </c>
      <c r="J210" s="8">
        <f t="shared" si="16"/>
        <v>2.6666666666666665</v>
      </c>
      <c r="K210" s="9">
        <f t="shared" si="17"/>
        <v>0.19289340101522842</v>
      </c>
    </row>
    <row r="211" spans="1:11" x14ac:dyDescent="0.2">
      <c r="A211" s="7" t="s">
        <v>322</v>
      </c>
      <c r="B211" s="65">
        <v>0</v>
      </c>
      <c r="C211" s="34">
        <f>IF(B218=0, "-", B211/B218)</f>
        <v>0</v>
      </c>
      <c r="D211" s="65">
        <v>6</v>
      </c>
      <c r="E211" s="9">
        <f>IF(D218=0, "-", D211/D218)</f>
        <v>9.6774193548387094E-2</v>
      </c>
      <c r="F211" s="81">
        <v>53</v>
      </c>
      <c r="G211" s="34">
        <f>IF(F218=0, "-", F211/F218)</f>
        <v>3.6078965282505107E-2</v>
      </c>
      <c r="H211" s="65">
        <v>96</v>
      </c>
      <c r="I211" s="9">
        <f>IF(H218=0, "-", H211/H218)</f>
        <v>7.2343632253202714E-2</v>
      </c>
      <c r="J211" s="8">
        <f t="shared" si="16"/>
        <v>-1</v>
      </c>
      <c r="K211" s="9">
        <f t="shared" si="17"/>
        <v>-0.44791666666666669</v>
      </c>
    </row>
    <row r="212" spans="1:11" x14ac:dyDescent="0.2">
      <c r="A212" s="7" t="s">
        <v>323</v>
      </c>
      <c r="B212" s="65">
        <v>12</v>
      </c>
      <c r="C212" s="34">
        <f>IF(B218=0, "-", B212/B218)</f>
        <v>8.2758620689655171E-2</v>
      </c>
      <c r="D212" s="65">
        <v>11</v>
      </c>
      <c r="E212" s="9">
        <f>IF(D218=0, "-", D212/D218)</f>
        <v>0.17741935483870969</v>
      </c>
      <c r="F212" s="81">
        <v>166</v>
      </c>
      <c r="G212" s="34">
        <f>IF(F218=0, "-", F212/F218)</f>
        <v>0.11300204220558203</v>
      </c>
      <c r="H212" s="65">
        <v>75</v>
      </c>
      <c r="I212" s="9">
        <f>IF(H218=0, "-", H212/H218)</f>
        <v>5.6518462697814617E-2</v>
      </c>
      <c r="J212" s="8">
        <f t="shared" si="16"/>
        <v>9.0909090909090912E-2</v>
      </c>
      <c r="K212" s="9">
        <f t="shared" si="17"/>
        <v>1.2133333333333334</v>
      </c>
    </row>
    <row r="213" spans="1:11" x14ac:dyDescent="0.2">
      <c r="A213" s="7" t="s">
        <v>324</v>
      </c>
      <c r="B213" s="65">
        <v>6</v>
      </c>
      <c r="C213" s="34">
        <f>IF(B218=0, "-", B213/B218)</f>
        <v>4.1379310344827586E-2</v>
      </c>
      <c r="D213" s="65">
        <v>0</v>
      </c>
      <c r="E213" s="9">
        <f>IF(D218=0, "-", D213/D218)</f>
        <v>0</v>
      </c>
      <c r="F213" s="81">
        <v>43</v>
      </c>
      <c r="G213" s="34">
        <f>IF(F218=0, "-", F213/F218)</f>
        <v>2.9271613342409804E-2</v>
      </c>
      <c r="H213" s="65">
        <v>39</v>
      </c>
      <c r="I213" s="9">
        <f>IF(H218=0, "-", H213/H218)</f>
        <v>2.9389600602863601E-2</v>
      </c>
      <c r="J213" s="8" t="str">
        <f t="shared" si="16"/>
        <v>-</v>
      </c>
      <c r="K213" s="9">
        <f t="shared" si="17"/>
        <v>0.10256410256410256</v>
      </c>
    </row>
    <row r="214" spans="1:11" x14ac:dyDescent="0.2">
      <c r="A214" s="7" t="s">
        <v>325</v>
      </c>
      <c r="B214" s="65">
        <v>19</v>
      </c>
      <c r="C214" s="34">
        <f>IF(B218=0, "-", B214/B218)</f>
        <v>0.1310344827586207</v>
      </c>
      <c r="D214" s="65">
        <v>3</v>
      </c>
      <c r="E214" s="9">
        <f>IF(D218=0, "-", D214/D218)</f>
        <v>4.8387096774193547E-2</v>
      </c>
      <c r="F214" s="81">
        <v>60</v>
      </c>
      <c r="G214" s="34">
        <f>IF(F218=0, "-", F214/F218)</f>
        <v>4.084411164057182E-2</v>
      </c>
      <c r="H214" s="65">
        <v>30</v>
      </c>
      <c r="I214" s="9">
        <f>IF(H218=0, "-", H214/H218)</f>
        <v>2.2607385079125849E-2</v>
      </c>
      <c r="J214" s="8">
        <f t="shared" si="16"/>
        <v>5.333333333333333</v>
      </c>
      <c r="K214" s="9">
        <f t="shared" si="17"/>
        <v>1</v>
      </c>
    </row>
    <row r="215" spans="1:11" x14ac:dyDescent="0.2">
      <c r="A215" s="7" t="s">
        <v>326</v>
      </c>
      <c r="B215" s="65">
        <v>0</v>
      </c>
      <c r="C215" s="34">
        <f>IF(B218=0, "-", B215/B218)</f>
        <v>0</v>
      </c>
      <c r="D215" s="65">
        <v>0</v>
      </c>
      <c r="E215" s="9">
        <f>IF(D218=0, "-", D215/D218)</f>
        <v>0</v>
      </c>
      <c r="F215" s="81">
        <v>27</v>
      </c>
      <c r="G215" s="34">
        <f>IF(F218=0, "-", F215/F218)</f>
        <v>1.8379850238257316E-2</v>
      </c>
      <c r="H215" s="65">
        <v>27</v>
      </c>
      <c r="I215" s="9">
        <f>IF(H218=0, "-", H215/H218)</f>
        <v>2.0346646571213264E-2</v>
      </c>
      <c r="J215" s="8" t="str">
        <f t="shared" si="16"/>
        <v>-</v>
      </c>
      <c r="K215" s="9">
        <f t="shared" si="17"/>
        <v>0</v>
      </c>
    </row>
    <row r="216" spans="1:11" x14ac:dyDescent="0.2">
      <c r="A216" s="7" t="s">
        <v>327</v>
      </c>
      <c r="B216" s="65">
        <v>0</v>
      </c>
      <c r="C216" s="34">
        <f>IF(B218=0, "-", B216/B218)</f>
        <v>0</v>
      </c>
      <c r="D216" s="65">
        <v>3</v>
      </c>
      <c r="E216" s="9">
        <f>IF(D218=0, "-", D216/D218)</f>
        <v>4.8387096774193547E-2</v>
      </c>
      <c r="F216" s="81">
        <v>49</v>
      </c>
      <c r="G216" s="34">
        <f>IF(F218=0, "-", F216/F218)</f>
        <v>3.3356024506466984E-2</v>
      </c>
      <c r="H216" s="65">
        <v>68</v>
      </c>
      <c r="I216" s="9">
        <f>IF(H218=0, "-", H216/H218)</f>
        <v>5.124340617935192E-2</v>
      </c>
      <c r="J216" s="8">
        <f t="shared" si="16"/>
        <v>-1</v>
      </c>
      <c r="K216" s="9">
        <f t="shared" si="17"/>
        <v>-0.27941176470588236</v>
      </c>
    </row>
    <row r="217" spans="1:11" x14ac:dyDescent="0.2">
      <c r="A217" s="2"/>
      <c r="B217" s="68"/>
      <c r="C217" s="33"/>
      <c r="D217" s="68"/>
      <c r="E217" s="6"/>
      <c r="F217" s="82"/>
      <c r="G217" s="33"/>
      <c r="H217" s="68"/>
      <c r="I217" s="6"/>
      <c r="J217" s="5"/>
      <c r="K217" s="6"/>
    </row>
    <row r="218" spans="1:11" s="43" customFormat="1" x14ac:dyDescent="0.2">
      <c r="A218" s="162" t="s">
        <v>609</v>
      </c>
      <c r="B218" s="71">
        <f>SUM(B207:B217)</f>
        <v>145</v>
      </c>
      <c r="C218" s="40">
        <f>B218/20495</f>
        <v>7.0748963161746765E-3</v>
      </c>
      <c r="D218" s="71">
        <f>SUM(D207:D217)</f>
        <v>62</v>
      </c>
      <c r="E218" s="41">
        <f>D218/10447</f>
        <v>5.9347181008902079E-3</v>
      </c>
      <c r="F218" s="77">
        <f>SUM(F207:F217)</f>
        <v>1469</v>
      </c>
      <c r="G218" s="42">
        <f>F218/211338</f>
        <v>6.9509506099234399E-3</v>
      </c>
      <c r="H218" s="71">
        <f>SUM(H207:H217)</f>
        <v>1327</v>
      </c>
      <c r="I218" s="41">
        <f>H218/155887</f>
        <v>8.5125764175332137E-3</v>
      </c>
      <c r="J218" s="37">
        <f>IF(D218=0, "-", IF((B218-D218)/D218&lt;10, (B218-D218)/D218, "&gt;999%"))</f>
        <v>1.3387096774193548</v>
      </c>
      <c r="K218" s="38">
        <f>IF(H218=0, "-", IF((F218-H218)/H218&lt;10, (F218-H218)/H218, "&gt;999%"))</f>
        <v>0.10700828937452901</v>
      </c>
    </row>
    <row r="219" spans="1:11" x14ac:dyDescent="0.2">
      <c r="B219" s="83"/>
      <c r="D219" s="83"/>
      <c r="F219" s="83"/>
      <c r="H219" s="83"/>
    </row>
    <row r="220" spans="1:11" x14ac:dyDescent="0.2">
      <c r="A220" s="163" t="s">
        <v>150</v>
      </c>
      <c r="B220" s="61" t="s">
        <v>12</v>
      </c>
      <c r="C220" s="62" t="s">
        <v>13</v>
      </c>
      <c r="D220" s="61" t="s">
        <v>12</v>
      </c>
      <c r="E220" s="63" t="s">
        <v>13</v>
      </c>
      <c r="F220" s="62" t="s">
        <v>12</v>
      </c>
      <c r="G220" s="62" t="s">
        <v>13</v>
      </c>
      <c r="H220" s="61" t="s">
        <v>12</v>
      </c>
      <c r="I220" s="63" t="s">
        <v>13</v>
      </c>
      <c r="J220" s="61"/>
      <c r="K220" s="63"/>
    </row>
    <row r="221" spans="1:11" x14ac:dyDescent="0.2">
      <c r="A221" s="7" t="s">
        <v>328</v>
      </c>
      <c r="B221" s="65">
        <v>0</v>
      </c>
      <c r="C221" s="34">
        <f>IF(B241=0, "-", B221/B241)</f>
        <v>0</v>
      </c>
      <c r="D221" s="65">
        <v>0</v>
      </c>
      <c r="E221" s="9">
        <f>IF(D241=0, "-", D221/D241)</f>
        <v>0</v>
      </c>
      <c r="F221" s="81">
        <v>3</v>
      </c>
      <c r="G221" s="34">
        <f>IF(F241=0, "-", F221/F241)</f>
        <v>2.8846153846153848E-3</v>
      </c>
      <c r="H221" s="65">
        <v>2</v>
      </c>
      <c r="I221" s="9">
        <f>IF(H241=0, "-", H221/H241)</f>
        <v>2.5157232704402514E-3</v>
      </c>
      <c r="J221" s="8" t="str">
        <f t="shared" ref="J221:J239" si="18">IF(D221=0, "-", IF((B221-D221)/D221&lt;10, (B221-D221)/D221, "&gt;999%"))</f>
        <v>-</v>
      </c>
      <c r="K221" s="9">
        <f t="shared" ref="K221:K239" si="19">IF(H221=0, "-", IF((F221-H221)/H221&lt;10, (F221-H221)/H221, "&gt;999%"))</f>
        <v>0.5</v>
      </c>
    </row>
    <row r="222" spans="1:11" x14ac:dyDescent="0.2">
      <c r="A222" s="7" t="s">
        <v>329</v>
      </c>
      <c r="B222" s="65">
        <v>0</v>
      </c>
      <c r="C222" s="34">
        <f>IF(B241=0, "-", B222/B241)</f>
        <v>0</v>
      </c>
      <c r="D222" s="65">
        <v>1</v>
      </c>
      <c r="E222" s="9">
        <f>IF(D241=0, "-", D222/D241)</f>
        <v>2.0408163265306121E-2</v>
      </c>
      <c r="F222" s="81">
        <v>3</v>
      </c>
      <c r="G222" s="34">
        <f>IF(F241=0, "-", F222/F241)</f>
        <v>2.8846153846153848E-3</v>
      </c>
      <c r="H222" s="65">
        <v>3</v>
      </c>
      <c r="I222" s="9">
        <f>IF(H241=0, "-", H222/H241)</f>
        <v>3.7735849056603774E-3</v>
      </c>
      <c r="J222" s="8">
        <f t="shared" si="18"/>
        <v>-1</v>
      </c>
      <c r="K222" s="9">
        <f t="shared" si="19"/>
        <v>0</v>
      </c>
    </row>
    <row r="223" spans="1:11" x14ac:dyDescent="0.2">
      <c r="A223" s="7" t="s">
        <v>330</v>
      </c>
      <c r="B223" s="65">
        <v>4</v>
      </c>
      <c r="C223" s="34">
        <f>IF(B241=0, "-", B223/B241)</f>
        <v>3.5714285714285712E-2</v>
      </c>
      <c r="D223" s="65">
        <v>0</v>
      </c>
      <c r="E223" s="9">
        <f>IF(D241=0, "-", D223/D241)</f>
        <v>0</v>
      </c>
      <c r="F223" s="81">
        <v>15</v>
      </c>
      <c r="G223" s="34">
        <f>IF(F241=0, "-", F223/F241)</f>
        <v>1.4423076923076924E-2</v>
      </c>
      <c r="H223" s="65">
        <v>28</v>
      </c>
      <c r="I223" s="9">
        <f>IF(H241=0, "-", H223/H241)</f>
        <v>3.5220125786163521E-2</v>
      </c>
      <c r="J223" s="8" t="str">
        <f t="shared" si="18"/>
        <v>-</v>
      </c>
      <c r="K223" s="9">
        <f t="shared" si="19"/>
        <v>-0.4642857142857143</v>
      </c>
    </row>
    <row r="224" spans="1:11" x14ac:dyDescent="0.2">
      <c r="A224" s="7" t="s">
        <v>331</v>
      </c>
      <c r="B224" s="65">
        <v>0</v>
      </c>
      <c r="C224" s="34">
        <f>IF(B241=0, "-", B224/B241)</f>
        <v>0</v>
      </c>
      <c r="D224" s="65">
        <v>0</v>
      </c>
      <c r="E224" s="9">
        <f>IF(D241=0, "-", D224/D241)</f>
        <v>0</v>
      </c>
      <c r="F224" s="81">
        <v>4</v>
      </c>
      <c r="G224" s="34">
        <f>IF(F241=0, "-", F224/F241)</f>
        <v>3.8461538461538464E-3</v>
      </c>
      <c r="H224" s="65">
        <v>4</v>
      </c>
      <c r="I224" s="9">
        <f>IF(H241=0, "-", H224/H241)</f>
        <v>5.0314465408805029E-3</v>
      </c>
      <c r="J224" s="8" t="str">
        <f t="shared" si="18"/>
        <v>-</v>
      </c>
      <c r="K224" s="9">
        <f t="shared" si="19"/>
        <v>0</v>
      </c>
    </row>
    <row r="225" spans="1:11" x14ac:dyDescent="0.2">
      <c r="A225" s="7" t="s">
        <v>332</v>
      </c>
      <c r="B225" s="65">
        <v>38</v>
      </c>
      <c r="C225" s="34">
        <f>IF(B241=0, "-", B225/B241)</f>
        <v>0.3392857142857143</v>
      </c>
      <c r="D225" s="65">
        <v>5</v>
      </c>
      <c r="E225" s="9">
        <f>IF(D241=0, "-", D225/D241)</f>
        <v>0.10204081632653061</v>
      </c>
      <c r="F225" s="81">
        <v>308</v>
      </c>
      <c r="G225" s="34">
        <f>IF(F241=0, "-", F225/F241)</f>
        <v>0.29615384615384616</v>
      </c>
      <c r="H225" s="65">
        <v>128</v>
      </c>
      <c r="I225" s="9">
        <f>IF(H241=0, "-", H225/H241)</f>
        <v>0.16100628930817609</v>
      </c>
      <c r="J225" s="8">
        <f t="shared" si="18"/>
        <v>6.6</v>
      </c>
      <c r="K225" s="9">
        <f t="shared" si="19"/>
        <v>1.40625</v>
      </c>
    </row>
    <row r="226" spans="1:11" x14ac:dyDescent="0.2">
      <c r="A226" s="7" t="s">
        <v>333</v>
      </c>
      <c r="B226" s="65">
        <v>4</v>
      </c>
      <c r="C226" s="34">
        <f>IF(B241=0, "-", B226/B241)</f>
        <v>3.5714285714285712E-2</v>
      </c>
      <c r="D226" s="65">
        <v>0</v>
      </c>
      <c r="E226" s="9">
        <f>IF(D241=0, "-", D226/D241)</f>
        <v>0</v>
      </c>
      <c r="F226" s="81">
        <v>19</v>
      </c>
      <c r="G226" s="34">
        <f>IF(F241=0, "-", F226/F241)</f>
        <v>1.826923076923077E-2</v>
      </c>
      <c r="H226" s="65">
        <v>45</v>
      </c>
      <c r="I226" s="9">
        <f>IF(H241=0, "-", H226/H241)</f>
        <v>5.6603773584905662E-2</v>
      </c>
      <c r="J226" s="8" t="str">
        <f t="shared" si="18"/>
        <v>-</v>
      </c>
      <c r="K226" s="9">
        <f t="shared" si="19"/>
        <v>-0.57777777777777772</v>
      </c>
    </row>
    <row r="227" spans="1:11" x14ac:dyDescent="0.2">
      <c r="A227" s="7" t="s">
        <v>334</v>
      </c>
      <c r="B227" s="65">
        <v>0</v>
      </c>
      <c r="C227" s="34">
        <f>IF(B241=0, "-", B227/B241)</f>
        <v>0</v>
      </c>
      <c r="D227" s="65">
        <v>0</v>
      </c>
      <c r="E227" s="9">
        <f>IF(D241=0, "-", D227/D241)</f>
        <v>0</v>
      </c>
      <c r="F227" s="81">
        <v>0</v>
      </c>
      <c r="G227" s="34">
        <f>IF(F241=0, "-", F227/F241)</f>
        <v>0</v>
      </c>
      <c r="H227" s="65">
        <v>8</v>
      </c>
      <c r="I227" s="9">
        <f>IF(H241=0, "-", H227/H241)</f>
        <v>1.0062893081761006E-2</v>
      </c>
      <c r="J227" s="8" t="str">
        <f t="shared" si="18"/>
        <v>-</v>
      </c>
      <c r="K227" s="9">
        <f t="shared" si="19"/>
        <v>-1</v>
      </c>
    </row>
    <row r="228" spans="1:11" x14ac:dyDescent="0.2">
      <c r="A228" s="7" t="s">
        <v>335</v>
      </c>
      <c r="B228" s="65">
        <v>0</v>
      </c>
      <c r="C228" s="34">
        <f>IF(B241=0, "-", B228/B241)</f>
        <v>0</v>
      </c>
      <c r="D228" s="65">
        <v>0</v>
      </c>
      <c r="E228" s="9">
        <f>IF(D241=0, "-", D228/D241)</f>
        <v>0</v>
      </c>
      <c r="F228" s="81">
        <v>6</v>
      </c>
      <c r="G228" s="34">
        <f>IF(F241=0, "-", F228/F241)</f>
        <v>5.7692307692307696E-3</v>
      </c>
      <c r="H228" s="65">
        <v>3</v>
      </c>
      <c r="I228" s="9">
        <f>IF(H241=0, "-", H228/H241)</f>
        <v>3.7735849056603774E-3</v>
      </c>
      <c r="J228" s="8" t="str">
        <f t="shared" si="18"/>
        <v>-</v>
      </c>
      <c r="K228" s="9">
        <f t="shared" si="19"/>
        <v>1</v>
      </c>
    </row>
    <row r="229" spans="1:11" x14ac:dyDescent="0.2">
      <c r="A229" s="7" t="s">
        <v>336</v>
      </c>
      <c r="B229" s="65">
        <v>1</v>
      </c>
      <c r="C229" s="34">
        <f>IF(B241=0, "-", B229/B241)</f>
        <v>8.9285714285714281E-3</v>
      </c>
      <c r="D229" s="65">
        <v>3</v>
      </c>
      <c r="E229" s="9">
        <f>IF(D241=0, "-", D229/D241)</f>
        <v>6.1224489795918366E-2</v>
      </c>
      <c r="F229" s="81">
        <v>7</v>
      </c>
      <c r="G229" s="34">
        <f>IF(F241=0, "-", F229/F241)</f>
        <v>6.7307692307692311E-3</v>
      </c>
      <c r="H229" s="65">
        <v>8</v>
      </c>
      <c r="I229" s="9">
        <f>IF(H241=0, "-", H229/H241)</f>
        <v>1.0062893081761006E-2</v>
      </c>
      <c r="J229" s="8">
        <f t="shared" si="18"/>
        <v>-0.66666666666666663</v>
      </c>
      <c r="K229" s="9">
        <f t="shared" si="19"/>
        <v>-0.125</v>
      </c>
    </row>
    <row r="230" spans="1:11" x14ac:dyDescent="0.2">
      <c r="A230" s="7" t="s">
        <v>337</v>
      </c>
      <c r="B230" s="65">
        <v>4</v>
      </c>
      <c r="C230" s="34">
        <f>IF(B241=0, "-", B230/B241)</f>
        <v>3.5714285714285712E-2</v>
      </c>
      <c r="D230" s="65">
        <v>3</v>
      </c>
      <c r="E230" s="9">
        <f>IF(D241=0, "-", D230/D241)</f>
        <v>6.1224489795918366E-2</v>
      </c>
      <c r="F230" s="81">
        <v>51</v>
      </c>
      <c r="G230" s="34">
        <f>IF(F241=0, "-", F230/F241)</f>
        <v>4.9038461538461538E-2</v>
      </c>
      <c r="H230" s="65">
        <v>48</v>
      </c>
      <c r="I230" s="9">
        <f>IF(H241=0, "-", H230/H241)</f>
        <v>6.0377358490566038E-2</v>
      </c>
      <c r="J230" s="8">
        <f t="shared" si="18"/>
        <v>0.33333333333333331</v>
      </c>
      <c r="K230" s="9">
        <f t="shared" si="19"/>
        <v>6.25E-2</v>
      </c>
    </row>
    <row r="231" spans="1:11" x14ac:dyDescent="0.2">
      <c r="A231" s="7" t="s">
        <v>338</v>
      </c>
      <c r="B231" s="65">
        <v>1</v>
      </c>
      <c r="C231" s="34">
        <f>IF(B241=0, "-", B231/B241)</f>
        <v>8.9285714285714281E-3</v>
      </c>
      <c r="D231" s="65">
        <v>0</v>
      </c>
      <c r="E231" s="9">
        <f>IF(D241=0, "-", D231/D241)</f>
        <v>0</v>
      </c>
      <c r="F231" s="81">
        <v>8</v>
      </c>
      <c r="G231" s="34">
        <f>IF(F241=0, "-", F231/F241)</f>
        <v>7.6923076923076927E-3</v>
      </c>
      <c r="H231" s="65">
        <v>2</v>
      </c>
      <c r="I231" s="9">
        <f>IF(H241=0, "-", H231/H241)</f>
        <v>2.5157232704402514E-3</v>
      </c>
      <c r="J231" s="8" t="str">
        <f t="shared" si="18"/>
        <v>-</v>
      </c>
      <c r="K231" s="9">
        <f t="shared" si="19"/>
        <v>3</v>
      </c>
    </row>
    <row r="232" spans="1:11" x14ac:dyDescent="0.2">
      <c r="A232" s="7" t="s">
        <v>339</v>
      </c>
      <c r="B232" s="65">
        <v>3</v>
      </c>
      <c r="C232" s="34">
        <f>IF(B241=0, "-", B232/B241)</f>
        <v>2.6785714285714284E-2</v>
      </c>
      <c r="D232" s="65">
        <v>1</v>
      </c>
      <c r="E232" s="9">
        <f>IF(D241=0, "-", D232/D241)</f>
        <v>2.0408163265306121E-2</v>
      </c>
      <c r="F232" s="81">
        <v>14</v>
      </c>
      <c r="G232" s="34">
        <f>IF(F241=0, "-", F232/F241)</f>
        <v>1.3461538461538462E-2</v>
      </c>
      <c r="H232" s="65">
        <v>4</v>
      </c>
      <c r="I232" s="9">
        <f>IF(H241=0, "-", H232/H241)</f>
        <v>5.0314465408805029E-3</v>
      </c>
      <c r="J232" s="8">
        <f t="shared" si="18"/>
        <v>2</v>
      </c>
      <c r="K232" s="9">
        <f t="shared" si="19"/>
        <v>2.5</v>
      </c>
    </row>
    <row r="233" spans="1:11" x14ac:dyDescent="0.2">
      <c r="A233" s="7" t="s">
        <v>340</v>
      </c>
      <c r="B233" s="65">
        <v>32</v>
      </c>
      <c r="C233" s="34">
        <f>IF(B241=0, "-", B233/B241)</f>
        <v>0.2857142857142857</v>
      </c>
      <c r="D233" s="65">
        <v>13</v>
      </c>
      <c r="E233" s="9">
        <f>IF(D241=0, "-", D233/D241)</f>
        <v>0.26530612244897961</v>
      </c>
      <c r="F233" s="81">
        <v>356</v>
      </c>
      <c r="G233" s="34">
        <f>IF(F241=0, "-", F233/F241)</f>
        <v>0.34230769230769231</v>
      </c>
      <c r="H233" s="65">
        <v>310</v>
      </c>
      <c r="I233" s="9">
        <f>IF(H241=0, "-", H233/H241)</f>
        <v>0.38993710691823902</v>
      </c>
      <c r="J233" s="8">
        <f t="shared" si="18"/>
        <v>1.4615384615384615</v>
      </c>
      <c r="K233" s="9">
        <f t="shared" si="19"/>
        <v>0.14838709677419354</v>
      </c>
    </row>
    <row r="234" spans="1:11" x14ac:dyDescent="0.2">
      <c r="A234" s="7" t="s">
        <v>341</v>
      </c>
      <c r="B234" s="65">
        <v>12</v>
      </c>
      <c r="C234" s="34">
        <f>IF(B241=0, "-", B234/B241)</f>
        <v>0.10714285714285714</v>
      </c>
      <c r="D234" s="65">
        <v>17</v>
      </c>
      <c r="E234" s="9">
        <f>IF(D241=0, "-", D234/D241)</f>
        <v>0.34693877551020408</v>
      </c>
      <c r="F234" s="81">
        <v>107</v>
      </c>
      <c r="G234" s="34">
        <f>IF(F241=0, "-", F234/F241)</f>
        <v>0.10288461538461538</v>
      </c>
      <c r="H234" s="65">
        <v>97</v>
      </c>
      <c r="I234" s="9">
        <f>IF(H241=0, "-", H234/H241)</f>
        <v>0.1220125786163522</v>
      </c>
      <c r="J234" s="8">
        <f t="shared" si="18"/>
        <v>-0.29411764705882354</v>
      </c>
      <c r="K234" s="9">
        <f t="shared" si="19"/>
        <v>0.10309278350515463</v>
      </c>
    </row>
    <row r="235" spans="1:11" x14ac:dyDescent="0.2">
      <c r="A235" s="7" t="s">
        <v>342</v>
      </c>
      <c r="B235" s="65">
        <v>0</v>
      </c>
      <c r="C235" s="34">
        <f>IF(B241=0, "-", B235/B241)</f>
        <v>0</v>
      </c>
      <c r="D235" s="65">
        <v>0</v>
      </c>
      <c r="E235" s="9">
        <f>IF(D241=0, "-", D235/D241)</f>
        <v>0</v>
      </c>
      <c r="F235" s="81">
        <v>0</v>
      </c>
      <c r="G235" s="34">
        <f>IF(F241=0, "-", F235/F241)</f>
        <v>0</v>
      </c>
      <c r="H235" s="65">
        <v>13</v>
      </c>
      <c r="I235" s="9">
        <f>IF(H241=0, "-", H235/H241)</f>
        <v>1.6352201257861635E-2</v>
      </c>
      <c r="J235" s="8" t="str">
        <f t="shared" si="18"/>
        <v>-</v>
      </c>
      <c r="K235" s="9">
        <f t="shared" si="19"/>
        <v>-1</v>
      </c>
    </row>
    <row r="236" spans="1:11" x14ac:dyDescent="0.2">
      <c r="A236" s="7" t="s">
        <v>343</v>
      </c>
      <c r="B236" s="65">
        <v>0</v>
      </c>
      <c r="C236" s="34">
        <f>IF(B241=0, "-", B236/B241)</f>
        <v>0</v>
      </c>
      <c r="D236" s="65">
        <v>0</v>
      </c>
      <c r="E236" s="9">
        <f>IF(D241=0, "-", D236/D241)</f>
        <v>0</v>
      </c>
      <c r="F236" s="81">
        <v>2</v>
      </c>
      <c r="G236" s="34">
        <f>IF(F241=0, "-", F236/F241)</f>
        <v>1.9230769230769232E-3</v>
      </c>
      <c r="H236" s="65">
        <v>0</v>
      </c>
      <c r="I236" s="9">
        <f>IF(H241=0, "-", H236/H241)</f>
        <v>0</v>
      </c>
      <c r="J236" s="8" t="str">
        <f t="shared" si="18"/>
        <v>-</v>
      </c>
      <c r="K236" s="9" t="str">
        <f t="shared" si="19"/>
        <v>-</v>
      </c>
    </row>
    <row r="237" spans="1:11" x14ac:dyDescent="0.2">
      <c r="A237" s="7" t="s">
        <v>344</v>
      </c>
      <c r="B237" s="65">
        <v>3</v>
      </c>
      <c r="C237" s="34">
        <f>IF(B241=0, "-", B237/B241)</f>
        <v>2.6785714285714284E-2</v>
      </c>
      <c r="D237" s="65">
        <v>2</v>
      </c>
      <c r="E237" s="9">
        <f>IF(D241=0, "-", D237/D241)</f>
        <v>4.0816326530612242E-2</v>
      </c>
      <c r="F237" s="81">
        <v>29</v>
      </c>
      <c r="G237" s="34">
        <f>IF(F241=0, "-", F237/F241)</f>
        <v>2.7884615384615386E-2</v>
      </c>
      <c r="H237" s="65">
        <v>18</v>
      </c>
      <c r="I237" s="9">
        <f>IF(H241=0, "-", H237/H241)</f>
        <v>2.2641509433962263E-2</v>
      </c>
      <c r="J237" s="8">
        <f t="shared" si="18"/>
        <v>0.5</v>
      </c>
      <c r="K237" s="9">
        <f t="shared" si="19"/>
        <v>0.61111111111111116</v>
      </c>
    </row>
    <row r="238" spans="1:11" x14ac:dyDescent="0.2">
      <c r="A238" s="7" t="s">
        <v>345</v>
      </c>
      <c r="B238" s="65">
        <v>9</v>
      </c>
      <c r="C238" s="34">
        <f>IF(B241=0, "-", B238/B241)</f>
        <v>8.0357142857142863E-2</v>
      </c>
      <c r="D238" s="65">
        <v>2</v>
      </c>
      <c r="E238" s="9">
        <f>IF(D241=0, "-", D238/D241)</f>
        <v>4.0816326530612242E-2</v>
      </c>
      <c r="F238" s="81">
        <v>37</v>
      </c>
      <c r="G238" s="34">
        <f>IF(F241=0, "-", F238/F241)</f>
        <v>3.5576923076923075E-2</v>
      </c>
      <c r="H238" s="65">
        <v>35</v>
      </c>
      <c r="I238" s="9">
        <f>IF(H241=0, "-", H238/H241)</f>
        <v>4.40251572327044E-2</v>
      </c>
      <c r="J238" s="8">
        <f t="shared" si="18"/>
        <v>3.5</v>
      </c>
      <c r="K238" s="9">
        <f t="shared" si="19"/>
        <v>5.7142857142857141E-2</v>
      </c>
    </row>
    <row r="239" spans="1:11" x14ac:dyDescent="0.2">
      <c r="A239" s="7" t="s">
        <v>346</v>
      </c>
      <c r="B239" s="65">
        <v>1</v>
      </c>
      <c r="C239" s="34">
        <f>IF(B241=0, "-", B239/B241)</f>
        <v>8.9285714285714281E-3</v>
      </c>
      <c r="D239" s="65">
        <v>2</v>
      </c>
      <c r="E239" s="9">
        <f>IF(D241=0, "-", D239/D241)</f>
        <v>4.0816326530612242E-2</v>
      </c>
      <c r="F239" s="81">
        <v>71</v>
      </c>
      <c r="G239" s="34">
        <f>IF(F241=0, "-", F239/F241)</f>
        <v>6.8269230769230763E-2</v>
      </c>
      <c r="H239" s="65">
        <v>39</v>
      </c>
      <c r="I239" s="9">
        <f>IF(H241=0, "-", H239/H241)</f>
        <v>4.9056603773584909E-2</v>
      </c>
      <c r="J239" s="8">
        <f t="shared" si="18"/>
        <v>-0.5</v>
      </c>
      <c r="K239" s="9">
        <f t="shared" si="19"/>
        <v>0.82051282051282048</v>
      </c>
    </row>
    <row r="240" spans="1:11" x14ac:dyDescent="0.2">
      <c r="A240" s="2"/>
      <c r="B240" s="68"/>
      <c r="C240" s="33"/>
      <c r="D240" s="68"/>
      <c r="E240" s="6"/>
      <c r="F240" s="82"/>
      <c r="G240" s="33"/>
      <c r="H240" s="68"/>
      <c r="I240" s="6"/>
      <c r="J240" s="5"/>
      <c r="K240" s="6"/>
    </row>
    <row r="241" spans="1:11" s="43" customFormat="1" x14ac:dyDescent="0.2">
      <c r="A241" s="162" t="s">
        <v>608</v>
      </c>
      <c r="B241" s="71">
        <f>SUM(B221:B240)</f>
        <v>112</v>
      </c>
      <c r="C241" s="40">
        <f>B241/20495</f>
        <v>5.4647474993900951E-3</v>
      </c>
      <c r="D241" s="71">
        <f>SUM(D221:D240)</f>
        <v>49</v>
      </c>
      <c r="E241" s="41">
        <f>D241/10447</f>
        <v>4.6903417248970996E-3</v>
      </c>
      <c r="F241" s="77">
        <f>SUM(F221:F240)</f>
        <v>1040</v>
      </c>
      <c r="G241" s="42">
        <f>F241/211338</f>
        <v>4.921026980476772E-3</v>
      </c>
      <c r="H241" s="71">
        <f>SUM(H221:H240)</f>
        <v>795</v>
      </c>
      <c r="I241" s="41">
        <f>H241/155887</f>
        <v>5.0998479667964617E-3</v>
      </c>
      <c r="J241" s="37">
        <f>IF(D241=0, "-", IF((B241-D241)/D241&lt;10, (B241-D241)/D241, "&gt;999%"))</f>
        <v>1.2857142857142858</v>
      </c>
      <c r="K241" s="38">
        <f>IF(H241=0, "-", IF((F241-H241)/H241&lt;10, (F241-H241)/H241, "&gt;999%"))</f>
        <v>0.3081761006289308</v>
      </c>
    </row>
    <row r="242" spans="1:11" x14ac:dyDescent="0.2">
      <c r="B242" s="83"/>
      <c r="D242" s="83"/>
      <c r="F242" s="83"/>
      <c r="H242" s="83"/>
    </row>
    <row r="243" spans="1:11" x14ac:dyDescent="0.2">
      <c r="A243" s="163" t="s">
        <v>151</v>
      </c>
      <c r="B243" s="61" t="s">
        <v>12</v>
      </c>
      <c r="C243" s="62" t="s">
        <v>13</v>
      </c>
      <c r="D243" s="61" t="s">
        <v>12</v>
      </c>
      <c r="E243" s="63" t="s">
        <v>13</v>
      </c>
      <c r="F243" s="62" t="s">
        <v>12</v>
      </c>
      <c r="G243" s="62" t="s">
        <v>13</v>
      </c>
      <c r="H243" s="61" t="s">
        <v>12</v>
      </c>
      <c r="I243" s="63" t="s">
        <v>13</v>
      </c>
      <c r="J243" s="61"/>
      <c r="K243" s="63"/>
    </row>
    <row r="244" spans="1:11" x14ac:dyDescent="0.2">
      <c r="A244" s="7" t="s">
        <v>347</v>
      </c>
      <c r="B244" s="65">
        <v>1</v>
      </c>
      <c r="C244" s="34">
        <f>IF(B261=0, "-", B244/B261)</f>
        <v>3.3333333333333333E-2</v>
      </c>
      <c r="D244" s="65">
        <v>2</v>
      </c>
      <c r="E244" s="9">
        <f>IF(D261=0, "-", D244/D261)</f>
        <v>6.0606060606060608E-2</v>
      </c>
      <c r="F244" s="81">
        <v>17</v>
      </c>
      <c r="G244" s="34">
        <f>IF(F261=0, "-", F244/F261)</f>
        <v>7.1729957805907171E-2</v>
      </c>
      <c r="H244" s="65">
        <v>14</v>
      </c>
      <c r="I244" s="9">
        <f>IF(H261=0, "-", H244/H261)</f>
        <v>5.0179211469534052E-2</v>
      </c>
      <c r="J244" s="8">
        <f t="shared" ref="J244:J259" si="20">IF(D244=0, "-", IF((B244-D244)/D244&lt;10, (B244-D244)/D244, "&gt;999%"))</f>
        <v>-0.5</v>
      </c>
      <c r="K244" s="9">
        <f t="shared" ref="K244:K259" si="21">IF(H244=0, "-", IF((F244-H244)/H244&lt;10, (F244-H244)/H244, "&gt;999%"))</f>
        <v>0.21428571428571427</v>
      </c>
    </row>
    <row r="245" spans="1:11" x14ac:dyDescent="0.2">
      <c r="A245" s="7" t="s">
        <v>348</v>
      </c>
      <c r="B245" s="65">
        <v>0</v>
      </c>
      <c r="C245" s="34">
        <f>IF(B261=0, "-", B245/B261)</f>
        <v>0</v>
      </c>
      <c r="D245" s="65">
        <v>0</v>
      </c>
      <c r="E245" s="9">
        <f>IF(D261=0, "-", D245/D261)</f>
        <v>0</v>
      </c>
      <c r="F245" s="81">
        <v>4</v>
      </c>
      <c r="G245" s="34">
        <f>IF(F261=0, "-", F245/F261)</f>
        <v>1.6877637130801686E-2</v>
      </c>
      <c r="H245" s="65">
        <v>3</v>
      </c>
      <c r="I245" s="9">
        <f>IF(H261=0, "-", H245/H261)</f>
        <v>1.0752688172043012E-2</v>
      </c>
      <c r="J245" s="8" t="str">
        <f t="shared" si="20"/>
        <v>-</v>
      </c>
      <c r="K245" s="9">
        <f t="shared" si="21"/>
        <v>0.33333333333333331</v>
      </c>
    </row>
    <row r="246" spans="1:11" x14ac:dyDescent="0.2">
      <c r="A246" s="7" t="s">
        <v>349</v>
      </c>
      <c r="B246" s="65">
        <v>3</v>
      </c>
      <c r="C246" s="34">
        <f>IF(B261=0, "-", B246/B261)</f>
        <v>0.1</v>
      </c>
      <c r="D246" s="65">
        <v>1</v>
      </c>
      <c r="E246" s="9">
        <f>IF(D261=0, "-", D246/D261)</f>
        <v>3.0303030303030304E-2</v>
      </c>
      <c r="F246" s="81">
        <v>22</v>
      </c>
      <c r="G246" s="34">
        <f>IF(F261=0, "-", F246/F261)</f>
        <v>9.2827004219409287E-2</v>
      </c>
      <c r="H246" s="65">
        <v>17</v>
      </c>
      <c r="I246" s="9">
        <f>IF(H261=0, "-", H246/H261)</f>
        <v>6.093189964157706E-2</v>
      </c>
      <c r="J246" s="8">
        <f t="shared" si="20"/>
        <v>2</v>
      </c>
      <c r="K246" s="9">
        <f t="shared" si="21"/>
        <v>0.29411764705882354</v>
      </c>
    </row>
    <row r="247" spans="1:11" x14ac:dyDescent="0.2">
      <c r="A247" s="7" t="s">
        <v>350</v>
      </c>
      <c r="B247" s="65">
        <v>0</v>
      </c>
      <c r="C247" s="34">
        <f>IF(B261=0, "-", B247/B261)</f>
        <v>0</v>
      </c>
      <c r="D247" s="65">
        <v>0</v>
      </c>
      <c r="E247" s="9">
        <f>IF(D261=0, "-", D247/D261)</f>
        <v>0</v>
      </c>
      <c r="F247" s="81">
        <v>0</v>
      </c>
      <c r="G247" s="34">
        <f>IF(F261=0, "-", F247/F261)</f>
        <v>0</v>
      </c>
      <c r="H247" s="65">
        <v>8</v>
      </c>
      <c r="I247" s="9">
        <f>IF(H261=0, "-", H247/H261)</f>
        <v>2.8673835125448029E-2</v>
      </c>
      <c r="J247" s="8" t="str">
        <f t="shared" si="20"/>
        <v>-</v>
      </c>
      <c r="K247" s="9">
        <f t="shared" si="21"/>
        <v>-1</v>
      </c>
    </row>
    <row r="248" spans="1:11" x14ac:dyDescent="0.2">
      <c r="A248" s="7" t="s">
        <v>351</v>
      </c>
      <c r="B248" s="65">
        <v>2</v>
      </c>
      <c r="C248" s="34">
        <f>IF(B261=0, "-", B248/B261)</f>
        <v>6.6666666666666666E-2</v>
      </c>
      <c r="D248" s="65">
        <v>2</v>
      </c>
      <c r="E248" s="9">
        <f>IF(D261=0, "-", D248/D261)</f>
        <v>6.0606060606060608E-2</v>
      </c>
      <c r="F248" s="81">
        <v>13</v>
      </c>
      <c r="G248" s="34">
        <f>IF(F261=0, "-", F248/F261)</f>
        <v>5.4852320675105488E-2</v>
      </c>
      <c r="H248" s="65">
        <v>42</v>
      </c>
      <c r="I248" s="9">
        <f>IF(H261=0, "-", H248/H261)</f>
        <v>0.15053763440860216</v>
      </c>
      <c r="J248" s="8">
        <f t="shared" si="20"/>
        <v>0</v>
      </c>
      <c r="K248" s="9">
        <f t="shared" si="21"/>
        <v>-0.69047619047619047</v>
      </c>
    </row>
    <row r="249" spans="1:11" x14ac:dyDescent="0.2">
      <c r="A249" s="7" t="s">
        <v>352</v>
      </c>
      <c r="B249" s="65">
        <v>0</v>
      </c>
      <c r="C249" s="34">
        <f>IF(B261=0, "-", B249/B261)</f>
        <v>0</v>
      </c>
      <c r="D249" s="65">
        <v>0</v>
      </c>
      <c r="E249" s="9">
        <f>IF(D261=0, "-", D249/D261)</f>
        <v>0</v>
      </c>
      <c r="F249" s="81">
        <v>0</v>
      </c>
      <c r="G249" s="34">
        <f>IF(F261=0, "-", F249/F261)</f>
        <v>0</v>
      </c>
      <c r="H249" s="65">
        <v>8</v>
      </c>
      <c r="I249" s="9">
        <f>IF(H261=0, "-", H249/H261)</f>
        <v>2.8673835125448029E-2</v>
      </c>
      <c r="J249" s="8" t="str">
        <f t="shared" si="20"/>
        <v>-</v>
      </c>
      <c r="K249" s="9">
        <f t="shared" si="21"/>
        <v>-1</v>
      </c>
    </row>
    <row r="250" spans="1:11" x14ac:dyDescent="0.2">
      <c r="A250" s="7" t="s">
        <v>353</v>
      </c>
      <c r="B250" s="65">
        <v>5</v>
      </c>
      <c r="C250" s="34">
        <f>IF(B261=0, "-", B250/B261)</f>
        <v>0.16666666666666666</v>
      </c>
      <c r="D250" s="65">
        <v>6</v>
      </c>
      <c r="E250" s="9">
        <f>IF(D261=0, "-", D250/D261)</f>
        <v>0.18181818181818182</v>
      </c>
      <c r="F250" s="81">
        <v>29</v>
      </c>
      <c r="G250" s="34">
        <f>IF(F261=0, "-", F250/F261)</f>
        <v>0.12236286919831224</v>
      </c>
      <c r="H250" s="65">
        <v>39</v>
      </c>
      <c r="I250" s="9">
        <f>IF(H261=0, "-", H250/H261)</f>
        <v>0.13978494623655913</v>
      </c>
      <c r="J250" s="8">
        <f t="shared" si="20"/>
        <v>-0.16666666666666666</v>
      </c>
      <c r="K250" s="9">
        <f t="shared" si="21"/>
        <v>-0.25641025641025639</v>
      </c>
    </row>
    <row r="251" spans="1:11" x14ac:dyDescent="0.2">
      <c r="A251" s="7" t="s">
        <v>354</v>
      </c>
      <c r="B251" s="65">
        <v>3</v>
      </c>
      <c r="C251" s="34">
        <f>IF(B261=0, "-", B251/B261)</f>
        <v>0.1</v>
      </c>
      <c r="D251" s="65">
        <v>2</v>
      </c>
      <c r="E251" s="9">
        <f>IF(D261=0, "-", D251/D261)</f>
        <v>6.0606060606060608E-2</v>
      </c>
      <c r="F251" s="81">
        <v>17</v>
      </c>
      <c r="G251" s="34">
        <f>IF(F261=0, "-", F251/F261)</f>
        <v>7.1729957805907171E-2</v>
      </c>
      <c r="H251" s="65">
        <v>14</v>
      </c>
      <c r="I251" s="9">
        <f>IF(H261=0, "-", H251/H261)</f>
        <v>5.0179211469534052E-2</v>
      </c>
      <c r="J251" s="8">
        <f t="shared" si="20"/>
        <v>0.5</v>
      </c>
      <c r="K251" s="9">
        <f t="shared" si="21"/>
        <v>0.21428571428571427</v>
      </c>
    </row>
    <row r="252" spans="1:11" x14ac:dyDescent="0.2">
      <c r="A252" s="7" t="s">
        <v>355</v>
      </c>
      <c r="B252" s="65">
        <v>0</v>
      </c>
      <c r="C252" s="34">
        <f>IF(B261=0, "-", B252/B261)</f>
        <v>0</v>
      </c>
      <c r="D252" s="65">
        <v>0</v>
      </c>
      <c r="E252" s="9">
        <f>IF(D261=0, "-", D252/D261)</f>
        <v>0</v>
      </c>
      <c r="F252" s="81">
        <v>0</v>
      </c>
      <c r="G252" s="34">
        <f>IF(F261=0, "-", F252/F261)</f>
        <v>0</v>
      </c>
      <c r="H252" s="65">
        <v>7</v>
      </c>
      <c r="I252" s="9">
        <f>IF(H261=0, "-", H252/H261)</f>
        <v>2.5089605734767026E-2</v>
      </c>
      <c r="J252" s="8" t="str">
        <f t="shared" si="20"/>
        <v>-</v>
      </c>
      <c r="K252" s="9">
        <f t="shared" si="21"/>
        <v>-1</v>
      </c>
    </row>
    <row r="253" spans="1:11" x14ac:dyDescent="0.2">
      <c r="A253" s="7" t="s">
        <v>356</v>
      </c>
      <c r="B253" s="65">
        <v>1</v>
      </c>
      <c r="C253" s="34">
        <f>IF(B261=0, "-", B253/B261)</f>
        <v>3.3333333333333333E-2</v>
      </c>
      <c r="D253" s="65">
        <v>1</v>
      </c>
      <c r="E253" s="9">
        <f>IF(D261=0, "-", D253/D261)</f>
        <v>3.0303030303030304E-2</v>
      </c>
      <c r="F253" s="81">
        <v>13</v>
      </c>
      <c r="G253" s="34">
        <f>IF(F261=0, "-", F253/F261)</f>
        <v>5.4852320675105488E-2</v>
      </c>
      <c r="H253" s="65">
        <v>9</v>
      </c>
      <c r="I253" s="9">
        <f>IF(H261=0, "-", H253/H261)</f>
        <v>3.2258064516129031E-2</v>
      </c>
      <c r="J253" s="8">
        <f t="shared" si="20"/>
        <v>0</v>
      </c>
      <c r="K253" s="9">
        <f t="shared" si="21"/>
        <v>0.44444444444444442</v>
      </c>
    </row>
    <row r="254" spans="1:11" x14ac:dyDescent="0.2">
      <c r="A254" s="7" t="s">
        <v>357</v>
      </c>
      <c r="B254" s="65">
        <v>6</v>
      </c>
      <c r="C254" s="34">
        <f>IF(B261=0, "-", B254/B261)</f>
        <v>0.2</v>
      </c>
      <c r="D254" s="65">
        <v>3</v>
      </c>
      <c r="E254" s="9">
        <f>IF(D261=0, "-", D254/D261)</f>
        <v>9.0909090909090912E-2</v>
      </c>
      <c r="F254" s="81">
        <v>20</v>
      </c>
      <c r="G254" s="34">
        <f>IF(F261=0, "-", F254/F261)</f>
        <v>8.4388185654008435E-2</v>
      </c>
      <c r="H254" s="65">
        <v>14</v>
      </c>
      <c r="I254" s="9">
        <f>IF(H261=0, "-", H254/H261)</f>
        <v>5.0179211469534052E-2</v>
      </c>
      <c r="J254" s="8">
        <f t="shared" si="20"/>
        <v>1</v>
      </c>
      <c r="K254" s="9">
        <f t="shared" si="21"/>
        <v>0.42857142857142855</v>
      </c>
    </row>
    <row r="255" spans="1:11" x14ac:dyDescent="0.2">
      <c r="A255" s="7" t="s">
        <v>358</v>
      </c>
      <c r="B255" s="65">
        <v>0</v>
      </c>
      <c r="C255" s="34">
        <f>IF(B261=0, "-", B255/B261)</f>
        <v>0</v>
      </c>
      <c r="D255" s="65">
        <v>0</v>
      </c>
      <c r="E255" s="9">
        <f>IF(D261=0, "-", D255/D261)</f>
        <v>0</v>
      </c>
      <c r="F255" s="81">
        <v>0</v>
      </c>
      <c r="G255" s="34">
        <f>IF(F261=0, "-", F255/F261)</f>
        <v>0</v>
      </c>
      <c r="H255" s="65">
        <v>4</v>
      </c>
      <c r="I255" s="9">
        <f>IF(H261=0, "-", H255/H261)</f>
        <v>1.4336917562724014E-2</v>
      </c>
      <c r="J255" s="8" t="str">
        <f t="shared" si="20"/>
        <v>-</v>
      </c>
      <c r="K255" s="9">
        <f t="shared" si="21"/>
        <v>-1</v>
      </c>
    </row>
    <row r="256" spans="1:11" x14ac:dyDescent="0.2">
      <c r="A256" s="7" t="s">
        <v>359</v>
      </c>
      <c r="B256" s="65">
        <v>0</v>
      </c>
      <c r="C256" s="34">
        <f>IF(B261=0, "-", B256/B261)</f>
        <v>0</v>
      </c>
      <c r="D256" s="65">
        <v>0</v>
      </c>
      <c r="E256" s="9">
        <f>IF(D261=0, "-", D256/D261)</f>
        <v>0</v>
      </c>
      <c r="F256" s="81">
        <v>0</v>
      </c>
      <c r="G256" s="34">
        <f>IF(F261=0, "-", F256/F261)</f>
        <v>0</v>
      </c>
      <c r="H256" s="65">
        <v>1</v>
      </c>
      <c r="I256" s="9">
        <f>IF(H261=0, "-", H256/H261)</f>
        <v>3.5842293906810036E-3</v>
      </c>
      <c r="J256" s="8" t="str">
        <f t="shared" si="20"/>
        <v>-</v>
      </c>
      <c r="K256" s="9">
        <f t="shared" si="21"/>
        <v>-1</v>
      </c>
    </row>
    <row r="257" spans="1:11" x14ac:dyDescent="0.2">
      <c r="A257" s="7" t="s">
        <v>360</v>
      </c>
      <c r="B257" s="65">
        <v>2</v>
      </c>
      <c r="C257" s="34">
        <f>IF(B261=0, "-", B257/B261)</f>
        <v>6.6666666666666666E-2</v>
      </c>
      <c r="D257" s="65">
        <v>0</v>
      </c>
      <c r="E257" s="9">
        <f>IF(D261=0, "-", D257/D261)</f>
        <v>0</v>
      </c>
      <c r="F257" s="81">
        <v>8</v>
      </c>
      <c r="G257" s="34">
        <f>IF(F261=0, "-", F257/F261)</f>
        <v>3.3755274261603373E-2</v>
      </c>
      <c r="H257" s="65">
        <v>2</v>
      </c>
      <c r="I257" s="9">
        <f>IF(H261=0, "-", H257/H261)</f>
        <v>7.1684587813620072E-3</v>
      </c>
      <c r="J257" s="8" t="str">
        <f t="shared" si="20"/>
        <v>-</v>
      </c>
      <c r="K257" s="9">
        <f t="shared" si="21"/>
        <v>3</v>
      </c>
    </row>
    <row r="258" spans="1:11" x14ac:dyDescent="0.2">
      <c r="A258" s="7" t="s">
        <v>361</v>
      </c>
      <c r="B258" s="65">
        <v>7</v>
      </c>
      <c r="C258" s="34">
        <f>IF(B261=0, "-", B258/B261)</f>
        <v>0.23333333333333334</v>
      </c>
      <c r="D258" s="65">
        <v>16</v>
      </c>
      <c r="E258" s="9">
        <f>IF(D261=0, "-", D258/D261)</f>
        <v>0.48484848484848486</v>
      </c>
      <c r="F258" s="81">
        <v>93</v>
      </c>
      <c r="G258" s="34">
        <f>IF(F261=0, "-", F258/F261)</f>
        <v>0.39240506329113922</v>
      </c>
      <c r="H258" s="65">
        <v>94</v>
      </c>
      <c r="I258" s="9">
        <f>IF(H261=0, "-", H258/H261)</f>
        <v>0.33691756272401435</v>
      </c>
      <c r="J258" s="8">
        <f t="shared" si="20"/>
        <v>-0.5625</v>
      </c>
      <c r="K258" s="9">
        <f t="shared" si="21"/>
        <v>-1.0638297872340425E-2</v>
      </c>
    </row>
    <row r="259" spans="1:11" x14ac:dyDescent="0.2">
      <c r="A259" s="7" t="s">
        <v>362</v>
      </c>
      <c r="B259" s="65">
        <v>0</v>
      </c>
      <c r="C259" s="34">
        <f>IF(B261=0, "-", B259/B261)</f>
        <v>0</v>
      </c>
      <c r="D259" s="65">
        <v>0</v>
      </c>
      <c r="E259" s="9">
        <f>IF(D261=0, "-", D259/D261)</f>
        <v>0</v>
      </c>
      <c r="F259" s="81">
        <v>1</v>
      </c>
      <c r="G259" s="34">
        <f>IF(F261=0, "-", F259/F261)</f>
        <v>4.2194092827004216E-3</v>
      </c>
      <c r="H259" s="65">
        <v>3</v>
      </c>
      <c r="I259" s="9">
        <f>IF(H261=0, "-", H259/H261)</f>
        <v>1.0752688172043012E-2</v>
      </c>
      <c r="J259" s="8" t="str">
        <f t="shared" si="20"/>
        <v>-</v>
      </c>
      <c r="K259" s="9">
        <f t="shared" si="21"/>
        <v>-0.66666666666666663</v>
      </c>
    </row>
    <row r="260" spans="1:11" x14ac:dyDescent="0.2">
      <c r="A260" s="2"/>
      <c r="B260" s="68"/>
      <c r="C260" s="33"/>
      <c r="D260" s="68"/>
      <c r="E260" s="6"/>
      <c r="F260" s="82"/>
      <c r="G260" s="33"/>
      <c r="H260" s="68"/>
      <c r="I260" s="6"/>
      <c r="J260" s="5"/>
      <c r="K260" s="6"/>
    </row>
    <row r="261" spans="1:11" s="43" customFormat="1" x14ac:dyDescent="0.2">
      <c r="A261" s="162" t="s">
        <v>607</v>
      </c>
      <c r="B261" s="71">
        <f>SUM(B244:B260)</f>
        <v>30</v>
      </c>
      <c r="C261" s="40">
        <f>B261/20495</f>
        <v>1.463771651622347E-3</v>
      </c>
      <c r="D261" s="71">
        <f>SUM(D244:D260)</f>
        <v>33</v>
      </c>
      <c r="E261" s="41">
        <f>D261/10447</f>
        <v>3.1588015698286588E-3</v>
      </c>
      <c r="F261" s="77">
        <f>SUM(F244:F260)</f>
        <v>237</v>
      </c>
      <c r="G261" s="42">
        <f>F261/211338</f>
        <v>1.1214263407432644E-3</v>
      </c>
      <c r="H261" s="71">
        <f>SUM(H244:H260)</f>
        <v>279</v>
      </c>
      <c r="I261" s="41">
        <f>H261/155887</f>
        <v>1.7897579657059281E-3</v>
      </c>
      <c r="J261" s="37">
        <f>IF(D261=0, "-", IF((B261-D261)/D261&lt;10, (B261-D261)/D261, "&gt;999%"))</f>
        <v>-9.0909090909090912E-2</v>
      </c>
      <c r="K261" s="38">
        <f>IF(H261=0, "-", IF((F261-H261)/H261&lt;10, (F261-H261)/H261, "&gt;999%"))</f>
        <v>-0.15053763440860216</v>
      </c>
    </row>
    <row r="262" spans="1:11" x14ac:dyDescent="0.2">
      <c r="B262" s="83"/>
      <c r="D262" s="83"/>
      <c r="F262" s="83"/>
      <c r="H262" s="83"/>
    </row>
    <row r="263" spans="1:11" s="43" customFormat="1" x14ac:dyDescent="0.2">
      <c r="A263" s="162" t="s">
        <v>606</v>
      </c>
      <c r="B263" s="71">
        <v>287</v>
      </c>
      <c r="C263" s="40">
        <f>B263/20495</f>
        <v>1.4003415467187119E-2</v>
      </c>
      <c r="D263" s="71">
        <v>144</v>
      </c>
      <c r="E263" s="41">
        <f>D263/10447</f>
        <v>1.3783861395615967E-2</v>
      </c>
      <c r="F263" s="77">
        <v>2746</v>
      </c>
      <c r="G263" s="42">
        <f>F263/211338</f>
        <v>1.2993403931143477E-2</v>
      </c>
      <c r="H263" s="71">
        <v>2401</v>
      </c>
      <c r="I263" s="41">
        <f>H263/155887</f>
        <v>1.5402182350035603E-2</v>
      </c>
      <c r="J263" s="37">
        <f>IF(D263=0, "-", IF((B263-D263)/D263&lt;10, (B263-D263)/D263, "&gt;999%"))</f>
        <v>0.99305555555555558</v>
      </c>
      <c r="K263" s="38">
        <f>IF(H263=0, "-", IF((F263-H263)/H263&lt;10, (F263-H263)/H263, "&gt;999%"))</f>
        <v>0.14369012911286963</v>
      </c>
    </row>
    <row r="264" spans="1:11" x14ac:dyDescent="0.2">
      <c r="B264" s="83"/>
      <c r="D264" s="83"/>
      <c r="F264" s="83"/>
      <c r="H264" s="83"/>
    </row>
    <row r="265" spans="1:11" x14ac:dyDescent="0.2">
      <c r="A265" s="27" t="s">
        <v>604</v>
      </c>
      <c r="B265" s="71">
        <f>B269-B267</f>
        <v>3632</v>
      </c>
      <c r="C265" s="40">
        <f>B265/20495</f>
        <v>0.17721395462307879</v>
      </c>
      <c r="D265" s="71">
        <f>D269-D267</f>
        <v>1610</v>
      </c>
      <c r="E265" s="41">
        <f>D265/10447</f>
        <v>0.15411122810376185</v>
      </c>
      <c r="F265" s="77">
        <f>F269-F267</f>
        <v>36969</v>
      </c>
      <c r="G265" s="42">
        <f>F265/211338</f>
        <v>0.17492831388581326</v>
      </c>
      <c r="H265" s="71">
        <f>H269-H267</f>
        <v>31246</v>
      </c>
      <c r="I265" s="41">
        <f>H265/155887</f>
        <v>0.20044006235285816</v>
      </c>
      <c r="J265" s="37">
        <f>IF(D265=0, "-", IF((B265-D265)/D265&lt;10, (B265-D265)/D265, "&gt;999%"))</f>
        <v>1.2559006211180124</v>
      </c>
      <c r="K265" s="38">
        <f>IF(H265=0, "-", IF((F265-H265)/H265&lt;10, (F265-H265)/H265, "&gt;999%"))</f>
        <v>0.18315944440888435</v>
      </c>
    </row>
    <row r="266" spans="1:11" x14ac:dyDescent="0.2">
      <c r="A266" s="27"/>
      <c r="B266" s="71"/>
      <c r="C266" s="40"/>
      <c r="D266" s="71"/>
      <c r="E266" s="41"/>
      <c r="F266" s="77"/>
      <c r="G266" s="42"/>
      <c r="H266" s="71"/>
      <c r="I266" s="41"/>
      <c r="J266" s="37"/>
      <c r="K266" s="38"/>
    </row>
    <row r="267" spans="1:11" x14ac:dyDescent="0.2">
      <c r="A267" s="27" t="s">
        <v>605</v>
      </c>
      <c r="B267" s="71">
        <v>804</v>
      </c>
      <c r="C267" s="40">
        <f>B267/20495</f>
        <v>3.9229080263478898E-2</v>
      </c>
      <c r="D267" s="71">
        <v>602</v>
      </c>
      <c r="E267" s="41">
        <f>D267/10447</f>
        <v>5.762419833445008E-2</v>
      </c>
      <c r="F267" s="77">
        <v>9620</v>
      </c>
      <c r="G267" s="42">
        <f>F267/211338</f>
        <v>4.5519499569410142E-2</v>
      </c>
      <c r="H267" s="71">
        <v>8661</v>
      </c>
      <c r="I267" s="41">
        <f>H267/155887</f>
        <v>5.5559475774118433E-2</v>
      </c>
      <c r="J267" s="37">
        <f>IF(D267=0, "-", IF((B267-D267)/D267&lt;10, (B267-D267)/D267, "&gt;999%"))</f>
        <v>0.33554817275747506</v>
      </c>
      <c r="K267" s="38">
        <f>IF(H267=0, "-", IF((F267-H267)/H267&lt;10, (F267-H267)/H267, "&gt;999%"))</f>
        <v>0.11072624408266944</v>
      </c>
    </row>
    <row r="268" spans="1:11" x14ac:dyDescent="0.2">
      <c r="A268" s="27"/>
      <c r="B268" s="71"/>
      <c r="C268" s="40"/>
      <c r="D268" s="71"/>
      <c r="E268" s="41"/>
      <c r="F268" s="77"/>
      <c r="G268" s="42"/>
      <c r="H268" s="71"/>
      <c r="I268" s="41"/>
      <c r="J268" s="37"/>
      <c r="K268" s="38"/>
    </row>
    <row r="269" spans="1:11" x14ac:dyDescent="0.2">
      <c r="A269" s="27" t="s">
        <v>603</v>
      </c>
      <c r="B269" s="71">
        <v>4436</v>
      </c>
      <c r="C269" s="40">
        <f>B269/20495</f>
        <v>0.21644303488655769</v>
      </c>
      <c r="D269" s="71">
        <v>2212</v>
      </c>
      <c r="E269" s="41">
        <f>D269/10447</f>
        <v>0.21173542643821192</v>
      </c>
      <c r="F269" s="77">
        <v>46589</v>
      </c>
      <c r="G269" s="42">
        <f>F269/211338</f>
        <v>0.22044781345522338</v>
      </c>
      <c r="H269" s="71">
        <v>39907</v>
      </c>
      <c r="I269" s="41">
        <f>H269/155887</f>
        <v>0.25599953812697657</v>
      </c>
      <c r="J269" s="37">
        <f>IF(D269=0, "-", IF((B269-D269)/D269&lt;10, (B269-D269)/D269, "&gt;999%"))</f>
        <v>1.0054249547920433</v>
      </c>
      <c r="K269" s="38">
        <f>IF(H269=0, "-", IF((F269-H269)/H269&lt;10, (F269-H269)/H269, "&gt;999%"))</f>
        <v>0.16743929636404642</v>
      </c>
    </row>
  </sheetData>
  <mergeCells count="58">
    <mergeCell ref="B1:K1"/>
    <mergeCell ref="B2:K2"/>
    <mergeCell ref="B204:E204"/>
    <mergeCell ref="F204:I204"/>
    <mergeCell ref="J204:K204"/>
    <mergeCell ref="B205:C205"/>
    <mergeCell ref="D205:E205"/>
    <mergeCell ref="F205:G205"/>
    <mergeCell ref="H205:I205"/>
    <mergeCell ref="B178:E178"/>
    <mergeCell ref="F178:I178"/>
    <mergeCell ref="J178:K178"/>
    <mergeCell ref="B179:C179"/>
    <mergeCell ref="D179:E179"/>
    <mergeCell ref="F179:G179"/>
    <mergeCell ref="H179:I179"/>
    <mergeCell ref="B153:E153"/>
    <mergeCell ref="F153:I153"/>
    <mergeCell ref="J153:K153"/>
    <mergeCell ref="B154:C154"/>
    <mergeCell ref="D154:E154"/>
    <mergeCell ref="F154:G154"/>
    <mergeCell ref="H154:I154"/>
    <mergeCell ref="B126:E126"/>
    <mergeCell ref="F126:I126"/>
    <mergeCell ref="J126:K126"/>
    <mergeCell ref="B127:C127"/>
    <mergeCell ref="D127:E127"/>
    <mergeCell ref="F127:G127"/>
    <mergeCell ref="H127:I127"/>
    <mergeCell ref="B86:E86"/>
    <mergeCell ref="F86:I86"/>
    <mergeCell ref="J86:K86"/>
    <mergeCell ref="B87:C87"/>
    <mergeCell ref="D87:E87"/>
    <mergeCell ref="F87:G87"/>
    <mergeCell ref="H87:I87"/>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1" max="16383" man="1"/>
    <brk id="152" max="16383" man="1"/>
    <brk id="203" max="16383" man="1"/>
    <brk id="26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656</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19</v>
      </c>
      <c r="C7" s="39">
        <f>IF(B50=0, "-", B7/B50)</f>
        <v>4.2831379621280433E-3</v>
      </c>
      <c r="D7" s="65">
        <v>8</v>
      </c>
      <c r="E7" s="21">
        <f>IF(D50=0, "-", D7/D50)</f>
        <v>3.616636528028933E-3</v>
      </c>
      <c r="F7" s="81">
        <v>167</v>
      </c>
      <c r="G7" s="39">
        <f>IF(F50=0, "-", F7/F50)</f>
        <v>3.5845371224967268E-3</v>
      </c>
      <c r="H7" s="65">
        <v>108</v>
      </c>
      <c r="I7" s="21">
        <f>IF(H50=0, "-", H7/H50)</f>
        <v>2.7062921292003907E-3</v>
      </c>
      <c r="J7" s="20">
        <f t="shared" ref="J7:J48" si="0">IF(D7=0, "-", IF((B7-D7)/D7&lt;10, (B7-D7)/D7, "&gt;999%"))</f>
        <v>1.375</v>
      </c>
      <c r="K7" s="21">
        <f t="shared" ref="K7:K48" si="1">IF(H7=0, "-", IF((F7-H7)/H7&lt;10, (F7-H7)/H7, "&gt;999%"))</f>
        <v>0.54629629629629628</v>
      </c>
    </row>
    <row r="8" spans="1:11" x14ac:dyDescent="0.2">
      <c r="A8" s="7" t="s">
        <v>32</v>
      </c>
      <c r="B8" s="65">
        <v>0</v>
      </c>
      <c r="C8" s="39">
        <f>IF(B50=0, "-", B8/B50)</f>
        <v>0</v>
      </c>
      <c r="D8" s="65">
        <v>1</v>
      </c>
      <c r="E8" s="21">
        <f>IF(D50=0, "-", D8/D50)</f>
        <v>4.5207956600361662E-4</v>
      </c>
      <c r="F8" s="81">
        <v>3</v>
      </c>
      <c r="G8" s="39">
        <f>IF(F50=0, "-", F8/F50)</f>
        <v>6.4392882440060954E-5</v>
      </c>
      <c r="H8" s="65">
        <v>3</v>
      </c>
      <c r="I8" s="21">
        <f>IF(H50=0, "-", H8/H50)</f>
        <v>7.5174781366677519E-5</v>
      </c>
      <c r="J8" s="20">
        <f t="shared" si="0"/>
        <v>-1</v>
      </c>
      <c r="K8" s="21">
        <f t="shared" si="1"/>
        <v>0</v>
      </c>
    </row>
    <row r="9" spans="1:11" x14ac:dyDescent="0.2">
      <c r="A9" s="7" t="s">
        <v>33</v>
      </c>
      <c r="B9" s="65">
        <v>1</v>
      </c>
      <c r="C9" s="39">
        <f>IF(B50=0, "-", B9/B50)</f>
        <v>2.2542831379621279E-4</v>
      </c>
      <c r="D9" s="65">
        <v>2</v>
      </c>
      <c r="E9" s="21">
        <f>IF(D50=0, "-", D9/D50)</f>
        <v>9.0415913200723324E-4</v>
      </c>
      <c r="F9" s="81">
        <v>17</v>
      </c>
      <c r="G9" s="39">
        <f>IF(F50=0, "-", F9/F50)</f>
        <v>3.6489300049367875E-4</v>
      </c>
      <c r="H9" s="65">
        <v>14</v>
      </c>
      <c r="I9" s="21">
        <f>IF(H50=0, "-", H9/H50)</f>
        <v>3.5081564637782847E-4</v>
      </c>
      <c r="J9" s="20">
        <f t="shared" si="0"/>
        <v>-0.5</v>
      </c>
      <c r="K9" s="21">
        <f t="shared" si="1"/>
        <v>0.21428571428571427</v>
      </c>
    </row>
    <row r="10" spans="1:11" x14ac:dyDescent="0.2">
      <c r="A10" s="7" t="s">
        <v>34</v>
      </c>
      <c r="B10" s="65">
        <v>38</v>
      </c>
      <c r="C10" s="39">
        <f>IF(B50=0, "-", B10/B50)</f>
        <v>8.5662759242560865E-3</v>
      </c>
      <c r="D10" s="65">
        <v>32</v>
      </c>
      <c r="E10" s="21">
        <f>IF(D50=0, "-", D10/D50)</f>
        <v>1.4466546112115732E-2</v>
      </c>
      <c r="F10" s="81">
        <v>449</v>
      </c>
      <c r="G10" s="39">
        <f>IF(F50=0, "-", F10/F50)</f>
        <v>9.6374680718624567E-3</v>
      </c>
      <c r="H10" s="65">
        <v>690</v>
      </c>
      <c r="I10" s="21">
        <f>IF(H50=0, "-", H10/H50)</f>
        <v>1.7290199714335829E-2</v>
      </c>
      <c r="J10" s="20">
        <f t="shared" si="0"/>
        <v>0.1875</v>
      </c>
      <c r="K10" s="21">
        <f t="shared" si="1"/>
        <v>-0.3492753623188406</v>
      </c>
    </row>
    <row r="11" spans="1:11" x14ac:dyDescent="0.2">
      <c r="A11" s="7" t="s">
        <v>35</v>
      </c>
      <c r="B11" s="65">
        <v>3</v>
      </c>
      <c r="C11" s="39">
        <f>IF(B50=0, "-", B11/B50)</f>
        <v>6.7628494138863846E-4</v>
      </c>
      <c r="D11" s="65">
        <v>1</v>
      </c>
      <c r="E11" s="21">
        <f>IF(D50=0, "-", D11/D50)</f>
        <v>4.5207956600361662E-4</v>
      </c>
      <c r="F11" s="81">
        <v>29</v>
      </c>
      <c r="G11" s="39">
        <f>IF(F50=0, "-", F11/F50)</f>
        <v>6.2246453025392257E-4</v>
      </c>
      <c r="H11" s="65">
        <v>19</v>
      </c>
      <c r="I11" s="21">
        <f>IF(H50=0, "-", H11/H50)</f>
        <v>4.7610694865562434E-4</v>
      </c>
      <c r="J11" s="20">
        <f t="shared" si="0"/>
        <v>2</v>
      </c>
      <c r="K11" s="21">
        <f t="shared" si="1"/>
        <v>0.52631578947368418</v>
      </c>
    </row>
    <row r="12" spans="1:11" x14ac:dyDescent="0.2">
      <c r="A12" s="7" t="s">
        <v>36</v>
      </c>
      <c r="B12" s="65">
        <v>248</v>
      </c>
      <c r="C12" s="39">
        <f>IF(B50=0, "-", B12/B50)</f>
        <v>5.5906221821460773E-2</v>
      </c>
      <c r="D12" s="65">
        <v>152</v>
      </c>
      <c r="E12" s="21">
        <f>IF(D50=0, "-", D12/D50)</f>
        <v>6.8716094032549732E-2</v>
      </c>
      <c r="F12" s="81">
        <v>3204</v>
      </c>
      <c r="G12" s="39">
        <f>IF(F50=0, "-", F12/F50)</f>
        <v>6.8771598445985099E-2</v>
      </c>
      <c r="H12" s="65">
        <v>2630</v>
      </c>
      <c r="I12" s="21">
        <f>IF(H50=0, "-", H12/H50)</f>
        <v>6.5903224998120624E-2</v>
      </c>
      <c r="J12" s="20">
        <f t="shared" si="0"/>
        <v>0.63157894736842102</v>
      </c>
      <c r="K12" s="21">
        <f t="shared" si="1"/>
        <v>0.21825095057034222</v>
      </c>
    </row>
    <row r="13" spans="1:11" x14ac:dyDescent="0.2">
      <c r="A13" s="7" t="s">
        <v>38</v>
      </c>
      <c r="B13" s="65">
        <v>3</v>
      </c>
      <c r="C13" s="39">
        <f>IF(B50=0, "-", B13/B50)</f>
        <v>6.7628494138863846E-4</v>
      </c>
      <c r="D13" s="65">
        <v>3</v>
      </c>
      <c r="E13" s="21">
        <f>IF(D50=0, "-", D13/D50)</f>
        <v>1.3562386980108499E-3</v>
      </c>
      <c r="F13" s="81">
        <v>23</v>
      </c>
      <c r="G13" s="39">
        <f>IF(F50=0, "-", F13/F50)</f>
        <v>4.9367876537380069E-4</v>
      </c>
      <c r="H13" s="65">
        <v>39</v>
      </c>
      <c r="I13" s="21">
        <f>IF(H50=0, "-", H13/H50)</f>
        <v>9.7727215776680781E-4</v>
      </c>
      <c r="J13" s="20">
        <f t="shared" si="0"/>
        <v>0</v>
      </c>
      <c r="K13" s="21">
        <f t="shared" si="1"/>
        <v>-0.41025641025641024</v>
      </c>
    </row>
    <row r="14" spans="1:11" x14ac:dyDescent="0.2">
      <c r="A14" s="7" t="s">
        <v>39</v>
      </c>
      <c r="B14" s="65">
        <v>1</v>
      </c>
      <c r="C14" s="39">
        <f>IF(B50=0, "-", B14/B50)</f>
        <v>2.2542831379621279E-4</v>
      </c>
      <c r="D14" s="65">
        <v>0</v>
      </c>
      <c r="E14" s="21">
        <f>IF(D50=0, "-", D14/D50)</f>
        <v>0</v>
      </c>
      <c r="F14" s="81">
        <v>16</v>
      </c>
      <c r="G14" s="39">
        <f>IF(F50=0, "-", F14/F50)</f>
        <v>3.4342870634699175E-4</v>
      </c>
      <c r="H14" s="65">
        <v>5</v>
      </c>
      <c r="I14" s="21">
        <f>IF(H50=0, "-", H14/H50)</f>
        <v>1.2529130227779587E-4</v>
      </c>
      <c r="J14" s="20" t="str">
        <f t="shared" si="0"/>
        <v>-</v>
      </c>
      <c r="K14" s="21">
        <f t="shared" si="1"/>
        <v>2.2000000000000002</v>
      </c>
    </row>
    <row r="15" spans="1:11" x14ac:dyDescent="0.2">
      <c r="A15" s="7" t="s">
        <v>42</v>
      </c>
      <c r="B15" s="65">
        <v>5</v>
      </c>
      <c r="C15" s="39">
        <f>IF(B50=0, "-", B15/B50)</f>
        <v>1.127141568981064E-3</v>
      </c>
      <c r="D15" s="65">
        <v>6</v>
      </c>
      <c r="E15" s="21">
        <f>IF(D50=0, "-", D15/D50)</f>
        <v>2.7124773960216998E-3</v>
      </c>
      <c r="F15" s="81">
        <v>29</v>
      </c>
      <c r="G15" s="39">
        <f>IF(F50=0, "-", F15/F50)</f>
        <v>6.2246453025392257E-4</v>
      </c>
      <c r="H15" s="65">
        <v>39</v>
      </c>
      <c r="I15" s="21">
        <f>IF(H50=0, "-", H15/H50)</f>
        <v>9.7727215776680781E-4</v>
      </c>
      <c r="J15" s="20">
        <f t="shared" si="0"/>
        <v>-0.16666666666666666</v>
      </c>
      <c r="K15" s="21">
        <f t="shared" si="1"/>
        <v>-0.25641025641025639</v>
      </c>
    </row>
    <row r="16" spans="1:11" x14ac:dyDescent="0.2">
      <c r="A16" s="7" t="s">
        <v>43</v>
      </c>
      <c r="B16" s="65">
        <v>30</v>
      </c>
      <c r="C16" s="39">
        <f>IF(B50=0, "-", B16/B50)</f>
        <v>6.762849413886384E-3</v>
      </c>
      <c r="D16" s="65">
        <v>6</v>
      </c>
      <c r="E16" s="21">
        <f>IF(D50=0, "-", D16/D50)</f>
        <v>2.7124773960216998E-3</v>
      </c>
      <c r="F16" s="81">
        <v>147</v>
      </c>
      <c r="G16" s="39">
        <f>IF(F50=0, "-", F16/F50)</f>
        <v>3.155251239562987E-3</v>
      </c>
      <c r="H16" s="65">
        <v>113</v>
      </c>
      <c r="I16" s="21">
        <f>IF(H50=0, "-", H16/H50)</f>
        <v>2.8315834314781869E-3</v>
      </c>
      <c r="J16" s="20">
        <f t="shared" si="0"/>
        <v>4</v>
      </c>
      <c r="K16" s="21">
        <f t="shared" si="1"/>
        <v>0.30088495575221241</v>
      </c>
    </row>
    <row r="17" spans="1:11" x14ac:dyDescent="0.2">
      <c r="A17" s="7" t="s">
        <v>45</v>
      </c>
      <c r="B17" s="65">
        <v>104</v>
      </c>
      <c r="C17" s="39">
        <f>IF(B50=0, "-", B17/B50)</f>
        <v>2.3444544634806132E-2</v>
      </c>
      <c r="D17" s="65">
        <v>42</v>
      </c>
      <c r="E17" s="21">
        <f>IF(D50=0, "-", D17/D50)</f>
        <v>1.8987341772151899E-2</v>
      </c>
      <c r="F17" s="81">
        <v>1234</v>
      </c>
      <c r="G17" s="39">
        <f>IF(F50=0, "-", F17/F50)</f>
        <v>2.648693897701174E-2</v>
      </c>
      <c r="H17" s="65">
        <v>1527</v>
      </c>
      <c r="I17" s="21">
        <f>IF(H50=0, "-", H17/H50)</f>
        <v>3.8263963715638859E-2</v>
      </c>
      <c r="J17" s="20">
        <f t="shared" si="0"/>
        <v>1.4761904761904763</v>
      </c>
      <c r="K17" s="21">
        <f t="shared" si="1"/>
        <v>-0.19187950229207595</v>
      </c>
    </row>
    <row r="18" spans="1:11" x14ac:dyDescent="0.2">
      <c r="A18" s="7" t="s">
        <v>48</v>
      </c>
      <c r="B18" s="65">
        <v>0</v>
      </c>
      <c r="C18" s="39">
        <f>IF(B50=0, "-", B18/B50)</f>
        <v>0</v>
      </c>
      <c r="D18" s="65">
        <v>3</v>
      </c>
      <c r="E18" s="21">
        <f>IF(D50=0, "-", D18/D50)</f>
        <v>1.3562386980108499E-3</v>
      </c>
      <c r="F18" s="81">
        <v>15</v>
      </c>
      <c r="G18" s="39">
        <f>IF(F50=0, "-", F18/F50)</f>
        <v>3.2196441220030481E-4</v>
      </c>
      <c r="H18" s="65">
        <v>11</v>
      </c>
      <c r="I18" s="21">
        <f>IF(H50=0, "-", H18/H50)</f>
        <v>2.7564086501115093E-4</v>
      </c>
      <c r="J18" s="20">
        <f t="shared" si="0"/>
        <v>-1</v>
      </c>
      <c r="K18" s="21">
        <f t="shared" si="1"/>
        <v>0.36363636363636365</v>
      </c>
    </row>
    <row r="19" spans="1:11" x14ac:dyDescent="0.2">
      <c r="A19" s="7" t="s">
        <v>51</v>
      </c>
      <c r="B19" s="65">
        <v>0</v>
      </c>
      <c r="C19" s="39">
        <f>IF(B50=0, "-", B19/B50)</f>
        <v>0</v>
      </c>
      <c r="D19" s="65">
        <v>21</v>
      </c>
      <c r="E19" s="21">
        <f>IF(D50=0, "-", D19/D50)</f>
        <v>9.4936708860759497E-3</v>
      </c>
      <c r="F19" s="81">
        <v>0</v>
      </c>
      <c r="G19" s="39">
        <f>IF(F50=0, "-", F19/F50)</f>
        <v>0</v>
      </c>
      <c r="H19" s="65">
        <v>782</v>
      </c>
      <c r="I19" s="21">
        <f>IF(H50=0, "-", H19/H50)</f>
        <v>1.9595559676247275E-2</v>
      </c>
      <c r="J19" s="20">
        <f t="shared" si="0"/>
        <v>-1</v>
      </c>
      <c r="K19" s="21">
        <f t="shared" si="1"/>
        <v>-1</v>
      </c>
    </row>
    <row r="20" spans="1:11" x14ac:dyDescent="0.2">
      <c r="A20" s="7" t="s">
        <v>52</v>
      </c>
      <c r="B20" s="65">
        <v>60</v>
      </c>
      <c r="C20" s="39">
        <f>IF(B50=0, "-", B20/B50)</f>
        <v>1.3525698827772768E-2</v>
      </c>
      <c r="D20" s="65">
        <v>97</v>
      </c>
      <c r="E20" s="21">
        <f>IF(D50=0, "-", D20/D50)</f>
        <v>4.3851717902350811E-2</v>
      </c>
      <c r="F20" s="81">
        <v>1286</v>
      </c>
      <c r="G20" s="39">
        <f>IF(F50=0, "-", F20/F50)</f>
        <v>2.7603082272639464E-2</v>
      </c>
      <c r="H20" s="65">
        <v>2157</v>
      </c>
      <c r="I20" s="21">
        <f>IF(H50=0, "-", H20/H50)</f>
        <v>5.4050667802641138E-2</v>
      </c>
      <c r="J20" s="20">
        <f t="shared" si="0"/>
        <v>-0.38144329896907214</v>
      </c>
      <c r="K20" s="21">
        <f t="shared" si="1"/>
        <v>-0.40380157626332869</v>
      </c>
    </row>
    <row r="21" spans="1:11" x14ac:dyDescent="0.2">
      <c r="A21" s="7" t="s">
        <v>53</v>
      </c>
      <c r="B21" s="65">
        <v>560</v>
      </c>
      <c r="C21" s="39">
        <f>IF(B50=0, "-", B21/B50)</f>
        <v>0.12623985572587917</v>
      </c>
      <c r="D21" s="65">
        <v>228</v>
      </c>
      <c r="E21" s="21">
        <f>IF(D50=0, "-", D21/D50)</f>
        <v>0.10307414104882459</v>
      </c>
      <c r="F21" s="81">
        <v>5256</v>
      </c>
      <c r="G21" s="39">
        <f>IF(F50=0, "-", F21/F50)</f>
        <v>0.1128163300349868</v>
      </c>
      <c r="H21" s="65">
        <v>3718</v>
      </c>
      <c r="I21" s="21">
        <f>IF(H50=0, "-", H21/H50)</f>
        <v>9.3166612373769012E-2</v>
      </c>
      <c r="J21" s="20">
        <f t="shared" si="0"/>
        <v>1.4561403508771931</v>
      </c>
      <c r="K21" s="21">
        <f t="shared" si="1"/>
        <v>0.41366325981710594</v>
      </c>
    </row>
    <row r="22" spans="1:11" x14ac:dyDescent="0.2">
      <c r="A22" s="7" t="s">
        <v>55</v>
      </c>
      <c r="B22" s="65">
        <v>0</v>
      </c>
      <c r="C22" s="39">
        <f>IF(B50=0, "-", B22/B50)</f>
        <v>0</v>
      </c>
      <c r="D22" s="65">
        <v>0</v>
      </c>
      <c r="E22" s="21">
        <f>IF(D50=0, "-", D22/D50)</f>
        <v>0</v>
      </c>
      <c r="F22" s="81">
        <v>0</v>
      </c>
      <c r="G22" s="39">
        <f>IF(F50=0, "-", F22/F50)</f>
        <v>0</v>
      </c>
      <c r="H22" s="65">
        <v>83</v>
      </c>
      <c r="I22" s="21">
        <f>IF(H50=0, "-", H22/H50)</f>
        <v>2.0798356178114113E-3</v>
      </c>
      <c r="J22" s="20" t="str">
        <f t="shared" si="0"/>
        <v>-</v>
      </c>
      <c r="K22" s="21">
        <f t="shared" si="1"/>
        <v>-1</v>
      </c>
    </row>
    <row r="23" spans="1:11" x14ac:dyDescent="0.2">
      <c r="A23" s="7" t="s">
        <v>61</v>
      </c>
      <c r="B23" s="65">
        <v>2</v>
      </c>
      <c r="C23" s="39">
        <f>IF(B50=0, "-", B23/B50)</f>
        <v>4.5085662759242559E-4</v>
      </c>
      <c r="D23" s="65">
        <v>4</v>
      </c>
      <c r="E23" s="21">
        <f>IF(D50=0, "-", D23/D50)</f>
        <v>1.8083182640144665E-3</v>
      </c>
      <c r="F23" s="81">
        <v>48</v>
      </c>
      <c r="G23" s="39">
        <f>IF(F50=0, "-", F23/F50)</f>
        <v>1.0302861190409753E-3</v>
      </c>
      <c r="H23" s="65">
        <v>57</v>
      </c>
      <c r="I23" s="21">
        <f>IF(H50=0, "-", H23/H50)</f>
        <v>1.428320845966873E-3</v>
      </c>
      <c r="J23" s="20">
        <f t="shared" si="0"/>
        <v>-0.5</v>
      </c>
      <c r="K23" s="21">
        <f t="shared" si="1"/>
        <v>-0.15789473684210525</v>
      </c>
    </row>
    <row r="24" spans="1:11" x14ac:dyDescent="0.2">
      <c r="A24" s="7" t="s">
        <v>64</v>
      </c>
      <c r="B24" s="65">
        <v>792</v>
      </c>
      <c r="C24" s="39">
        <f>IF(B50=0, "-", B24/B50)</f>
        <v>0.17853922452660054</v>
      </c>
      <c r="D24" s="65">
        <v>381</v>
      </c>
      <c r="E24" s="21">
        <f>IF(D50=0, "-", D24/D50)</f>
        <v>0.17224231464737794</v>
      </c>
      <c r="F24" s="81">
        <v>8608</v>
      </c>
      <c r="G24" s="39">
        <f>IF(F50=0, "-", F24/F50)</f>
        <v>0.18476464401468157</v>
      </c>
      <c r="H24" s="65">
        <v>6057</v>
      </c>
      <c r="I24" s="21">
        <f>IF(H50=0, "-", H24/H50)</f>
        <v>0.15177788357932193</v>
      </c>
      <c r="J24" s="20">
        <f t="shared" si="0"/>
        <v>1.078740157480315</v>
      </c>
      <c r="K24" s="21">
        <f t="shared" si="1"/>
        <v>0.42116559352814925</v>
      </c>
    </row>
    <row r="25" spans="1:11" x14ac:dyDescent="0.2">
      <c r="A25" s="7" t="s">
        <v>65</v>
      </c>
      <c r="B25" s="65">
        <v>3</v>
      </c>
      <c r="C25" s="39">
        <f>IF(B50=0, "-", B25/B50)</f>
        <v>6.7628494138863846E-4</v>
      </c>
      <c r="D25" s="65">
        <v>2</v>
      </c>
      <c r="E25" s="21">
        <f>IF(D50=0, "-", D25/D50)</f>
        <v>9.0415913200723324E-4</v>
      </c>
      <c r="F25" s="81">
        <v>17</v>
      </c>
      <c r="G25" s="39">
        <f>IF(F50=0, "-", F25/F50)</f>
        <v>3.6489300049367875E-4</v>
      </c>
      <c r="H25" s="65">
        <v>14</v>
      </c>
      <c r="I25" s="21">
        <f>IF(H50=0, "-", H25/H50)</f>
        <v>3.5081564637782847E-4</v>
      </c>
      <c r="J25" s="20">
        <f t="shared" si="0"/>
        <v>0.5</v>
      </c>
      <c r="K25" s="21">
        <f t="shared" si="1"/>
        <v>0.21428571428571427</v>
      </c>
    </row>
    <row r="26" spans="1:11" x14ac:dyDescent="0.2">
      <c r="A26" s="7" t="s">
        <v>67</v>
      </c>
      <c r="B26" s="65">
        <v>10</v>
      </c>
      <c r="C26" s="39">
        <f>IF(B50=0, "-", B26/B50)</f>
        <v>2.254283137962128E-3</v>
      </c>
      <c r="D26" s="65">
        <v>8</v>
      </c>
      <c r="E26" s="21">
        <f>IF(D50=0, "-", D26/D50)</f>
        <v>3.616636528028933E-3</v>
      </c>
      <c r="F26" s="81">
        <v>129</v>
      </c>
      <c r="G26" s="39">
        <f>IF(F50=0, "-", F26/F50)</f>
        <v>2.7688939449226212E-3</v>
      </c>
      <c r="H26" s="65">
        <v>94</v>
      </c>
      <c r="I26" s="21">
        <f>IF(H50=0, "-", H26/H50)</f>
        <v>2.3554764828225623E-3</v>
      </c>
      <c r="J26" s="20">
        <f t="shared" si="0"/>
        <v>0.25</v>
      </c>
      <c r="K26" s="21">
        <f t="shared" si="1"/>
        <v>0.37234042553191488</v>
      </c>
    </row>
    <row r="27" spans="1:11" x14ac:dyDescent="0.2">
      <c r="A27" s="7" t="s">
        <v>68</v>
      </c>
      <c r="B27" s="65">
        <v>41</v>
      </c>
      <c r="C27" s="39">
        <f>IF(B50=0, "-", B27/B50)</f>
        <v>9.2425608656447247E-3</v>
      </c>
      <c r="D27" s="65">
        <v>11</v>
      </c>
      <c r="E27" s="21">
        <f>IF(D50=0, "-", D27/D50)</f>
        <v>4.9728752260397831E-3</v>
      </c>
      <c r="F27" s="81">
        <v>547</v>
      </c>
      <c r="G27" s="39">
        <f>IF(F50=0, "-", F27/F50)</f>
        <v>1.1740968898237782E-2</v>
      </c>
      <c r="H27" s="65">
        <v>295</v>
      </c>
      <c r="I27" s="21">
        <f>IF(H50=0, "-", H27/H50)</f>
        <v>7.3921868343899567E-3</v>
      </c>
      <c r="J27" s="20">
        <f t="shared" si="0"/>
        <v>2.7272727272727271</v>
      </c>
      <c r="K27" s="21">
        <f t="shared" si="1"/>
        <v>0.85423728813559319</v>
      </c>
    </row>
    <row r="28" spans="1:11" x14ac:dyDescent="0.2">
      <c r="A28" s="7" t="s">
        <v>69</v>
      </c>
      <c r="B28" s="65">
        <v>4</v>
      </c>
      <c r="C28" s="39">
        <f>IF(B50=0, "-", B28/B50)</f>
        <v>9.0171325518485117E-4</v>
      </c>
      <c r="D28" s="65">
        <v>1</v>
      </c>
      <c r="E28" s="21">
        <f>IF(D50=0, "-", D28/D50)</f>
        <v>4.5207956600361662E-4</v>
      </c>
      <c r="F28" s="81">
        <v>22</v>
      </c>
      <c r="G28" s="39">
        <f>IF(F50=0, "-", F28/F50)</f>
        <v>4.7221447122711369E-4</v>
      </c>
      <c r="H28" s="65">
        <v>6</v>
      </c>
      <c r="I28" s="21">
        <f>IF(H50=0, "-", H28/H50)</f>
        <v>1.5034956273335504E-4</v>
      </c>
      <c r="J28" s="20">
        <f t="shared" si="0"/>
        <v>3</v>
      </c>
      <c r="K28" s="21">
        <f t="shared" si="1"/>
        <v>2.6666666666666665</v>
      </c>
    </row>
    <row r="29" spans="1:11" x14ac:dyDescent="0.2">
      <c r="A29" s="7" t="s">
        <v>72</v>
      </c>
      <c r="B29" s="65">
        <v>5</v>
      </c>
      <c r="C29" s="39">
        <f>IF(B50=0, "-", B29/B50)</f>
        <v>1.127141568981064E-3</v>
      </c>
      <c r="D29" s="65">
        <v>5</v>
      </c>
      <c r="E29" s="21">
        <f>IF(D50=0, "-", D29/D50)</f>
        <v>2.2603978300180833E-3</v>
      </c>
      <c r="F29" s="81">
        <v>38</v>
      </c>
      <c r="G29" s="39">
        <f>IF(F50=0, "-", F29/F50)</f>
        <v>8.156431775741055E-4</v>
      </c>
      <c r="H29" s="65">
        <v>31</v>
      </c>
      <c r="I29" s="21">
        <f>IF(H50=0, "-", H29/H50)</f>
        <v>7.7680607412233447E-4</v>
      </c>
      <c r="J29" s="20">
        <f t="shared" si="0"/>
        <v>0</v>
      </c>
      <c r="K29" s="21">
        <f t="shared" si="1"/>
        <v>0.22580645161290322</v>
      </c>
    </row>
    <row r="30" spans="1:11" x14ac:dyDescent="0.2">
      <c r="A30" s="7" t="s">
        <v>73</v>
      </c>
      <c r="B30" s="65">
        <v>319</v>
      </c>
      <c r="C30" s="39">
        <f>IF(B50=0, "-", B30/B50)</f>
        <v>7.1911632100991885E-2</v>
      </c>
      <c r="D30" s="65">
        <v>242</v>
      </c>
      <c r="E30" s="21">
        <f>IF(D50=0, "-", D30/D50)</f>
        <v>0.10940325497287523</v>
      </c>
      <c r="F30" s="81">
        <v>4293</v>
      </c>
      <c r="G30" s="39">
        <f>IF(F50=0, "-", F30/F50)</f>
        <v>9.2146214771727228E-2</v>
      </c>
      <c r="H30" s="65">
        <v>3387</v>
      </c>
      <c r="I30" s="21">
        <f>IF(H50=0, "-", H30/H50)</f>
        <v>8.4872328162978933E-2</v>
      </c>
      <c r="J30" s="20">
        <f t="shared" si="0"/>
        <v>0.31818181818181818</v>
      </c>
      <c r="K30" s="21">
        <f t="shared" si="1"/>
        <v>0.26749335695305582</v>
      </c>
    </row>
    <row r="31" spans="1:11" x14ac:dyDescent="0.2">
      <c r="A31" s="7" t="s">
        <v>74</v>
      </c>
      <c r="B31" s="65">
        <v>1</v>
      </c>
      <c r="C31" s="39">
        <f>IF(B50=0, "-", B31/B50)</f>
        <v>2.2542831379621279E-4</v>
      </c>
      <c r="D31" s="65">
        <v>1</v>
      </c>
      <c r="E31" s="21">
        <f>IF(D50=0, "-", D31/D50)</f>
        <v>4.5207956600361662E-4</v>
      </c>
      <c r="F31" s="81">
        <v>13</v>
      </c>
      <c r="G31" s="39">
        <f>IF(F50=0, "-", F31/F50)</f>
        <v>2.7903582390693081E-4</v>
      </c>
      <c r="H31" s="65">
        <v>9</v>
      </c>
      <c r="I31" s="21">
        <f>IF(H50=0, "-", H31/H50)</f>
        <v>2.2552434410003257E-4</v>
      </c>
      <c r="J31" s="20">
        <f t="shared" si="0"/>
        <v>0</v>
      </c>
      <c r="K31" s="21">
        <f t="shared" si="1"/>
        <v>0.44444444444444442</v>
      </c>
    </row>
    <row r="32" spans="1:11" x14ac:dyDescent="0.2">
      <c r="A32" s="7" t="s">
        <v>75</v>
      </c>
      <c r="B32" s="65">
        <v>336</v>
      </c>
      <c r="C32" s="39">
        <f>IF(B50=0, "-", B32/B50)</f>
        <v>7.5743913435527499E-2</v>
      </c>
      <c r="D32" s="65">
        <v>303</v>
      </c>
      <c r="E32" s="21">
        <f>IF(D50=0, "-", D32/D50)</f>
        <v>0.13698010849909584</v>
      </c>
      <c r="F32" s="81">
        <v>3845</v>
      </c>
      <c r="G32" s="39">
        <f>IF(F50=0, "-", F32/F50)</f>
        <v>8.2530210994011463E-2</v>
      </c>
      <c r="H32" s="65">
        <v>3928</v>
      </c>
      <c r="I32" s="21">
        <f>IF(H50=0, "-", H32/H50)</f>
        <v>9.8428847069436443E-2</v>
      </c>
      <c r="J32" s="20">
        <f t="shared" si="0"/>
        <v>0.10891089108910891</v>
      </c>
      <c r="K32" s="21">
        <f t="shared" si="1"/>
        <v>-2.1130346232179225E-2</v>
      </c>
    </row>
    <row r="33" spans="1:11" x14ac:dyDescent="0.2">
      <c r="A33" s="7" t="s">
        <v>77</v>
      </c>
      <c r="B33" s="65">
        <v>8</v>
      </c>
      <c r="C33" s="39">
        <f>IF(B50=0, "-", B33/B50)</f>
        <v>1.8034265103697023E-3</v>
      </c>
      <c r="D33" s="65">
        <v>16</v>
      </c>
      <c r="E33" s="21">
        <f>IF(D50=0, "-", D33/D50)</f>
        <v>7.2332730560578659E-3</v>
      </c>
      <c r="F33" s="81">
        <v>167</v>
      </c>
      <c r="G33" s="39">
        <f>IF(F50=0, "-", F33/F50)</f>
        <v>3.5845371224967268E-3</v>
      </c>
      <c r="H33" s="65">
        <v>155</v>
      </c>
      <c r="I33" s="21">
        <f>IF(H50=0, "-", H33/H50)</f>
        <v>3.8840303706116721E-3</v>
      </c>
      <c r="J33" s="20">
        <f t="shared" si="0"/>
        <v>-0.5</v>
      </c>
      <c r="K33" s="21">
        <f t="shared" si="1"/>
        <v>7.7419354838709681E-2</v>
      </c>
    </row>
    <row r="34" spans="1:11" x14ac:dyDescent="0.2">
      <c r="A34" s="7" t="s">
        <v>78</v>
      </c>
      <c r="B34" s="65">
        <v>244</v>
      </c>
      <c r="C34" s="39">
        <f>IF(B50=0, "-", B34/B50)</f>
        <v>5.5004508566275923E-2</v>
      </c>
      <c r="D34" s="65">
        <v>67</v>
      </c>
      <c r="E34" s="21">
        <f>IF(D50=0, "-", D34/D50)</f>
        <v>3.0289330922242313E-2</v>
      </c>
      <c r="F34" s="81">
        <v>2311</v>
      </c>
      <c r="G34" s="39">
        <f>IF(F50=0, "-", F34/F50)</f>
        <v>4.9603983772993625E-2</v>
      </c>
      <c r="H34" s="65">
        <v>826</v>
      </c>
      <c r="I34" s="21">
        <f>IF(H50=0, "-", H34/H50)</f>
        <v>2.0698123136291879E-2</v>
      </c>
      <c r="J34" s="20">
        <f t="shared" si="0"/>
        <v>2.6417910447761193</v>
      </c>
      <c r="K34" s="21">
        <f t="shared" si="1"/>
        <v>1.7978208232445521</v>
      </c>
    </row>
    <row r="35" spans="1:11" x14ac:dyDescent="0.2">
      <c r="A35" s="7" t="s">
        <v>79</v>
      </c>
      <c r="B35" s="65">
        <v>52</v>
      </c>
      <c r="C35" s="39">
        <f>IF(B50=0, "-", B35/B50)</f>
        <v>1.1722272317403066E-2</v>
      </c>
      <c r="D35" s="65">
        <v>18</v>
      </c>
      <c r="E35" s="21">
        <f>IF(D50=0, "-", D35/D50)</f>
        <v>8.1374321880651E-3</v>
      </c>
      <c r="F35" s="81">
        <v>531</v>
      </c>
      <c r="G35" s="39">
        <f>IF(F50=0, "-", F35/F50)</f>
        <v>1.1397540191890789E-2</v>
      </c>
      <c r="H35" s="65">
        <v>336</v>
      </c>
      <c r="I35" s="21">
        <f>IF(H50=0, "-", H35/H50)</f>
        <v>8.4195755130678836E-3</v>
      </c>
      <c r="J35" s="20">
        <f t="shared" si="0"/>
        <v>1.8888888888888888</v>
      </c>
      <c r="K35" s="21">
        <f t="shared" si="1"/>
        <v>0.5803571428571429</v>
      </c>
    </row>
    <row r="36" spans="1:11" x14ac:dyDescent="0.2">
      <c r="A36" s="7" t="s">
        <v>80</v>
      </c>
      <c r="B36" s="65">
        <v>9</v>
      </c>
      <c r="C36" s="39">
        <f>IF(B50=0, "-", B36/B50)</f>
        <v>2.0288548241659153E-3</v>
      </c>
      <c r="D36" s="65">
        <v>4</v>
      </c>
      <c r="E36" s="21">
        <f>IF(D50=0, "-", D36/D50)</f>
        <v>1.8083182640144665E-3</v>
      </c>
      <c r="F36" s="81">
        <v>131</v>
      </c>
      <c r="G36" s="39">
        <f>IF(F50=0, "-", F36/F50)</f>
        <v>2.8118225332159951E-3</v>
      </c>
      <c r="H36" s="65">
        <v>71</v>
      </c>
      <c r="I36" s="21">
        <f>IF(H50=0, "-", H36/H50)</f>
        <v>1.7791364923447014E-3</v>
      </c>
      <c r="J36" s="20">
        <f t="shared" si="0"/>
        <v>1.25</v>
      </c>
      <c r="K36" s="21">
        <f t="shared" si="1"/>
        <v>0.84507042253521125</v>
      </c>
    </row>
    <row r="37" spans="1:11" x14ac:dyDescent="0.2">
      <c r="A37" s="7" t="s">
        <v>81</v>
      </c>
      <c r="B37" s="65">
        <v>0</v>
      </c>
      <c r="C37" s="39">
        <f>IF(B50=0, "-", B37/B50)</f>
        <v>0</v>
      </c>
      <c r="D37" s="65">
        <v>0</v>
      </c>
      <c r="E37" s="21">
        <f>IF(D50=0, "-", D37/D50)</f>
        <v>0</v>
      </c>
      <c r="F37" s="81">
        <v>2</v>
      </c>
      <c r="G37" s="39">
        <f>IF(F50=0, "-", F37/F50)</f>
        <v>4.2928588293373969E-5</v>
      </c>
      <c r="H37" s="65">
        <v>0</v>
      </c>
      <c r="I37" s="21">
        <f>IF(H50=0, "-", H37/H50)</f>
        <v>0</v>
      </c>
      <c r="J37" s="20" t="str">
        <f t="shared" si="0"/>
        <v>-</v>
      </c>
      <c r="K37" s="21" t="str">
        <f t="shared" si="1"/>
        <v>-</v>
      </c>
    </row>
    <row r="38" spans="1:11" x14ac:dyDescent="0.2">
      <c r="A38" s="7" t="s">
        <v>82</v>
      </c>
      <c r="B38" s="65">
        <v>25</v>
      </c>
      <c r="C38" s="39">
        <f>IF(B50=0, "-", B38/B50)</f>
        <v>5.6357078449053204E-3</v>
      </c>
      <c r="D38" s="65">
        <v>27</v>
      </c>
      <c r="E38" s="21">
        <f>IF(D50=0, "-", D38/D50)</f>
        <v>1.2206148282097649E-2</v>
      </c>
      <c r="F38" s="81">
        <v>207</v>
      </c>
      <c r="G38" s="39">
        <f>IF(F50=0, "-", F38/F50)</f>
        <v>4.4431088883642063E-3</v>
      </c>
      <c r="H38" s="65">
        <v>124</v>
      </c>
      <c r="I38" s="21">
        <f>IF(H50=0, "-", H38/H50)</f>
        <v>3.1072242964893379E-3</v>
      </c>
      <c r="J38" s="20">
        <f t="shared" si="0"/>
        <v>-7.407407407407407E-2</v>
      </c>
      <c r="K38" s="21">
        <f t="shared" si="1"/>
        <v>0.66935483870967738</v>
      </c>
    </row>
    <row r="39" spans="1:11" x14ac:dyDescent="0.2">
      <c r="A39" s="7" t="s">
        <v>83</v>
      </c>
      <c r="B39" s="65">
        <v>2</v>
      </c>
      <c r="C39" s="39">
        <f>IF(B50=0, "-", B39/B50)</f>
        <v>4.5085662759242559E-4</v>
      </c>
      <c r="D39" s="65">
        <v>1</v>
      </c>
      <c r="E39" s="21">
        <f>IF(D50=0, "-", D39/D50)</f>
        <v>4.5207956600361662E-4</v>
      </c>
      <c r="F39" s="81">
        <v>24</v>
      </c>
      <c r="G39" s="39">
        <f>IF(F50=0, "-", F39/F50)</f>
        <v>5.1514305952048763E-4</v>
      </c>
      <c r="H39" s="65">
        <v>77</v>
      </c>
      <c r="I39" s="21">
        <f>IF(H50=0, "-", H39/H50)</f>
        <v>1.9294860550780565E-3</v>
      </c>
      <c r="J39" s="20">
        <f t="shared" si="0"/>
        <v>1</v>
      </c>
      <c r="K39" s="21">
        <f t="shared" si="1"/>
        <v>-0.68831168831168832</v>
      </c>
    </row>
    <row r="40" spans="1:11" x14ac:dyDescent="0.2">
      <c r="A40" s="7" t="s">
        <v>84</v>
      </c>
      <c r="B40" s="65">
        <v>27</v>
      </c>
      <c r="C40" s="39">
        <f>IF(B50=0, "-", B40/B50)</f>
        <v>6.0865644724977458E-3</v>
      </c>
      <c r="D40" s="65">
        <v>20</v>
      </c>
      <c r="E40" s="21">
        <f>IF(D50=0, "-", D40/D50)</f>
        <v>9.0415913200723331E-3</v>
      </c>
      <c r="F40" s="81">
        <v>313</v>
      </c>
      <c r="G40" s="39">
        <f>IF(F50=0, "-", F40/F50)</f>
        <v>6.7183240679130271E-3</v>
      </c>
      <c r="H40" s="65">
        <v>153</v>
      </c>
      <c r="I40" s="21">
        <f>IF(H50=0, "-", H40/H50)</f>
        <v>3.8339138497005538E-3</v>
      </c>
      <c r="J40" s="20">
        <f t="shared" si="0"/>
        <v>0.35</v>
      </c>
      <c r="K40" s="21">
        <f t="shared" si="1"/>
        <v>1.0457516339869282</v>
      </c>
    </row>
    <row r="41" spans="1:11" x14ac:dyDescent="0.2">
      <c r="A41" s="7" t="s">
        <v>86</v>
      </c>
      <c r="B41" s="65">
        <v>0</v>
      </c>
      <c r="C41" s="39">
        <f>IF(B50=0, "-", B41/B50)</f>
        <v>0</v>
      </c>
      <c r="D41" s="65">
        <v>3</v>
      </c>
      <c r="E41" s="21">
        <f>IF(D50=0, "-", D41/D50)</f>
        <v>1.3562386980108499E-3</v>
      </c>
      <c r="F41" s="81">
        <v>20</v>
      </c>
      <c r="G41" s="39">
        <f>IF(F50=0, "-", F41/F50)</f>
        <v>4.2928588293373975E-4</v>
      </c>
      <c r="H41" s="65">
        <v>154</v>
      </c>
      <c r="I41" s="21">
        <f>IF(H50=0, "-", H41/H50)</f>
        <v>3.858972110156113E-3</v>
      </c>
      <c r="J41" s="20">
        <f t="shared" si="0"/>
        <v>-1</v>
      </c>
      <c r="K41" s="21">
        <f t="shared" si="1"/>
        <v>-0.87012987012987009</v>
      </c>
    </row>
    <row r="42" spans="1:11" x14ac:dyDescent="0.2">
      <c r="A42" s="7" t="s">
        <v>87</v>
      </c>
      <c r="B42" s="65">
        <v>1</v>
      </c>
      <c r="C42" s="39">
        <f>IF(B50=0, "-", B42/B50)</f>
        <v>2.2542831379621279E-4</v>
      </c>
      <c r="D42" s="65">
        <v>0</v>
      </c>
      <c r="E42" s="21">
        <f>IF(D50=0, "-", D42/D50)</f>
        <v>0</v>
      </c>
      <c r="F42" s="81">
        <v>5</v>
      </c>
      <c r="G42" s="39">
        <f>IF(F50=0, "-", F42/F50)</f>
        <v>1.0732147073343494E-4</v>
      </c>
      <c r="H42" s="65">
        <v>3</v>
      </c>
      <c r="I42" s="21">
        <f>IF(H50=0, "-", H42/H50)</f>
        <v>7.5174781366677519E-5</v>
      </c>
      <c r="J42" s="20" t="str">
        <f t="shared" si="0"/>
        <v>-</v>
      </c>
      <c r="K42" s="21">
        <f t="shared" si="1"/>
        <v>0.66666666666666663</v>
      </c>
    </row>
    <row r="43" spans="1:11" x14ac:dyDescent="0.2">
      <c r="A43" s="7" t="s">
        <v>89</v>
      </c>
      <c r="B43" s="65">
        <v>60</v>
      </c>
      <c r="C43" s="39">
        <f>IF(B50=0, "-", B43/B50)</f>
        <v>1.3525698827772768E-2</v>
      </c>
      <c r="D43" s="65">
        <v>40</v>
      </c>
      <c r="E43" s="21">
        <f>IF(D50=0, "-", D43/D50)</f>
        <v>1.8083182640144666E-2</v>
      </c>
      <c r="F43" s="81">
        <v>926</v>
      </c>
      <c r="G43" s="39">
        <f>IF(F50=0, "-", F43/F50)</f>
        <v>1.9875936379832149E-2</v>
      </c>
      <c r="H43" s="65">
        <v>535</v>
      </c>
      <c r="I43" s="21">
        <f>IF(H50=0, "-", H43/H50)</f>
        <v>1.3406169343724159E-2</v>
      </c>
      <c r="J43" s="20">
        <f t="shared" si="0"/>
        <v>0.5</v>
      </c>
      <c r="K43" s="21">
        <f t="shared" si="1"/>
        <v>0.7308411214953271</v>
      </c>
    </row>
    <row r="44" spans="1:11" x14ac:dyDescent="0.2">
      <c r="A44" s="7" t="s">
        <v>91</v>
      </c>
      <c r="B44" s="65">
        <v>64</v>
      </c>
      <c r="C44" s="39">
        <f>IF(B50=0, "-", B44/B50)</f>
        <v>1.4427412082957619E-2</v>
      </c>
      <c r="D44" s="65">
        <v>29</v>
      </c>
      <c r="E44" s="21">
        <f>IF(D50=0, "-", D44/D50)</f>
        <v>1.3110307414104882E-2</v>
      </c>
      <c r="F44" s="81">
        <v>964</v>
      </c>
      <c r="G44" s="39">
        <f>IF(F50=0, "-", F44/F50)</f>
        <v>2.0691579557406255E-2</v>
      </c>
      <c r="H44" s="65">
        <v>703</v>
      </c>
      <c r="I44" s="21">
        <f>IF(H50=0, "-", H44/H50)</f>
        <v>1.7615957100258098E-2</v>
      </c>
      <c r="J44" s="20">
        <f t="shared" si="0"/>
        <v>1.2068965517241379</v>
      </c>
      <c r="K44" s="21">
        <f t="shared" si="1"/>
        <v>0.3712660028449502</v>
      </c>
    </row>
    <row r="45" spans="1:11" x14ac:dyDescent="0.2">
      <c r="A45" s="7" t="s">
        <v>92</v>
      </c>
      <c r="B45" s="65">
        <v>158</v>
      </c>
      <c r="C45" s="39">
        <f>IF(B50=0, "-", B45/B50)</f>
        <v>3.5617673579801626E-2</v>
      </c>
      <c r="D45" s="65">
        <v>57</v>
      </c>
      <c r="E45" s="21">
        <f>IF(D50=0, "-", D45/D50)</f>
        <v>2.5768535262206148E-2</v>
      </c>
      <c r="F45" s="81">
        <v>1496</v>
      </c>
      <c r="G45" s="39">
        <f>IF(F50=0, "-", F45/F50)</f>
        <v>3.2110584043443732E-2</v>
      </c>
      <c r="H45" s="65">
        <v>1247</v>
      </c>
      <c r="I45" s="21">
        <f>IF(H50=0, "-", H45/H50)</f>
        <v>3.1247650788082292E-2</v>
      </c>
      <c r="J45" s="20">
        <f t="shared" si="0"/>
        <v>1.7719298245614035</v>
      </c>
      <c r="K45" s="21">
        <f t="shared" si="1"/>
        <v>0.19967923015236569</v>
      </c>
    </row>
    <row r="46" spans="1:11" x14ac:dyDescent="0.2">
      <c r="A46" s="7" t="s">
        <v>93</v>
      </c>
      <c r="B46" s="65">
        <v>1000</v>
      </c>
      <c r="C46" s="39">
        <f>IF(B50=0, "-", B46/B50)</f>
        <v>0.22542831379621281</v>
      </c>
      <c r="D46" s="65">
        <v>276</v>
      </c>
      <c r="E46" s="21">
        <f>IF(D50=0, "-", D46/D50)</f>
        <v>0.12477396021699819</v>
      </c>
      <c r="F46" s="81">
        <v>8295</v>
      </c>
      <c r="G46" s="39">
        <f>IF(F50=0, "-", F46/F50)</f>
        <v>0.17804631994676856</v>
      </c>
      <c r="H46" s="65">
        <v>6808</v>
      </c>
      <c r="I46" s="21">
        <f>IF(H50=0, "-", H46/H50)</f>
        <v>0.17059663718144685</v>
      </c>
      <c r="J46" s="20">
        <f t="shared" si="0"/>
        <v>2.6231884057971016</v>
      </c>
      <c r="K46" s="21">
        <f t="shared" si="1"/>
        <v>0.21841950646298472</v>
      </c>
    </row>
    <row r="47" spans="1:11" x14ac:dyDescent="0.2">
      <c r="A47" s="7" t="s">
        <v>95</v>
      </c>
      <c r="B47" s="65">
        <v>196</v>
      </c>
      <c r="C47" s="39">
        <f>IF(B50=0, "-", B47/B50)</f>
        <v>4.4183949504057712E-2</v>
      </c>
      <c r="D47" s="65">
        <v>89</v>
      </c>
      <c r="E47" s="21">
        <f>IF(D50=0, "-", D47/D50)</f>
        <v>4.0235081374321878E-2</v>
      </c>
      <c r="F47" s="81">
        <v>1719</v>
      </c>
      <c r="G47" s="39">
        <f>IF(F50=0, "-", F47/F50)</f>
        <v>3.689712163815493E-2</v>
      </c>
      <c r="H47" s="65">
        <v>2818</v>
      </c>
      <c r="I47" s="21">
        <f>IF(H50=0, "-", H47/H50)</f>
        <v>7.0614177963765762E-2</v>
      </c>
      <c r="J47" s="20">
        <f t="shared" si="0"/>
        <v>1.202247191011236</v>
      </c>
      <c r="K47" s="21">
        <f t="shared" si="1"/>
        <v>-0.38999290276792054</v>
      </c>
    </row>
    <row r="48" spans="1:11" x14ac:dyDescent="0.2">
      <c r="A48" s="7" t="s">
        <v>96</v>
      </c>
      <c r="B48" s="65">
        <v>5</v>
      </c>
      <c r="C48" s="39">
        <f>IF(B50=0, "-", B48/B50)</f>
        <v>1.127141568981064E-3</v>
      </c>
      <c r="D48" s="65">
        <v>5</v>
      </c>
      <c r="E48" s="21">
        <f>IF(D50=0, "-", D48/D50)</f>
        <v>2.2603978300180833E-3</v>
      </c>
      <c r="F48" s="81">
        <v>43</v>
      </c>
      <c r="G48" s="39">
        <f>IF(F50=0, "-", F48/F50)</f>
        <v>9.2296464830754043E-4</v>
      </c>
      <c r="H48" s="65">
        <v>81</v>
      </c>
      <c r="I48" s="21">
        <f>IF(H50=0, "-", H48/H50)</f>
        <v>2.0297190969002931E-3</v>
      </c>
      <c r="J48" s="20">
        <f t="shared" si="0"/>
        <v>0</v>
      </c>
      <c r="K48" s="21">
        <f t="shared" si="1"/>
        <v>-0.46913580246913578</v>
      </c>
    </row>
    <row r="49" spans="1:11" x14ac:dyDescent="0.2">
      <c r="A49" s="2"/>
      <c r="B49" s="68"/>
      <c r="C49" s="33"/>
      <c r="D49" s="68"/>
      <c r="E49" s="6"/>
      <c r="F49" s="82"/>
      <c r="G49" s="33"/>
      <c r="H49" s="68"/>
      <c r="I49" s="6"/>
      <c r="J49" s="5"/>
      <c r="K49" s="6"/>
    </row>
    <row r="50" spans="1:11" s="43" customFormat="1" x14ac:dyDescent="0.2">
      <c r="A50" s="162" t="s">
        <v>603</v>
      </c>
      <c r="B50" s="71">
        <f>SUM(B7:B49)</f>
        <v>4436</v>
      </c>
      <c r="C50" s="40">
        <v>1</v>
      </c>
      <c r="D50" s="71">
        <f>SUM(D7:D49)</f>
        <v>2212</v>
      </c>
      <c r="E50" s="41">
        <v>1</v>
      </c>
      <c r="F50" s="77">
        <f>SUM(F7:F49)</f>
        <v>46589</v>
      </c>
      <c r="G50" s="42">
        <v>1</v>
      </c>
      <c r="H50" s="71">
        <f>SUM(H7:H49)</f>
        <v>39907</v>
      </c>
      <c r="I50" s="41">
        <v>1</v>
      </c>
      <c r="J50" s="37">
        <f>IF(D50=0, "-", (B50-D50)/D50)</f>
        <v>1.0054249547920433</v>
      </c>
      <c r="K50" s="38">
        <f>IF(H50=0, "-", (F50-H50)/H50)</f>
        <v>0.16743929636404642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2021-10-04T18:49:40Z</dcterms:modified>
</cp:coreProperties>
</file>